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zminerals-my.sharepoint.com/personal/richard_scott_ozminerals_com/Documents/Exploration2021/Cliodynamics/data/"/>
    </mc:Choice>
  </mc:AlternateContent>
  <xr:revisionPtr revIDLastSave="0" documentId="13_ncr:40009_{E3261979-8DCF-4D54-B4DB-3673DE050D0D}" xr6:coauthVersionLast="47" xr6:coauthVersionMax="47" xr10:uidLastSave="{00000000-0000-0000-0000-000000000000}"/>
  <bookViews>
    <workbookView xWindow="28680" yWindow="-120" windowWidth="29040" windowHeight="15840" activeTab="4"/>
  </bookViews>
  <sheets>
    <sheet name="lr_lfs" sheetId="1" r:id="rId1"/>
    <sheet name="fwc" sheetId="3" r:id="rId2"/>
    <sheet name="fwc_annual" sheetId="4" r:id="rId3"/>
    <sheet name="clio" sheetId="5" r:id="rId4"/>
    <sheet name="clio_use" sheetId="6" r:id="rId5"/>
  </sheets>
  <definedNames>
    <definedName name="_ftn1" localSheetId="0">lr_lfs!$N$27</definedName>
    <definedName name="_ftn3" localSheetId="0">lr_lfs!$N$29</definedName>
    <definedName name="_ftn4" localSheetId="1">fwc!$A$235</definedName>
    <definedName name="_ftn5" localSheetId="1">fwc!$A$236</definedName>
    <definedName name="_ftnref1" localSheetId="0">lr_lfs!$O$1</definedName>
    <definedName name="_ftnref2" localSheetId="0">lr_lfs!$P$2</definedName>
    <definedName name="_ftnref3" localSheetId="0">lr_lfs!$O$18</definedName>
  </definedNames>
  <calcPr calcId="0"/>
</workbook>
</file>

<file path=xl/calcChain.xml><?xml version="1.0" encoding="utf-8"?>
<calcChain xmlns="http://schemas.openxmlformats.org/spreadsheetml/2006/main">
  <c r="J50" i="5" l="1"/>
  <c r="J51" i="5" s="1"/>
  <c r="J52" i="5" s="1"/>
  <c r="J53" i="5" s="1"/>
  <c r="J54" i="5" s="1"/>
  <c r="J55" i="5" s="1"/>
  <c r="J56" i="5" s="1"/>
  <c r="J57" i="5" s="1"/>
  <c r="J49" i="5"/>
  <c r="J48" i="5"/>
  <c r="K47" i="5"/>
  <c r="K58" i="5"/>
  <c r="J59" i="5"/>
  <c r="J60" i="5" s="1"/>
  <c r="J61" i="5" s="1"/>
  <c r="J62" i="5" s="1"/>
  <c r="J63" i="5" s="1"/>
  <c r="J64" i="5" s="1"/>
  <c r="J65" i="5" s="1"/>
  <c r="J66" i="5" s="1"/>
  <c r="J67" i="5" s="1"/>
  <c r="J68" i="5" s="1"/>
  <c r="J69" i="5" s="1"/>
  <c r="J70" i="5" s="1"/>
  <c r="J81" i="5" s="1"/>
  <c r="J73" i="5"/>
  <c r="J72" i="5"/>
  <c r="J80" i="5"/>
  <c r="J84" i="5"/>
  <c r="J83" i="5"/>
  <c r="J87" i="5"/>
  <c r="J86" i="5"/>
  <c r="I81" i="4"/>
  <c r="I80" i="4"/>
  <c r="I79" i="4"/>
  <c r="I78" i="4"/>
  <c r="I77" i="4"/>
  <c r="I76" i="4"/>
  <c r="I75" i="4"/>
  <c r="I74" i="4"/>
  <c r="I73" i="4"/>
  <c r="I72" i="4"/>
  <c r="I71" i="4"/>
  <c r="I70" i="4"/>
  <c r="I69" i="4"/>
  <c r="I68" i="4"/>
  <c r="I67" i="4"/>
  <c r="I66" i="4"/>
  <c r="I65" i="4"/>
  <c r="I64" i="4"/>
  <c r="I63" i="4"/>
  <c r="I62" i="4"/>
  <c r="I61" i="4"/>
  <c r="I60" i="4"/>
  <c r="I59" i="4"/>
  <c r="I58" i="4"/>
  <c r="I57" i="4"/>
  <c r="I56" i="4"/>
  <c r="I55" i="4"/>
  <c r="I54" i="4"/>
  <c r="I53" i="4"/>
  <c r="I52" i="4"/>
  <c r="I51" i="4"/>
  <c r="I50" i="4"/>
  <c r="I49" i="4"/>
  <c r="I48" i="4"/>
  <c r="I47" i="4"/>
  <c r="I46" i="4"/>
  <c r="I45" i="4"/>
  <c r="I44" i="4"/>
  <c r="I43" i="4"/>
  <c r="I42" i="4"/>
  <c r="I41" i="4"/>
  <c r="I40" i="4"/>
  <c r="I39" i="4"/>
  <c r="I38" i="4"/>
  <c r="I37" i="4"/>
  <c r="I36" i="4"/>
  <c r="I35" i="4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  <c r="I2" i="4"/>
  <c r="I88" i="4"/>
  <c r="I87" i="4"/>
  <c r="I86" i="4"/>
  <c r="I85" i="4"/>
  <c r="I84" i="4"/>
  <c r="I83" i="4"/>
  <c r="I82" i="4"/>
  <c r="AJ84" i="4" a="1"/>
  <c r="AJ84" i="4" s="1"/>
  <c r="C98" i="4"/>
  <c r="G98" i="4" s="1"/>
  <c r="C97" i="4"/>
  <c r="C96" i="4"/>
  <c r="G96" i="4" s="1"/>
  <c r="C95" i="4"/>
  <c r="C94" i="4"/>
  <c r="C93" i="4"/>
  <c r="C92" i="4"/>
  <c r="C91" i="4"/>
  <c r="C90" i="4"/>
  <c r="G90" i="4" s="1"/>
  <c r="C89" i="4"/>
  <c r="G89" i="4" s="1"/>
  <c r="C88" i="4"/>
  <c r="G88" i="4" s="1"/>
  <c r="C87" i="4"/>
  <c r="G87" i="4" s="1"/>
  <c r="C86" i="4"/>
  <c r="G86" i="4" s="1"/>
  <c r="C85" i="4"/>
  <c r="C84" i="4"/>
  <c r="C83" i="4"/>
  <c r="G83" i="4" s="1"/>
  <c r="C82" i="4"/>
  <c r="C81" i="4"/>
  <c r="C80" i="4"/>
  <c r="C79" i="4"/>
  <c r="C78" i="4"/>
  <c r="G78" i="4" s="1"/>
  <c r="C77" i="4"/>
  <c r="G77" i="4" s="1"/>
  <c r="C76" i="4"/>
  <c r="G76" i="4" s="1"/>
  <c r="C75" i="4"/>
  <c r="G75" i="4" s="1"/>
  <c r="C74" i="4"/>
  <c r="G74" i="4" s="1"/>
  <c r="C73" i="4"/>
  <c r="C72" i="4"/>
  <c r="C71" i="4"/>
  <c r="G71" i="4" s="1"/>
  <c r="C70" i="4"/>
  <c r="C69" i="4"/>
  <c r="C68" i="4"/>
  <c r="C67" i="4"/>
  <c r="C66" i="4"/>
  <c r="G66" i="4" s="1"/>
  <c r="C65" i="4"/>
  <c r="G65" i="4" s="1"/>
  <c r="C64" i="4"/>
  <c r="G64" i="4" s="1"/>
  <c r="C63" i="4"/>
  <c r="G63" i="4" s="1"/>
  <c r="C62" i="4"/>
  <c r="G62" i="4" s="1"/>
  <c r="C61" i="4"/>
  <c r="C60" i="4"/>
  <c r="C59" i="4"/>
  <c r="C58" i="4"/>
  <c r="C57" i="4"/>
  <c r="C56" i="4"/>
  <c r="C55" i="4"/>
  <c r="C54" i="4"/>
  <c r="G54" i="4" s="1"/>
  <c r="C53" i="4"/>
  <c r="G53" i="4" s="1"/>
  <c r="C52" i="4"/>
  <c r="G52" i="4" s="1"/>
  <c r="C51" i="4"/>
  <c r="G51" i="4" s="1"/>
  <c r="C50" i="4"/>
  <c r="G50" i="4" s="1"/>
  <c r="C49" i="4"/>
  <c r="C48" i="4"/>
  <c r="G48" i="4" s="1"/>
  <c r="C47" i="4"/>
  <c r="C46" i="4"/>
  <c r="C45" i="4"/>
  <c r="C44" i="4"/>
  <c r="C43" i="4"/>
  <c r="C42" i="4"/>
  <c r="G42" i="4" s="1"/>
  <c r="C41" i="4"/>
  <c r="C40" i="4"/>
  <c r="G40" i="4" s="1"/>
  <c r="C39" i="4"/>
  <c r="G39" i="4" s="1"/>
  <c r="C38" i="4"/>
  <c r="G38" i="4" s="1"/>
  <c r="C37" i="4"/>
  <c r="C36" i="4"/>
  <c r="C35" i="4"/>
  <c r="G35" i="4" s="1"/>
  <c r="C34" i="4"/>
  <c r="C33" i="4"/>
  <c r="C32" i="4"/>
  <c r="C31" i="4"/>
  <c r="C30" i="4"/>
  <c r="G30" i="4" s="1"/>
  <c r="C29" i="4"/>
  <c r="G29" i="4" s="1"/>
  <c r="C28" i="4"/>
  <c r="G28" i="4" s="1"/>
  <c r="C27" i="4"/>
  <c r="G27" i="4" s="1"/>
  <c r="C26" i="4"/>
  <c r="G26" i="4" s="1"/>
  <c r="C25" i="4"/>
  <c r="C24" i="4"/>
  <c r="C23" i="4"/>
  <c r="G23" i="4" s="1"/>
  <c r="C22" i="4"/>
  <c r="C21" i="4"/>
  <c r="C20" i="4"/>
  <c r="C19" i="4"/>
  <c r="C18" i="4"/>
  <c r="G18" i="4" s="1"/>
  <c r="C17" i="4"/>
  <c r="G17" i="4" s="1"/>
  <c r="C16" i="4"/>
  <c r="G16" i="4" s="1"/>
  <c r="C15" i="4"/>
  <c r="G15" i="4" s="1"/>
  <c r="C14" i="4"/>
  <c r="G14" i="4" s="1"/>
  <c r="C13" i="4"/>
  <c r="C12" i="4"/>
  <c r="C11" i="4"/>
  <c r="C10" i="4"/>
  <c r="C9" i="4"/>
  <c r="C8" i="4"/>
  <c r="C7" i="4"/>
  <c r="C6" i="4"/>
  <c r="G6" i="4" s="1"/>
  <c r="C5" i="4"/>
  <c r="G5" i="4" s="1"/>
  <c r="C4" i="4"/>
  <c r="G4" i="4" s="1"/>
  <c r="C3" i="4"/>
  <c r="G3" i="4" s="1"/>
  <c r="C2" i="4"/>
  <c r="AQ11" i="4"/>
  <c r="Z94" i="4" s="1"/>
  <c r="AP11" i="4"/>
  <c r="Z89" i="4" s="1"/>
  <c r="AO11" i="4"/>
  <c r="Z84" i="4" s="1"/>
  <c r="AN11" i="4"/>
  <c r="Z79" i="4" s="1"/>
  <c r="AM11" i="4"/>
  <c r="Z74" i="4" s="1"/>
  <c r="Z70" i="4" s="1"/>
  <c r="AL11" i="4"/>
  <c r="Z69" i="4" s="1"/>
  <c r="AK11" i="4"/>
  <c r="Z64" i="4" s="1"/>
  <c r="AJ11" i="4"/>
  <c r="Z59" i="4" s="1"/>
  <c r="AI11" i="4"/>
  <c r="Z54" i="4" s="1"/>
  <c r="AH11" i="4"/>
  <c r="Z49" i="4" s="1"/>
  <c r="AG11" i="4"/>
  <c r="Z44" i="4" s="1"/>
  <c r="AF11" i="4"/>
  <c r="Z39" i="4" s="1"/>
  <c r="AE11" i="4"/>
  <c r="Z32" i="4" s="1"/>
  <c r="AD11" i="4"/>
  <c r="Z25" i="4" s="1"/>
  <c r="AC11" i="4"/>
  <c r="AB11" i="4"/>
  <c r="AA11" i="4"/>
  <c r="Y98" i="4"/>
  <c r="Y97" i="4"/>
  <c r="Y96" i="4"/>
  <c r="Y95" i="4"/>
  <c r="Y94" i="4"/>
  <c r="Y93" i="4"/>
  <c r="Y92" i="4"/>
  <c r="Y91" i="4"/>
  <c r="Y90" i="4"/>
  <c r="Y89" i="4"/>
  <c r="Y88" i="4"/>
  <c r="Y87" i="4"/>
  <c r="Y86" i="4"/>
  <c r="Y85" i="4"/>
  <c r="Y84" i="4"/>
  <c r="Y83" i="4"/>
  <c r="Y82" i="4"/>
  <c r="Y81" i="4"/>
  <c r="Y80" i="4"/>
  <c r="Y79" i="4"/>
  <c r="Y78" i="4"/>
  <c r="Y77" i="4"/>
  <c r="Y76" i="4"/>
  <c r="Y75" i="4"/>
  <c r="Y74" i="4"/>
  <c r="Y73" i="4"/>
  <c r="Y72" i="4"/>
  <c r="Y71" i="4"/>
  <c r="Y70" i="4"/>
  <c r="Y69" i="4"/>
  <c r="Y68" i="4"/>
  <c r="Y67" i="4"/>
  <c r="Y66" i="4"/>
  <c r="Y65" i="4"/>
  <c r="Y64" i="4"/>
  <c r="Y63" i="4"/>
  <c r="Y62" i="4"/>
  <c r="Y61" i="4"/>
  <c r="Y60" i="4"/>
  <c r="Y59" i="4"/>
  <c r="Y58" i="4"/>
  <c r="Y57" i="4"/>
  <c r="Y56" i="4"/>
  <c r="Y55" i="4"/>
  <c r="Y54" i="4"/>
  <c r="Y53" i="4"/>
  <c r="Y52" i="4"/>
  <c r="Y51" i="4"/>
  <c r="Y50" i="4"/>
  <c r="Y49" i="4"/>
  <c r="Y48" i="4"/>
  <c r="Y47" i="4"/>
  <c r="Y46" i="4"/>
  <c r="Y45" i="4"/>
  <c r="Y44" i="4"/>
  <c r="Y43" i="4"/>
  <c r="Y42" i="4"/>
  <c r="Y41" i="4"/>
  <c r="Y40" i="4"/>
  <c r="Y39" i="4"/>
  <c r="Y38" i="4"/>
  <c r="Y37" i="4"/>
  <c r="Y36" i="4"/>
  <c r="Y35" i="4"/>
  <c r="Y34" i="4"/>
  <c r="Y33" i="4"/>
  <c r="Y32" i="4"/>
  <c r="Y31" i="4"/>
  <c r="Y30" i="4"/>
  <c r="Y29" i="4"/>
  <c r="Y28" i="4"/>
  <c r="Y27" i="4"/>
  <c r="Y26" i="4"/>
  <c r="Y25" i="4"/>
  <c r="Y24" i="4"/>
  <c r="Y23" i="4"/>
  <c r="Y22" i="4"/>
  <c r="Y21" i="4"/>
  <c r="Y20" i="4"/>
  <c r="Y19" i="4"/>
  <c r="Y18" i="4"/>
  <c r="Y17" i="4"/>
  <c r="Y16" i="4"/>
  <c r="Y15" i="4"/>
  <c r="Y14" i="4"/>
  <c r="Y13" i="4"/>
  <c r="Y12" i="4"/>
  <c r="Y11" i="4"/>
  <c r="Y10" i="4"/>
  <c r="Y9" i="4"/>
  <c r="Y8" i="4"/>
  <c r="Y7" i="4"/>
  <c r="Y6" i="4"/>
  <c r="Y5" i="4"/>
  <c r="Y4" i="4"/>
  <c r="Y3" i="4"/>
  <c r="Y2" i="4"/>
  <c r="E88" i="4"/>
  <c r="E87" i="4"/>
  <c r="E86" i="4"/>
  <c r="E85" i="4"/>
  <c r="E84" i="4"/>
  <c r="E83" i="4"/>
  <c r="E82" i="4"/>
  <c r="E81" i="4"/>
  <c r="E80" i="4"/>
  <c r="E79" i="4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E59" i="4"/>
  <c r="E58" i="4"/>
  <c r="E57" i="4"/>
  <c r="E56" i="4"/>
  <c r="E55" i="4"/>
  <c r="E54" i="4"/>
  <c r="E53" i="4"/>
  <c r="E52" i="4"/>
  <c r="E51" i="4"/>
  <c r="E50" i="4"/>
  <c r="E49" i="4"/>
  <c r="E48" i="4"/>
  <c r="E47" i="4"/>
  <c r="E46" i="4"/>
  <c r="E45" i="4"/>
  <c r="E44" i="4"/>
  <c r="E43" i="4"/>
  <c r="E42" i="4"/>
  <c r="E41" i="4"/>
  <c r="E40" i="4"/>
  <c r="E39" i="4"/>
  <c r="E38" i="4"/>
  <c r="E37" i="4"/>
  <c r="E36" i="4"/>
  <c r="E35" i="4"/>
  <c r="E34" i="4"/>
  <c r="E33" i="4"/>
  <c r="E32" i="4"/>
  <c r="E31" i="4"/>
  <c r="E30" i="4"/>
  <c r="E29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E13" i="4"/>
  <c r="E12" i="4"/>
  <c r="E11" i="4"/>
  <c r="E10" i="4"/>
  <c r="E9" i="4"/>
  <c r="E8" i="4"/>
  <c r="E7" i="4"/>
  <c r="E6" i="4"/>
  <c r="E5" i="4"/>
  <c r="E4" i="4"/>
  <c r="E3" i="4"/>
  <c r="E2" i="4"/>
  <c r="O98" i="4"/>
  <c r="O97" i="4"/>
  <c r="O96" i="4"/>
  <c r="O95" i="4"/>
  <c r="O94" i="4"/>
  <c r="O93" i="4"/>
  <c r="O92" i="4"/>
  <c r="O91" i="4"/>
  <c r="O90" i="4"/>
  <c r="O89" i="4"/>
  <c r="O88" i="4"/>
  <c r="O87" i="4"/>
  <c r="O86" i="4"/>
  <c r="O85" i="4"/>
  <c r="O84" i="4"/>
  <c r="O83" i="4"/>
  <c r="O82" i="4"/>
  <c r="O81" i="4"/>
  <c r="O80" i="4"/>
  <c r="O79" i="4"/>
  <c r="O78" i="4"/>
  <c r="O77" i="4"/>
  <c r="O76" i="4"/>
  <c r="O75" i="4"/>
  <c r="O74" i="4"/>
  <c r="O73" i="4"/>
  <c r="O72" i="4"/>
  <c r="O71" i="4"/>
  <c r="O70" i="4"/>
  <c r="O69" i="4"/>
  <c r="O68" i="4"/>
  <c r="O67" i="4"/>
  <c r="O66" i="4"/>
  <c r="O65" i="4"/>
  <c r="O64" i="4"/>
  <c r="O63" i="4"/>
  <c r="O62" i="4"/>
  <c r="O61" i="4"/>
  <c r="O60" i="4"/>
  <c r="O59" i="4"/>
  <c r="O58" i="4"/>
  <c r="O57" i="4"/>
  <c r="O56" i="4"/>
  <c r="O55" i="4"/>
  <c r="O54" i="4"/>
  <c r="O53" i="4"/>
  <c r="O52" i="4"/>
  <c r="O51" i="4"/>
  <c r="O50" i="4"/>
  <c r="O49" i="4"/>
  <c r="O48" i="4"/>
  <c r="O47" i="4"/>
  <c r="O46" i="4"/>
  <c r="O45" i="4"/>
  <c r="O44" i="4"/>
  <c r="O43" i="4"/>
  <c r="O42" i="4"/>
  <c r="O41" i="4"/>
  <c r="O40" i="4"/>
  <c r="O39" i="4"/>
  <c r="O38" i="4"/>
  <c r="O37" i="4"/>
  <c r="O36" i="4"/>
  <c r="O35" i="4"/>
  <c r="O34" i="4"/>
  <c r="O33" i="4"/>
  <c r="O32" i="4"/>
  <c r="O31" i="4"/>
  <c r="O30" i="4"/>
  <c r="O29" i="4"/>
  <c r="O28" i="4"/>
  <c r="O27" i="4"/>
  <c r="O26" i="4"/>
  <c r="O25" i="4"/>
  <c r="O24" i="4"/>
  <c r="O23" i="4"/>
  <c r="O22" i="4"/>
  <c r="O21" i="4"/>
  <c r="O20" i="4"/>
  <c r="O19" i="4"/>
  <c r="O18" i="4"/>
  <c r="O17" i="4"/>
  <c r="O16" i="4"/>
  <c r="O15" i="4"/>
  <c r="O14" i="4"/>
  <c r="O13" i="4"/>
  <c r="O12" i="4"/>
  <c r="O11" i="4"/>
  <c r="O10" i="4"/>
  <c r="O9" i="4"/>
  <c r="O8" i="4"/>
  <c r="O7" i="4"/>
  <c r="O6" i="4"/>
  <c r="O5" i="4"/>
  <c r="O4" i="4"/>
  <c r="O3" i="4"/>
  <c r="O2" i="4"/>
  <c r="J98" i="4"/>
  <c r="J97" i="4"/>
  <c r="J96" i="4"/>
  <c r="J95" i="4"/>
  <c r="J94" i="4"/>
  <c r="J93" i="4"/>
  <c r="J92" i="4"/>
  <c r="J91" i="4"/>
  <c r="J90" i="4"/>
  <c r="J89" i="4"/>
  <c r="J88" i="4"/>
  <c r="J87" i="4"/>
  <c r="J86" i="4"/>
  <c r="J85" i="4"/>
  <c r="J84" i="4"/>
  <c r="J83" i="4"/>
  <c r="J82" i="4"/>
  <c r="J81" i="4"/>
  <c r="J80" i="4"/>
  <c r="J79" i="4"/>
  <c r="J78" i="4"/>
  <c r="J77" i="4"/>
  <c r="J76" i="4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50" i="4"/>
  <c r="J49" i="4"/>
  <c r="J48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J3" i="4"/>
  <c r="J2" i="4"/>
  <c r="F2" i="4"/>
  <c r="F88" i="4"/>
  <c r="F87" i="4"/>
  <c r="F86" i="4"/>
  <c r="F85" i="4"/>
  <c r="F84" i="4"/>
  <c r="F83" i="4"/>
  <c r="F82" i="4"/>
  <c r="F81" i="4"/>
  <c r="F80" i="4"/>
  <c r="F79" i="4"/>
  <c r="F78" i="4"/>
  <c r="F77" i="4"/>
  <c r="F76" i="4"/>
  <c r="F75" i="4"/>
  <c r="F74" i="4"/>
  <c r="F73" i="4"/>
  <c r="F72" i="4"/>
  <c r="F71" i="4"/>
  <c r="F70" i="4"/>
  <c r="F69" i="4"/>
  <c r="F68" i="4"/>
  <c r="F67" i="4"/>
  <c r="F66" i="4"/>
  <c r="F65" i="4"/>
  <c r="F64" i="4"/>
  <c r="F63" i="4"/>
  <c r="F62" i="4"/>
  <c r="F61" i="4"/>
  <c r="F60" i="4"/>
  <c r="F59" i="4"/>
  <c r="F58" i="4"/>
  <c r="F57" i="4"/>
  <c r="F56" i="4"/>
  <c r="F55" i="4"/>
  <c r="F54" i="4"/>
  <c r="F53" i="4"/>
  <c r="F52" i="4"/>
  <c r="F51" i="4"/>
  <c r="F50" i="4"/>
  <c r="F49" i="4"/>
  <c r="F48" i="4"/>
  <c r="F47" i="4"/>
  <c r="F46" i="4"/>
  <c r="F45" i="4"/>
  <c r="F44" i="4"/>
  <c r="F43" i="4"/>
  <c r="F42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R98" i="4"/>
  <c r="R97" i="4"/>
  <c r="R96" i="4"/>
  <c r="F96" i="4" s="1"/>
  <c r="R95" i="4"/>
  <c r="F95" i="4" s="1"/>
  <c r="R94" i="4"/>
  <c r="F94" i="4" s="1"/>
  <c r="R93" i="4"/>
  <c r="F93" i="4" s="1"/>
  <c r="R92" i="4"/>
  <c r="F92" i="4" s="1"/>
  <c r="R91" i="4"/>
  <c r="F91" i="4" s="1"/>
  <c r="R90" i="4"/>
  <c r="F90" i="4" s="1"/>
  <c r="R89" i="4"/>
  <c r="F89" i="4" s="1"/>
  <c r="F98" i="4"/>
  <c r="F97" i="4"/>
  <c r="G97" i="4"/>
  <c r="G95" i="4"/>
  <c r="G94" i="4"/>
  <c r="G93" i="4"/>
  <c r="G92" i="4"/>
  <c r="G91" i="4"/>
  <c r="G85" i="4"/>
  <c r="G84" i="4"/>
  <c r="G82" i="4"/>
  <c r="G81" i="4"/>
  <c r="G80" i="4"/>
  <c r="G79" i="4"/>
  <c r="G73" i="4"/>
  <c r="G72" i="4"/>
  <c r="G70" i="4"/>
  <c r="G69" i="4"/>
  <c r="G68" i="4"/>
  <c r="G67" i="4"/>
  <c r="G61" i="4"/>
  <c r="G60" i="4"/>
  <c r="G59" i="4"/>
  <c r="G58" i="4"/>
  <c r="G57" i="4"/>
  <c r="G56" i="4"/>
  <c r="G55" i="4"/>
  <c r="G49" i="4"/>
  <c r="G47" i="4"/>
  <c r="G46" i="4"/>
  <c r="G45" i="4"/>
  <c r="G44" i="4"/>
  <c r="G43" i="4"/>
  <c r="G41" i="4"/>
  <c r="G37" i="4"/>
  <c r="G36" i="4"/>
  <c r="G34" i="4"/>
  <c r="G33" i="4"/>
  <c r="G32" i="4"/>
  <c r="G31" i="4"/>
  <c r="G25" i="4"/>
  <c r="G24" i="4"/>
  <c r="G22" i="4"/>
  <c r="G21" i="4"/>
  <c r="G20" i="4"/>
  <c r="G19" i="4"/>
  <c r="G13" i="4"/>
  <c r="G12" i="4"/>
  <c r="G11" i="4"/>
  <c r="G10" i="4"/>
  <c r="G9" i="4"/>
  <c r="G8" i="4"/>
  <c r="G7" i="4"/>
  <c r="G2" i="4"/>
  <c r="Z60" i="4" l="1"/>
  <c r="AC14" i="4"/>
  <c r="Z65" i="4"/>
  <c r="Z75" i="4"/>
  <c r="Z26" i="4"/>
  <c r="Z40" i="4"/>
  <c r="Z50" i="4"/>
  <c r="Z80" i="4"/>
  <c r="Z90" i="4"/>
  <c r="Z85" i="4"/>
  <c r="Z33" i="4"/>
  <c r="Z45" i="4"/>
  <c r="Z55" i="4"/>
  <c r="Z11" i="4"/>
  <c r="U11" i="4" s="1"/>
  <c r="U10" i="4" l="1"/>
  <c r="H11" i="4"/>
  <c r="Z12" i="4"/>
  <c r="U12" i="4" s="1"/>
  <c r="U13" i="4" l="1"/>
  <c r="H12" i="4"/>
  <c r="U9" i="4"/>
  <c r="H10" i="4"/>
  <c r="U8" i="4" l="1"/>
  <c r="H9" i="4"/>
  <c r="U14" i="4"/>
  <c r="H13" i="4"/>
  <c r="U15" i="4" l="1"/>
  <c r="H14" i="4"/>
  <c r="U7" i="4"/>
  <c r="H8" i="4"/>
  <c r="U6" i="4" l="1"/>
  <c r="H7" i="4"/>
  <c r="U16" i="4"/>
  <c r="H15" i="4"/>
  <c r="U17" i="4" l="1"/>
  <c r="H16" i="4"/>
  <c r="U5" i="4"/>
  <c r="H6" i="4"/>
  <c r="U4" i="4" l="1"/>
  <c r="H5" i="4"/>
  <c r="U18" i="4"/>
  <c r="H17" i="4"/>
  <c r="U19" i="4" l="1"/>
  <c r="H18" i="4"/>
  <c r="U3" i="4"/>
  <c r="H4" i="4"/>
  <c r="U20" i="4" l="1"/>
  <c r="H19" i="4"/>
  <c r="U2" i="4"/>
  <c r="H2" i="4" s="1"/>
  <c r="H3" i="4"/>
  <c r="U21" i="4" l="1"/>
  <c r="H20" i="4"/>
  <c r="U22" i="4" l="1"/>
  <c r="H21" i="4"/>
  <c r="U23" i="4" l="1"/>
  <c r="H22" i="4"/>
  <c r="U24" i="4" l="1"/>
  <c r="H23" i="4"/>
  <c r="U25" i="4" l="1"/>
  <c r="H24" i="4"/>
  <c r="U26" i="4" l="1"/>
  <c r="H25" i="4"/>
  <c r="U27" i="4" l="1"/>
  <c r="H26" i="4"/>
  <c r="U28" i="4" l="1"/>
  <c r="H27" i="4"/>
  <c r="U29" i="4" l="1"/>
  <c r="H28" i="4"/>
  <c r="U30" i="4" l="1"/>
  <c r="H29" i="4"/>
  <c r="U31" i="4" l="1"/>
  <c r="H30" i="4"/>
  <c r="U32" i="4" l="1"/>
  <c r="H31" i="4"/>
  <c r="H32" i="4" l="1"/>
  <c r="U33" i="4"/>
  <c r="U34" i="4" l="1"/>
  <c r="H33" i="4"/>
  <c r="U35" i="4" l="1"/>
  <c r="H34" i="4"/>
  <c r="U36" i="4" l="1"/>
  <c r="H35" i="4"/>
  <c r="U37" i="4" l="1"/>
  <c r="H36" i="4"/>
  <c r="U38" i="4" l="1"/>
  <c r="H37" i="4"/>
  <c r="U39" i="4" l="1"/>
  <c r="H38" i="4"/>
  <c r="H39" i="4" l="1"/>
  <c r="U40" i="4"/>
  <c r="H40" i="4" l="1"/>
  <c r="U41" i="4"/>
  <c r="U42" i="4" l="1"/>
  <c r="H41" i="4"/>
  <c r="U43" i="4" l="1"/>
  <c r="H42" i="4"/>
  <c r="U44" i="4" l="1"/>
  <c r="H43" i="4"/>
  <c r="H44" i="4" l="1"/>
  <c r="U45" i="4"/>
  <c r="U46" i="4" l="1"/>
  <c r="H45" i="4"/>
  <c r="U47" i="4" l="1"/>
  <c r="H46" i="4"/>
  <c r="U48" i="4" l="1"/>
  <c r="H47" i="4"/>
  <c r="U49" i="4" l="1"/>
  <c r="H48" i="4"/>
  <c r="H49" i="4" l="1"/>
  <c r="U50" i="4"/>
  <c r="H50" i="4" l="1"/>
  <c r="U51" i="4"/>
  <c r="H51" i="4" l="1"/>
  <c r="U52" i="4"/>
  <c r="U53" i="4" l="1"/>
  <c r="H52" i="4"/>
  <c r="U54" i="4" l="1"/>
  <c r="H53" i="4"/>
  <c r="U55" i="4" l="1"/>
  <c r="H54" i="4"/>
  <c r="U56" i="4" l="1"/>
  <c r="H55" i="4"/>
  <c r="U57" i="4" l="1"/>
  <c r="H56" i="4"/>
  <c r="U58" i="4" l="1"/>
  <c r="H57" i="4"/>
  <c r="U59" i="4" l="1"/>
  <c r="H58" i="4"/>
  <c r="H59" i="4" l="1"/>
  <c r="U60" i="4"/>
  <c r="H60" i="4" l="1"/>
  <c r="U61" i="4"/>
  <c r="U62" i="4" l="1"/>
  <c r="H61" i="4"/>
  <c r="U63" i="4" l="1"/>
  <c r="H62" i="4"/>
  <c r="U64" i="4" l="1"/>
  <c r="H63" i="4"/>
  <c r="H64" i="4" l="1"/>
  <c r="U65" i="4"/>
  <c r="H65" i="4" l="1"/>
  <c r="U66" i="4"/>
  <c r="U67" i="4" l="1"/>
  <c r="H66" i="4"/>
  <c r="U68" i="4" l="1"/>
  <c r="H67" i="4"/>
  <c r="U69" i="4" l="1"/>
  <c r="H68" i="4"/>
  <c r="U70" i="4" l="1"/>
  <c r="H69" i="4"/>
  <c r="U71" i="4" l="1"/>
  <c r="H70" i="4"/>
  <c r="U72" i="4" l="1"/>
  <c r="H71" i="4"/>
  <c r="U73" i="4" l="1"/>
  <c r="H72" i="4"/>
  <c r="U74" i="4" l="1"/>
  <c r="H73" i="4"/>
  <c r="H74" i="4" l="1"/>
  <c r="U75" i="4"/>
  <c r="U76" i="4" l="1"/>
  <c r="H75" i="4"/>
  <c r="U77" i="4" l="1"/>
  <c r="H76" i="4"/>
  <c r="U78" i="4" l="1"/>
  <c r="H77" i="4"/>
  <c r="U79" i="4" l="1"/>
  <c r="H78" i="4"/>
  <c r="H79" i="4" l="1"/>
  <c r="U80" i="4"/>
  <c r="U81" i="4" l="1"/>
  <c r="H80" i="4"/>
  <c r="U82" i="4" l="1"/>
  <c r="H81" i="4"/>
  <c r="U83" i="4" l="1"/>
  <c r="H82" i="4"/>
  <c r="U84" i="4" l="1"/>
  <c r="H83" i="4"/>
  <c r="H84" i="4" l="1"/>
  <c r="U85" i="4"/>
  <c r="H85" i="4" l="1"/>
  <c r="U86" i="4"/>
  <c r="U87" i="4" l="1"/>
  <c r="H86" i="4"/>
  <c r="U88" i="4" l="1"/>
  <c r="H87" i="4"/>
  <c r="U89" i="4" l="1"/>
  <c r="H89" i="4" s="1"/>
  <c r="H88" i="4"/>
</calcChain>
</file>

<file path=xl/comments1.xml><?xml version="1.0" encoding="utf-8"?>
<comments xmlns="http://schemas.openxmlformats.org/spreadsheetml/2006/main">
  <authors>
    <author>Emma Bottrill</author>
  </authors>
  <commentList>
    <comment ref="AA8" authorId="0" shapeId="0">
      <text>
        <r>
          <rPr>
            <sz val="8"/>
            <color indexed="81"/>
            <rFont val="Tahoma"/>
            <family val="2"/>
          </rPr>
          <t xml:space="preserve">At 3 April 1911
</t>
        </r>
      </text>
    </comment>
    <comment ref="AB8" authorId="0" shapeId="0">
      <text>
        <r>
          <rPr>
            <sz val="8"/>
            <color indexed="81"/>
            <rFont val="Tahoma"/>
            <family val="2"/>
          </rPr>
          <t>At 4 April 1921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<sst xmlns="http://schemas.openxmlformats.org/spreadsheetml/2006/main" count="1865" uniqueCount="434">
  <si>
    <t>date</t>
  </si>
  <si>
    <t>emp_tot</t>
  </si>
  <si>
    <t>unemp_tot</t>
  </si>
  <si>
    <t>lab_force</t>
  </si>
  <si>
    <t>unemp_rate</t>
  </si>
  <si>
    <t>part_rate</t>
  </si>
  <si>
    <t>emp_pop_ratio</t>
  </si>
  <si>
    <t>civ_pop</t>
  </si>
  <si>
    <t>source</t>
  </si>
  <si>
    <t>frequency</t>
  </si>
  <si>
    <t>Butlin 1977 and ABS 3105 Historical Pop Stats</t>
  </si>
  <si>
    <t>Year</t>
  </si>
  <si>
    <t>NA</t>
  </si>
  <si>
    <t>ABS 6204 LF Historical Time Series</t>
  </si>
  <si>
    <t>Quarter</t>
  </si>
  <si>
    <t>ABS 6202 LF Statistics</t>
  </si>
  <si>
    <t>Month</t>
  </si>
  <si>
    <t>minwage</t>
  </si>
  <si>
    <t>year</t>
  </si>
  <si>
    <r>
      <t>Y</t>
    </r>
    <r>
      <rPr>
        <b/>
        <sz val="10"/>
        <color rgb="FF000000"/>
        <rFont val="Arial"/>
        <family val="2"/>
      </rPr>
      <t>ear</t>
    </r>
  </si>
  <si>
    <t>Basic Wage/ Minimum Wage per week (s)(d) and ($)[1]</t>
  </si>
  <si>
    <t>Real Basic Wage/ Minimum Wage</t>
  </si>
  <si>
    <t>$2020[2]</t>
  </si>
  <si>
    <t>Fitter Rate (Trades) per week (s)(d) and ($)</t>
  </si>
  <si>
    <t>Fitter Rate Margin/ difference from basic wage (Real) $2020</t>
  </si>
  <si>
    <t>Fitter Rate total per week (Real) $2020</t>
  </si>
  <si>
    <t>Fitter rate total (Real) as % of basic wage (Real) &amp; vice versa</t>
  </si>
  <si>
    <t>£8-£34 month</t>
  </si>
  <si>
    <t>42s.</t>
  </si>
  <si>
    <t xml:space="preserve">60s total (60s-42s = 18s)  </t>
  </si>
  <si>
    <t>(2 CAR 1 at 19)</t>
  </si>
  <si>
    <t>142.86 / 70%</t>
  </si>
  <si>
    <t xml:space="preserve">No fitter rate </t>
  </si>
  <si>
    <t xml:space="preserve"> </t>
  </si>
  <si>
    <t>No fitter rate</t>
  </si>
  <si>
    <t>53s.</t>
  </si>
  <si>
    <t>53s</t>
  </si>
  <si>
    <t>69s</t>
  </si>
  <si>
    <t>84s</t>
  </si>
  <si>
    <t>120s total (15 CAR at 332)</t>
  </si>
  <si>
    <t>Feb: 79s</t>
  </si>
  <si>
    <t>343.75 (Nov)</t>
  </si>
  <si>
    <t>£5.1.0 p/w (16 CAR 281 at 282) (22s margin)</t>
  </si>
  <si>
    <t>127.16 / 79%</t>
  </si>
  <si>
    <t>May:[3] 77 s 6d</t>
  </si>
  <si>
    <t>Aug: 80s</t>
  </si>
  <si>
    <t>Nov: 81s</t>
  </si>
  <si>
    <t>Feb: 80s 6d</t>
  </si>
  <si>
    <t>362.99 (Nov)</t>
  </si>
  <si>
    <t>22s margin</t>
  </si>
  <si>
    <t>125.14 / 80%</t>
  </si>
  <si>
    <t>May: 80s 6d</t>
  </si>
  <si>
    <t>Aug: 85s</t>
  </si>
  <si>
    <t>Nov: 87s 6d</t>
  </si>
  <si>
    <t>Feb: 85s</t>
  </si>
  <si>
    <t>348.23 (Nov)</t>
  </si>
  <si>
    <t>24s margin (20 CAR at 983)</t>
  </si>
  <si>
    <t>128.92 / 78%</t>
  </si>
  <si>
    <t>May: 84s 6d</t>
  </si>
  <si>
    <t>Aug: 84s</t>
  </si>
  <si>
    <t>Nov: 83s</t>
  </si>
  <si>
    <t>Feb: 83s 6 d</t>
  </si>
  <si>
    <t>360.82 (Nov)</t>
  </si>
  <si>
    <t>24s margin</t>
  </si>
  <si>
    <t>127.91 / 78%</t>
  </si>
  <si>
    <t>Aug: 85s 6d</t>
  </si>
  <si>
    <t>Nov: 86s</t>
  </si>
  <si>
    <t>Feb: 86s 6 d</t>
  </si>
  <si>
    <t>363.06 (Nov)</t>
  </si>
  <si>
    <t>127.12 / 79%</t>
  </si>
  <si>
    <t>May: 88s</t>
  </si>
  <si>
    <t>Aug: 90s 6d</t>
  </si>
  <si>
    <t>Nov: 88s 6d</t>
  </si>
  <si>
    <t>Feb: 88s</t>
  </si>
  <si>
    <t>365.06 (Nov)</t>
  </si>
  <si>
    <t>24s margin (25 CAR 389 at 190)</t>
  </si>
  <si>
    <t>127.27 / 79%</t>
  </si>
  <si>
    <t>May: 87s 6d</t>
  </si>
  <si>
    <t>Aug: 86s 6d</t>
  </si>
  <si>
    <t>Nov: 88s</t>
  </si>
  <si>
    <t>Feb: 89s</t>
  </si>
  <si>
    <t>360.92 (Nov)</t>
  </si>
  <si>
    <t>127.59 / 78%</t>
  </si>
  <si>
    <t>Aug: 88s</t>
  </si>
  <si>
    <t>Nov: 87s</t>
  </si>
  <si>
    <t>Feb: 87s</t>
  </si>
  <si>
    <t>367.18 (Nov)</t>
  </si>
  <si>
    <t>126.52 / 79%</t>
  </si>
  <si>
    <t>May: 90s 6d</t>
  </si>
  <si>
    <t>Nov: 90s 6d</t>
  </si>
  <si>
    <t>Feb: 90s 6d</t>
  </si>
  <si>
    <t>352.24 (Nov)</t>
  </si>
  <si>
    <t>24s margin (28 CAR 1024 at 1026)</t>
  </si>
  <si>
    <t>128.91 / 78%</t>
  </si>
  <si>
    <t>May: 87s</t>
  </si>
  <si>
    <t>Aug: 86s</t>
  </si>
  <si>
    <t>Feb: 71s 1d</t>
  </si>
  <si>
    <t>308.86 (Nov)</t>
  </si>
  <si>
    <t>All wage rates reduced 10% (restored in 1934)</t>
  </si>
  <si>
    <t>380.21 (422.46-10%)</t>
  </si>
  <si>
    <t>123.10 / 81%</t>
  </si>
  <si>
    <t>May: 69s 4d</t>
  </si>
  <si>
    <t>Aug: 67s 6d</t>
  </si>
  <si>
    <t>Nov: 65s 3d</t>
  </si>
  <si>
    <t>Feb: 64s 4d</t>
  </si>
  <si>
    <t>314.33 (Nov)</t>
  </si>
  <si>
    <t xml:space="preserve">24s margin </t>
  </si>
  <si>
    <t>-10% of total wage</t>
  </si>
  <si>
    <t>76.33</t>
  </si>
  <si>
    <t>390.66 (434.07-10%)</t>
  </si>
  <si>
    <t>124.28 / 80%</t>
  </si>
  <si>
    <t>May: 64s 4d</t>
  </si>
  <si>
    <t>Aug: 63s 11d</t>
  </si>
  <si>
    <t>Nov: 63s</t>
  </si>
  <si>
    <t>Feb: 61s 8d</t>
  </si>
  <si>
    <t>329.34 (Nov)</t>
  </si>
  <si>
    <t>79.40</t>
  </si>
  <si>
    <t>408.74 (454.15-10%)</t>
  </si>
  <si>
    <t>124.11 / 81%</t>
  </si>
  <si>
    <t>May: 64s 2d</t>
  </si>
  <si>
    <t>Aug: 63s 4d</t>
  </si>
  <si>
    <t>Nov: 63s 4d</t>
  </si>
  <si>
    <t>Feb: 63s 9d</t>
  </si>
  <si>
    <t>333.81 (Dec)</t>
  </si>
  <si>
    <t>10% cut of wages restored (33 CAR at 175)</t>
  </si>
  <si>
    <t>136.36 / 73%</t>
  </si>
  <si>
    <t>May: 65s</t>
  </si>
  <si>
    <t>Jun: 66s</t>
  </si>
  <si>
    <t>Sep: 66s</t>
  </si>
  <si>
    <t>Dec: 66s</t>
  </si>
  <si>
    <t>Mar: 66s</t>
  </si>
  <si>
    <t>339.28 (Dec)</t>
  </si>
  <si>
    <t>27s margin (34 CAR 462 at 465)</t>
  </si>
  <si>
    <t>139.70 / 72%</t>
  </si>
  <si>
    <t>Dec: 68s</t>
  </si>
  <si>
    <t>Mar: 68s</t>
  </si>
  <si>
    <t>334.75 (Dec)</t>
  </si>
  <si>
    <t>27s margin</t>
  </si>
  <si>
    <t>139.71 / 72%</t>
  </si>
  <si>
    <t>Jun: 68s</t>
  </si>
  <si>
    <t>Sep: 68s</t>
  </si>
  <si>
    <t>Mar: 70s</t>
  </si>
  <si>
    <t>359.75 (Dec)</t>
  </si>
  <si>
    <t>30s margin (37 CAR at 186; confirmed in 38 CAR at 343)</t>
  </si>
  <si>
    <t>139.47 / 72%</t>
  </si>
  <si>
    <t>Jun: 70s</t>
  </si>
  <si>
    <t>Jul: 73s</t>
  </si>
  <si>
    <t>Sep: 73s</t>
  </si>
  <si>
    <t>Oct: 75s</t>
  </si>
  <si>
    <t>Dec: 76s</t>
  </si>
  <si>
    <t>Mar: 77s</t>
  </si>
  <si>
    <t>359.98 (Dec)</t>
  </si>
  <si>
    <t>30s margin</t>
  </si>
  <si>
    <t>138.46 / 72%</t>
  </si>
  <si>
    <t>Jun: 77s</t>
  </si>
  <si>
    <t>Sep: 77s</t>
  </si>
  <si>
    <t>Dec: 78s</t>
  </si>
  <si>
    <t>Mar: 78s</t>
  </si>
  <si>
    <t>355.70 (Dec)</t>
  </si>
  <si>
    <t>137.98 / 72%</t>
  </si>
  <si>
    <t>Jun: 79s</t>
  </si>
  <si>
    <t>Sep: 79s</t>
  </si>
  <si>
    <t>Dec: 79s</t>
  </si>
  <si>
    <t>Feb: 80s</t>
  </si>
  <si>
    <t>360.53 (Nov)</t>
  </si>
  <si>
    <t>136.14 / 73%</t>
  </si>
  <si>
    <t>May: 80s</t>
  </si>
  <si>
    <t>Aug: 82s</t>
  </si>
  <si>
    <t>30s margin + additional 6s loading (44 CAR at 573)</t>
  </si>
  <si>
    <t>141.38 / 71%</t>
  </si>
  <si>
    <t>May: 86s</t>
  </si>
  <si>
    <t>361.60 (Nov)</t>
  </si>
  <si>
    <t>30s margin + 6s loading</t>
  </si>
  <si>
    <t>137.90 / 73%</t>
  </si>
  <si>
    <t>May: 90s</t>
  </si>
  <si>
    <t>Aug: 93s</t>
  </si>
  <si>
    <t>Nov: 95s</t>
  </si>
  <si>
    <t>Feb: 96s</t>
  </si>
  <si>
    <t>354.59 (Nov)</t>
  </si>
  <si>
    <t>137.11 / 73%</t>
  </si>
  <si>
    <t>May: 96s</t>
  </si>
  <si>
    <t>Aug: 98s</t>
  </si>
  <si>
    <t>Nov: 97s</t>
  </si>
  <si>
    <t>354.44 (Nov)</t>
  </si>
  <si>
    <t>137.50 / 73%</t>
  </si>
  <si>
    <t>Aug: 96s</t>
  </si>
  <si>
    <t>Nov: 96s</t>
  </si>
  <si>
    <t>380.07 (Dec)</t>
  </si>
  <si>
    <t>134.29 / 74%</t>
  </si>
  <si>
    <t>May: 97s</t>
  </si>
  <si>
    <t>Nov: 98s</t>
  </si>
  <si>
    <t>Dec: 105s</t>
  </si>
  <si>
    <t>Feb: 106s</t>
  </si>
  <si>
    <t>379.66 (Nov)</t>
  </si>
  <si>
    <t>46s margin + 6s loading (58 CAR at 553, 1096; also 59 CAR at 1278)</t>
  </si>
  <si>
    <t>147.71 / 68%</t>
  </si>
  <si>
    <t>May: 106s</t>
  </si>
  <si>
    <t>Aug: 107s</t>
  </si>
  <si>
    <t>Nov: 109s</t>
  </si>
  <si>
    <t>Feb: 111s</t>
  </si>
  <si>
    <t>375.52 (Nov)</t>
  </si>
  <si>
    <t>46s margin + 6s loading</t>
  </si>
  <si>
    <t>143.70 / 70%</t>
  </si>
  <si>
    <t>May: 114s</t>
  </si>
  <si>
    <t>Aug: 116s</t>
  </si>
  <si>
    <t>Nov: 119s</t>
  </si>
  <si>
    <t>Feb: 122s</t>
  </si>
  <si>
    <t>372.10 (Nov)</t>
  </si>
  <si>
    <t>140.31 / 71%</t>
  </si>
  <si>
    <t>May: 124s</t>
  </si>
  <si>
    <t>Aug: 127s</t>
  </si>
  <si>
    <t>Nov: 129s</t>
  </si>
  <si>
    <t>Feb: 133s</t>
  </si>
  <si>
    <t>429.90 (Dec)</t>
  </si>
  <si>
    <t>132.10 / 76%</t>
  </si>
  <si>
    <t>May: 135s</t>
  </si>
  <si>
    <t>Aug: 138s</t>
  </si>
  <si>
    <t>Nov: 142s</t>
  </si>
  <si>
    <t>Dec: 162s</t>
  </si>
  <si>
    <t>Feb: 169s</t>
  </si>
  <si>
    <t>444.40 (Nov)</t>
  </si>
  <si>
    <t>126.00 / 79%</t>
  </si>
  <si>
    <t>May: 176s</t>
  </si>
  <si>
    <t>Aug: 189s</t>
  </si>
  <si>
    <t>Nov: 200s</t>
  </si>
  <si>
    <t>Feb: 210s</t>
  </si>
  <si>
    <t>437.86 (Nov)</t>
  </si>
  <si>
    <t>46s margin + 6s loading (confirmed 73 CAR at 418)</t>
  </si>
  <si>
    <t>122.51 / 82%</t>
  </si>
  <si>
    <t>May: 216s</t>
  </si>
  <si>
    <t>Aug: 227s</t>
  </si>
  <si>
    <t>Nov: 231s</t>
  </si>
  <si>
    <t>Feb: 321s</t>
  </si>
  <si>
    <t>428.12 (Aug)</t>
  </si>
  <si>
    <t>122.03 / 82%</t>
  </si>
  <si>
    <t>May: 234s</t>
  </si>
  <si>
    <t>Aug: 236s</t>
  </si>
  <si>
    <t>236s</t>
  </si>
  <si>
    <t>75s margin (80 CAR at 95)</t>
  </si>
  <si>
    <t>131.78 / 76%</t>
  </si>
  <si>
    <t>75s margin</t>
  </si>
  <si>
    <t>Jun: 246s</t>
  </si>
  <si>
    <t>130.49 / 77%</t>
  </si>
  <si>
    <t>May: 256s</t>
  </si>
  <si>
    <t>129.30 / 77%</t>
  </si>
  <si>
    <t>May: 261s</t>
  </si>
  <si>
    <t>128.74 / 78%</t>
  </si>
  <si>
    <t>Jun: 276s</t>
  </si>
  <si>
    <t>96s margin (92 CAR at 813)</t>
  </si>
  <si>
    <t>134.78 / 74%</t>
  </si>
  <si>
    <t>276s</t>
  </si>
  <si>
    <t>96s margin</t>
  </si>
  <si>
    <t>Jul: 288s</t>
  </si>
  <si>
    <t>133.33 / 75%</t>
  </si>
  <si>
    <t>288s</t>
  </si>
  <si>
    <t>106s margin (102 CAR at 155)</t>
  </si>
  <si>
    <t>136.80 / 73%</t>
  </si>
  <si>
    <t>Jun: 308s</t>
  </si>
  <si>
    <t>106s margin</t>
  </si>
  <si>
    <t>134.42 / 74%</t>
  </si>
  <si>
    <t>308s</t>
  </si>
  <si>
    <t>112s margin (110 CAR at 178)</t>
  </si>
  <si>
    <t>Jul: $32.80</t>
  </si>
  <si>
    <t>$12.30 margin (116 CAR at 713)</t>
  </si>
  <si>
    <t>$53.40 total (118 CAR at 655 and Print B2916) [4]</t>
  </si>
  <si>
    <t>267.97 (difference)</t>
  </si>
  <si>
    <t>162.80 / 61%</t>
  </si>
  <si>
    <t>$29.85[5]</t>
  </si>
  <si>
    <t>$54.75 total (Print B3554)</t>
  </si>
  <si>
    <t>315.95 (difference)</t>
  </si>
  <si>
    <t>183.42 / 55%</t>
  </si>
  <si>
    <t>$56.40 total (Print B4546)</t>
  </si>
  <si>
    <t>315.74 (difference)</t>
  </si>
  <si>
    <t>183.71 / 54%</t>
  </si>
  <si>
    <t>$59.80 total (Print B6060)</t>
  </si>
  <si>
    <t>241.11 (difference)</t>
  </si>
  <si>
    <t>151.39 / 66%</t>
  </si>
  <si>
    <t>$65.80 total (Print B6934)</t>
  </si>
  <si>
    <t>243.95 (difference)</t>
  </si>
  <si>
    <t>149.55 / 67%</t>
  </si>
  <si>
    <t>$67.80 total (Print B8626)</t>
  </si>
  <si>
    <t>230.09 (difference)</t>
  </si>
  <si>
    <t>147.39 / 68%</t>
  </si>
  <si>
    <t>$74.70 total</t>
  </si>
  <si>
    <t>214.78 (difference)</t>
  </si>
  <si>
    <t>142.28 / 70%</t>
  </si>
  <si>
    <t>$106.10 total</t>
  </si>
  <si>
    <t>190.29 (difference)</t>
  </si>
  <si>
    <t>127.22 / 79%</t>
  </si>
  <si>
    <t>$113.70 total</t>
  </si>
  <si>
    <t>198.71 (difference)</t>
  </si>
  <si>
    <t>131.60 / 76%</t>
  </si>
  <si>
    <t>$129.90 total</t>
  </si>
  <si>
    <t>204.90 (difference)</t>
  </si>
  <si>
    <t>132.55 / 75%</t>
  </si>
  <si>
    <t>$143.10 total</t>
  </si>
  <si>
    <t>197.94 (difference)</t>
  </si>
  <si>
    <t>131.90 / 76%</t>
  </si>
  <si>
    <t>$166.20 total</t>
  </si>
  <si>
    <t>135.56 (difference)</t>
  </si>
  <si>
    <t>118.21 / 85%</t>
  </si>
  <si>
    <t>$177.90 total</t>
  </si>
  <si>
    <t>189.25 (difference)</t>
  </si>
  <si>
    <t>128.08 / 78%</t>
  </si>
  <si>
    <t>$193.70 total</t>
  </si>
  <si>
    <t>186.82 (difference)</t>
  </si>
  <si>
    <t>128.02 / 78%</t>
  </si>
  <si>
    <t>$242.40 total</t>
  </si>
  <si>
    <t>213.69 (difference)</t>
  </si>
  <si>
    <t>128.05 / 78%</t>
  </si>
  <si>
    <t>$256.40 total</t>
  </si>
  <si>
    <t>203.11 (difference)</t>
  </si>
  <si>
    <t>128.07 / 78%</t>
  </si>
  <si>
    <t>$267.40 total</t>
  </si>
  <si>
    <t>192.43 (difference)</t>
  </si>
  <si>
    <t>128.06 / 78%</t>
  </si>
  <si>
    <t>$278.40 total</t>
  </si>
  <si>
    <t>192.72 (difference)</t>
  </si>
  <si>
    <t>$296.50 total</t>
  </si>
  <si>
    <t>192.09 (difference)</t>
  </si>
  <si>
    <t>$303.30 total</t>
  </si>
  <si>
    <t>180.23 (difference)</t>
  </si>
  <si>
    <t>128.03 / 78%</t>
  </si>
  <si>
    <t>$325.80 total</t>
  </si>
  <si>
    <t>172.55 (difference)</t>
  </si>
  <si>
    <t>126.87 / 79%</t>
  </si>
  <si>
    <t>$341.80 total</t>
  </si>
  <si>
    <t>165.84 (difference)</t>
  </si>
  <si>
    <t>126.27 / 79%</t>
  </si>
  <si>
    <t>$373.90 total</t>
  </si>
  <si>
    <t>170.92 (difference)</t>
  </si>
  <si>
    <t>126.70 / 79%</t>
  </si>
  <si>
    <t>$397.90 total</t>
  </si>
  <si>
    <t>175.01 (difference)</t>
  </si>
  <si>
    <t>127.82 / 78%</t>
  </si>
  <si>
    <t>$417.20 total</t>
  </si>
  <si>
    <t>179.81 (difference)</t>
  </si>
  <si>
    <t>128.21 / 78%</t>
  </si>
  <si>
    <t>178.01 (difference)</t>
  </si>
  <si>
    <t>$425.20 total</t>
  </si>
  <si>
    <t>174.94 (difference)</t>
  </si>
  <si>
    <t>127.54 / 78%</t>
  </si>
  <si>
    <t>171.56 (difference)</t>
  </si>
  <si>
    <t>$441.20 total</t>
  </si>
  <si>
    <t>178.26 (difference)</t>
  </si>
  <si>
    <t>129.23 / 77%</t>
  </si>
  <si>
    <t>173.72 (difference)</t>
  </si>
  <si>
    <t>$451.20 total</t>
  </si>
  <si>
    <t>159.43 (difference)</t>
  </si>
  <si>
    <t>125.54 / 80%</t>
  </si>
  <si>
    <t>$465.20 total</t>
  </si>
  <si>
    <t>158.07 (difference)</t>
  </si>
  <si>
    <t>124.58 / 80%</t>
  </si>
  <si>
    <t>$477.20 total</t>
  </si>
  <si>
    <t>155.76 (difference)</t>
  </si>
  <si>
    <t>123.82 / 81%</t>
  </si>
  <si>
    <t>$492.20 total</t>
  </si>
  <si>
    <t>149.11 (difference)</t>
  </si>
  <si>
    <t>122.93 / 81%</t>
  </si>
  <si>
    <t>$507.20 total</t>
  </si>
  <si>
    <t>145.93 (difference)</t>
  </si>
  <si>
    <t>122.69 / 82%</t>
  </si>
  <si>
    <t>$525.20 total</t>
  </si>
  <si>
    <t>141.71 (difference)</t>
  </si>
  <si>
    <t>121.74 / 82%</t>
  </si>
  <si>
    <t>$542.20 total</t>
  </si>
  <si>
    <t>137.93 (difference)</t>
  </si>
  <si>
    <t>120.92 / 83%</t>
  </si>
  <si>
    <t>$561.20 total</t>
  </si>
  <si>
    <t>134.78 (difference)</t>
  </si>
  <si>
    <t>120.07 / 83%</t>
  </si>
  <si>
    <t>$578.20 total</t>
  </si>
  <si>
    <t>131.25 (difference)</t>
  </si>
  <si>
    <t>119.36 / 84%</t>
  </si>
  <si>
    <t>$605.56 total</t>
  </si>
  <si>
    <t>126.61 (difference)</t>
  </si>
  <si>
    <t>118.31 / 85%</t>
  </si>
  <si>
    <t>$615.82 total</t>
  </si>
  <si>
    <t>123.73 (difference)</t>
  </si>
  <si>
    <t>117.95 / 85%</t>
  </si>
  <si>
    <t>$637.48 total</t>
  </si>
  <si>
    <t>118.56 (difference)</t>
  </si>
  <si>
    <t>117.23 / 85%</t>
  </si>
  <si>
    <t>116.51 (difference)</t>
  </si>
  <si>
    <t>$663.48 total</t>
  </si>
  <si>
    <t>113.05 (difference)</t>
  </si>
  <si>
    <t>116.42 / 86%</t>
  </si>
  <si>
    <t>$686.04 total</t>
  </si>
  <si>
    <t>113.14 (difference)</t>
  </si>
  <si>
    <t>$705.94 total</t>
  </si>
  <si>
    <t>114.39 (difference)</t>
  </si>
  <si>
    <t>116.41 / 86%</t>
  </si>
  <si>
    <t>$724.29 total</t>
  </si>
  <si>
    <t>114.51 (difference)</t>
  </si>
  <si>
    <t>$746.20 total</t>
  </si>
  <si>
    <t>115.25 (difference)</t>
  </si>
  <si>
    <t>116.43 / 86%</t>
  </si>
  <si>
    <t>$764.90 total</t>
  </si>
  <si>
    <t>116.45 (difference)</t>
  </si>
  <si>
    <t>116.44 / 86%</t>
  </si>
  <si>
    <t>$783.30 total</t>
  </si>
  <si>
    <t>117.75 (difference)</t>
  </si>
  <si>
    <t>$809.10 total</t>
  </si>
  <si>
    <t>119.26 (difference)</t>
  </si>
  <si>
    <t>$837.40 total</t>
  </si>
  <si>
    <t>121.12 (difference)</t>
  </si>
  <si>
    <t>$862.50 total</t>
  </si>
  <si>
    <t>122.73 (difference)</t>
  </si>
  <si>
    <t>$877.60 total</t>
  </si>
  <si>
    <t>123.80 (difference)</t>
  </si>
  <si>
    <t>GDP</t>
  </si>
  <si>
    <t>sort</t>
  </si>
  <si>
    <t>Distrust</t>
  </si>
  <si>
    <t>ProdWage</t>
  </si>
  <si>
    <t>UnskillWage</t>
  </si>
  <si>
    <t>GDPpc</t>
  </si>
  <si>
    <t>RelWage</t>
  </si>
  <si>
    <t>Urbanization</t>
  </si>
  <si>
    <t>Age20_29</t>
  </si>
  <si>
    <t>RelDebt</t>
  </si>
  <si>
    <t>elite</t>
  </si>
  <si>
    <t>epsilon</t>
  </si>
  <si>
    <t>PSI</t>
  </si>
  <si>
    <t>Population</t>
  </si>
  <si>
    <t>CurrentAccount</t>
  </si>
  <si>
    <t>ButlinRGDB</t>
  </si>
  <si>
    <t>ButlinPerson</t>
  </si>
  <si>
    <t>ButlinGDPpc</t>
  </si>
  <si>
    <t>ButlinGDPdef</t>
  </si>
  <si>
    <t>ABSUrban</t>
  </si>
  <si>
    <t>EndYear</t>
  </si>
  <si>
    <t>FWCProdWage</t>
  </si>
  <si>
    <t>ABS2024</t>
  </si>
  <si>
    <t>ABS2529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</si>
</sst>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6" formatCode="&quot;$&quot;#,##0;[Red]\-&quot;$&quot;#,##0"/>
    <numFmt numFmtId="8" formatCode="&quot;$&quot;#,##0.00;[Red]\-&quot;$&quot;#,##0.00"/>
    <numFmt numFmtId="168" formatCode="0.0"/>
    <numFmt numFmtId="169" formatCode="#,##0.0"/>
  </numFmts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333333"/>
      <name val="Verdana"/>
      <family val="2"/>
    </font>
    <font>
      <b/>
      <sz val="7"/>
      <color rgb="FF333333"/>
      <name val="Verdana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vertAlign val="superscript"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12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b/>
      <sz val="8"/>
      <color indexed="8"/>
      <name val="Arial"/>
      <family val="2"/>
    </font>
    <font>
      <sz val="8"/>
      <color indexed="81"/>
      <name val="Tahoma"/>
      <family val="2"/>
    </font>
    <font>
      <sz val="8"/>
      <color rgb="FF0064C8"/>
      <name val="Consolas"/>
      <family val="3"/>
    </font>
    <font>
      <b/>
      <sz val="8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7" fillId="0" borderId="0" applyNumberFormat="0" applyFill="0" applyBorder="0" applyAlignment="0" applyProtection="0"/>
  </cellStyleXfs>
  <cellXfs count="77">
    <xf numFmtId="0" fontId="0" fillId="0" borderId="0" xfId="0"/>
    <xf numFmtId="14" fontId="0" fillId="0" borderId="0" xfId="0" applyNumberFormat="1"/>
    <xf numFmtId="0" fontId="18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0" fontId="27" fillId="33" borderId="13" xfId="42" applyFill="1" applyBorder="1" applyAlignment="1">
      <alignment vertical="center" wrapText="1"/>
    </xf>
    <xf numFmtId="0" fontId="22" fillId="0" borderId="14" xfId="0" applyFont="1" applyBorder="1" applyAlignment="1">
      <alignment vertical="center" wrapText="1"/>
    </xf>
    <xf numFmtId="0" fontId="22" fillId="0" borderId="15" xfId="0" applyFont="1" applyBorder="1" applyAlignment="1">
      <alignment vertical="center" wrapText="1"/>
    </xf>
    <xf numFmtId="0" fontId="22" fillId="34" borderId="15" xfId="0" applyFont="1" applyFill="1" applyBorder="1" applyAlignment="1">
      <alignment vertical="center" wrapText="1"/>
    </xf>
    <xf numFmtId="0" fontId="22" fillId="0" borderId="16" xfId="0" applyFont="1" applyBorder="1" applyAlignment="1">
      <alignment vertical="center" wrapText="1"/>
    </xf>
    <xf numFmtId="0" fontId="22" fillId="0" borderId="17" xfId="0" applyFont="1" applyBorder="1" applyAlignment="1">
      <alignment vertical="center" wrapText="1"/>
    </xf>
    <xf numFmtId="0" fontId="23" fillId="34" borderId="17" xfId="0" applyFont="1" applyFill="1" applyBorder="1" applyAlignment="1">
      <alignment vertical="center" wrapText="1"/>
    </xf>
    <xf numFmtId="0" fontId="22" fillId="0" borderId="13" xfId="0" applyFont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0" fontId="23" fillId="34" borderId="15" xfId="0" applyFont="1" applyFill="1" applyBorder="1" applyAlignment="1">
      <alignment vertical="center" wrapText="1"/>
    </xf>
    <xf numFmtId="0" fontId="24" fillId="0" borderId="15" xfId="0" applyFont="1" applyBorder="1" applyAlignment="1">
      <alignment vertical="center" wrapText="1"/>
    </xf>
    <xf numFmtId="0" fontId="25" fillId="34" borderId="15" xfId="0" applyFont="1" applyFill="1" applyBorder="1" applyAlignment="1">
      <alignment vertical="center" wrapText="1"/>
    </xf>
    <xf numFmtId="0" fontId="23" fillId="34" borderId="13" xfId="0" applyFont="1" applyFill="1" applyBorder="1" applyAlignment="1">
      <alignment vertical="center" wrapText="1"/>
    </xf>
    <xf numFmtId="0" fontId="24" fillId="0" borderId="13" xfId="0" applyFont="1" applyBorder="1" applyAlignment="1">
      <alignment vertical="center" wrapText="1"/>
    </xf>
    <xf numFmtId="0" fontId="25" fillId="34" borderId="13" xfId="0" applyFont="1" applyFill="1" applyBorder="1" applyAlignment="1">
      <alignment vertical="center" wrapText="1"/>
    </xf>
    <xf numFmtId="0" fontId="22" fillId="34" borderId="13" xfId="0" applyFont="1" applyFill="1" applyBorder="1" applyAlignment="1">
      <alignment vertical="center" wrapText="1"/>
    </xf>
    <xf numFmtId="0" fontId="0" fillId="0" borderId="16" xfId="0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27" fillId="0" borderId="13" xfId="42" applyBorder="1" applyAlignment="1">
      <alignment vertical="center" wrapText="1"/>
    </xf>
    <xf numFmtId="0" fontId="20" fillId="33" borderId="10" xfId="0" applyFont="1" applyFill="1" applyBorder="1" applyAlignment="1">
      <alignment vertical="center" wrapText="1"/>
    </xf>
    <xf numFmtId="0" fontId="20" fillId="33" borderId="11" xfId="0" applyFont="1" applyFill="1" applyBorder="1" applyAlignment="1">
      <alignment vertical="center" wrapText="1"/>
    </xf>
    <xf numFmtId="0" fontId="27" fillId="33" borderId="10" xfId="42" applyFill="1" applyBorder="1" applyAlignment="1">
      <alignment vertical="center" wrapText="1"/>
    </xf>
    <xf numFmtId="0" fontId="27" fillId="33" borderId="11" xfId="42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0" fontId="22" fillId="0" borderId="16" xfId="0" applyFont="1" applyBorder="1" applyAlignment="1">
      <alignment vertical="center" wrapText="1"/>
    </xf>
    <xf numFmtId="0" fontId="22" fillId="0" borderId="18" xfId="0" applyFont="1" applyBorder="1" applyAlignment="1">
      <alignment vertical="center" wrapText="1"/>
    </xf>
    <xf numFmtId="0" fontId="22" fillId="0" borderId="11" xfId="0" applyFont="1" applyBorder="1" applyAlignment="1">
      <alignment vertical="center" wrapText="1"/>
    </xf>
    <xf numFmtId="0" fontId="23" fillId="34" borderId="18" xfId="0" applyFont="1" applyFill="1" applyBorder="1" applyAlignment="1">
      <alignment vertical="center" wrapText="1"/>
    </xf>
    <xf numFmtId="0" fontId="23" fillId="34" borderId="11" xfId="0" applyFont="1" applyFill="1" applyBorder="1" applyAlignment="1">
      <alignment vertical="center" wrapText="1"/>
    </xf>
    <xf numFmtId="0" fontId="23" fillId="34" borderId="10" xfId="0" applyFont="1" applyFill="1" applyBorder="1" applyAlignment="1">
      <alignment vertical="center" wrapText="1"/>
    </xf>
    <xf numFmtId="0" fontId="23" fillId="34" borderId="16" xfId="0" applyFont="1" applyFill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6" fillId="0" borderId="0" xfId="0" applyFont="1" applyAlignment="1">
      <alignment vertical="center"/>
    </xf>
    <xf numFmtId="0" fontId="27" fillId="0" borderId="0" xfId="42" applyAlignment="1">
      <alignment vertical="center"/>
    </xf>
    <xf numFmtId="0" fontId="23" fillId="34" borderId="10" xfId="0" applyFont="1" applyFill="1" applyBorder="1" applyAlignment="1">
      <alignment vertical="center" wrapText="1"/>
    </xf>
    <xf numFmtId="0" fontId="22" fillId="0" borderId="10" xfId="0" applyFont="1" applyBorder="1" applyAlignment="1">
      <alignment vertical="center" wrapText="1"/>
    </xf>
    <xf numFmtId="0" fontId="23" fillId="34" borderId="16" xfId="0" applyFont="1" applyFill="1" applyBorder="1" applyAlignment="1">
      <alignment vertical="center" wrapText="1"/>
    </xf>
    <xf numFmtId="0" fontId="23" fillId="34" borderId="11" xfId="0" applyFont="1" applyFill="1" applyBorder="1" applyAlignment="1">
      <alignment vertical="center" wrapText="1"/>
    </xf>
    <xf numFmtId="0" fontId="0" fillId="34" borderId="17" xfId="0" applyFill="1" applyBorder="1" applyAlignment="1">
      <alignment vertical="center" wrapText="1"/>
    </xf>
    <xf numFmtId="0" fontId="0" fillId="0" borderId="17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8" fontId="22" fillId="0" borderId="13" xfId="0" applyNumberFormat="1" applyFont="1" applyBorder="1" applyAlignment="1">
      <alignment vertical="center" wrapText="1"/>
    </xf>
    <xf numFmtId="6" fontId="22" fillId="0" borderId="13" xfId="0" applyNumberFormat="1" applyFont="1" applyBorder="1" applyAlignment="1">
      <alignment vertical="center" wrapText="1"/>
    </xf>
    <xf numFmtId="8" fontId="23" fillId="34" borderId="13" xfId="0" applyNumberFormat="1" applyFont="1" applyFill="1" applyBorder="1" applyAlignment="1">
      <alignment vertical="center" wrapText="1"/>
    </xf>
    <xf numFmtId="6" fontId="23" fillId="34" borderId="13" xfId="0" applyNumberFormat="1" applyFont="1" applyFill="1" applyBorder="1" applyAlignment="1">
      <alignment vertical="center" wrapText="1"/>
    </xf>
    <xf numFmtId="0" fontId="0" fillId="34" borderId="17" xfId="0" applyFill="1" applyBorder="1" applyAlignment="1">
      <alignment vertical="top" wrapText="1"/>
    </xf>
    <xf numFmtId="0" fontId="27" fillId="0" borderId="10" xfId="42" applyBorder="1" applyAlignment="1">
      <alignment vertical="center" wrapText="1"/>
    </xf>
    <xf numFmtId="0" fontId="27" fillId="0" borderId="11" xfId="42" applyBorder="1" applyAlignment="1">
      <alignment vertical="center" wrapText="1"/>
    </xf>
    <xf numFmtId="8" fontId="23" fillId="34" borderId="10" xfId="0" applyNumberFormat="1" applyFont="1" applyFill="1" applyBorder="1" applyAlignment="1">
      <alignment vertical="center" wrapText="1"/>
    </xf>
    <xf numFmtId="8" fontId="23" fillId="34" borderId="11" xfId="0" applyNumberFormat="1" applyFont="1" applyFill="1" applyBorder="1" applyAlignment="1">
      <alignment vertical="center" wrapText="1"/>
    </xf>
    <xf numFmtId="8" fontId="23" fillId="34" borderId="16" xfId="0" applyNumberFormat="1" applyFont="1" applyFill="1" applyBorder="1" applyAlignment="1">
      <alignment vertical="center" wrapText="1"/>
    </xf>
    <xf numFmtId="8" fontId="23" fillId="34" borderId="10" xfId="0" applyNumberFormat="1" applyFont="1" applyFill="1" applyBorder="1" applyAlignment="1">
      <alignment vertical="center" wrapText="1"/>
    </xf>
    <xf numFmtId="8" fontId="23" fillId="34" borderId="11" xfId="0" applyNumberFormat="1" applyFont="1" applyFill="1" applyBorder="1" applyAlignment="1">
      <alignment vertical="center" wrapText="1"/>
    </xf>
    <xf numFmtId="8" fontId="23" fillId="34" borderId="16" xfId="0" applyNumberFormat="1" applyFont="1" applyFill="1" applyBorder="1" applyAlignment="1">
      <alignment vertical="center" wrapText="1"/>
    </xf>
    <xf numFmtId="0" fontId="23" fillId="34" borderId="0" xfId="0" applyFont="1" applyFill="1" applyBorder="1" applyAlignment="1">
      <alignment vertical="center" wrapText="1"/>
    </xf>
    <xf numFmtId="0" fontId="22" fillId="0" borderId="0" xfId="0" applyFont="1" applyBorder="1" applyAlignment="1">
      <alignment vertical="center" wrapText="1"/>
    </xf>
    <xf numFmtId="8" fontId="23" fillId="34" borderId="0" xfId="0" applyNumberFormat="1" applyFont="1" applyFill="1" applyBorder="1" applyAlignment="1">
      <alignment vertical="center" wrapText="1"/>
    </xf>
    <xf numFmtId="0" fontId="16" fillId="0" borderId="0" xfId="0" applyFont="1"/>
    <xf numFmtId="2" fontId="16" fillId="0" borderId="0" xfId="0" applyNumberFormat="1" applyFont="1"/>
    <xf numFmtId="168" fontId="28" fillId="0" borderId="0" xfId="0" applyNumberFormat="1" applyFont="1"/>
    <xf numFmtId="168" fontId="0" fillId="0" borderId="0" xfId="0" applyNumberFormat="1"/>
    <xf numFmtId="0" fontId="0" fillId="0" borderId="0" xfId="0" applyAlignment="1">
      <alignment horizontal="right"/>
    </xf>
    <xf numFmtId="0" fontId="29" fillId="0" borderId="0" xfId="0" applyFont="1" applyAlignment="1">
      <alignment horizontal="right"/>
    </xf>
    <xf numFmtId="0" fontId="30" fillId="0" borderId="0" xfId="0" applyFont="1" applyAlignment="1">
      <alignment horizontal="right"/>
    </xf>
    <xf numFmtId="0" fontId="31" fillId="0" borderId="0" xfId="0" applyFont="1" applyAlignment="1">
      <alignment horizontal="right"/>
    </xf>
    <xf numFmtId="0" fontId="33" fillId="0" borderId="0" xfId="0" applyFont="1"/>
    <xf numFmtId="169" fontId="34" fillId="0" borderId="0" xfId="0" applyNumberFormat="1" applyFont="1" applyAlignment="1">
      <alignment horizontal="right"/>
    </xf>
    <xf numFmtId="169" fontId="0" fillId="0" borderId="0" xfId="0" applyNumberFormat="1"/>
    <xf numFmtId="0" fontId="0" fillId="0" borderId="0" xfId="0" applyNumberFormat="1"/>
    <xf numFmtId="0" fontId="29" fillId="0" borderId="0" xfId="0" applyFont="1"/>
    <xf numFmtId="0" fontId="29" fillId="0" borderId="0" xfId="0" applyFont="1" applyAlignment="1" applyProtection="1">
      <alignment horizontal="right"/>
      <protection locked="0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7"/>
  <sheetViews>
    <sheetView workbookViewId="0">
      <pane ySplit="1" topLeftCell="A132" activePane="bottomLeft" state="frozen"/>
      <selection pane="bottomLeft" activeCell="N136" sqref="N136"/>
    </sheetView>
  </sheetViews>
  <sheetFormatPr defaultRowHeight="14.4" x14ac:dyDescent="0.3"/>
  <cols>
    <col min="2" max="2" width="10.5546875" bestFit="1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17</v>
      </c>
      <c r="M1" t="s">
        <v>18</v>
      </c>
    </row>
    <row r="2" spans="1:13" ht="106.2" customHeight="1" x14ac:dyDescent="0.3">
      <c r="A2">
        <v>1</v>
      </c>
      <c r="B2" s="1">
        <v>547</v>
      </c>
      <c r="C2">
        <v>1426</v>
      </c>
      <c r="D2">
        <v>94.937076000000005</v>
      </c>
      <c r="E2">
        <v>1484</v>
      </c>
      <c r="F2">
        <v>3.9E-2</v>
      </c>
      <c r="G2">
        <v>0.60962484245880899</v>
      </c>
      <c r="H2">
        <v>0.58579853459990705</v>
      </c>
      <c r="I2">
        <v>2434.2840000000001</v>
      </c>
      <c r="J2" t="s">
        <v>10</v>
      </c>
      <c r="K2" t="s">
        <v>11</v>
      </c>
    </row>
    <row r="3" spans="1:13" x14ac:dyDescent="0.3">
      <c r="A3">
        <v>2</v>
      </c>
      <c r="B3" s="1">
        <v>912</v>
      </c>
      <c r="C3">
        <v>1458</v>
      </c>
      <c r="D3" t="s">
        <v>12</v>
      </c>
      <c r="E3">
        <v>1532</v>
      </c>
      <c r="F3">
        <v>4.8000000000000001E-2</v>
      </c>
      <c r="G3" t="s">
        <v>12</v>
      </c>
      <c r="H3" t="s">
        <v>12</v>
      </c>
      <c r="I3" t="s">
        <v>12</v>
      </c>
      <c r="J3" t="s">
        <v>10</v>
      </c>
      <c r="K3" t="s">
        <v>11</v>
      </c>
    </row>
    <row r="4" spans="1:13" x14ac:dyDescent="0.3">
      <c r="A4">
        <v>3</v>
      </c>
      <c r="B4" s="1">
        <v>1277</v>
      </c>
      <c r="C4">
        <v>1445</v>
      </c>
      <c r="D4" t="s">
        <v>12</v>
      </c>
      <c r="E4">
        <v>1580</v>
      </c>
      <c r="F4">
        <v>8.5000000000000006E-2</v>
      </c>
      <c r="G4" t="s">
        <v>12</v>
      </c>
      <c r="H4" t="s">
        <v>12</v>
      </c>
      <c r="I4" t="s">
        <v>12</v>
      </c>
      <c r="J4" t="s">
        <v>10</v>
      </c>
      <c r="K4" t="s">
        <v>11</v>
      </c>
    </row>
    <row r="5" spans="1:13" x14ac:dyDescent="0.3">
      <c r="A5">
        <v>4</v>
      </c>
      <c r="B5" s="1">
        <v>1643</v>
      </c>
      <c r="C5">
        <v>1499</v>
      </c>
      <c r="D5" t="s">
        <v>12</v>
      </c>
      <c r="E5">
        <v>1654</v>
      </c>
      <c r="F5">
        <v>9.4E-2</v>
      </c>
      <c r="G5" t="s">
        <v>12</v>
      </c>
      <c r="H5" t="s">
        <v>12</v>
      </c>
      <c r="I5" t="s">
        <v>12</v>
      </c>
      <c r="J5" t="s">
        <v>10</v>
      </c>
      <c r="K5" t="s">
        <v>11</v>
      </c>
    </row>
    <row r="6" spans="1:13" x14ac:dyDescent="0.3">
      <c r="A6">
        <v>5</v>
      </c>
      <c r="B6" s="1">
        <v>2008</v>
      </c>
      <c r="C6">
        <v>1492</v>
      </c>
      <c r="D6" t="s">
        <v>12</v>
      </c>
      <c r="E6">
        <v>1632</v>
      </c>
      <c r="F6">
        <v>8.5999999999999993E-2</v>
      </c>
      <c r="G6" t="s">
        <v>12</v>
      </c>
      <c r="H6" t="s">
        <v>12</v>
      </c>
      <c r="I6" t="s">
        <v>12</v>
      </c>
      <c r="J6" t="s">
        <v>10</v>
      </c>
      <c r="K6" t="s">
        <v>11</v>
      </c>
    </row>
    <row r="7" spans="1:13" x14ac:dyDescent="0.3">
      <c r="A7">
        <v>6</v>
      </c>
      <c r="B7" s="1">
        <v>2373</v>
      </c>
      <c r="C7">
        <v>1523</v>
      </c>
      <c r="D7" t="s">
        <v>12</v>
      </c>
      <c r="E7">
        <v>1630</v>
      </c>
      <c r="F7">
        <v>6.6000000000000003E-2</v>
      </c>
      <c r="G7" t="s">
        <v>12</v>
      </c>
      <c r="H7" t="s">
        <v>12</v>
      </c>
      <c r="I7" t="s">
        <v>12</v>
      </c>
      <c r="J7" t="s">
        <v>10</v>
      </c>
      <c r="K7" t="s">
        <v>11</v>
      </c>
    </row>
    <row r="8" spans="1:13" x14ac:dyDescent="0.3">
      <c r="A8">
        <v>7</v>
      </c>
      <c r="B8" s="1">
        <v>2738</v>
      </c>
      <c r="C8">
        <v>1588</v>
      </c>
      <c r="D8" t="s">
        <v>12</v>
      </c>
      <c r="E8">
        <v>1675</v>
      </c>
      <c r="F8">
        <v>5.1999999999999998E-2</v>
      </c>
      <c r="G8" t="s">
        <v>12</v>
      </c>
      <c r="H8" t="s">
        <v>12</v>
      </c>
      <c r="I8" t="s">
        <v>12</v>
      </c>
      <c r="J8" t="s">
        <v>10</v>
      </c>
      <c r="K8" t="s">
        <v>11</v>
      </c>
    </row>
    <row r="9" spans="1:13" x14ac:dyDescent="0.3">
      <c r="A9">
        <v>8</v>
      </c>
      <c r="B9" s="1">
        <v>3104</v>
      </c>
      <c r="C9">
        <v>1641</v>
      </c>
      <c r="D9" t="s">
        <v>12</v>
      </c>
      <c r="E9">
        <v>1698</v>
      </c>
      <c r="F9">
        <v>3.4000000000000002E-2</v>
      </c>
      <c r="G9" t="s">
        <v>12</v>
      </c>
      <c r="H9" t="s">
        <v>12</v>
      </c>
      <c r="I9" t="s">
        <v>12</v>
      </c>
      <c r="J9" t="s">
        <v>10</v>
      </c>
      <c r="K9" t="s">
        <v>11</v>
      </c>
    </row>
    <row r="10" spans="1:13" x14ac:dyDescent="0.3">
      <c r="A10">
        <v>9</v>
      </c>
      <c r="B10" s="1">
        <v>3469</v>
      </c>
      <c r="C10">
        <v>1690</v>
      </c>
      <c r="D10" t="s">
        <v>12</v>
      </c>
      <c r="E10">
        <v>1747</v>
      </c>
      <c r="F10">
        <v>3.3000000000000002E-2</v>
      </c>
      <c r="G10" t="s">
        <v>12</v>
      </c>
      <c r="H10" t="s">
        <v>12</v>
      </c>
      <c r="I10" t="s">
        <v>12</v>
      </c>
      <c r="J10" t="s">
        <v>10</v>
      </c>
      <c r="K10" t="s">
        <v>11</v>
      </c>
    </row>
    <row r="11" spans="1:13" x14ac:dyDescent="0.3">
      <c r="A11">
        <v>10</v>
      </c>
      <c r="B11" s="1">
        <v>3834</v>
      </c>
      <c r="C11">
        <v>1763</v>
      </c>
      <c r="D11" t="s">
        <v>12</v>
      </c>
      <c r="E11">
        <v>1824</v>
      </c>
      <c r="F11">
        <v>3.3000000000000002E-2</v>
      </c>
      <c r="G11" t="s">
        <v>12</v>
      </c>
      <c r="H11" t="s">
        <v>12</v>
      </c>
      <c r="I11" t="s">
        <v>12</v>
      </c>
      <c r="J11" t="s">
        <v>10</v>
      </c>
      <c r="K11" t="s">
        <v>11</v>
      </c>
    </row>
    <row r="12" spans="1:13" x14ac:dyDescent="0.3">
      <c r="A12">
        <v>11</v>
      </c>
      <c r="B12" s="1">
        <v>4199</v>
      </c>
      <c r="C12">
        <v>1782</v>
      </c>
      <c r="D12">
        <v>86.360016599999994</v>
      </c>
      <c r="E12">
        <v>1834</v>
      </c>
      <c r="F12">
        <v>2.86E-2</v>
      </c>
      <c r="G12">
        <v>0.60736903563772604</v>
      </c>
      <c r="H12">
        <v>0.59014810332956802</v>
      </c>
      <c r="I12">
        <v>3019.5810000000001</v>
      </c>
      <c r="J12" t="s">
        <v>10</v>
      </c>
      <c r="K12" t="s">
        <v>11</v>
      </c>
    </row>
    <row r="13" spans="1:13" x14ac:dyDescent="0.3">
      <c r="A13">
        <v>12</v>
      </c>
      <c r="B13" s="1">
        <v>4565</v>
      </c>
      <c r="C13">
        <v>1898</v>
      </c>
      <c r="D13" t="s">
        <v>12</v>
      </c>
      <c r="E13">
        <v>1945</v>
      </c>
      <c r="F13">
        <v>2.4400000000000002E-2</v>
      </c>
      <c r="G13" t="s">
        <v>12</v>
      </c>
      <c r="H13" t="s">
        <v>12</v>
      </c>
      <c r="I13" t="s">
        <v>12</v>
      </c>
      <c r="J13" t="s">
        <v>10</v>
      </c>
      <c r="K13" t="s">
        <v>11</v>
      </c>
    </row>
    <row r="14" spans="1:13" x14ac:dyDescent="0.3">
      <c r="A14">
        <v>13</v>
      </c>
      <c r="B14" s="1">
        <v>4930</v>
      </c>
      <c r="C14">
        <v>1937</v>
      </c>
      <c r="D14" t="s">
        <v>12</v>
      </c>
      <c r="E14">
        <v>2038</v>
      </c>
      <c r="F14">
        <v>5.04E-2</v>
      </c>
      <c r="G14" t="s">
        <v>12</v>
      </c>
      <c r="H14" t="s">
        <v>12</v>
      </c>
      <c r="I14" t="s">
        <v>12</v>
      </c>
      <c r="J14" t="s">
        <v>10</v>
      </c>
      <c r="K14" t="s">
        <v>11</v>
      </c>
    </row>
    <row r="15" spans="1:13" x14ac:dyDescent="0.3">
      <c r="A15">
        <v>14</v>
      </c>
      <c r="B15" s="1">
        <v>5295</v>
      </c>
      <c r="C15">
        <v>2017</v>
      </c>
      <c r="D15" t="s">
        <v>12</v>
      </c>
      <c r="E15">
        <v>2085</v>
      </c>
      <c r="F15">
        <v>3.27E-2</v>
      </c>
      <c r="G15" t="s">
        <v>12</v>
      </c>
      <c r="H15" t="s">
        <v>12</v>
      </c>
      <c r="I15" t="s">
        <v>12</v>
      </c>
      <c r="J15" t="s">
        <v>10</v>
      </c>
      <c r="K15" t="s">
        <v>11</v>
      </c>
    </row>
    <row r="16" spans="1:13" x14ac:dyDescent="0.3">
      <c r="A16">
        <v>15</v>
      </c>
      <c r="B16" s="1">
        <v>5660</v>
      </c>
      <c r="C16">
        <v>1956</v>
      </c>
      <c r="D16" t="s">
        <v>12</v>
      </c>
      <c r="E16">
        <v>2082</v>
      </c>
      <c r="F16">
        <v>5.9200000000000003E-2</v>
      </c>
      <c r="G16" t="s">
        <v>12</v>
      </c>
      <c r="H16" t="s">
        <v>12</v>
      </c>
      <c r="I16" t="s">
        <v>12</v>
      </c>
      <c r="J16" t="s">
        <v>10</v>
      </c>
      <c r="K16" t="s">
        <v>11</v>
      </c>
    </row>
    <row r="17" spans="1:11" ht="27" customHeight="1" x14ac:dyDescent="0.3">
      <c r="A17">
        <v>16</v>
      </c>
      <c r="B17" s="1">
        <v>6026</v>
      </c>
      <c r="C17">
        <v>1929</v>
      </c>
      <c r="D17" t="s">
        <v>12</v>
      </c>
      <c r="E17">
        <v>2003</v>
      </c>
      <c r="F17">
        <v>3.49E-2</v>
      </c>
      <c r="G17" t="s">
        <v>12</v>
      </c>
      <c r="H17" t="s">
        <v>12</v>
      </c>
      <c r="I17" t="s">
        <v>12</v>
      </c>
      <c r="J17" t="s">
        <v>10</v>
      </c>
      <c r="K17" t="s">
        <v>11</v>
      </c>
    </row>
    <row r="18" spans="1:11" x14ac:dyDescent="0.3">
      <c r="A18">
        <v>17</v>
      </c>
      <c r="B18" s="1">
        <v>6391</v>
      </c>
      <c r="C18">
        <v>1896</v>
      </c>
      <c r="D18" t="s">
        <v>12</v>
      </c>
      <c r="E18">
        <v>1968</v>
      </c>
      <c r="F18">
        <v>3.3000000000000002E-2</v>
      </c>
      <c r="G18" t="s">
        <v>12</v>
      </c>
      <c r="H18" t="s">
        <v>12</v>
      </c>
      <c r="I18" t="s">
        <v>12</v>
      </c>
      <c r="J18" t="s">
        <v>10</v>
      </c>
      <c r="K18" t="s">
        <v>11</v>
      </c>
    </row>
    <row r="19" spans="1:11" x14ac:dyDescent="0.3">
      <c r="A19">
        <v>18</v>
      </c>
      <c r="B19" s="1">
        <v>6756</v>
      </c>
      <c r="C19">
        <v>1893</v>
      </c>
      <c r="D19" t="s">
        <v>12</v>
      </c>
      <c r="E19">
        <v>1968</v>
      </c>
      <c r="F19">
        <v>3.39E-2</v>
      </c>
      <c r="G19" t="s">
        <v>12</v>
      </c>
      <c r="H19" t="s">
        <v>12</v>
      </c>
      <c r="I19" t="s">
        <v>12</v>
      </c>
      <c r="J19" t="s">
        <v>10</v>
      </c>
      <c r="K19" t="s">
        <v>11</v>
      </c>
    </row>
    <row r="20" spans="1:11" x14ac:dyDescent="0.3">
      <c r="A20">
        <v>19</v>
      </c>
      <c r="B20" s="1">
        <v>7121</v>
      </c>
      <c r="C20">
        <v>1924</v>
      </c>
      <c r="D20" t="s">
        <v>12</v>
      </c>
      <c r="E20">
        <v>2002</v>
      </c>
      <c r="F20">
        <v>3.6200000000000003E-2</v>
      </c>
      <c r="G20" t="s">
        <v>12</v>
      </c>
      <c r="H20" t="s">
        <v>12</v>
      </c>
      <c r="I20" t="s">
        <v>12</v>
      </c>
      <c r="J20" t="s">
        <v>10</v>
      </c>
      <c r="K20" t="s">
        <v>11</v>
      </c>
    </row>
    <row r="21" spans="1:11" x14ac:dyDescent="0.3">
      <c r="A21">
        <v>20</v>
      </c>
      <c r="B21" s="1">
        <v>7487</v>
      </c>
      <c r="C21">
        <v>1999</v>
      </c>
      <c r="D21" t="s">
        <v>12</v>
      </c>
      <c r="E21">
        <v>2071</v>
      </c>
      <c r="F21">
        <v>3.39E-2</v>
      </c>
      <c r="G21" t="s">
        <v>12</v>
      </c>
      <c r="H21" t="s">
        <v>12</v>
      </c>
      <c r="I21" t="s">
        <v>12</v>
      </c>
      <c r="J21" t="s">
        <v>10</v>
      </c>
      <c r="K21" t="s">
        <v>11</v>
      </c>
    </row>
    <row r="22" spans="1:11" x14ac:dyDescent="0.3">
      <c r="A22">
        <v>21</v>
      </c>
      <c r="B22" s="1">
        <v>7852</v>
      </c>
      <c r="C22">
        <v>2037</v>
      </c>
      <c r="D22">
        <v>214.32087999999999</v>
      </c>
      <c r="E22">
        <v>2161</v>
      </c>
      <c r="F22">
        <v>5.7700000000000001E-2</v>
      </c>
      <c r="G22">
        <v>0.58178979108335105</v>
      </c>
      <c r="H22">
        <v>0.54840620288606501</v>
      </c>
      <c r="I22">
        <v>3714.4</v>
      </c>
      <c r="J22" t="s">
        <v>10</v>
      </c>
      <c r="K22" t="s">
        <v>11</v>
      </c>
    </row>
    <row r="23" spans="1:11" x14ac:dyDescent="0.3">
      <c r="A23">
        <v>22</v>
      </c>
      <c r="B23" s="1">
        <v>8217</v>
      </c>
      <c r="C23">
        <v>2104</v>
      </c>
      <c r="D23">
        <v>232.26553999999999</v>
      </c>
      <c r="E23">
        <v>2241</v>
      </c>
      <c r="F23">
        <v>6.1100000000000002E-2</v>
      </c>
      <c r="G23">
        <v>0.58951965065502199</v>
      </c>
      <c r="H23">
        <v>0.55348029673278298</v>
      </c>
      <c r="I23">
        <v>3801.4</v>
      </c>
      <c r="J23" t="s">
        <v>10</v>
      </c>
      <c r="K23" t="s">
        <v>11</v>
      </c>
    </row>
    <row r="24" spans="1:11" x14ac:dyDescent="0.3">
      <c r="A24">
        <v>23</v>
      </c>
      <c r="B24" s="1">
        <v>8582</v>
      </c>
      <c r="C24">
        <v>2187</v>
      </c>
      <c r="D24">
        <v>195.37997999999999</v>
      </c>
      <c r="E24">
        <v>2302</v>
      </c>
      <c r="F24">
        <v>5.0099999999999999E-2</v>
      </c>
      <c r="G24">
        <v>0.590286681368275</v>
      </c>
      <c r="H24">
        <v>0.56079798964049399</v>
      </c>
      <c r="I24">
        <v>3899.8</v>
      </c>
      <c r="J24" t="s">
        <v>10</v>
      </c>
      <c r="K24" t="s">
        <v>11</v>
      </c>
    </row>
    <row r="25" spans="1:11" x14ac:dyDescent="0.3">
      <c r="A25">
        <v>24</v>
      </c>
      <c r="B25" s="1">
        <v>8948</v>
      </c>
      <c r="C25">
        <v>2230</v>
      </c>
      <c r="D25">
        <v>189.1054</v>
      </c>
      <c r="E25">
        <v>2341</v>
      </c>
      <c r="F25">
        <v>4.7300000000000002E-2</v>
      </c>
      <c r="G25">
        <v>0.58554277138569299</v>
      </c>
      <c r="H25">
        <v>0.55777888944472198</v>
      </c>
      <c r="I25">
        <v>3998</v>
      </c>
      <c r="J25" t="s">
        <v>10</v>
      </c>
      <c r="K25" t="s">
        <v>11</v>
      </c>
    </row>
    <row r="26" spans="1:11" x14ac:dyDescent="0.3">
      <c r="A26">
        <v>25</v>
      </c>
      <c r="B26" s="1">
        <v>9313</v>
      </c>
      <c r="C26">
        <v>2302</v>
      </c>
      <c r="D26">
        <v>256.50625000000002</v>
      </c>
      <c r="E26">
        <v>2456</v>
      </c>
      <c r="F26">
        <v>6.25E-2</v>
      </c>
      <c r="G26">
        <v>0.59842596427962302</v>
      </c>
      <c r="H26">
        <v>0.56090251212202402</v>
      </c>
      <c r="I26">
        <v>4104.1000000000004</v>
      </c>
      <c r="J26" t="s">
        <v>10</v>
      </c>
      <c r="K26" t="s">
        <v>11</v>
      </c>
    </row>
    <row r="27" spans="1:11" x14ac:dyDescent="0.3">
      <c r="A27">
        <v>26</v>
      </c>
      <c r="B27" s="1">
        <v>9678</v>
      </c>
      <c r="C27">
        <v>2338</v>
      </c>
      <c r="D27">
        <v>207.06986000000001</v>
      </c>
      <c r="E27">
        <v>2459</v>
      </c>
      <c r="F27">
        <v>4.9299999999999997E-2</v>
      </c>
      <c r="G27">
        <v>0.58544831198514402</v>
      </c>
      <c r="H27">
        <v>0.55664015999238103</v>
      </c>
      <c r="I27">
        <v>4200.2</v>
      </c>
      <c r="J27" t="s">
        <v>10</v>
      </c>
      <c r="K27" t="s">
        <v>11</v>
      </c>
    </row>
    <row r="28" spans="1:11" x14ac:dyDescent="0.3">
      <c r="A28">
        <v>27</v>
      </c>
      <c r="B28" s="1">
        <v>10043</v>
      </c>
      <c r="C28">
        <v>2402</v>
      </c>
      <c r="D28">
        <v>180.72727</v>
      </c>
      <c r="E28">
        <v>2507</v>
      </c>
      <c r="F28">
        <v>4.19E-2</v>
      </c>
      <c r="G28">
        <v>0.58122551178911697</v>
      </c>
      <c r="H28">
        <v>0.55688220156260904</v>
      </c>
      <c r="I28">
        <v>4313.3</v>
      </c>
      <c r="J28" t="s">
        <v>10</v>
      </c>
      <c r="K28" t="s">
        <v>11</v>
      </c>
    </row>
    <row r="29" spans="1:11" x14ac:dyDescent="0.3">
      <c r="A29">
        <v>28</v>
      </c>
      <c r="B29" s="1">
        <v>10409</v>
      </c>
      <c r="C29">
        <v>2398</v>
      </c>
      <c r="D29">
        <v>273.25488000000001</v>
      </c>
      <c r="E29">
        <v>2556</v>
      </c>
      <c r="F29">
        <v>6.1800000000000001E-2</v>
      </c>
      <c r="G29">
        <v>0.57807128641215799</v>
      </c>
      <c r="H29">
        <v>0.54233761534286196</v>
      </c>
      <c r="I29">
        <v>4421.6000000000004</v>
      </c>
      <c r="J29" t="s">
        <v>10</v>
      </c>
      <c r="K29" t="s">
        <v>11</v>
      </c>
    </row>
    <row r="30" spans="1:11" x14ac:dyDescent="0.3">
      <c r="A30">
        <v>29</v>
      </c>
      <c r="B30" s="1">
        <v>10774</v>
      </c>
      <c r="C30">
        <v>2389</v>
      </c>
      <c r="D30">
        <v>303.77201000000002</v>
      </c>
      <c r="E30">
        <v>2562</v>
      </c>
      <c r="F30">
        <v>6.7299999999999999E-2</v>
      </c>
      <c r="G30">
        <v>0.56760529055985098</v>
      </c>
      <c r="H30">
        <v>0.529277532844451</v>
      </c>
      <c r="I30">
        <v>4513.7</v>
      </c>
      <c r="J30" t="s">
        <v>10</v>
      </c>
      <c r="K30" t="s">
        <v>11</v>
      </c>
    </row>
    <row r="31" spans="1:11" x14ac:dyDescent="0.3">
      <c r="A31">
        <v>30</v>
      </c>
      <c r="B31" s="1">
        <v>11139</v>
      </c>
      <c r="C31">
        <v>2300</v>
      </c>
      <c r="D31">
        <v>449.0976</v>
      </c>
      <c r="E31">
        <v>2551</v>
      </c>
      <c r="F31">
        <v>9.7799999999999998E-2</v>
      </c>
      <c r="G31">
        <v>0.55553135888501703</v>
      </c>
      <c r="H31">
        <v>0.50087108013937298</v>
      </c>
      <c r="I31">
        <v>4592</v>
      </c>
      <c r="J31" t="s">
        <v>10</v>
      </c>
      <c r="K31" t="s">
        <v>11</v>
      </c>
    </row>
    <row r="32" spans="1:11" x14ac:dyDescent="0.3">
      <c r="A32">
        <v>31</v>
      </c>
      <c r="B32" s="1">
        <v>11504</v>
      </c>
      <c r="C32">
        <v>2131</v>
      </c>
      <c r="D32">
        <v>765.13265999999999</v>
      </c>
      <c r="E32">
        <v>2550</v>
      </c>
      <c r="F32">
        <v>0.1641</v>
      </c>
      <c r="G32">
        <v>0.54690516021104096</v>
      </c>
      <c r="H32">
        <v>0.457041135846952</v>
      </c>
      <c r="I32">
        <v>4662.6000000000004</v>
      </c>
      <c r="J32" t="s">
        <v>10</v>
      </c>
      <c r="K32" t="s">
        <v>11</v>
      </c>
    </row>
    <row r="33" spans="1:11" x14ac:dyDescent="0.3">
      <c r="A33">
        <v>32</v>
      </c>
      <c r="B33" s="1">
        <v>11870</v>
      </c>
      <c r="C33">
        <v>2086</v>
      </c>
      <c r="D33">
        <v>933.97835999999995</v>
      </c>
      <c r="E33">
        <v>2599</v>
      </c>
      <c r="F33">
        <v>0.19739999999999999</v>
      </c>
      <c r="G33">
        <v>0.54930887263812</v>
      </c>
      <c r="H33">
        <v>0.44088430485691299</v>
      </c>
      <c r="I33">
        <v>4731.3999999999996</v>
      </c>
      <c r="J33" t="s">
        <v>10</v>
      </c>
      <c r="K33" t="s">
        <v>11</v>
      </c>
    </row>
    <row r="34" spans="1:11" x14ac:dyDescent="0.3">
      <c r="A34">
        <v>33</v>
      </c>
      <c r="B34" s="1">
        <v>12235</v>
      </c>
      <c r="C34">
        <v>2208</v>
      </c>
      <c r="D34">
        <v>908.67786000000001</v>
      </c>
      <c r="E34">
        <v>2724</v>
      </c>
      <c r="F34">
        <v>0.1893</v>
      </c>
      <c r="G34">
        <v>0.56747635515186901</v>
      </c>
      <c r="H34">
        <v>0.45998083413191099</v>
      </c>
      <c r="I34">
        <v>4800.2</v>
      </c>
      <c r="J34" t="s">
        <v>10</v>
      </c>
      <c r="K34" t="s">
        <v>11</v>
      </c>
    </row>
    <row r="35" spans="1:11" x14ac:dyDescent="0.3">
      <c r="A35">
        <v>34</v>
      </c>
      <c r="B35" s="1">
        <v>12600</v>
      </c>
      <c r="C35">
        <v>2313</v>
      </c>
      <c r="D35">
        <v>777.09801000000004</v>
      </c>
      <c r="E35">
        <v>2754</v>
      </c>
      <c r="F35">
        <v>0.15989999999999999</v>
      </c>
      <c r="G35">
        <v>0.56667832671454199</v>
      </c>
      <c r="H35">
        <v>0.47593571884195202</v>
      </c>
      <c r="I35">
        <v>4859.8999999999996</v>
      </c>
      <c r="J35" t="s">
        <v>10</v>
      </c>
      <c r="K35" t="s">
        <v>11</v>
      </c>
    </row>
    <row r="36" spans="1:11" x14ac:dyDescent="0.3">
      <c r="A36">
        <v>35</v>
      </c>
      <c r="B36" s="1">
        <v>12965</v>
      </c>
      <c r="C36">
        <v>2417</v>
      </c>
      <c r="D36">
        <v>688.31587000000002</v>
      </c>
      <c r="E36">
        <v>2811</v>
      </c>
      <c r="F36">
        <v>0.13969999999999999</v>
      </c>
      <c r="G36">
        <v>0.57051815469545997</v>
      </c>
      <c r="H36">
        <v>0.49055225183170598</v>
      </c>
      <c r="I36">
        <v>4927.1000000000004</v>
      </c>
      <c r="J36" t="s">
        <v>10</v>
      </c>
      <c r="K36" t="s">
        <v>11</v>
      </c>
    </row>
    <row r="37" spans="1:11" x14ac:dyDescent="0.3">
      <c r="A37">
        <v>36</v>
      </c>
      <c r="B37" s="1">
        <v>13331</v>
      </c>
      <c r="C37">
        <v>2504</v>
      </c>
      <c r="D37">
        <v>549.29646000000002</v>
      </c>
      <c r="E37">
        <v>2814</v>
      </c>
      <c r="F37">
        <v>0.10979999999999999</v>
      </c>
      <c r="G37">
        <v>0.56249625202390696</v>
      </c>
      <c r="H37">
        <v>0.50052971395446499</v>
      </c>
      <c r="I37">
        <v>5002.7</v>
      </c>
      <c r="J37" t="s">
        <v>10</v>
      </c>
      <c r="K37" t="s">
        <v>11</v>
      </c>
    </row>
    <row r="38" spans="1:11" x14ac:dyDescent="0.3">
      <c r="A38">
        <v>37</v>
      </c>
      <c r="B38" s="1">
        <v>13696</v>
      </c>
      <c r="C38">
        <v>2565</v>
      </c>
      <c r="D38">
        <v>448.23728999999997</v>
      </c>
      <c r="E38">
        <v>2814</v>
      </c>
      <c r="F38">
        <v>8.8300000000000003E-2</v>
      </c>
      <c r="G38">
        <v>0.55434076000236399</v>
      </c>
      <c r="H38">
        <v>0.50528928550322105</v>
      </c>
      <c r="I38">
        <v>5076.3</v>
      </c>
      <c r="J38" t="s">
        <v>10</v>
      </c>
      <c r="K38" t="s">
        <v>11</v>
      </c>
    </row>
    <row r="39" spans="1:11" x14ac:dyDescent="0.3">
      <c r="A39">
        <v>38</v>
      </c>
      <c r="B39" s="1">
        <v>14061</v>
      </c>
      <c r="C39">
        <v>2655</v>
      </c>
      <c r="D39">
        <v>384.42126000000002</v>
      </c>
      <c r="E39">
        <v>2870</v>
      </c>
      <c r="F39">
        <v>7.46E-2</v>
      </c>
      <c r="G39">
        <v>0.55694630416642399</v>
      </c>
      <c r="H39">
        <v>0.51522384584036796</v>
      </c>
      <c r="I39">
        <v>5153.1000000000004</v>
      </c>
      <c r="J39" t="s">
        <v>10</v>
      </c>
      <c r="K39" t="s">
        <v>11</v>
      </c>
    </row>
    <row r="40" spans="1:11" x14ac:dyDescent="0.3">
      <c r="A40">
        <v>39</v>
      </c>
      <c r="B40" s="1">
        <v>14426</v>
      </c>
      <c r="C40">
        <v>2682</v>
      </c>
      <c r="D40">
        <v>457.96404000000001</v>
      </c>
      <c r="E40">
        <v>2941</v>
      </c>
      <c r="F40">
        <v>8.7599999999999997E-2</v>
      </c>
      <c r="G40">
        <v>0.56255857992693103</v>
      </c>
      <c r="H40">
        <v>0.513016698865701</v>
      </c>
      <c r="I40">
        <v>5227.8999999999996</v>
      </c>
      <c r="J40" t="s">
        <v>10</v>
      </c>
      <c r="K40" t="s">
        <v>11</v>
      </c>
    </row>
    <row r="41" spans="1:11" x14ac:dyDescent="0.3">
      <c r="A41">
        <v>40</v>
      </c>
      <c r="B41" s="1">
        <v>14792</v>
      </c>
      <c r="C41">
        <v>2677</v>
      </c>
      <c r="D41">
        <v>473.39542</v>
      </c>
      <c r="E41">
        <v>2947</v>
      </c>
      <c r="F41">
        <v>8.9899999999999994E-2</v>
      </c>
      <c r="G41">
        <v>0.55964905617380101</v>
      </c>
      <c r="H41">
        <v>0.50837479585248202</v>
      </c>
      <c r="I41">
        <v>5265.8</v>
      </c>
      <c r="J41" t="s">
        <v>10</v>
      </c>
      <c r="K41" t="s">
        <v>11</v>
      </c>
    </row>
    <row r="42" spans="1:11" x14ac:dyDescent="0.3">
      <c r="A42">
        <v>41</v>
      </c>
      <c r="B42" s="1">
        <v>15157</v>
      </c>
      <c r="C42">
        <v>2662</v>
      </c>
      <c r="D42">
        <v>250.93899999999999</v>
      </c>
      <c r="E42">
        <v>2808</v>
      </c>
      <c r="F42">
        <v>4.8500000000000001E-2</v>
      </c>
      <c r="G42">
        <v>0.542713567839196</v>
      </c>
      <c r="H42">
        <v>0.51449555469656005</v>
      </c>
      <c r="I42">
        <v>5174</v>
      </c>
      <c r="J42" t="s">
        <v>10</v>
      </c>
      <c r="K42" t="s">
        <v>11</v>
      </c>
    </row>
    <row r="43" spans="1:11" x14ac:dyDescent="0.3">
      <c r="A43">
        <v>42</v>
      </c>
      <c r="B43" s="1">
        <v>15522</v>
      </c>
      <c r="C43">
        <v>2628</v>
      </c>
      <c r="D43">
        <v>93.731160000000003</v>
      </c>
      <c r="E43">
        <v>2687</v>
      </c>
      <c r="F43">
        <v>1.8800000000000001E-2</v>
      </c>
      <c r="G43">
        <v>0.53894137232484896</v>
      </c>
      <c r="H43">
        <v>0.52710752752873202</v>
      </c>
      <c r="I43">
        <v>4985.7</v>
      </c>
      <c r="J43" t="s">
        <v>10</v>
      </c>
      <c r="K43" t="s">
        <v>11</v>
      </c>
    </row>
    <row r="44" spans="1:11" x14ac:dyDescent="0.3">
      <c r="A44">
        <v>43</v>
      </c>
      <c r="B44" s="1">
        <v>15887</v>
      </c>
      <c r="C44">
        <v>2572</v>
      </c>
      <c r="D44">
        <v>45.605699999999999</v>
      </c>
      <c r="E44">
        <v>2603</v>
      </c>
      <c r="F44">
        <v>9.4999999999999998E-3</v>
      </c>
      <c r="G44">
        <v>0.54222388868058202</v>
      </c>
      <c r="H44">
        <v>0.53576636253801602</v>
      </c>
      <c r="I44">
        <v>4800.6000000000004</v>
      </c>
      <c r="J44" t="s">
        <v>10</v>
      </c>
      <c r="K44" t="s">
        <v>11</v>
      </c>
    </row>
    <row r="45" spans="1:11" x14ac:dyDescent="0.3">
      <c r="A45">
        <v>44</v>
      </c>
      <c r="B45" s="1">
        <v>16253</v>
      </c>
      <c r="C45">
        <v>2600</v>
      </c>
      <c r="D45">
        <v>47.272260000000003</v>
      </c>
      <c r="E45">
        <v>2633</v>
      </c>
      <c r="F45">
        <v>9.7999999999999997E-3</v>
      </c>
      <c r="G45">
        <v>0.54584654932935295</v>
      </c>
      <c r="H45">
        <v>0.53900532786035604</v>
      </c>
      <c r="I45">
        <v>4823.7</v>
      </c>
      <c r="J45" t="s">
        <v>10</v>
      </c>
      <c r="K45" t="s">
        <v>11</v>
      </c>
    </row>
    <row r="46" spans="1:11" x14ac:dyDescent="0.3">
      <c r="A46">
        <v>45</v>
      </c>
      <c r="B46" s="1">
        <v>16618</v>
      </c>
      <c r="C46">
        <v>2637</v>
      </c>
      <c r="D46">
        <v>58.608690000000003</v>
      </c>
      <c r="E46">
        <v>2677</v>
      </c>
      <c r="F46">
        <v>1.1900000000000001E-2</v>
      </c>
      <c r="G46">
        <v>0.54354226310125697</v>
      </c>
      <c r="H46">
        <v>0.53542060059694196</v>
      </c>
      <c r="I46">
        <v>4925.1000000000004</v>
      </c>
      <c r="J46" t="s">
        <v>10</v>
      </c>
      <c r="K46" t="s">
        <v>11</v>
      </c>
    </row>
    <row r="47" spans="1:11" x14ac:dyDescent="0.3">
      <c r="A47">
        <v>46</v>
      </c>
      <c r="B47" s="1">
        <v>16983</v>
      </c>
      <c r="C47">
        <v>2775</v>
      </c>
      <c r="D47">
        <v>114.15788000000001</v>
      </c>
      <c r="E47">
        <v>2845</v>
      </c>
      <c r="F47">
        <v>2.18E-2</v>
      </c>
      <c r="G47">
        <v>0.54329144864988699</v>
      </c>
      <c r="H47">
        <v>0.52992399648626998</v>
      </c>
      <c r="I47">
        <v>5236.6000000000004</v>
      </c>
      <c r="J47" t="s">
        <v>10</v>
      </c>
      <c r="K47" t="s">
        <v>11</v>
      </c>
    </row>
    <row r="48" spans="1:11" x14ac:dyDescent="0.3">
      <c r="A48">
        <v>47</v>
      </c>
      <c r="B48" s="1">
        <v>17348</v>
      </c>
      <c r="C48">
        <v>3034</v>
      </c>
      <c r="D48">
        <v>161.05536000000001</v>
      </c>
      <c r="E48">
        <v>3127</v>
      </c>
      <c r="F48">
        <v>2.8799999999999999E-2</v>
      </c>
      <c r="G48">
        <v>0.55917170344408296</v>
      </c>
      <c r="H48">
        <v>0.54254139694574599</v>
      </c>
      <c r="I48">
        <v>5592.2</v>
      </c>
      <c r="J48" t="s">
        <v>10</v>
      </c>
      <c r="K48" t="s">
        <v>11</v>
      </c>
    </row>
    <row r="49" spans="1:11" x14ac:dyDescent="0.3">
      <c r="A49">
        <v>48</v>
      </c>
      <c r="B49" s="1">
        <v>17714</v>
      </c>
      <c r="C49">
        <v>3167</v>
      </c>
      <c r="D49">
        <v>112.05557</v>
      </c>
      <c r="E49">
        <v>3231</v>
      </c>
      <c r="F49">
        <v>1.9699999999999999E-2</v>
      </c>
      <c r="G49">
        <v>0.56802798825618395</v>
      </c>
      <c r="H49">
        <v>0.55677642798122395</v>
      </c>
      <c r="I49">
        <v>5688.1</v>
      </c>
      <c r="J49" t="s">
        <v>10</v>
      </c>
      <c r="K49" t="s">
        <v>11</v>
      </c>
    </row>
    <row r="50" spans="1:11" x14ac:dyDescent="0.3">
      <c r="A50">
        <v>49</v>
      </c>
      <c r="B50" s="1">
        <v>18079</v>
      </c>
      <c r="C50">
        <v>3282</v>
      </c>
      <c r="D50">
        <v>86.5839</v>
      </c>
      <c r="E50">
        <v>3332</v>
      </c>
      <c r="F50">
        <v>1.49E-2</v>
      </c>
      <c r="G50">
        <v>0.57339528480468105</v>
      </c>
      <c r="H50">
        <v>0.56479091378420199</v>
      </c>
      <c r="I50">
        <v>5811</v>
      </c>
      <c r="J50" t="s">
        <v>10</v>
      </c>
      <c r="K50" t="s">
        <v>11</v>
      </c>
    </row>
    <row r="51" spans="1:11" x14ac:dyDescent="0.3">
      <c r="A51">
        <v>50</v>
      </c>
      <c r="B51" s="1">
        <v>18444</v>
      </c>
      <c r="C51">
        <v>3379</v>
      </c>
      <c r="D51">
        <v>104.45399999999999</v>
      </c>
      <c r="E51">
        <v>3439</v>
      </c>
      <c r="F51">
        <v>1.7500000000000002E-2</v>
      </c>
      <c r="G51">
        <v>0.57616271277308695</v>
      </c>
      <c r="H51">
        <v>0.56611044095965701</v>
      </c>
      <c r="I51">
        <v>5968.8</v>
      </c>
      <c r="J51" t="s">
        <v>10</v>
      </c>
      <c r="K51" t="s">
        <v>11</v>
      </c>
    </row>
    <row r="52" spans="1:11" x14ac:dyDescent="0.3">
      <c r="A52">
        <v>51</v>
      </c>
      <c r="B52" s="1">
        <v>18809</v>
      </c>
      <c r="C52">
        <v>3512</v>
      </c>
      <c r="D52">
        <v>67.661159999999995</v>
      </c>
      <c r="E52">
        <v>3551</v>
      </c>
      <c r="F52">
        <v>1.11E-2</v>
      </c>
      <c r="G52">
        <v>0.58255134851368195</v>
      </c>
      <c r="H52">
        <v>0.57615329089835299</v>
      </c>
      <c r="I52">
        <v>6095.6</v>
      </c>
      <c r="J52" t="s">
        <v>10</v>
      </c>
      <c r="K52" t="s">
        <v>11</v>
      </c>
    </row>
    <row r="53" spans="1:11" x14ac:dyDescent="0.3">
      <c r="A53">
        <v>52</v>
      </c>
      <c r="B53" s="1">
        <v>19175</v>
      </c>
      <c r="C53">
        <v>3579</v>
      </c>
      <c r="D53">
        <v>86.078530000000001</v>
      </c>
      <c r="E53">
        <v>3626</v>
      </c>
      <c r="F53">
        <v>1.3899999999999999E-2</v>
      </c>
      <c r="G53">
        <v>0.58552812182085401</v>
      </c>
      <c r="H53">
        <v>0.57793854053966798</v>
      </c>
      <c r="I53">
        <v>6192.7</v>
      </c>
      <c r="J53" t="s">
        <v>10</v>
      </c>
      <c r="K53" t="s">
        <v>11</v>
      </c>
    </row>
    <row r="54" spans="1:11" x14ac:dyDescent="0.3">
      <c r="A54">
        <v>53</v>
      </c>
      <c r="B54" s="1">
        <v>19540</v>
      </c>
      <c r="C54">
        <v>3511</v>
      </c>
      <c r="D54">
        <v>181.8938</v>
      </c>
      <c r="E54">
        <v>3617</v>
      </c>
      <c r="F54">
        <v>2.9000000000000001E-2</v>
      </c>
      <c r="G54">
        <v>0.57667166225566802</v>
      </c>
      <c r="H54">
        <v>0.55977169095373203</v>
      </c>
      <c r="I54">
        <v>6272.2</v>
      </c>
      <c r="J54" t="s">
        <v>10</v>
      </c>
      <c r="K54" t="s">
        <v>11</v>
      </c>
    </row>
    <row r="55" spans="1:11" x14ac:dyDescent="0.3">
      <c r="A55">
        <v>54</v>
      </c>
      <c r="B55" s="1">
        <v>19905</v>
      </c>
      <c r="C55">
        <v>3584</v>
      </c>
      <c r="D55">
        <v>127.69932</v>
      </c>
      <c r="E55">
        <v>3659</v>
      </c>
      <c r="F55">
        <v>2.01E-2</v>
      </c>
      <c r="G55">
        <v>0.57593023987911596</v>
      </c>
      <c r="H55">
        <v>0.56412516527104495</v>
      </c>
      <c r="I55">
        <v>6353.2</v>
      </c>
      <c r="J55" t="s">
        <v>10</v>
      </c>
      <c r="K55" t="s">
        <v>11</v>
      </c>
    </row>
    <row r="56" spans="1:11" x14ac:dyDescent="0.3">
      <c r="A56">
        <v>55</v>
      </c>
      <c r="B56" s="1">
        <v>20270</v>
      </c>
      <c r="C56">
        <v>3685</v>
      </c>
      <c r="D56">
        <v>88.586939999999998</v>
      </c>
      <c r="E56">
        <v>3737</v>
      </c>
      <c r="F56">
        <v>1.37E-2</v>
      </c>
      <c r="G56">
        <v>0.57792830410441998</v>
      </c>
      <c r="H56">
        <v>0.56988648665367603</v>
      </c>
      <c r="I56">
        <v>6466.2</v>
      </c>
      <c r="J56" t="s">
        <v>10</v>
      </c>
      <c r="K56" t="s">
        <v>11</v>
      </c>
    </row>
    <row r="57" spans="1:11" x14ac:dyDescent="0.3">
      <c r="A57">
        <v>56</v>
      </c>
      <c r="B57" s="1">
        <v>20636</v>
      </c>
      <c r="C57">
        <v>3777</v>
      </c>
      <c r="D57">
        <v>98.259540000000001</v>
      </c>
      <c r="E57">
        <v>3835</v>
      </c>
      <c r="F57">
        <v>1.49E-2</v>
      </c>
      <c r="G57">
        <v>0.58153640857671396</v>
      </c>
      <c r="H57">
        <v>0.57274133381857895</v>
      </c>
      <c r="I57">
        <v>6594.6</v>
      </c>
      <c r="J57" t="s">
        <v>10</v>
      </c>
      <c r="K57" t="s">
        <v>11</v>
      </c>
    </row>
    <row r="58" spans="1:11" x14ac:dyDescent="0.3">
      <c r="A58">
        <v>57</v>
      </c>
      <c r="B58" s="1">
        <v>21001</v>
      </c>
      <c r="C58">
        <v>3806</v>
      </c>
      <c r="D58">
        <v>137.22672</v>
      </c>
      <c r="E58">
        <v>3886</v>
      </c>
      <c r="F58">
        <v>2.0400000000000001E-2</v>
      </c>
      <c r="G58">
        <v>0.57768924302788804</v>
      </c>
      <c r="H58">
        <v>0.565796515430814</v>
      </c>
      <c r="I58">
        <v>6726.8</v>
      </c>
      <c r="J58" t="s">
        <v>10</v>
      </c>
      <c r="K58" t="s">
        <v>11</v>
      </c>
    </row>
    <row r="59" spans="1:11" x14ac:dyDescent="0.3">
      <c r="A59">
        <v>58</v>
      </c>
      <c r="B59" s="1">
        <v>21366</v>
      </c>
      <c r="C59">
        <v>3848</v>
      </c>
      <c r="D59">
        <v>177.892</v>
      </c>
      <c r="E59">
        <v>3952</v>
      </c>
      <c r="F59">
        <v>2.5999999999999999E-2</v>
      </c>
      <c r="G59">
        <v>0.57760888629055795</v>
      </c>
      <c r="H59">
        <v>0.56240865244080696</v>
      </c>
      <c r="I59">
        <v>6842</v>
      </c>
      <c r="J59" t="s">
        <v>10</v>
      </c>
      <c r="K59" t="s">
        <v>11</v>
      </c>
    </row>
    <row r="60" spans="1:11" x14ac:dyDescent="0.3">
      <c r="A60">
        <v>59</v>
      </c>
      <c r="B60" s="1">
        <v>21731</v>
      </c>
      <c r="C60">
        <v>3898</v>
      </c>
      <c r="D60">
        <v>137.47054</v>
      </c>
      <c r="E60">
        <v>3978</v>
      </c>
      <c r="F60">
        <v>1.9699999999999999E-2</v>
      </c>
      <c r="G60">
        <v>0.570061047261471</v>
      </c>
      <c r="H60">
        <v>0.55859677280674103</v>
      </c>
      <c r="I60">
        <v>6978.2</v>
      </c>
      <c r="J60" t="s">
        <v>10</v>
      </c>
      <c r="K60" t="s">
        <v>11</v>
      </c>
    </row>
    <row r="61" spans="1:11" x14ac:dyDescent="0.3">
      <c r="A61">
        <v>60</v>
      </c>
      <c r="B61" s="1">
        <v>22097</v>
      </c>
      <c r="C61">
        <v>3997</v>
      </c>
      <c r="D61">
        <v>168.82458</v>
      </c>
      <c r="E61">
        <v>4095</v>
      </c>
      <c r="F61">
        <v>2.3699999999999999E-2</v>
      </c>
      <c r="G61">
        <v>0.57486593480641301</v>
      </c>
      <c r="H61">
        <v>0.56110845944352405</v>
      </c>
      <c r="I61">
        <v>7123.4</v>
      </c>
      <c r="J61" t="s">
        <v>10</v>
      </c>
      <c r="K61" t="s">
        <v>11</v>
      </c>
    </row>
    <row r="62" spans="1:11" x14ac:dyDescent="0.3">
      <c r="A62">
        <v>61</v>
      </c>
      <c r="B62" s="1">
        <v>22462</v>
      </c>
      <c r="C62">
        <v>4189</v>
      </c>
      <c r="D62">
        <v>166.64787999999999</v>
      </c>
      <c r="E62">
        <v>4288</v>
      </c>
      <c r="F62">
        <v>2.29E-2</v>
      </c>
      <c r="G62">
        <v>0.58923761886439796</v>
      </c>
      <c r="H62">
        <v>0.57563348540647497</v>
      </c>
      <c r="I62">
        <v>7277.2</v>
      </c>
      <c r="J62" t="s">
        <v>10</v>
      </c>
      <c r="K62" t="s">
        <v>11</v>
      </c>
    </row>
    <row r="63" spans="1:11" x14ac:dyDescent="0.3">
      <c r="A63">
        <v>62</v>
      </c>
      <c r="B63" s="1">
        <v>22827</v>
      </c>
      <c r="C63">
        <v>4196</v>
      </c>
      <c r="D63">
        <v>235.78776999999999</v>
      </c>
      <c r="E63">
        <v>4335</v>
      </c>
      <c r="F63">
        <v>3.1699999999999999E-2</v>
      </c>
      <c r="G63">
        <v>0.58281012624191697</v>
      </c>
      <c r="H63">
        <v>0.56412255818017998</v>
      </c>
      <c r="I63">
        <v>7438.1</v>
      </c>
      <c r="J63" t="s">
        <v>10</v>
      </c>
      <c r="K63" t="s">
        <v>11</v>
      </c>
    </row>
    <row r="64" spans="1:11" x14ac:dyDescent="0.3">
      <c r="A64">
        <v>63</v>
      </c>
      <c r="B64" s="1">
        <v>23192</v>
      </c>
      <c r="C64">
        <v>4297</v>
      </c>
      <c r="D64">
        <v>169.36626999999999</v>
      </c>
      <c r="E64">
        <v>4396</v>
      </c>
      <c r="F64">
        <v>2.23E-2</v>
      </c>
      <c r="G64">
        <v>0.57880946424574398</v>
      </c>
      <c r="H64">
        <v>0.56577440124293898</v>
      </c>
      <c r="I64">
        <v>7594.9</v>
      </c>
      <c r="J64" t="s">
        <v>10</v>
      </c>
      <c r="K64" t="s">
        <v>11</v>
      </c>
    </row>
    <row r="65" spans="1:11" x14ac:dyDescent="0.3">
      <c r="A65">
        <v>64</v>
      </c>
      <c r="B65" s="1">
        <v>23558</v>
      </c>
      <c r="C65">
        <v>4421</v>
      </c>
      <c r="D65">
        <v>128.72304</v>
      </c>
      <c r="E65">
        <v>4496</v>
      </c>
      <c r="F65">
        <v>1.66E-2</v>
      </c>
      <c r="G65">
        <v>0.57979985556587199</v>
      </c>
      <c r="H65">
        <v>0.57012792737026696</v>
      </c>
      <c r="I65">
        <v>7754.4</v>
      </c>
      <c r="J65" t="s">
        <v>10</v>
      </c>
      <c r="K65" t="s">
        <v>11</v>
      </c>
    </row>
    <row r="66" spans="1:11" x14ac:dyDescent="0.3">
      <c r="A66">
        <v>65</v>
      </c>
      <c r="B66" s="1">
        <v>23923</v>
      </c>
      <c r="C66">
        <v>4559</v>
      </c>
      <c r="D66">
        <v>96.720380000000006</v>
      </c>
      <c r="E66">
        <v>4616</v>
      </c>
      <c r="F66">
        <v>1.2200000000000001E-2</v>
      </c>
      <c r="G66">
        <v>0.58224750564462202</v>
      </c>
      <c r="H66">
        <v>0.57505770758965202</v>
      </c>
      <c r="I66">
        <v>7927.9</v>
      </c>
      <c r="J66" t="s">
        <v>10</v>
      </c>
      <c r="K66" t="s">
        <v>11</v>
      </c>
    </row>
    <row r="67" spans="1:11" x14ac:dyDescent="0.3">
      <c r="A67">
        <v>66</v>
      </c>
      <c r="B67" s="1">
        <v>24320</v>
      </c>
      <c r="C67">
        <v>4823.8999999999996</v>
      </c>
      <c r="D67">
        <v>78.599999999999994</v>
      </c>
      <c r="E67">
        <v>4902.5</v>
      </c>
      <c r="F67">
        <v>1.6E-2</v>
      </c>
      <c r="G67">
        <v>0.59899999999999998</v>
      </c>
      <c r="H67">
        <v>0.58969719936921605</v>
      </c>
      <c r="I67">
        <v>8180.3</v>
      </c>
      <c r="J67" t="s">
        <v>13</v>
      </c>
      <c r="K67" t="s">
        <v>14</v>
      </c>
    </row>
    <row r="68" spans="1:11" x14ac:dyDescent="0.3">
      <c r="A68">
        <v>67</v>
      </c>
      <c r="B68" s="1">
        <v>24412</v>
      </c>
      <c r="C68">
        <v>4853.7</v>
      </c>
      <c r="D68">
        <v>75.7</v>
      </c>
      <c r="E68">
        <v>4929.3999999999996</v>
      </c>
      <c r="F68">
        <v>1.4999999999999999E-2</v>
      </c>
      <c r="G68">
        <v>0.60099999999999998</v>
      </c>
      <c r="H68">
        <v>0.59138815444786996</v>
      </c>
      <c r="I68">
        <v>8207.2999999999993</v>
      </c>
      <c r="J68" t="s">
        <v>13</v>
      </c>
      <c r="K68" t="s">
        <v>14</v>
      </c>
    </row>
    <row r="69" spans="1:11" x14ac:dyDescent="0.3">
      <c r="A69">
        <v>68</v>
      </c>
      <c r="B69" s="1">
        <v>24504</v>
      </c>
      <c r="C69">
        <v>4901.3</v>
      </c>
      <c r="D69">
        <v>108.7</v>
      </c>
      <c r="E69">
        <v>5010</v>
      </c>
      <c r="F69">
        <v>2.1999999999999999E-2</v>
      </c>
      <c r="G69">
        <v>0.60599999999999998</v>
      </c>
      <c r="H69">
        <v>0.59296853261066795</v>
      </c>
      <c r="I69">
        <v>8265.7000000000007</v>
      </c>
      <c r="J69" t="s">
        <v>13</v>
      </c>
      <c r="K69" t="s">
        <v>14</v>
      </c>
    </row>
    <row r="70" spans="1:11" x14ac:dyDescent="0.3">
      <c r="A70">
        <v>69</v>
      </c>
      <c r="B70" s="1">
        <v>24593</v>
      </c>
      <c r="C70">
        <v>4906.5</v>
      </c>
      <c r="D70">
        <v>100.3</v>
      </c>
      <c r="E70">
        <v>5006.8</v>
      </c>
      <c r="F70">
        <v>0.02</v>
      </c>
      <c r="G70">
        <v>0.60199999999999998</v>
      </c>
      <c r="H70">
        <v>0.59026274000288703</v>
      </c>
      <c r="I70">
        <v>8312.4</v>
      </c>
      <c r="J70" t="s">
        <v>13</v>
      </c>
      <c r="K70" t="s">
        <v>14</v>
      </c>
    </row>
    <row r="71" spans="1:11" x14ac:dyDescent="0.3">
      <c r="A71">
        <v>70</v>
      </c>
      <c r="B71" s="1">
        <v>24685</v>
      </c>
      <c r="C71">
        <v>4933</v>
      </c>
      <c r="D71">
        <v>86.8</v>
      </c>
      <c r="E71">
        <v>5019.8</v>
      </c>
      <c r="F71">
        <v>1.7000000000000001E-2</v>
      </c>
      <c r="G71">
        <v>0.60099999999999998</v>
      </c>
      <c r="H71">
        <v>0.59089166786450098</v>
      </c>
      <c r="I71">
        <v>8348.4</v>
      </c>
      <c r="J71" t="s">
        <v>13</v>
      </c>
      <c r="K71" t="s">
        <v>14</v>
      </c>
    </row>
    <row r="72" spans="1:11" x14ac:dyDescent="0.3">
      <c r="A72">
        <v>71</v>
      </c>
      <c r="B72" s="1">
        <v>24777</v>
      </c>
      <c r="C72">
        <v>4971.2</v>
      </c>
      <c r="D72">
        <v>82.3</v>
      </c>
      <c r="E72">
        <v>5053.5</v>
      </c>
      <c r="F72">
        <v>1.6E-2</v>
      </c>
      <c r="G72">
        <v>0.60299999999999998</v>
      </c>
      <c r="H72">
        <v>0.59315117527741301</v>
      </c>
      <c r="I72">
        <v>8381</v>
      </c>
      <c r="J72" t="s">
        <v>13</v>
      </c>
      <c r="K72" t="s">
        <v>14</v>
      </c>
    </row>
    <row r="73" spans="1:11" x14ac:dyDescent="0.3">
      <c r="A73">
        <v>72</v>
      </c>
      <c r="B73" s="1">
        <v>24869</v>
      </c>
      <c r="C73">
        <v>5017.8999999999996</v>
      </c>
      <c r="D73">
        <v>112.1</v>
      </c>
      <c r="E73">
        <v>5130</v>
      </c>
      <c r="F73">
        <v>2.1999999999999999E-2</v>
      </c>
      <c r="G73">
        <v>0.60799999999999998</v>
      </c>
      <c r="H73">
        <v>0.59431258290695499</v>
      </c>
      <c r="I73">
        <v>8443.2000000000007</v>
      </c>
      <c r="J73" t="s">
        <v>13</v>
      </c>
      <c r="K73" t="s">
        <v>14</v>
      </c>
    </row>
    <row r="74" spans="1:11" x14ac:dyDescent="0.3">
      <c r="A74">
        <v>73</v>
      </c>
      <c r="B74" s="1">
        <v>24959</v>
      </c>
      <c r="C74">
        <v>5032.6000000000004</v>
      </c>
      <c r="D74">
        <v>100.3</v>
      </c>
      <c r="E74">
        <v>5132.8999999999996</v>
      </c>
      <c r="F74">
        <v>0.02</v>
      </c>
      <c r="G74">
        <v>0.60499999999999998</v>
      </c>
      <c r="H74">
        <v>0.59304737214235204</v>
      </c>
      <c r="I74">
        <v>8486</v>
      </c>
      <c r="J74" t="s">
        <v>13</v>
      </c>
      <c r="K74" t="s">
        <v>14</v>
      </c>
    </row>
    <row r="75" spans="1:11" x14ac:dyDescent="0.3">
      <c r="A75">
        <v>74</v>
      </c>
      <c r="B75" s="1">
        <v>25051</v>
      </c>
      <c r="C75">
        <v>5055.6000000000004</v>
      </c>
      <c r="D75">
        <v>81.099999999999994</v>
      </c>
      <c r="E75">
        <v>5136.8</v>
      </c>
      <c r="F75">
        <v>1.6E-2</v>
      </c>
      <c r="G75">
        <v>0.60199999999999998</v>
      </c>
      <c r="H75">
        <v>0.59252487605921</v>
      </c>
      <c r="I75">
        <v>8532.2999999999993</v>
      </c>
      <c r="J75" t="s">
        <v>13</v>
      </c>
      <c r="K75" t="s">
        <v>14</v>
      </c>
    </row>
    <row r="76" spans="1:11" x14ac:dyDescent="0.3">
      <c r="A76">
        <v>75</v>
      </c>
      <c r="B76" s="1">
        <v>25143</v>
      </c>
      <c r="C76">
        <v>5078.8</v>
      </c>
      <c r="D76">
        <v>81.8</v>
      </c>
      <c r="E76">
        <v>5160.7</v>
      </c>
      <c r="F76">
        <v>1.6E-2</v>
      </c>
      <c r="G76">
        <v>0.60199999999999998</v>
      </c>
      <c r="H76">
        <v>0.59239732658369604</v>
      </c>
      <c r="I76">
        <v>8573.2999999999993</v>
      </c>
      <c r="J76" t="s">
        <v>13</v>
      </c>
      <c r="K76" t="s">
        <v>14</v>
      </c>
    </row>
    <row r="77" spans="1:11" x14ac:dyDescent="0.3">
      <c r="A77">
        <v>76</v>
      </c>
      <c r="B77" s="1">
        <v>25235</v>
      </c>
      <c r="C77">
        <v>5152.8999999999996</v>
      </c>
      <c r="D77">
        <v>112.2</v>
      </c>
      <c r="E77">
        <v>5265.1</v>
      </c>
      <c r="F77">
        <v>2.1000000000000001E-2</v>
      </c>
      <c r="G77">
        <v>0.60899999999999999</v>
      </c>
      <c r="H77">
        <v>0.59624174120315199</v>
      </c>
      <c r="I77">
        <v>8642.2999999999993</v>
      </c>
      <c r="J77" t="s">
        <v>13</v>
      </c>
      <c r="K77" t="s">
        <v>14</v>
      </c>
    </row>
    <row r="78" spans="1:11" x14ac:dyDescent="0.3">
      <c r="A78">
        <v>77</v>
      </c>
      <c r="B78" s="1">
        <v>25324</v>
      </c>
      <c r="C78">
        <v>5159.8999999999996</v>
      </c>
      <c r="D78">
        <v>95.9</v>
      </c>
      <c r="E78">
        <v>5255.8</v>
      </c>
      <c r="F78">
        <v>1.7999999999999999E-2</v>
      </c>
      <c r="G78">
        <v>0.60399999999999998</v>
      </c>
      <c r="H78">
        <v>0.593460308697352</v>
      </c>
      <c r="I78">
        <v>8694.6</v>
      </c>
      <c r="J78" t="s">
        <v>13</v>
      </c>
      <c r="K78" t="s">
        <v>14</v>
      </c>
    </row>
    <row r="79" spans="1:11" x14ac:dyDescent="0.3">
      <c r="A79">
        <v>78</v>
      </c>
      <c r="B79" s="1">
        <v>25416</v>
      </c>
      <c r="C79">
        <v>5183</v>
      </c>
      <c r="D79">
        <v>78.900000000000006</v>
      </c>
      <c r="E79">
        <v>5261.9</v>
      </c>
      <c r="F79">
        <v>1.4999999999999999E-2</v>
      </c>
      <c r="G79">
        <v>0.60199999999999998</v>
      </c>
      <c r="H79">
        <v>0.59279677009824705</v>
      </c>
      <c r="I79">
        <v>8743.2999999999993</v>
      </c>
      <c r="J79" t="s">
        <v>13</v>
      </c>
      <c r="K79" t="s">
        <v>14</v>
      </c>
    </row>
    <row r="80" spans="1:11" x14ac:dyDescent="0.3">
      <c r="A80">
        <v>79</v>
      </c>
      <c r="B80" s="1">
        <v>25508</v>
      </c>
      <c r="C80">
        <v>5254.6</v>
      </c>
      <c r="D80">
        <v>97.5</v>
      </c>
      <c r="E80">
        <v>5352.1</v>
      </c>
      <c r="F80">
        <v>1.7999999999999999E-2</v>
      </c>
      <c r="G80">
        <v>0.60899999999999999</v>
      </c>
      <c r="H80">
        <v>0.59763656836095203</v>
      </c>
      <c r="I80">
        <v>8792.2999999999993</v>
      </c>
      <c r="J80" t="s">
        <v>13</v>
      </c>
      <c r="K80" t="s">
        <v>14</v>
      </c>
    </row>
    <row r="81" spans="1:11" x14ac:dyDescent="0.3">
      <c r="A81">
        <v>80</v>
      </c>
      <c r="B81" s="1">
        <v>25600</v>
      </c>
      <c r="C81">
        <v>5331.7</v>
      </c>
      <c r="D81">
        <v>105.5</v>
      </c>
      <c r="E81">
        <v>5437.2</v>
      </c>
      <c r="F81">
        <v>1.9E-2</v>
      </c>
      <c r="G81">
        <v>0.61399999999999999</v>
      </c>
      <c r="H81">
        <v>0.60198263500773397</v>
      </c>
      <c r="I81">
        <v>8856.9</v>
      </c>
      <c r="J81" t="s">
        <v>13</v>
      </c>
      <c r="K81" t="s">
        <v>14</v>
      </c>
    </row>
    <row r="82" spans="1:11" x14ac:dyDescent="0.3">
      <c r="A82">
        <v>81</v>
      </c>
      <c r="B82" s="1">
        <v>25689</v>
      </c>
      <c r="C82">
        <v>5371.7</v>
      </c>
      <c r="D82">
        <v>92.9</v>
      </c>
      <c r="E82">
        <v>5464.6</v>
      </c>
      <c r="F82">
        <v>1.7000000000000001E-2</v>
      </c>
      <c r="G82">
        <v>0.61299999999999999</v>
      </c>
      <c r="H82">
        <v>0.60303329666135297</v>
      </c>
      <c r="I82">
        <v>8907.7999999999993</v>
      </c>
      <c r="J82" t="s">
        <v>13</v>
      </c>
      <c r="K82" t="s">
        <v>14</v>
      </c>
    </row>
    <row r="83" spans="1:11" x14ac:dyDescent="0.3">
      <c r="A83">
        <v>82</v>
      </c>
      <c r="B83" s="1">
        <v>25781</v>
      </c>
      <c r="C83">
        <v>5395.6</v>
      </c>
      <c r="D83">
        <v>78.2</v>
      </c>
      <c r="E83">
        <v>5473.8</v>
      </c>
      <c r="F83">
        <v>1.4E-2</v>
      </c>
      <c r="G83">
        <v>0.61199999999999999</v>
      </c>
      <c r="H83">
        <v>0.60279971846406499</v>
      </c>
      <c r="I83">
        <v>8950.9</v>
      </c>
      <c r="J83" t="s">
        <v>13</v>
      </c>
      <c r="K83" t="s">
        <v>14</v>
      </c>
    </row>
    <row r="84" spans="1:11" x14ac:dyDescent="0.3">
      <c r="A84">
        <v>83</v>
      </c>
      <c r="B84" s="1">
        <v>25873</v>
      </c>
      <c r="C84">
        <v>5450.9</v>
      </c>
      <c r="D84">
        <v>85.7</v>
      </c>
      <c r="E84">
        <v>5536.6</v>
      </c>
      <c r="F84">
        <v>1.4999999999999999E-2</v>
      </c>
      <c r="G84">
        <v>0.61499999999999999</v>
      </c>
      <c r="H84">
        <v>0.60543356324903097</v>
      </c>
      <c r="I84">
        <v>9003.2999999999993</v>
      </c>
      <c r="J84" t="s">
        <v>13</v>
      </c>
      <c r="K84" t="s">
        <v>14</v>
      </c>
    </row>
    <row r="85" spans="1:11" x14ac:dyDescent="0.3">
      <c r="A85">
        <v>84</v>
      </c>
      <c r="B85" s="1">
        <v>25965</v>
      </c>
      <c r="C85">
        <v>5491.5</v>
      </c>
      <c r="D85">
        <v>116.8</v>
      </c>
      <c r="E85">
        <v>5608.3</v>
      </c>
      <c r="F85">
        <v>2.1000000000000001E-2</v>
      </c>
      <c r="G85">
        <v>0.61799999999999999</v>
      </c>
      <c r="H85">
        <v>0.60515064024860599</v>
      </c>
      <c r="I85">
        <v>9074.6</v>
      </c>
      <c r="J85" t="s">
        <v>13</v>
      </c>
      <c r="K85" t="s">
        <v>14</v>
      </c>
    </row>
    <row r="86" spans="1:11" x14ac:dyDescent="0.3">
      <c r="A86">
        <v>85</v>
      </c>
      <c r="B86" s="1">
        <v>26054</v>
      </c>
      <c r="C86">
        <v>5526.6</v>
      </c>
      <c r="D86">
        <v>107.7</v>
      </c>
      <c r="E86">
        <v>5634.3</v>
      </c>
      <c r="F86">
        <v>1.9E-2</v>
      </c>
      <c r="G86">
        <v>0.61799999999999999</v>
      </c>
      <c r="H86">
        <v>0.60577428972290404</v>
      </c>
      <c r="I86">
        <v>9123.2000000000007</v>
      </c>
      <c r="J86" t="s">
        <v>13</v>
      </c>
      <c r="K86" t="s">
        <v>14</v>
      </c>
    </row>
    <row r="87" spans="1:11" x14ac:dyDescent="0.3">
      <c r="A87">
        <v>86</v>
      </c>
      <c r="B87" s="1">
        <v>26146</v>
      </c>
      <c r="C87">
        <v>5515.7</v>
      </c>
      <c r="D87">
        <v>92.7</v>
      </c>
      <c r="E87">
        <v>5608.4</v>
      </c>
      <c r="F87">
        <v>1.7000000000000001E-2</v>
      </c>
      <c r="G87">
        <v>0.61</v>
      </c>
      <c r="H87">
        <v>0.60011315294143197</v>
      </c>
      <c r="I87">
        <v>9191.1</v>
      </c>
      <c r="J87" t="s">
        <v>13</v>
      </c>
      <c r="K87" t="s">
        <v>14</v>
      </c>
    </row>
    <row r="88" spans="1:11" x14ac:dyDescent="0.3">
      <c r="A88">
        <v>87</v>
      </c>
      <c r="B88" s="1">
        <v>26238</v>
      </c>
      <c r="C88">
        <v>5532.8</v>
      </c>
      <c r="D88">
        <v>111.9</v>
      </c>
      <c r="E88">
        <v>5644.7</v>
      </c>
      <c r="F88">
        <v>0.02</v>
      </c>
      <c r="G88">
        <v>0.61099999999999999</v>
      </c>
      <c r="H88">
        <v>0.59864534418212101</v>
      </c>
      <c r="I88">
        <v>9242.2000000000007</v>
      </c>
      <c r="J88" t="s">
        <v>13</v>
      </c>
      <c r="K88" t="s">
        <v>14</v>
      </c>
    </row>
    <row r="89" spans="1:11" x14ac:dyDescent="0.3">
      <c r="A89">
        <v>88</v>
      </c>
      <c r="B89" s="1">
        <v>26330</v>
      </c>
      <c r="C89">
        <v>5543.5</v>
      </c>
      <c r="D89">
        <v>167.4</v>
      </c>
      <c r="E89">
        <v>5710.9</v>
      </c>
      <c r="F89">
        <v>2.9000000000000001E-2</v>
      </c>
      <c r="G89">
        <v>0.61499999999999999</v>
      </c>
      <c r="H89">
        <v>0.59667194075796204</v>
      </c>
      <c r="I89">
        <v>9290.7000000000007</v>
      </c>
      <c r="J89" t="s">
        <v>13</v>
      </c>
      <c r="K89" t="s">
        <v>14</v>
      </c>
    </row>
    <row r="90" spans="1:11" x14ac:dyDescent="0.3">
      <c r="A90">
        <v>89</v>
      </c>
      <c r="B90" s="1">
        <v>26420</v>
      </c>
      <c r="C90">
        <v>5567.7</v>
      </c>
      <c r="D90">
        <v>134.19999999999999</v>
      </c>
      <c r="E90">
        <v>5701.9</v>
      </c>
      <c r="F90">
        <v>2.4E-2</v>
      </c>
      <c r="G90">
        <v>0.61099999999999999</v>
      </c>
      <c r="H90">
        <v>0.59658616034116996</v>
      </c>
      <c r="I90">
        <v>9332.6</v>
      </c>
      <c r="J90" t="s">
        <v>13</v>
      </c>
      <c r="K90" t="s">
        <v>14</v>
      </c>
    </row>
    <row r="91" spans="1:11" x14ac:dyDescent="0.3">
      <c r="A91">
        <v>90</v>
      </c>
      <c r="B91" s="1">
        <v>26512</v>
      </c>
      <c r="C91">
        <v>5609.9</v>
      </c>
      <c r="D91">
        <v>144</v>
      </c>
      <c r="E91">
        <v>5753.9</v>
      </c>
      <c r="F91">
        <v>2.5000000000000001E-2</v>
      </c>
      <c r="G91">
        <v>0.61299999999999999</v>
      </c>
      <c r="H91">
        <v>0.59812137495735196</v>
      </c>
      <c r="I91">
        <v>9379.2000000000007</v>
      </c>
      <c r="J91" t="s">
        <v>13</v>
      </c>
      <c r="K91" t="s">
        <v>14</v>
      </c>
    </row>
    <row r="92" spans="1:11" x14ac:dyDescent="0.3">
      <c r="A92">
        <v>91</v>
      </c>
      <c r="B92" s="1">
        <v>26604</v>
      </c>
      <c r="C92">
        <v>5684.3</v>
      </c>
      <c r="D92">
        <v>154.9</v>
      </c>
      <c r="E92">
        <v>5839.2</v>
      </c>
      <c r="F92">
        <v>2.7E-2</v>
      </c>
      <c r="G92">
        <v>0.62</v>
      </c>
      <c r="H92">
        <v>0.60318555147605002</v>
      </c>
      <c r="I92">
        <v>9423.7999999999993</v>
      </c>
      <c r="J92" t="s">
        <v>13</v>
      </c>
      <c r="K92" t="s">
        <v>14</v>
      </c>
    </row>
    <row r="93" spans="1:11" x14ac:dyDescent="0.3">
      <c r="A93">
        <v>92</v>
      </c>
      <c r="B93" s="1">
        <v>26696</v>
      </c>
      <c r="C93">
        <v>5708.3</v>
      </c>
      <c r="D93">
        <v>182.9</v>
      </c>
      <c r="E93">
        <v>5891.2</v>
      </c>
      <c r="F93">
        <v>3.1E-2</v>
      </c>
      <c r="G93">
        <v>0.622</v>
      </c>
      <c r="H93">
        <v>0.60277719112988404</v>
      </c>
      <c r="I93">
        <v>9470</v>
      </c>
      <c r="J93" t="s">
        <v>13</v>
      </c>
      <c r="K93" t="s">
        <v>14</v>
      </c>
    </row>
    <row r="94" spans="1:11" x14ac:dyDescent="0.3">
      <c r="A94">
        <v>93</v>
      </c>
      <c r="B94" s="1">
        <v>26785</v>
      </c>
      <c r="C94">
        <v>5719.6</v>
      </c>
      <c r="D94">
        <v>132.5</v>
      </c>
      <c r="E94">
        <v>5852.1</v>
      </c>
      <c r="F94">
        <v>2.3E-2</v>
      </c>
      <c r="G94">
        <v>0.61499999999999999</v>
      </c>
      <c r="H94">
        <v>0.60125936905400101</v>
      </c>
      <c r="I94">
        <v>9512.7000000000007</v>
      </c>
      <c r="J94" t="s">
        <v>13</v>
      </c>
      <c r="K94" t="s">
        <v>14</v>
      </c>
    </row>
    <row r="95" spans="1:11" x14ac:dyDescent="0.3">
      <c r="A95">
        <v>94</v>
      </c>
      <c r="B95" s="1">
        <v>26877</v>
      </c>
      <c r="C95">
        <v>5783</v>
      </c>
      <c r="D95">
        <v>105.8</v>
      </c>
      <c r="E95">
        <v>5888.7</v>
      </c>
      <c r="F95">
        <v>1.7999999999999999E-2</v>
      </c>
      <c r="G95">
        <v>0.61599999999999999</v>
      </c>
      <c r="H95">
        <v>0.60470125687516996</v>
      </c>
      <c r="I95">
        <v>9563.4</v>
      </c>
      <c r="J95" t="s">
        <v>13</v>
      </c>
      <c r="K95" t="s">
        <v>14</v>
      </c>
    </row>
    <row r="96" spans="1:11" x14ac:dyDescent="0.3">
      <c r="A96">
        <v>95</v>
      </c>
      <c r="B96" s="1">
        <v>26969</v>
      </c>
      <c r="C96">
        <v>5849.3</v>
      </c>
      <c r="D96">
        <v>123.8</v>
      </c>
      <c r="E96">
        <v>5973.1</v>
      </c>
      <c r="F96">
        <v>2.1000000000000001E-2</v>
      </c>
      <c r="G96">
        <v>0.621</v>
      </c>
      <c r="H96">
        <v>0.60828194382337997</v>
      </c>
      <c r="I96">
        <v>9616.1</v>
      </c>
      <c r="J96" t="s">
        <v>13</v>
      </c>
      <c r="K96" t="s">
        <v>14</v>
      </c>
    </row>
    <row r="97" spans="1:11" x14ac:dyDescent="0.3">
      <c r="A97">
        <v>96</v>
      </c>
      <c r="B97" s="1">
        <v>27061</v>
      </c>
      <c r="C97">
        <v>5902</v>
      </c>
      <c r="D97">
        <v>155.6</v>
      </c>
      <c r="E97">
        <v>6057.6</v>
      </c>
      <c r="F97">
        <v>2.5999999999999999E-2</v>
      </c>
      <c r="G97">
        <v>0.626</v>
      </c>
      <c r="H97">
        <v>0.61032863849765295</v>
      </c>
      <c r="I97">
        <v>9670.2000000000007</v>
      </c>
      <c r="J97" t="s">
        <v>13</v>
      </c>
      <c r="K97" t="s">
        <v>14</v>
      </c>
    </row>
    <row r="98" spans="1:11" x14ac:dyDescent="0.3">
      <c r="A98">
        <v>97</v>
      </c>
      <c r="B98" s="1">
        <v>27150</v>
      </c>
      <c r="C98">
        <v>5917.9</v>
      </c>
      <c r="D98">
        <v>124</v>
      </c>
      <c r="E98">
        <v>6041.9</v>
      </c>
      <c r="F98">
        <v>2.1000000000000001E-2</v>
      </c>
      <c r="G98">
        <v>0.622</v>
      </c>
      <c r="H98">
        <v>0.60874976855185503</v>
      </c>
      <c r="I98">
        <v>9721.4</v>
      </c>
      <c r="J98" t="s">
        <v>13</v>
      </c>
      <c r="K98" t="s">
        <v>14</v>
      </c>
    </row>
    <row r="99" spans="1:11" x14ac:dyDescent="0.3">
      <c r="A99">
        <v>98</v>
      </c>
      <c r="B99" s="1">
        <v>27242</v>
      </c>
      <c r="C99">
        <v>5855.2</v>
      </c>
      <c r="D99">
        <v>140.9</v>
      </c>
      <c r="E99">
        <v>5996.1</v>
      </c>
      <c r="F99">
        <v>2.4E-2</v>
      </c>
      <c r="G99">
        <v>0.61399999999999999</v>
      </c>
      <c r="H99">
        <v>0.59940215388395202</v>
      </c>
      <c r="I99">
        <v>9768.4</v>
      </c>
      <c r="J99" t="s">
        <v>13</v>
      </c>
      <c r="K99" t="s">
        <v>14</v>
      </c>
    </row>
    <row r="100" spans="1:11" x14ac:dyDescent="0.3">
      <c r="A100">
        <v>99</v>
      </c>
      <c r="B100" s="1">
        <v>27334</v>
      </c>
      <c r="C100">
        <v>5889.5</v>
      </c>
      <c r="D100">
        <v>226</v>
      </c>
      <c r="E100">
        <v>6115.5</v>
      </c>
      <c r="F100">
        <v>3.6999999999999998E-2</v>
      </c>
      <c r="G100">
        <v>0.623</v>
      </c>
      <c r="H100">
        <v>0.59968434986253905</v>
      </c>
      <c r="I100">
        <v>9821</v>
      </c>
      <c r="J100" t="s">
        <v>13</v>
      </c>
      <c r="K100" t="s">
        <v>14</v>
      </c>
    </row>
    <row r="101" spans="1:11" x14ac:dyDescent="0.3">
      <c r="A101">
        <v>100</v>
      </c>
      <c r="B101" s="1">
        <v>27426</v>
      </c>
      <c r="C101">
        <v>5827.8</v>
      </c>
      <c r="D101">
        <v>333.2</v>
      </c>
      <c r="E101">
        <v>6160.9</v>
      </c>
      <c r="F101">
        <v>5.3999999999999999E-2</v>
      </c>
      <c r="G101">
        <v>0.626</v>
      </c>
      <c r="H101">
        <v>0.59168485709934504</v>
      </c>
      <c r="I101">
        <v>9849.5</v>
      </c>
      <c r="J101" t="s">
        <v>13</v>
      </c>
      <c r="K101" t="s">
        <v>14</v>
      </c>
    </row>
    <row r="102" spans="1:11" x14ac:dyDescent="0.3">
      <c r="A102">
        <v>101</v>
      </c>
      <c r="B102" s="1">
        <v>27515</v>
      </c>
      <c r="C102">
        <v>5851.6</v>
      </c>
      <c r="D102">
        <v>288.2</v>
      </c>
      <c r="E102">
        <v>6139.8</v>
      </c>
      <c r="F102">
        <v>4.7E-2</v>
      </c>
      <c r="G102">
        <v>0.62</v>
      </c>
      <c r="H102">
        <v>0.59105876648956601</v>
      </c>
      <c r="I102">
        <v>9900.2000000000007</v>
      </c>
      <c r="J102" t="s">
        <v>13</v>
      </c>
      <c r="K102" t="s">
        <v>14</v>
      </c>
    </row>
    <row r="103" spans="1:11" x14ac:dyDescent="0.3">
      <c r="A103">
        <v>102</v>
      </c>
      <c r="B103" s="1">
        <v>27607</v>
      </c>
      <c r="C103">
        <v>5841.3</v>
      </c>
      <c r="D103">
        <v>278.39999999999998</v>
      </c>
      <c r="E103">
        <v>6119.7</v>
      </c>
      <c r="F103">
        <v>4.5999999999999999E-2</v>
      </c>
      <c r="G103">
        <v>0.61599999999999999</v>
      </c>
      <c r="H103">
        <v>0.587898428929438</v>
      </c>
      <c r="I103">
        <v>9935.9</v>
      </c>
      <c r="J103" t="s">
        <v>13</v>
      </c>
      <c r="K103" t="s">
        <v>14</v>
      </c>
    </row>
    <row r="104" spans="1:11" x14ac:dyDescent="0.3">
      <c r="A104">
        <v>103</v>
      </c>
      <c r="B104" s="1">
        <v>27699</v>
      </c>
      <c r="C104">
        <v>5944.8</v>
      </c>
      <c r="D104">
        <v>310.10000000000002</v>
      </c>
      <c r="E104">
        <v>6254.9</v>
      </c>
      <c r="F104">
        <v>0.05</v>
      </c>
      <c r="G104">
        <v>0.627</v>
      </c>
      <c r="H104">
        <v>0.59559376033182099</v>
      </c>
      <c r="I104">
        <v>9981.2999999999993</v>
      </c>
      <c r="J104" t="s">
        <v>13</v>
      </c>
      <c r="K104" t="s">
        <v>14</v>
      </c>
    </row>
    <row r="105" spans="1:11" x14ac:dyDescent="0.3">
      <c r="A105">
        <v>104</v>
      </c>
      <c r="B105" s="1">
        <v>27791</v>
      </c>
      <c r="C105">
        <v>5948.8</v>
      </c>
      <c r="D105">
        <v>342.1</v>
      </c>
      <c r="E105">
        <v>6290.9</v>
      </c>
      <c r="F105">
        <v>5.3999999999999999E-2</v>
      </c>
      <c r="G105">
        <v>0.627</v>
      </c>
      <c r="H105">
        <v>0.59333140503286397</v>
      </c>
      <c r="I105">
        <v>10026.1</v>
      </c>
      <c r="J105" t="s">
        <v>13</v>
      </c>
      <c r="K105" t="s">
        <v>14</v>
      </c>
    </row>
    <row r="106" spans="1:11" x14ac:dyDescent="0.3">
      <c r="A106">
        <v>105</v>
      </c>
      <c r="B106" s="1">
        <v>27881</v>
      </c>
      <c r="C106">
        <v>5982.3</v>
      </c>
      <c r="D106">
        <v>275.89999999999998</v>
      </c>
      <c r="E106">
        <v>6258.2</v>
      </c>
      <c r="F106">
        <v>4.3999999999999997E-2</v>
      </c>
      <c r="G106">
        <v>0.622</v>
      </c>
      <c r="H106">
        <v>0.59429576205519496</v>
      </c>
      <c r="I106">
        <v>10066.200000000001</v>
      </c>
      <c r="J106" t="s">
        <v>13</v>
      </c>
      <c r="K106" t="s">
        <v>14</v>
      </c>
    </row>
    <row r="107" spans="1:11" x14ac:dyDescent="0.3">
      <c r="A107">
        <v>106</v>
      </c>
      <c r="B107" s="1">
        <v>27973</v>
      </c>
      <c r="C107">
        <v>5897.8</v>
      </c>
      <c r="D107">
        <v>292.7</v>
      </c>
      <c r="E107">
        <v>6190.5</v>
      </c>
      <c r="F107">
        <v>4.7E-2</v>
      </c>
      <c r="G107">
        <v>0.61299999999999999</v>
      </c>
      <c r="H107">
        <v>0.58391746861510396</v>
      </c>
      <c r="I107">
        <v>10100.4</v>
      </c>
      <c r="J107" t="s">
        <v>13</v>
      </c>
      <c r="K107" t="s">
        <v>14</v>
      </c>
    </row>
    <row r="108" spans="1:11" x14ac:dyDescent="0.3">
      <c r="A108">
        <v>107</v>
      </c>
      <c r="B108" s="1">
        <v>28065</v>
      </c>
      <c r="C108">
        <v>5955</v>
      </c>
      <c r="D108">
        <v>281.5</v>
      </c>
      <c r="E108">
        <v>6236.5</v>
      </c>
      <c r="F108">
        <v>4.4999999999999998E-2</v>
      </c>
      <c r="G108">
        <v>0.61499999999999999</v>
      </c>
      <c r="H108">
        <v>0.58709283066487905</v>
      </c>
      <c r="I108">
        <v>10143.200000000001</v>
      </c>
      <c r="J108" t="s">
        <v>13</v>
      </c>
      <c r="K108" t="s">
        <v>14</v>
      </c>
    </row>
    <row r="109" spans="1:11" x14ac:dyDescent="0.3">
      <c r="A109">
        <v>108</v>
      </c>
      <c r="B109" s="1">
        <v>28157</v>
      </c>
      <c r="C109">
        <v>5985.2</v>
      </c>
      <c r="D109">
        <v>372.3</v>
      </c>
      <c r="E109">
        <v>6357.5</v>
      </c>
      <c r="F109">
        <v>5.8999999999999997E-2</v>
      </c>
      <c r="G109">
        <v>0.624</v>
      </c>
      <c r="H109">
        <v>0.58709512879367498</v>
      </c>
      <c r="I109">
        <v>10194.6</v>
      </c>
      <c r="J109" t="s">
        <v>13</v>
      </c>
      <c r="K109" t="s">
        <v>14</v>
      </c>
    </row>
    <row r="110" spans="1:11" x14ac:dyDescent="0.3">
      <c r="A110">
        <v>109</v>
      </c>
      <c r="B110" s="1">
        <v>28246</v>
      </c>
      <c r="C110">
        <v>6024.2</v>
      </c>
      <c r="D110">
        <v>353.8</v>
      </c>
      <c r="E110">
        <v>6378</v>
      </c>
      <c r="F110">
        <v>5.5E-2</v>
      </c>
      <c r="G110">
        <v>0.623</v>
      </c>
      <c r="H110">
        <v>0.58817441565288697</v>
      </c>
      <c r="I110">
        <v>10242.200000000001</v>
      </c>
      <c r="J110" t="s">
        <v>13</v>
      </c>
      <c r="K110" t="s">
        <v>14</v>
      </c>
    </row>
    <row r="111" spans="1:11" x14ac:dyDescent="0.3">
      <c r="A111">
        <v>110</v>
      </c>
      <c r="B111" s="1">
        <v>28338</v>
      </c>
      <c r="C111">
        <v>5995.4</v>
      </c>
      <c r="D111">
        <v>359.3</v>
      </c>
      <c r="E111">
        <v>6354.7</v>
      </c>
      <c r="F111">
        <v>5.7000000000000002E-2</v>
      </c>
      <c r="G111">
        <v>0.61799999999999999</v>
      </c>
      <c r="H111">
        <v>0.58298894388315703</v>
      </c>
      <c r="I111">
        <v>10283.9</v>
      </c>
      <c r="J111" t="s">
        <v>13</v>
      </c>
      <c r="K111" t="s">
        <v>14</v>
      </c>
    </row>
    <row r="112" spans="1:11" x14ac:dyDescent="0.3">
      <c r="A112">
        <v>111</v>
      </c>
      <c r="B112" s="1">
        <v>28430</v>
      </c>
      <c r="C112">
        <v>5995.4</v>
      </c>
      <c r="D112">
        <v>346.8</v>
      </c>
      <c r="E112">
        <v>6342.2</v>
      </c>
      <c r="F112">
        <v>5.5E-2</v>
      </c>
      <c r="G112">
        <v>0.61399999999999999</v>
      </c>
      <c r="H112">
        <v>0.58020748654821297</v>
      </c>
      <c r="I112">
        <v>10333.200000000001</v>
      </c>
      <c r="J112" t="s">
        <v>13</v>
      </c>
      <c r="K112" t="s">
        <v>14</v>
      </c>
    </row>
    <row r="113" spans="1:11" x14ac:dyDescent="0.3">
      <c r="A113">
        <v>112</v>
      </c>
      <c r="B113" s="1">
        <v>28522</v>
      </c>
      <c r="C113">
        <v>5997.6374569999998</v>
      </c>
      <c r="D113">
        <v>426.93271540000001</v>
      </c>
      <c r="E113">
        <v>6424.5701724</v>
      </c>
      <c r="F113">
        <v>6.6453117000000006E-2</v>
      </c>
      <c r="G113">
        <v>0.61248623099999999</v>
      </c>
      <c r="H113">
        <v>0.571784611</v>
      </c>
      <c r="I113">
        <v>10489.329965499999</v>
      </c>
      <c r="J113" t="s">
        <v>15</v>
      </c>
      <c r="K113" t="s">
        <v>16</v>
      </c>
    </row>
    <row r="114" spans="1:11" x14ac:dyDescent="0.3">
      <c r="A114">
        <v>113</v>
      </c>
      <c r="B114" s="1">
        <v>28550</v>
      </c>
      <c r="C114">
        <v>6003.2079632000004</v>
      </c>
      <c r="D114">
        <v>403.86375659999999</v>
      </c>
      <c r="E114">
        <v>6407.0717197000004</v>
      </c>
      <c r="F114">
        <v>6.3034062000000002E-2</v>
      </c>
      <c r="G114">
        <v>0.609695561</v>
      </c>
      <c r="H114">
        <v>0.57126397399999995</v>
      </c>
      <c r="I114">
        <v>10508.64091</v>
      </c>
      <c r="J114" t="s">
        <v>15</v>
      </c>
      <c r="K114" t="s">
        <v>16</v>
      </c>
    </row>
    <row r="115" spans="1:11" x14ac:dyDescent="0.3">
      <c r="A115">
        <v>114</v>
      </c>
      <c r="B115" s="1">
        <v>28581</v>
      </c>
      <c r="C115">
        <v>6030.8269170000003</v>
      </c>
      <c r="D115">
        <v>403.2978248</v>
      </c>
      <c r="E115">
        <v>6434.1247418000003</v>
      </c>
      <c r="F115">
        <v>6.2681070000000005E-2</v>
      </c>
      <c r="G115">
        <v>0.61168636899999995</v>
      </c>
      <c r="H115">
        <v>0.57334521299999996</v>
      </c>
      <c r="I115">
        <v>10518.666207</v>
      </c>
      <c r="J115" t="s">
        <v>15</v>
      </c>
      <c r="K115" t="s">
        <v>16</v>
      </c>
    </row>
    <row r="116" spans="1:11" x14ac:dyDescent="0.3">
      <c r="A116">
        <v>115</v>
      </c>
      <c r="B116" s="1">
        <v>28611</v>
      </c>
      <c r="C116">
        <v>6033.3829544</v>
      </c>
      <c r="D116">
        <v>399.49018960000001</v>
      </c>
      <c r="E116">
        <v>6432.8731440000001</v>
      </c>
      <c r="F116">
        <v>6.2101363E-2</v>
      </c>
      <c r="G116">
        <v>0.61087022199999996</v>
      </c>
      <c r="H116">
        <v>0.57293434799999998</v>
      </c>
      <c r="I116">
        <v>10530.670698899999</v>
      </c>
      <c r="J116" t="s">
        <v>15</v>
      </c>
      <c r="K116" t="s">
        <v>16</v>
      </c>
    </row>
    <row r="117" spans="1:11" x14ac:dyDescent="0.3">
      <c r="A117">
        <v>116</v>
      </c>
      <c r="B117" s="1">
        <v>28642</v>
      </c>
      <c r="C117">
        <v>6033.7604533000003</v>
      </c>
      <c r="D117">
        <v>405.96918690000001</v>
      </c>
      <c r="E117">
        <v>6439.7296402000002</v>
      </c>
      <c r="F117">
        <v>6.3041340000000001E-2</v>
      </c>
      <c r="G117">
        <v>0.61078452000000005</v>
      </c>
      <c r="H117">
        <v>0.57227984499999995</v>
      </c>
      <c r="I117">
        <v>10543.374021199999</v>
      </c>
      <c r="J117" t="s">
        <v>15</v>
      </c>
      <c r="K117" t="s">
        <v>16</v>
      </c>
    </row>
    <row r="118" spans="1:11" x14ac:dyDescent="0.3">
      <c r="A118">
        <v>117</v>
      </c>
      <c r="B118" s="1">
        <v>28672</v>
      </c>
      <c r="C118">
        <v>6030.5152478</v>
      </c>
      <c r="D118">
        <v>400.20039739999999</v>
      </c>
      <c r="E118">
        <v>6430.7156451999999</v>
      </c>
      <c r="F118">
        <v>6.2232638E-2</v>
      </c>
      <c r="G118">
        <v>0.60923733099999999</v>
      </c>
      <c r="H118">
        <v>0.57132288499999995</v>
      </c>
      <c r="I118">
        <v>10555.353904699999</v>
      </c>
      <c r="J118" t="s">
        <v>15</v>
      </c>
      <c r="K118" t="s">
        <v>16</v>
      </c>
    </row>
    <row r="119" spans="1:11" x14ac:dyDescent="0.3">
      <c r="A119">
        <v>118</v>
      </c>
      <c r="B119" s="1">
        <v>28703</v>
      </c>
      <c r="C119">
        <v>6036.3588019999997</v>
      </c>
      <c r="D119">
        <v>419.0079331</v>
      </c>
      <c r="E119">
        <v>6455.3667349999996</v>
      </c>
      <c r="F119">
        <v>6.4908463E-2</v>
      </c>
      <c r="G119">
        <v>0.61069840799999997</v>
      </c>
      <c r="H119">
        <v>0.571058913</v>
      </c>
      <c r="I119">
        <v>10570.465954499999</v>
      </c>
      <c r="J119" t="s">
        <v>15</v>
      </c>
      <c r="K119" t="s">
        <v>16</v>
      </c>
    </row>
    <row r="120" spans="1:11" x14ac:dyDescent="0.3">
      <c r="A120">
        <v>119</v>
      </c>
      <c r="B120" s="1">
        <v>28734</v>
      </c>
      <c r="C120">
        <v>6029.6847346000004</v>
      </c>
      <c r="D120">
        <v>402.16965429999999</v>
      </c>
      <c r="E120">
        <v>6431.8543889000002</v>
      </c>
      <c r="F120">
        <v>6.2527791999999999E-2</v>
      </c>
      <c r="G120">
        <v>0.60752957699999999</v>
      </c>
      <c r="H120">
        <v>0.569542094</v>
      </c>
      <c r="I120">
        <v>10586.899191500001</v>
      </c>
      <c r="J120" t="s">
        <v>15</v>
      </c>
      <c r="K120" t="s">
        <v>16</v>
      </c>
    </row>
    <row r="121" spans="1:11" x14ac:dyDescent="0.3">
      <c r="A121">
        <v>120</v>
      </c>
      <c r="B121" s="1">
        <v>28764</v>
      </c>
      <c r="C121">
        <v>6035.7300280999998</v>
      </c>
      <c r="D121">
        <v>396.48443300000002</v>
      </c>
      <c r="E121">
        <v>6432.2144611000003</v>
      </c>
      <c r="F121">
        <v>6.1640424999999999E-2</v>
      </c>
      <c r="G121">
        <v>0.60691053399999995</v>
      </c>
      <c r="H121">
        <v>0.56950031099999998</v>
      </c>
      <c r="I121">
        <v>10598.291017400001</v>
      </c>
      <c r="J121" t="s">
        <v>15</v>
      </c>
      <c r="K121" t="s">
        <v>16</v>
      </c>
    </row>
    <row r="122" spans="1:11" x14ac:dyDescent="0.3">
      <c r="A122">
        <v>121</v>
      </c>
      <c r="B122" s="1">
        <v>28795</v>
      </c>
      <c r="C122">
        <v>6028.1936515999996</v>
      </c>
      <c r="D122">
        <v>407.55524780000002</v>
      </c>
      <c r="E122">
        <v>6435.7488993999996</v>
      </c>
      <c r="F122">
        <v>6.3326779E-2</v>
      </c>
      <c r="G122">
        <v>0.60640652699999997</v>
      </c>
      <c r="H122">
        <v>0.56800475500000003</v>
      </c>
      <c r="I122">
        <v>10612.928152</v>
      </c>
      <c r="J122" t="s">
        <v>15</v>
      </c>
      <c r="K122" t="s">
        <v>16</v>
      </c>
    </row>
    <row r="123" spans="1:11" x14ac:dyDescent="0.3">
      <c r="A123">
        <v>122</v>
      </c>
      <c r="B123" s="1">
        <v>28825</v>
      </c>
      <c r="C123">
        <v>6053.2686076</v>
      </c>
      <c r="D123">
        <v>414.34311989999998</v>
      </c>
      <c r="E123">
        <v>6467.6117276000004</v>
      </c>
      <c r="F123">
        <v>6.4064315999999996E-2</v>
      </c>
      <c r="G123">
        <v>0.608485096</v>
      </c>
      <c r="H123">
        <v>0.56950291500000005</v>
      </c>
      <c r="I123">
        <v>10629.038850000001</v>
      </c>
      <c r="J123" t="s">
        <v>15</v>
      </c>
      <c r="K123" t="s">
        <v>16</v>
      </c>
    </row>
    <row r="124" spans="1:11" x14ac:dyDescent="0.3">
      <c r="A124">
        <v>123</v>
      </c>
      <c r="B124" s="1">
        <v>28856</v>
      </c>
      <c r="C124">
        <v>6052.5934138000002</v>
      </c>
      <c r="D124">
        <v>411.88087489999998</v>
      </c>
      <c r="E124">
        <v>6464.4742887000002</v>
      </c>
      <c r="F124">
        <v>6.3714519999999997E-2</v>
      </c>
      <c r="G124">
        <v>0.60734799500000003</v>
      </c>
      <c r="H124">
        <v>0.56865110900000004</v>
      </c>
      <c r="I124">
        <v>10643.773156900001</v>
      </c>
      <c r="J124" t="s">
        <v>15</v>
      </c>
      <c r="K124" t="s">
        <v>16</v>
      </c>
    </row>
    <row r="125" spans="1:11" x14ac:dyDescent="0.3">
      <c r="A125">
        <v>124</v>
      </c>
      <c r="B125" s="1">
        <v>28887</v>
      </c>
      <c r="C125">
        <v>6063.5839318999997</v>
      </c>
      <c r="D125">
        <v>404.76289229999998</v>
      </c>
      <c r="E125">
        <v>6468.3468241999999</v>
      </c>
      <c r="F125">
        <v>6.2575940999999996E-2</v>
      </c>
      <c r="G125">
        <v>0.60674646899999995</v>
      </c>
      <c r="H125">
        <v>0.56877873800000001</v>
      </c>
      <c r="I125">
        <v>10660.707811099999</v>
      </c>
      <c r="J125" t="s">
        <v>15</v>
      </c>
      <c r="K125" t="s">
        <v>16</v>
      </c>
    </row>
    <row r="126" spans="1:11" x14ac:dyDescent="0.3">
      <c r="A126">
        <v>125</v>
      </c>
      <c r="B126" s="1">
        <v>28915</v>
      </c>
      <c r="C126">
        <v>6055.8984615999998</v>
      </c>
      <c r="D126">
        <v>407.42353969999999</v>
      </c>
      <c r="E126">
        <v>6463.3220013999999</v>
      </c>
      <c r="F126">
        <v>6.3036244000000005E-2</v>
      </c>
      <c r="G126">
        <v>0.60518772799999998</v>
      </c>
      <c r="H126">
        <v>0.567038967</v>
      </c>
      <c r="I126">
        <v>10679.8629557</v>
      </c>
      <c r="J126" t="s">
        <v>15</v>
      </c>
      <c r="K126" t="s">
        <v>16</v>
      </c>
    </row>
    <row r="127" spans="1:11" x14ac:dyDescent="0.3">
      <c r="A127">
        <v>126</v>
      </c>
      <c r="B127" s="1">
        <v>28946</v>
      </c>
      <c r="C127">
        <v>6064.7406162999996</v>
      </c>
      <c r="D127">
        <v>421.5448973</v>
      </c>
      <c r="E127">
        <v>6486.2855135999998</v>
      </c>
      <c r="F127">
        <v>6.4990185000000006E-2</v>
      </c>
      <c r="G127">
        <v>0.60664473299999999</v>
      </c>
      <c r="H127">
        <v>0.56721877899999995</v>
      </c>
      <c r="I127">
        <v>10692.065989000001</v>
      </c>
      <c r="J127" t="s">
        <v>15</v>
      </c>
      <c r="K127" t="s">
        <v>16</v>
      </c>
    </row>
    <row r="128" spans="1:11" x14ac:dyDescent="0.3">
      <c r="A128">
        <v>127</v>
      </c>
      <c r="B128" s="1">
        <v>28976</v>
      </c>
      <c r="C128">
        <v>6070.4897128000002</v>
      </c>
      <c r="D128">
        <v>401.54681419999997</v>
      </c>
      <c r="E128">
        <v>6472.0365270000002</v>
      </c>
      <c r="F128">
        <v>6.2043347999999998E-2</v>
      </c>
      <c r="G128">
        <v>0.60449866100000005</v>
      </c>
      <c r="H128">
        <v>0.56699354000000002</v>
      </c>
      <c r="I128">
        <v>10706.453036700001</v>
      </c>
      <c r="J128" t="s">
        <v>15</v>
      </c>
      <c r="K128" t="s">
        <v>16</v>
      </c>
    </row>
    <row r="129" spans="1:11" x14ac:dyDescent="0.3">
      <c r="A129">
        <v>128</v>
      </c>
      <c r="B129" s="1">
        <v>29007</v>
      </c>
      <c r="C129">
        <v>6099.3238838999996</v>
      </c>
      <c r="D129">
        <v>406.75631600000003</v>
      </c>
      <c r="E129">
        <v>6506.0801998999996</v>
      </c>
      <c r="F129">
        <v>6.2519412999999996E-2</v>
      </c>
      <c r="G129">
        <v>0.60666394499999998</v>
      </c>
      <c r="H129">
        <v>0.568735671</v>
      </c>
      <c r="I129">
        <v>10724.356129100001</v>
      </c>
      <c r="J129" t="s">
        <v>15</v>
      </c>
      <c r="K129" t="s">
        <v>16</v>
      </c>
    </row>
    <row r="130" spans="1:11" x14ac:dyDescent="0.3">
      <c r="A130">
        <v>129</v>
      </c>
      <c r="B130" s="1">
        <v>29037</v>
      </c>
      <c r="C130">
        <v>6097.4851871999999</v>
      </c>
      <c r="D130">
        <v>408.16949840000001</v>
      </c>
      <c r="E130">
        <v>6505.6546856000004</v>
      </c>
      <c r="F130">
        <v>6.2740725999999997E-2</v>
      </c>
      <c r="G130">
        <v>0.605944229</v>
      </c>
      <c r="H130">
        <v>0.56792684800000004</v>
      </c>
      <c r="I130">
        <v>10736.3918505</v>
      </c>
      <c r="J130" t="s">
        <v>15</v>
      </c>
      <c r="K130" t="s">
        <v>16</v>
      </c>
    </row>
    <row r="131" spans="1:11" x14ac:dyDescent="0.3">
      <c r="A131">
        <v>130</v>
      </c>
      <c r="B131" s="1">
        <v>29068</v>
      </c>
      <c r="C131">
        <v>6114.8588638000001</v>
      </c>
      <c r="D131">
        <v>398.53802999999999</v>
      </c>
      <c r="E131">
        <v>6513.3968937999998</v>
      </c>
      <c r="F131">
        <v>6.1187432E-2</v>
      </c>
      <c r="G131">
        <v>0.60586024999999999</v>
      </c>
      <c r="H131">
        <v>0.56878921699999996</v>
      </c>
      <c r="I131">
        <v>10750.6589018</v>
      </c>
      <c r="J131" t="s">
        <v>15</v>
      </c>
      <c r="K131" t="s">
        <v>16</v>
      </c>
    </row>
    <row r="132" spans="1:11" x14ac:dyDescent="0.3">
      <c r="A132">
        <v>131</v>
      </c>
      <c r="B132" s="1">
        <v>29099</v>
      </c>
      <c r="C132">
        <v>6117.2508723000001</v>
      </c>
      <c r="D132">
        <v>406.72730489999998</v>
      </c>
      <c r="E132">
        <v>6523.9781771999997</v>
      </c>
      <c r="F132">
        <v>6.2343450000000002E-2</v>
      </c>
      <c r="G132">
        <v>0.60592810600000002</v>
      </c>
      <c r="H132">
        <v>0.56815245800000003</v>
      </c>
      <c r="I132">
        <v>10766.917912299999</v>
      </c>
      <c r="J132" t="s">
        <v>15</v>
      </c>
      <c r="K132" t="s">
        <v>16</v>
      </c>
    </row>
    <row r="133" spans="1:11" x14ac:dyDescent="0.3">
      <c r="A133">
        <v>132</v>
      </c>
      <c r="B133" s="1">
        <v>29129</v>
      </c>
      <c r="C133">
        <v>6152.0123444000001</v>
      </c>
      <c r="D133">
        <v>419.5749399</v>
      </c>
      <c r="E133">
        <v>6571.5872841999999</v>
      </c>
      <c r="F133">
        <v>6.3846818E-2</v>
      </c>
      <c r="G133">
        <v>0.60954158300000005</v>
      </c>
      <c r="H133">
        <v>0.57062429199999998</v>
      </c>
      <c r="I133">
        <v>10781.1960186</v>
      </c>
      <c r="J133" t="s">
        <v>15</v>
      </c>
      <c r="K133" t="s">
        <v>16</v>
      </c>
    </row>
    <row r="134" spans="1:11" x14ac:dyDescent="0.3">
      <c r="A134">
        <v>133</v>
      </c>
      <c r="B134" s="1">
        <v>29160</v>
      </c>
      <c r="C134">
        <v>6180.4577700999998</v>
      </c>
      <c r="D134">
        <v>397.72847899999999</v>
      </c>
      <c r="E134">
        <v>6578.1862491000002</v>
      </c>
      <c r="F134">
        <v>6.0461724000000001E-2</v>
      </c>
      <c r="G134">
        <v>0.60922795399999996</v>
      </c>
      <c r="H134">
        <v>0.57239298100000002</v>
      </c>
      <c r="I134">
        <v>10797.5778367</v>
      </c>
      <c r="J134" t="s">
        <v>15</v>
      </c>
      <c r="K134" t="s">
        <v>16</v>
      </c>
    </row>
    <row r="135" spans="1:11" x14ac:dyDescent="0.3">
      <c r="A135">
        <v>134</v>
      </c>
      <c r="B135" s="1">
        <v>29190</v>
      </c>
      <c r="C135">
        <v>6184.0217423000004</v>
      </c>
      <c r="D135">
        <v>403.2171113</v>
      </c>
      <c r="E135">
        <v>6587.2388535999999</v>
      </c>
      <c r="F135">
        <v>6.1211855000000003E-2</v>
      </c>
      <c r="G135">
        <v>0.60901936499999998</v>
      </c>
      <c r="H135">
        <v>0.57174016000000005</v>
      </c>
      <c r="I135">
        <v>10816.140223599999</v>
      </c>
      <c r="J135" t="s">
        <v>15</v>
      </c>
      <c r="K135" t="s">
        <v>16</v>
      </c>
    </row>
    <row r="136" spans="1:11" x14ac:dyDescent="0.3">
      <c r="A136">
        <v>135</v>
      </c>
      <c r="B136" s="1">
        <v>29221</v>
      </c>
      <c r="C136">
        <v>6204.8300628999996</v>
      </c>
      <c r="D136">
        <v>406.39907899999997</v>
      </c>
      <c r="E136">
        <v>6611.2291419000003</v>
      </c>
      <c r="F136">
        <v>6.1471032000000002E-2</v>
      </c>
      <c r="G136">
        <v>0.61050840900000003</v>
      </c>
      <c r="H136">
        <v>0.57297982700000005</v>
      </c>
      <c r="I136">
        <v>10829.055012299999</v>
      </c>
      <c r="J136" t="s">
        <v>15</v>
      </c>
      <c r="K136" t="s">
        <v>16</v>
      </c>
    </row>
    <row r="137" spans="1:11" x14ac:dyDescent="0.3">
      <c r="A137">
        <v>136</v>
      </c>
      <c r="B137" s="1">
        <v>29252</v>
      </c>
      <c r="C137">
        <v>6221.8916118999996</v>
      </c>
      <c r="D137">
        <v>397.08706110000003</v>
      </c>
      <c r="E137">
        <v>6618.9786729999996</v>
      </c>
      <c r="F137">
        <v>5.9992194999999998E-2</v>
      </c>
      <c r="G137">
        <v>0.61037338799999996</v>
      </c>
      <c r="H137">
        <v>0.57375574900000004</v>
      </c>
      <c r="I137">
        <v>10844.1468752</v>
      </c>
      <c r="J137" t="s">
        <v>15</v>
      </c>
      <c r="K137" t="s">
        <v>16</v>
      </c>
    </row>
    <row r="138" spans="1:11" x14ac:dyDescent="0.3">
      <c r="A138">
        <v>137</v>
      </c>
      <c r="B138" s="1">
        <v>29281</v>
      </c>
      <c r="C138">
        <v>6233.1906000999998</v>
      </c>
      <c r="D138">
        <v>393.4259462</v>
      </c>
      <c r="E138">
        <v>6626.6165462999998</v>
      </c>
      <c r="F138">
        <v>5.9370562000000002E-2</v>
      </c>
      <c r="G138">
        <v>0.61012820899999998</v>
      </c>
      <c r="H138">
        <v>0.57390455500000004</v>
      </c>
      <c r="I138">
        <v>10861.0230514</v>
      </c>
      <c r="J138" t="s">
        <v>15</v>
      </c>
      <c r="K138" t="s">
        <v>16</v>
      </c>
    </row>
    <row r="139" spans="1:11" x14ac:dyDescent="0.3">
      <c r="A139">
        <v>138</v>
      </c>
      <c r="B139" s="1">
        <v>29312</v>
      </c>
      <c r="C139">
        <v>6246.2897122000004</v>
      </c>
      <c r="D139">
        <v>406.88892509999999</v>
      </c>
      <c r="E139">
        <v>6653.1786373000004</v>
      </c>
      <c r="F139">
        <v>6.1157072E-2</v>
      </c>
      <c r="G139">
        <v>0.61175043699999998</v>
      </c>
      <c r="H139">
        <v>0.57433757100000005</v>
      </c>
      <c r="I139">
        <v>10875.6418247</v>
      </c>
      <c r="J139" t="s">
        <v>15</v>
      </c>
      <c r="K139" t="s">
        <v>16</v>
      </c>
    </row>
    <row r="140" spans="1:11" x14ac:dyDescent="0.3">
      <c r="A140">
        <v>139</v>
      </c>
      <c r="B140" s="1">
        <v>29342</v>
      </c>
      <c r="C140">
        <v>6268.1478951999998</v>
      </c>
      <c r="D140">
        <v>417.63560159999997</v>
      </c>
      <c r="E140">
        <v>6685.7834968999996</v>
      </c>
      <c r="F140">
        <v>6.2466216999999997E-2</v>
      </c>
      <c r="G140">
        <v>0.61382373599999995</v>
      </c>
      <c r="H140">
        <v>0.57548048900000004</v>
      </c>
      <c r="I140">
        <v>10892.0250328</v>
      </c>
      <c r="J140" t="s">
        <v>15</v>
      </c>
      <c r="K140" t="s">
        <v>16</v>
      </c>
    </row>
    <row r="141" spans="1:11" x14ac:dyDescent="0.3">
      <c r="A141">
        <v>140</v>
      </c>
      <c r="B141" s="1">
        <v>29373</v>
      </c>
      <c r="C141">
        <v>6275.3611257000002</v>
      </c>
      <c r="D141">
        <v>423.6141442</v>
      </c>
      <c r="E141">
        <v>6698.9752699000001</v>
      </c>
      <c r="F141">
        <v>6.3235662999999998E-2</v>
      </c>
      <c r="G141">
        <v>0.61403822200000002</v>
      </c>
      <c r="H141">
        <v>0.57520910800000002</v>
      </c>
      <c r="I141">
        <v>10909.7040325</v>
      </c>
      <c r="J141" t="s">
        <v>15</v>
      </c>
      <c r="K141" t="s">
        <v>16</v>
      </c>
    </row>
    <row r="142" spans="1:11" x14ac:dyDescent="0.3">
      <c r="A142">
        <v>141</v>
      </c>
      <c r="B142" s="1">
        <v>29403</v>
      </c>
      <c r="C142">
        <v>6306.6288458999998</v>
      </c>
      <c r="D142">
        <v>408.07672239999999</v>
      </c>
      <c r="E142">
        <v>6714.7055682999999</v>
      </c>
      <c r="F142">
        <v>6.0773583999999999E-2</v>
      </c>
      <c r="G142">
        <v>0.61466883400000005</v>
      </c>
      <c r="H142">
        <v>0.57731320600000002</v>
      </c>
      <c r="I142">
        <v>10924.102862</v>
      </c>
      <c r="J142" t="s">
        <v>15</v>
      </c>
      <c r="K142" t="s">
        <v>16</v>
      </c>
    </row>
    <row r="143" spans="1:11" x14ac:dyDescent="0.3">
      <c r="A143">
        <v>142</v>
      </c>
      <c r="B143" s="1">
        <v>29434</v>
      </c>
      <c r="C143">
        <v>6315.7220289999996</v>
      </c>
      <c r="D143">
        <v>415.85555090000003</v>
      </c>
      <c r="E143">
        <v>6731.5775799000003</v>
      </c>
      <c r="F143">
        <v>6.1776834000000003E-2</v>
      </c>
      <c r="G143">
        <v>0.61527665799999998</v>
      </c>
      <c r="H143">
        <v>0.57726681400000002</v>
      </c>
      <c r="I143">
        <v>10940.7328996</v>
      </c>
      <c r="J143" t="s">
        <v>15</v>
      </c>
      <c r="K143" t="s">
        <v>16</v>
      </c>
    </row>
    <row r="144" spans="1:11" x14ac:dyDescent="0.3">
      <c r="A144">
        <v>143</v>
      </c>
      <c r="B144" s="1">
        <v>29465</v>
      </c>
      <c r="C144">
        <v>6318.0405903000001</v>
      </c>
      <c r="D144">
        <v>413.47456729999999</v>
      </c>
      <c r="E144">
        <v>6731.5151576999997</v>
      </c>
      <c r="F144">
        <v>6.1423699999999998E-2</v>
      </c>
      <c r="G144">
        <v>0.614210009</v>
      </c>
      <c r="H144">
        <v>0.57648295699999996</v>
      </c>
      <c r="I144">
        <v>10959.631173</v>
      </c>
      <c r="J144" t="s">
        <v>15</v>
      </c>
      <c r="K144" t="s">
        <v>16</v>
      </c>
    </row>
    <row r="145" spans="1:11" x14ac:dyDescent="0.3">
      <c r="A145">
        <v>144</v>
      </c>
      <c r="B145" s="1">
        <v>29495</v>
      </c>
      <c r="C145">
        <v>6306.9262414000004</v>
      </c>
      <c r="D145">
        <v>406.56095870000001</v>
      </c>
      <c r="E145">
        <v>6713.4872001000003</v>
      </c>
      <c r="F145">
        <v>6.0558833999999999E-2</v>
      </c>
      <c r="G145">
        <v>0.61158517199999995</v>
      </c>
      <c r="H145">
        <v>0.57454828700000005</v>
      </c>
      <c r="I145">
        <v>10977.1909203</v>
      </c>
      <c r="J145" t="s">
        <v>15</v>
      </c>
      <c r="K145" t="s">
        <v>16</v>
      </c>
    </row>
    <row r="146" spans="1:11" x14ac:dyDescent="0.3">
      <c r="A146">
        <v>145</v>
      </c>
      <c r="B146" s="1">
        <v>29526</v>
      </c>
      <c r="C146">
        <v>6328.6131507</v>
      </c>
      <c r="D146">
        <v>393.32562530000001</v>
      </c>
      <c r="E146">
        <v>6721.9387759000001</v>
      </c>
      <c r="F146">
        <v>5.8513717E-2</v>
      </c>
      <c r="G146">
        <v>0.61125087899999997</v>
      </c>
      <c r="H146">
        <v>0.57548431799999999</v>
      </c>
      <c r="I146">
        <v>10997.021043299999</v>
      </c>
      <c r="J146" t="s">
        <v>15</v>
      </c>
      <c r="K146" t="s">
        <v>16</v>
      </c>
    </row>
    <row r="147" spans="1:11" x14ac:dyDescent="0.3">
      <c r="A147">
        <v>146</v>
      </c>
      <c r="B147" s="1">
        <v>29556</v>
      </c>
      <c r="C147">
        <v>6351.4921016999997</v>
      </c>
      <c r="D147">
        <v>409.16029250000003</v>
      </c>
      <c r="E147">
        <v>6760.6523943000002</v>
      </c>
      <c r="F147">
        <v>6.0520829999999998E-2</v>
      </c>
      <c r="G147">
        <v>0.61354027</v>
      </c>
      <c r="H147">
        <v>0.57640830399999998</v>
      </c>
      <c r="I147">
        <v>11019.0850149</v>
      </c>
      <c r="J147" t="s">
        <v>15</v>
      </c>
      <c r="K147" t="s">
        <v>16</v>
      </c>
    </row>
    <row r="148" spans="1:11" x14ac:dyDescent="0.3">
      <c r="A148">
        <v>147</v>
      </c>
      <c r="B148" s="1">
        <v>29587</v>
      </c>
      <c r="C148">
        <v>6356.9052719000001</v>
      </c>
      <c r="D148">
        <v>399.80825820000001</v>
      </c>
      <c r="E148">
        <v>6756.7135300999998</v>
      </c>
      <c r="F148">
        <v>5.9172001000000002E-2</v>
      </c>
      <c r="G148">
        <v>0.61219289200000004</v>
      </c>
      <c r="H148">
        <v>0.57596821300000001</v>
      </c>
      <c r="I148">
        <v>11036.902945600001</v>
      </c>
      <c r="J148" t="s">
        <v>15</v>
      </c>
      <c r="K148" t="s">
        <v>16</v>
      </c>
    </row>
    <row r="149" spans="1:11" x14ac:dyDescent="0.3">
      <c r="A149">
        <v>148</v>
      </c>
      <c r="B149" s="1">
        <v>29618</v>
      </c>
      <c r="C149">
        <v>6372.8891266999999</v>
      </c>
      <c r="D149">
        <v>379.27485430000002</v>
      </c>
      <c r="E149">
        <v>6752.1639809999997</v>
      </c>
      <c r="F149">
        <v>5.6170858999999997E-2</v>
      </c>
      <c r="G149">
        <v>0.61067015199999997</v>
      </c>
      <c r="H149">
        <v>0.57636828500000004</v>
      </c>
      <c r="I149">
        <v>11056.9739818</v>
      </c>
      <c r="J149" t="s">
        <v>15</v>
      </c>
      <c r="K149" t="s">
        <v>16</v>
      </c>
    </row>
    <row r="150" spans="1:11" x14ac:dyDescent="0.3">
      <c r="A150">
        <v>149</v>
      </c>
      <c r="B150" s="1">
        <v>29646</v>
      </c>
      <c r="C150">
        <v>6376.8973772999998</v>
      </c>
      <c r="D150">
        <v>388.79302139999999</v>
      </c>
      <c r="E150">
        <v>6765.6903985999998</v>
      </c>
      <c r="F150">
        <v>5.7465387999999999E-2</v>
      </c>
      <c r="G150">
        <v>0.61065983800000001</v>
      </c>
      <c r="H150">
        <v>0.57556803400000001</v>
      </c>
      <c r="I150">
        <v>11079.311229200001</v>
      </c>
      <c r="J150" t="s">
        <v>15</v>
      </c>
      <c r="K150" t="s">
        <v>16</v>
      </c>
    </row>
    <row r="151" spans="1:11" x14ac:dyDescent="0.3">
      <c r="A151">
        <v>150</v>
      </c>
      <c r="B151" s="1">
        <v>29677</v>
      </c>
      <c r="C151">
        <v>6404.1543000000001</v>
      </c>
      <c r="D151">
        <v>376.7090278</v>
      </c>
      <c r="E151">
        <v>6780.8633277999998</v>
      </c>
      <c r="F151">
        <v>5.5554728999999997E-2</v>
      </c>
      <c r="G151">
        <v>0.61124051700000004</v>
      </c>
      <c r="H151">
        <v>0.57728321599999999</v>
      </c>
      <c r="I151">
        <v>11093.609038799999</v>
      </c>
      <c r="J151" t="s">
        <v>15</v>
      </c>
      <c r="K151" t="s">
        <v>16</v>
      </c>
    </row>
    <row r="152" spans="1:11" x14ac:dyDescent="0.3">
      <c r="A152">
        <v>151</v>
      </c>
      <c r="B152" s="1">
        <v>29707</v>
      </c>
      <c r="C152">
        <v>6405.3170805999998</v>
      </c>
      <c r="D152">
        <v>379.2147056</v>
      </c>
      <c r="E152">
        <v>6784.5317862000002</v>
      </c>
      <c r="F152">
        <v>5.5894012999999999E-2</v>
      </c>
      <c r="G152">
        <v>0.61065881099999997</v>
      </c>
      <c r="H152">
        <v>0.57652663999999998</v>
      </c>
      <c r="I152">
        <v>11110.184054699999</v>
      </c>
      <c r="J152" t="s">
        <v>15</v>
      </c>
      <c r="K152" t="s">
        <v>16</v>
      </c>
    </row>
    <row r="153" spans="1:11" x14ac:dyDescent="0.3">
      <c r="A153">
        <v>152</v>
      </c>
      <c r="B153" s="1">
        <v>29738</v>
      </c>
      <c r="C153">
        <v>6420.8239855000002</v>
      </c>
      <c r="D153">
        <v>364.68594139999999</v>
      </c>
      <c r="E153">
        <v>6785.5099269000002</v>
      </c>
      <c r="F153">
        <v>5.3744809999999997E-2</v>
      </c>
      <c r="G153">
        <v>0.60977139499999999</v>
      </c>
      <c r="H153">
        <v>0.57699934799999997</v>
      </c>
      <c r="I153">
        <v>11127.9570996</v>
      </c>
      <c r="J153" t="s">
        <v>15</v>
      </c>
      <c r="K153" t="s">
        <v>16</v>
      </c>
    </row>
    <row r="154" spans="1:11" x14ac:dyDescent="0.3">
      <c r="A154">
        <v>153</v>
      </c>
      <c r="B154" s="1">
        <v>29768</v>
      </c>
      <c r="C154">
        <v>6418.4779632</v>
      </c>
      <c r="D154">
        <v>397.22006349999998</v>
      </c>
      <c r="E154">
        <v>6815.6980266999999</v>
      </c>
      <c r="F154">
        <v>5.8280172999999998E-2</v>
      </c>
      <c r="G154">
        <v>0.611453676</v>
      </c>
      <c r="H154">
        <v>0.575818049</v>
      </c>
      <c r="I154">
        <v>11146.712002599999</v>
      </c>
      <c r="J154" t="s">
        <v>15</v>
      </c>
      <c r="K154" t="s">
        <v>16</v>
      </c>
    </row>
    <row r="155" spans="1:11" x14ac:dyDescent="0.3">
      <c r="A155">
        <v>154</v>
      </c>
      <c r="B155" s="1">
        <v>29799</v>
      </c>
      <c r="C155">
        <v>6434.5704851</v>
      </c>
      <c r="D155">
        <v>399.5697601</v>
      </c>
      <c r="E155">
        <v>6834.1402452000002</v>
      </c>
      <c r="F155">
        <v>5.8466719E-2</v>
      </c>
      <c r="G155">
        <v>0.61207765700000005</v>
      </c>
      <c r="H155">
        <v>0.57629148399999996</v>
      </c>
      <c r="I155">
        <v>11165.4790386</v>
      </c>
      <c r="J155" t="s">
        <v>15</v>
      </c>
      <c r="K155" t="s">
        <v>16</v>
      </c>
    </row>
    <row r="156" spans="1:11" x14ac:dyDescent="0.3">
      <c r="A156">
        <v>155</v>
      </c>
      <c r="B156" s="1">
        <v>29830</v>
      </c>
      <c r="C156">
        <v>6459.5469235</v>
      </c>
      <c r="D156">
        <v>398.68660010000002</v>
      </c>
      <c r="E156">
        <v>6858.2335235999999</v>
      </c>
      <c r="F156">
        <v>5.8132549999999998E-2</v>
      </c>
      <c r="G156">
        <v>0.613205522</v>
      </c>
      <c r="H156">
        <v>0.57755832100000004</v>
      </c>
      <c r="I156">
        <v>11184.2331476</v>
      </c>
      <c r="J156" t="s">
        <v>15</v>
      </c>
      <c r="K156" t="s">
        <v>16</v>
      </c>
    </row>
    <row r="157" spans="1:11" x14ac:dyDescent="0.3">
      <c r="A157">
        <v>156</v>
      </c>
      <c r="B157" s="1">
        <v>29860</v>
      </c>
      <c r="C157">
        <v>6429.8223558999998</v>
      </c>
      <c r="D157">
        <v>401.18972239999999</v>
      </c>
      <c r="E157">
        <v>6831.0120783000002</v>
      </c>
      <c r="F157">
        <v>5.8730642E-2</v>
      </c>
      <c r="G157">
        <v>0.609661177</v>
      </c>
      <c r="H157">
        <v>0.573855385</v>
      </c>
      <c r="I157">
        <v>11204.604028399999</v>
      </c>
      <c r="J157" t="s">
        <v>15</v>
      </c>
      <c r="K157" t="s">
        <v>16</v>
      </c>
    </row>
    <row r="158" spans="1:11" x14ac:dyDescent="0.3">
      <c r="A158">
        <v>157</v>
      </c>
      <c r="B158" s="1">
        <v>29891</v>
      </c>
      <c r="C158">
        <v>6416.9534776</v>
      </c>
      <c r="D158">
        <v>409.31808139999998</v>
      </c>
      <c r="E158">
        <v>6826.2715589999998</v>
      </c>
      <c r="F158">
        <v>5.9962174E-2</v>
      </c>
      <c r="G158">
        <v>0.60813516300000003</v>
      </c>
      <c r="H158">
        <v>0.57167005699999995</v>
      </c>
      <c r="I158">
        <v>11224.9249392</v>
      </c>
      <c r="J158" t="s">
        <v>15</v>
      </c>
      <c r="K158" t="s">
        <v>16</v>
      </c>
    </row>
    <row r="159" spans="1:11" x14ac:dyDescent="0.3">
      <c r="A159">
        <v>158</v>
      </c>
      <c r="B159" s="1">
        <v>29921</v>
      </c>
      <c r="C159">
        <v>6430.1179653999998</v>
      </c>
      <c r="D159">
        <v>412.47357720000002</v>
      </c>
      <c r="E159">
        <v>6842.5915426000001</v>
      </c>
      <c r="F159">
        <v>6.0280316E-2</v>
      </c>
      <c r="G159">
        <v>0.60848597800000004</v>
      </c>
      <c r="H159">
        <v>0.57180625100000004</v>
      </c>
      <c r="I159">
        <v>11245.2739994</v>
      </c>
      <c r="J159" t="s">
        <v>15</v>
      </c>
      <c r="K159" t="s">
        <v>16</v>
      </c>
    </row>
    <row r="160" spans="1:11" x14ac:dyDescent="0.3">
      <c r="A160">
        <v>159</v>
      </c>
      <c r="B160" s="1">
        <v>29952</v>
      </c>
      <c r="C160">
        <v>6467.8560205000003</v>
      </c>
      <c r="D160">
        <v>411.62432819999998</v>
      </c>
      <c r="E160">
        <v>6879.4803487999998</v>
      </c>
      <c r="F160">
        <v>5.9833637000000002E-2</v>
      </c>
      <c r="G160">
        <v>0.61063998200000003</v>
      </c>
      <c r="H160">
        <v>0.57410317099999997</v>
      </c>
      <c r="I160">
        <v>11266.016879999999</v>
      </c>
      <c r="J160" t="s">
        <v>15</v>
      </c>
      <c r="K160" t="s">
        <v>16</v>
      </c>
    </row>
    <row r="161" spans="1:13" x14ac:dyDescent="0.3">
      <c r="A161">
        <v>160</v>
      </c>
      <c r="B161" s="1">
        <v>29983</v>
      </c>
      <c r="C161">
        <v>6450.4861113999996</v>
      </c>
      <c r="D161">
        <v>434.36079519999998</v>
      </c>
      <c r="E161">
        <v>6884.8469065999998</v>
      </c>
      <c r="F161">
        <v>6.3089390999999995E-2</v>
      </c>
      <c r="G161">
        <v>0.61002676899999997</v>
      </c>
      <c r="H161">
        <v>0.57154055199999998</v>
      </c>
      <c r="I161">
        <v>11286.1389968</v>
      </c>
      <c r="J161" t="s">
        <v>15</v>
      </c>
      <c r="K161" t="s">
        <v>16</v>
      </c>
    </row>
    <row r="162" spans="1:13" x14ac:dyDescent="0.3">
      <c r="A162">
        <v>161</v>
      </c>
      <c r="B162" s="1">
        <v>30011</v>
      </c>
      <c r="C162">
        <v>6443.4913337999997</v>
      </c>
      <c r="D162">
        <v>434.95815920000001</v>
      </c>
      <c r="E162">
        <v>6878.4494930000001</v>
      </c>
      <c r="F162">
        <v>6.3234914000000003E-2</v>
      </c>
      <c r="G162">
        <v>0.60834642000000005</v>
      </c>
      <c r="H162">
        <v>0.56987768699999997</v>
      </c>
      <c r="I162">
        <v>11306.797028499999</v>
      </c>
      <c r="J162" t="s">
        <v>15</v>
      </c>
      <c r="K162" t="s">
        <v>16</v>
      </c>
    </row>
    <row r="163" spans="1:13" x14ac:dyDescent="0.3">
      <c r="A163">
        <v>162</v>
      </c>
      <c r="B163" s="1">
        <v>30042</v>
      </c>
      <c r="C163">
        <v>6455.4224321000002</v>
      </c>
      <c r="D163">
        <v>436.56054260000002</v>
      </c>
      <c r="E163">
        <v>6891.9829747000003</v>
      </c>
      <c r="F163">
        <v>6.3343241999999994E-2</v>
      </c>
      <c r="G163">
        <v>0.60851042499999997</v>
      </c>
      <c r="H163">
        <v>0.56996540200000001</v>
      </c>
      <c r="I163">
        <v>11325.9899809</v>
      </c>
      <c r="J163" t="s">
        <v>15</v>
      </c>
      <c r="K163" t="s">
        <v>16</v>
      </c>
    </row>
    <row r="164" spans="1:13" x14ac:dyDescent="0.3">
      <c r="A164">
        <v>163</v>
      </c>
      <c r="B164" s="1">
        <v>30072</v>
      </c>
      <c r="C164">
        <v>6432.9958506000003</v>
      </c>
      <c r="D164">
        <v>454.09020800000002</v>
      </c>
      <c r="E164">
        <v>6887.0860585999999</v>
      </c>
      <c r="F164">
        <v>6.5933574999999994E-2</v>
      </c>
      <c r="G164">
        <v>0.60708778200000002</v>
      </c>
      <c r="H164">
        <v>0.56706031400000001</v>
      </c>
      <c r="I164">
        <v>11344.4649367</v>
      </c>
      <c r="J164" t="s">
        <v>15</v>
      </c>
      <c r="K164" t="s">
        <v>16</v>
      </c>
    </row>
    <row r="165" spans="1:13" x14ac:dyDescent="0.3">
      <c r="A165">
        <v>164</v>
      </c>
      <c r="B165" s="1">
        <v>30103</v>
      </c>
      <c r="C165">
        <v>6420.8108590000002</v>
      </c>
      <c r="D165">
        <v>466.06497309999997</v>
      </c>
      <c r="E165">
        <v>6886.8758320999996</v>
      </c>
      <c r="F165">
        <v>6.7674368999999998E-2</v>
      </c>
      <c r="G165">
        <v>0.60608174100000001</v>
      </c>
      <c r="H165">
        <v>0.56506554200000003</v>
      </c>
      <c r="I165">
        <v>11362.948863199999</v>
      </c>
      <c r="J165" t="s">
        <v>15</v>
      </c>
      <c r="K165" t="s">
        <v>16</v>
      </c>
    </row>
    <row r="166" spans="1:13" x14ac:dyDescent="0.3">
      <c r="A166">
        <v>165</v>
      </c>
      <c r="B166" s="1">
        <v>30133</v>
      </c>
      <c r="C166">
        <v>6419.9201402999997</v>
      </c>
      <c r="D166">
        <v>474.63355159999998</v>
      </c>
      <c r="E166">
        <v>6894.5536918999996</v>
      </c>
      <c r="F166">
        <v>6.8841809000000004E-2</v>
      </c>
      <c r="G166">
        <v>0.60582088199999995</v>
      </c>
      <c r="H166">
        <v>0.56411507599999999</v>
      </c>
      <c r="I166">
        <v>11380.515089500001</v>
      </c>
      <c r="J166" t="s">
        <v>15</v>
      </c>
      <c r="K166" t="s">
        <v>16</v>
      </c>
    </row>
    <row r="167" spans="1:13" x14ac:dyDescent="0.3">
      <c r="A167">
        <v>166</v>
      </c>
      <c r="B167" s="1">
        <v>30164</v>
      </c>
      <c r="C167">
        <v>6416.5471134999998</v>
      </c>
      <c r="D167">
        <v>483.87364500000001</v>
      </c>
      <c r="E167">
        <v>6900.4207585000004</v>
      </c>
      <c r="F167">
        <v>7.0122339000000006E-2</v>
      </c>
      <c r="G167">
        <v>0.60540166799999995</v>
      </c>
      <c r="H167">
        <v>0.56294948700000003</v>
      </c>
      <c r="I167">
        <v>11398.086800200001</v>
      </c>
      <c r="J167" t="s">
        <v>15</v>
      </c>
      <c r="K167" t="s">
        <v>16</v>
      </c>
    </row>
    <row r="168" spans="1:13" x14ac:dyDescent="0.3">
      <c r="A168">
        <v>167</v>
      </c>
      <c r="B168" s="1">
        <v>30195</v>
      </c>
      <c r="C168">
        <v>6400.9414187000002</v>
      </c>
      <c r="D168">
        <v>513.80562269999996</v>
      </c>
      <c r="E168">
        <v>6914.7470413999999</v>
      </c>
      <c r="F168">
        <v>7.4305773000000006E-2</v>
      </c>
      <c r="G168">
        <v>0.60571052000000003</v>
      </c>
      <c r="H168">
        <v>0.56070273199999998</v>
      </c>
      <c r="I168">
        <v>11415.92693</v>
      </c>
      <c r="J168" t="s">
        <v>15</v>
      </c>
      <c r="K168" t="s">
        <v>16</v>
      </c>
    </row>
    <row r="169" spans="1:13" x14ac:dyDescent="0.3">
      <c r="A169">
        <v>168</v>
      </c>
      <c r="B169" s="1">
        <v>30225</v>
      </c>
      <c r="C169">
        <v>6402.8823347999996</v>
      </c>
      <c r="D169">
        <v>579.21071510000002</v>
      </c>
      <c r="E169">
        <v>6982.0930497999998</v>
      </c>
      <c r="F169">
        <v>8.2956602000000004E-2</v>
      </c>
      <c r="G169">
        <v>0.61083679199999996</v>
      </c>
      <c r="H169">
        <v>0.56016384699999999</v>
      </c>
      <c r="I169">
        <v>11430.374104</v>
      </c>
      <c r="J169" t="s">
        <v>15</v>
      </c>
      <c r="K169" t="s">
        <v>16</v>
      </c>
    </row>
    <row r="170" spans="1:13" x14ac:dyDescent="0.3">
      <c r="A170">
        <v>169</v>
      </c>
      <c r="B170" s="1">
        <v>30256</v>
      </c>
      <c r="C170">
        <v>6345.7348964000003</v>
      </c>
      <c r="D170">
        <v>603.18191809999996</v>
      </c>
      <c r="E170">
        <v>6948.9168145000003</v>
      </c>
      <c r="F170">
        <v>8.6802294000000002E-2</v>
      </c>
      <c r="G170">
        <v>0.60720327399999996</v>
      </c>
      <c r="H170">
        <v>0.55449663800000004</v>
      </c>
      <c r="I170">
        <v>11444.1359369</v>
      </c>
      <c r="J170" t="s">
        <v>15</v>
      </c>
      <c r="K170" t="s">
        <v>16</v>
      </c>
    </row>
    <row r="171" spans="1:13" x14ac:dyDescent="0.3">
      <c r="A171">
        <v>170</v>
      </c>
      <c r="B171" s="1">
        <v>30286</v>
      </c>
      <c r="C171">
        <v>6295.6274692999996</v>
      </c>
      <c r="D171">
        <v>653.42188590000001</v>
      </c>
      <c r="E171">
        <v>6949.0493551999998</v>
      </c>
      <c r="F171">
        <v>9.4030399000000001E-2</v>
      </c>
      <c r="G171">
        <v>0.60642446000000005</v>
      </c>
      <c r="H171">
        <v>0.54940212499999996</v>
      </c>
      <c r="I171">
        <v>11459.0518988</v>
      </c>
      <c r="J171" t="s">
        <v>15</v>
      </c>
      <c r="K171" t="s">
        <v>16</v>
      </c>
    </row>
    <row r="172" spans="1:13" x14ac:dyDescent="0.3">
      <c r="A172">
        <v>171</v>
      </c>
      <c r="B172" s="1">
        <v>30317</v>
      </c>
      <c r="C172">
        <v>6294.7258701999999</v>
      </c>
      <c r="D172">
        <v>645.51128229999995</v>
      </c>
      <c r="E172">
        <v>6940.2371525999997</v>
      </c>
      <c r="F172">
        <v>9.3009974999999995E-2</v>
      </c>
      <c r="G172">
        <v>0.60460704799999998</v>
      </c>
      <c r="H172">
        <v>0.54837256099999998</v>
      </c>
      <c r="I172">
        <v>11478.922020100001</v>
      </c>
      <c r="J172" t="s">
        <v>15</v>
      </c>
      <c r="K172" t="s">
        <v>16</v>
      </c>
      <c r="L172" s="2">
        <v>1983</v>
      </c>
      <c r="M172" s="3">
        <v>151.1</v>
      </c>
    </row>
    <row r="173" spans="1:13" x14ac:dyDescent="0.3">
      <c r="A173">
        <v>172</v>
      </c>
      <c r="B173" s="1">
        <v>30348</v>
      </c>
      <c r="C173">
        <v>6289.5199817000002</v>
      </c>
      <c r="D173">
        <v>672.48354170000005</v>
      </c>
      <c r="E173">
        <v>6962.0035233999997</v>
      </c>
      <c r="F173">
        <v>9.6593393E-2</v>
      </c>
      <c r="G173">
        <v>0.60549301799999999</v>
      </c>
      <c r="H173">
        <v>0.54700639299999998</v>
      </c>
      <c r="I173">
        <v>11498.073990000001</v>
      </c>
      <c r="J173" t="s">
        <v>15</v>
      </c>
      <c r="K173" t="s">
        <v>16</v>
      </c>
    </row>
    <row r="174" spans="1:13" x14ac:dyDescent="0.3">
      <c r="A174">
        <v>173</v>
      </c>
      <c r="B174" s="1">
        <v>30376</v>
      </c>
      <c r="C174">
        <v>6256.0725822000004</v>
      </c>
      <c r="D174">
        <v>691.39569019999999</v>
      </c>
      <c r="E174">
        <v>6947.4682724000004</v>
      </c>
      <c r="F174">
        <v>9.9517646000000001E-2</v>
      </c>
      <c r="G174">
        <v>0.60319214399999999</v>
      </c>
      <c r="H174">
        <v>0.54316388199999999</v>
      </c>
      <c r="I174">
        <v>11517.8361312</v>
      </c>
      <c r="J174" t="s">
        <v>15</v>
      </c>
      <c r="K174" t="s">
        <v>16</v>
      </c>
    </row>
    <row r="175" spans="1:13" x14ac:dyDescent="0.3">
      <c r="A175">
        <v>174</v>
      </c>
      <c r="B175" s="1">
        <v>30407</v>
      </c>
      <c r="C175">
        <v>6233.0237909999996</v>
      </c>
      <c r="D175">
        <v>704.34377329999995</v>
      </c>
      <c r="E175">
        <v>6937.3675642999997</v>
      </c>
      <c r="F175">
        <v>0.101528969</v>
      </c>
      <c r="G175">
        <v>0.60136441900000004</v>
      </c>
      <c r="H175">
        <v>0.54030850900000005</v>
      </c>
      <c r="I175">
        <v>11536.0459495</v>
      </c>
      <c r="J175" t="s">
        <v>15</v>
      </c>
      <c r="K175" t="s">
        <v>16</v>
      </c>
    </row>
    <row r="176" spans="1:13" x14ac:dyDescent="0.3">
      <c r="A176">
        <v>175</v>
      </c>
      <c r="B176" s="1">
        <v>30437</v>
      </c>
      <c r="C176">
        <v>6263.9807909000001</v>
      </c>
      <c r="D176">
        <v>721.11445920000006</v>
      </c>
      <c r="E176">
        <v>6985.0952502</v>
      </c>
      <c r="F176">
        <v>0.103236167</v>
      </c>
      <c r="G176">
        <v>0.60453926999999996</v>
      </c>
      <c r="H176">
        <v>0.54212895299999997</v>
      </c>
      <c r="I176">
        <v>11554.4111017</v>
      </c>
      <c r="J176" t="s">
        <v>15</v>
      </c>
      <c r="K176" t="s">
        <v>16</v>
      </c>
    </row>
    <row r="177" spans="1:13" x14ac:dyDescent="0.3">
      <c r="A177">
        <v>176</v>
      </c>
      <c r="B177" s="1">
        <v>30468</v>
      </c>
      <c r="C177">
        <v>6271.2162473999997</v>
      </c>
      <c r="D177">
        <v>712.59154509999996</v>
      </c>
      <c r="E177">
        <v>6983.8077924999998</v>
      </c>
      <c r="F177">
        <v>0.102034816</v>
      </c>
      <c r="G177">
        <v>0.60347675499999998</v>
      </c>
      <c r="H177">
        <v>0.54190111500000004</v>
      </c>
      <c r="I177">
        <v>11572.6210483</v>
      </c>
      <c r="J177" t="s">
        <v>15</v>
      </c>
      <c r="K177" t="s">
        <v>16</v>
      </c>
    </row>
    <row r="178" spans="1:13" x14ac:dyDescent="0.3">
      <c r="A178">
        <v>177</v>
      </c>
      <c r="B178" s="1">
        <v>30498</v>
      </c>
      <c r="C178">
        <v>6276.7535865</v>
      </c>
      <c r="D178">
        <v>736.98637159999998</v>
      </c>
      <c r="E178">
        <v>7013.7399581999998</v>
      </c>
      <c r="F178">
        <v>0.105077516</v>
      </c>
      <c r="G178">
        <v>0.60518718400000004</v>
      </c>
      <c r="H178">
        <v>0.541595618</v>
      </c>
      <c r="I178">
        <v>11589.3729059</v>
      </c>
      <c r="J178" t="s">
        <v>15</v>
      </c>
      <c r="K178" t="s">
        <v>16</v>
      </c>
    </row>
    <row r="179" spans="1:13" x14ac:dyDescent="0.3">
      <c r="A179">
        <v>178</v>
      </c>
      <c r="B179" s="1">
        <v>30529</v>
      </c>
      <c r="C179">
        <v>6283.1364030000004</v>
      </c>
      <c r="D179">
        <v>715.22232159999999</v>
      </c>
      <c r="E179">
        <v>6998.3587244999999</v>
      </c>
      <c r="F179">
        <v>0.10219858</v>
      </c>
      <c r="G179">
        <v>0.60298309699999997</v>
      </c>
      <c r="H179">
        <v>0.54135908099999996</v>
      </c>
      <c r="I179">
        <v>11606.2270331</v>
      </c>
      <c r="J179" t="s">
        <v>15</v>
      </c>
      <c r="K179" t="s">
        <v>16</v>
      </c>
    </row>
    <row r="180" spans="1:13" x14ac:dyDescent="0.3">
      <c r="A180">
        <v>179</v>
      </c>
      <c r="B180" s="1">
        <v>30560</v>
      </c>
      <c r="C180">
        <v>6316.8102961000004</v>
      </c>
      <c r="D180">
        <v>728.39232360000005</v>
      </c>
      <c r="E180">
        <v>7045.2026196999996</v>
      </c>
      <c r="F180">
        <v>0.103388414</v>
      </c>
      <c r="G180">
        <v>0.60613420399999995</v>
      </c>
      <c r="H180">
        <v>0.54346695</v>
      </c>
      <c r="I180">
        <v>11623.172842399999</v>
      </c>
      <c r="J180" t="s">
        <v>15</v>
      </c>
      <c r="K180" t="s">
        <v>16</v>
      </c>
    </row>
    <row r="181" spans="1:13" x14ac:dyDescent="0.3">
      <c r="A181">
        <v>180</v>
      </c>
      <c r="B181" s="1">
        <v>30590</v>
      </c>
      <c r="C181">
        <v>6317.2650548000001</v>
      </c>
      <c r="D181">
        <v>702.57286929999998</v>
      </c>
      <c r="E181">
        <v>7019.8379241000002</v>
      </c>
      <c r="F181">
        <v>0.10008391599999999</v>
      </c>
      <c r="G181">
        <v>0.60316752600000001</v>
      </c>
      <c r="H181">
        <v>0.54280015800000003</v>
      </c>
      <c r="I181">
        <v>11638.288910200001</v>
      </c>
      <c r="J181" t="s">
        <v>15</v>
      </c>
      <c r="K181" t="s">
        <v>16</v>
      </c>
    </row>
    <row r="182" spans="1:13" x14ac:dyDescent="0.3">
      <c r="A182">
        <v>181</v>
      </c>
      <c r="B182" s="1">
        <v>30621</v>
      </c>
      <c r="C182">
        <v>6354.2913734000003</v>
      </c>
      <c r="D182">
        <v>679.06921109999996</v>
      </c>
      <c r="E182">
        <v>7033.3605846</v>
      </c>
      <c r="F182">
        <v>9.6549751000000003E-2</v>
      </c>
      <c r="G182">
        <v>0.60355761200000002</v>
      </c>
      <c r="H182">
        <v>0.54528427499999998</v>
      </c>
      <c r="I182">
        <v>11653.1718643</v>
      </c>
      <c r="J182" t="s">
        <v>15</v>
      </c>
      <c r="K182" t="s">
        <v>16</v>
      </c>
    </row>
    <row r="183" spans="1:13" x14ac:dyDescent="0.3">
      <c r="A183">
        <v>182</v>
      </c>
      <c r="B183" s="1">
        <v>30651</v>
      </c>
      <c r="C183">
        <v>6378.9954841999997</v>
      </c>
      <c r="D183">
        <v>666.37110619999999</v>
      </c>
      <c r="E183">
        <v>7045.3665904999998</v>
      </c>
      <c r="F183">
        <v>9.4582886000000005E-2</v>
      </c>
      <c r="G183">
        <v>0.60381397699999995</v>
      </c>
      <c r="H183">
        <v>0.54670350899999998</v>
      </c>
      <c r="I183">
        <v>11668.107821600001</v>
      </c>
      <c r="J183" t="s">
        <v>15</v>
      </c>
      <c r="K183" t="s">
        <v>16</v>
      </c>
    </row>
    <row r="184" spans="1:13" x14ac:dyDescent="0.3">
      <c r="A184">
        <v>183</v>
      </c>
      <c r="B184" s="1">
        <v>30682</v>
      </c>
      <c r="C184">
        <v>6377.5386273000004</v>
      </c>
      <c r="D184">
        <v>669.40382079999995</v>
      </c>
      <c r="E184">
        <v>7046.9424482000004</v>
      </c>
      <c r="F184">
        <v>9.4992093999999999E-2</v>
      </c>
      <c r="G184">
        <v>0.60288813299999999</v>
      </c>
      <c r="H184">
        <v>0.54561852700000002</v>
      </c>
      <c r="I184">
        <v>11688.6401694</v>
      </c>
      <c r="J184" t="s">
        <v>15</v>
      </c>
      <c r="K184" t="s">
        <v>16</v>
      </c>
      <c r="L184" s="2">
        <v>1984</v>
      </c>
      <c r="M184" s="3">
        <v>157.30000000000001</v>
      </c>
    </row>
    <row r="185" spans="1:13" x14ac:dyDescent="0.3">
      <c r="A185">
        <v>184</v>
      </c>
      <c r="B185" s="1">
        <v>30713</v>
      </c>
      <c r="C185">
        <v>6392.1930974999996</v>
      </c>
      <c r="D185">
        <v>662.14042059999997</v>
      </c>
      <c r="E185">
        <v>7054.3335180000004</v>
      </c>
      <c r="F185">
        <v>9.3862930999999997E-2</v>
      </c>
      <c r="G185">
        <v>0.60262853999999999</v>
      </c>
      <c r="H185">
        <v>0.54606405899999999</v>
      </c>
      <c r="I185">
        <v>11705.939984799999</v>
      </c>
      <c r="J185" t="s">
        <v>15</v>
      </c>
      <c r="K185" t="s">
        <v>16</v>
      </c>
    </row>
    <row r="186" spans="1:13" x14ac:dyDescent="0.3">
      <c r="A186">
        <v>185</v>
      </c>
      <c r="B186" s="1">
        <v>30742</v>
      </c>
      <c r="C186">
        <v>6448.0104585999998</v>
      </c>
      <c r="D186">
        <v>654.00678110000001</v>
      </c>
      <c r="E186">
        <v>7102.0172396999997</v>
      </c>
      <c r="F186">
        <v>9.2087467000000006E-2</v>
      </c>
      <c r="G186">
        <v>0.60580484099999998</v>
      </c>
      <c r="H186">
        <v>0.550017808</v>
      </c>
      <c r="I186">
        <v>11723.275805200001</v>
      </c>
      <c r="J186" t="s">
        <v>15</v>
      </c>
      <c r="K186" t="s">
        <v>16</v>
      </c>
    </row>
    <row r="187" spans="1:13" x14ac:dyDescent="0.3">
      <c r="A187">
        <v>186</v>
      </c>
      <c r="B187" s="1">
        <v>30773</v>
      </c>
      <c r="C187">
        <v>6454.1939533000004</v>
      </c>
      <c r="D187">
        <v>667.37284460000001</v>
      </c>
      <c r="E187">
        <v>7121.5667978000001</v>
      </c>
      <c r="F187">
        <v>9.3711518999999993E-2</v>
      </c>
      <c r="G187">
        <v>0.60658849199999998</v>
      </c>
      <c r="H187">
        <v>0.54974416299999995</v>
      </c>
      <c r="I187">
        <v>11740.359227000001</v>
      </c>
      <c r="J187" t="s">
        <v>15</v>
      </c>
      <c r="K187" t="s">
        <v>16</v>
      </c>
    </row>
    <row r="188" spans="1:13" x14ac:dyDescent="0.3">
      <c r="A188">
        <v>187</v>
      </c>
      <c r="B188" s="1">
        <v>30803</v>
      </c>
      <c r="C188">
        <v>6479.6441819000001</v>
      </c>
      <c r="D188">
        <v>635.93599859999995</v>
      </c>
      <c r="E188">
        <v>7115.5801805000001</v>
      </c>
      <c r="F188">
        <v>8.9372332999999998E-2</v>
      </c>
      <c r="G188">
        <v>0.60519613299999997</v>
      </c>
      <c r="H188">
        <v>0.551108343</v>
      </c>
      <c r="I188">
        <v>11757.4779418</v>
      </c>
      <c r="J188" t="s">
        <v>15</v>
      </c>
      <c r="K188" t="s">
        <v>16</v>
      </c>
    </row>
    <row r="189" spans="1:13" x14ac:dyDescent="0.3">
      <c r="A189">
        <v>188</v>
      </c>
      <c r="B189" s="1">
        <v>30834</v>
      </c>
      <c r="C189">
        <v>6501.6915448999998</v>
      </c>
      <c r="D189">
        <v>650.5663055</v>
      </c>
      <c r="E189">
        <v>7152.2578504000003</v>
      </c>
      <c r="F189">
        <v>9.0959571000000003E-2</v>
      </c>
      <c r="G189">
        <v>0.607429734</v>
      </c>
      <c r="H189">
        <v>0.55217818600000002</v>
      </c>
      <c r="I189">
        <v>11774.625854800001</v>
      </c>
      <c r="J189" t="s">
        <v>15</v>
      </c>
      <c r="K189" t="s">
        <v>16</v>
      </c>
    </row>
    <row r="190" spans="1:13" x14ac:dyDescent="0.3">
      <c r="A190">
        <v>189</v>
      </c>
      <c r="B190" s="1">
        <v>30864</v>
      </c>
      <c r="C190">
        <v>6510.6253479999996</v>
      </c>
      <c r="D190">
        <v>636.68005200000005</v>
      </c>
      <c r="E190">
        <v>7147.3054000000002</v>
      </c>
      <c r="F190">
        <v>8.9079731999999995E-2</v>
      </c>
      <c r="G190">
        <v>0.60612880999999996</v>
      </c>
      <c r="H190">
        <v>0.55213501799999998</v>
      </c>
      <c r="I190">
        <v>11791.7269046</v>
      </c>
      <c r="J190" t="s">
        <v>15</v>
      </c>
      <c r="K190" t="s">
        <v>16</v>
      </c>
    </row>
    <row r="191" spans="1:13" x14ac:dyDescent="0.3">
      <c r="A191">
        <v>190</v>
      </c>
      <c r="B191" s="1">
        <v>30895</v>
      </c>
      <c r="C191">
        <v>6508.1640479999996</v>
      </c>
      <c r="D191">
        <v>630.28353760000005</v>
      </c>
      <c r="E191">
        <v>7138.4475855999999</v>
      </c>
      <c r="F191">
        <v>8.8294203000000002E-2</v>
      </c>
      <c r="G191">
        <v>0.60450000599999998</v>
      </c>
      <c r="H191">
        <v>0.55112616000000003</v>
      </c>
      <c r="I191">
        <v>11808.846178600001</v>
      </c>
      <c r="J191" t="s">
        <v>15</v>
      </c>
      <c r="K191" t="s">
        <v>16</v>
      </c>
    </row>
    <row r="192" spans="1:13" x14ac:dyDescent="0.3">
      <c r="A192">
        <v>191</v>
      </c>
      <c r="B192" s="1">
        <v>30926</v>
      </c>
      <c r="C192">
        <v>6537.9047799</v>
      </c>
      <c r="D192">
        <v>625.79838270000005</v>
      </c>
      <c r="E192">
        <v>7163.7031625999998</v>
      </c>
      <c r="F192">
        <v>8.7356827999999997E-2</v>
      </c>
      <c r="G192">
        <v>0.60575954099999996</v>
      </c>
      <c r="H192">
        <v>0.55284230899999998</v>
      </c>
      <c r="I192">
        <v>11825.984867700001</v>
      </c>
      <c r="J192" t="s">
        <v>15</v>
      </c>
      <c r="K192" t="s">
        <v>16</v>
      </c>
    </row>
    <row r="193" spans="1:13" x14ac:dyDescent="0.3">
      <c r="A193">
        <v>192</v>
      </c>
      <c r="B193" s="1">
        <v>30956</v>
      </c>
      <c r="C193">
        <v>6534.6938495000004</v>
      </c>
      <c r="D193">
        <v>622.37228849999997</v>
      </c>
      <c r="E193">
        <v>7157.0661381</v>
      </c>
      <c r="F193">
        <v>8.6959136000000006E-2</v>
      </c>
      <c r="G193">
        <v>0.60426360000000001</v>
      </c>
      <c r="H193">
        <v>0.55171735899999996</v>
      </c>
      <c r="I193">
        <v>11844.2781287</v>
      </c>
      <c r="J193" t="s">
        <v>15</v>
      </c>
      <c r="K193" t="s">
        <v>16</v>
      </c>
    </row>
    <row r="194" spans="1:13" x14ac:dyDescent="0.3">
      <c r="A194">
        <v>193</v>
      </c>
      <c r="B194" s="1">
        <v>30987</v>
      </c>
      <c r="C194">
        <v>6550.0873207000004</v>
      </c>
      <c r="D194">
        <v>622.55277739999997</v>
      </c>
      <c r="E194">
        <v>7172.6400979999999</v>
      </c>
      <c r="F194">
        <v>8.6795485000000006E-2</v>
      </c>
      <c r="G194">
        <v>0.60464571199999995</v>
      </c>
      <c r="H194">
        <v>0.55216519399999997</v>
      </c>
      <c r="I194">
        <v>11862.5501817</v>
      </c>
      <c r="J194" t="s">
        <v>15</v>
      </c>
      <c r="K194" t="s">
        <v>16</v>
      </c>
    </row>
    <row r="195" spans="1:13" x14ac:dyDescent="0.3">
      <c r="A195">
        <v>194</v>
      </c>
      <c r="B195" s="1">
        <v>31017</v>
      </c>
      <c r="C195">
        <v>6553.7101678999998</v>
      </c>
      <c r="D195">
        <v>610.41056230000004</v>
      </c>
      <c r="E195">
        <v>7164.1207302000003</v>
      </c>
      <c r="F195">
        <v>8.5203835000000006E-2</v>
      </c>
      <c r="G195">
        <v>0.60298998500000001</v>
      </c>
      <c r="H195">
        <v>0.55161292500000003</v>
      </c>
      <c r="I195">
        <v>11880.994567600001</v>
      </c>
      <c r="J195" t="s">
        <v>15</v>
      </c>
      <c r="K195" t="s">
        <v>16</v>
      </c>
    </row>
    <row r="196" spans="1:13" x14ac:dyDescent="0.3">
      <c r="A196">
        <v>195</v>
      </c>
      <c r="B196" s="1">
        <v>31048</v>
      </c>
      <c r="C196">
        <v>6563.3673263999999</v>
      </c>
      <c r="D196">
        <v>613.70648779999999</v>
      </c>
      <c r="E196">
        <v>7177.0738142</v>
      </c>
      <c r="F196">
        <v>8.5509290000000002E-2</v>
      </c>
      <c r="G196">
        <v>0.60307322100000005</v>
      </c>
      <c r="H196">
        <v>0.55150485800000004</v>
      </c>
      <c r="I196">
        <v>11900.833207600001</v>
      </c>
      <c r="J196" t="s">
        <v>15</v>
      </c>
      <c r="K196" t="s">
        <v>16</v>
      </c>
      <c r="L196" s="2">
        <v>1985</v>
      </c>
      <c r="M196" s="3">
        <v>165.79</v>
      </c>
    </row>
    <row r="197" spans="1:13" x14ac:dyDescent="0.3">
      <c r="A197">
        <v>196</v>
      </c>
      <c r="B197" s="1">
        <v>31079</v>
      </c>
      <c r="C197">
        <v>6626.2142640000002</v>
      </c>
      <c r="D197">
        <v>606.85051250000004</v>
      </c>
      <c r="E197">
        <v>7233.0647765000003</v>
      </c>
      <c r="F197">
        <v>8.3899499000000002E-2</v>
      </c>
      <c r="G197">
        <v>0.60676766500000001</v>
      </c>
      <c r="H197">
        <v>0.55586016199999999</v>
      </c>
      <c r="I197">
        <v>11920.6496921</v>
      </c>
      <c r="J197" t="s">
        <v>15</v>
      </c>
      <c r="K197" t="s">
        <v>16</v>
      </c>
    </row>
    <row r="198" spans="1:13" x14ac:dyDescent="0.3">
      <c r="A198">
        <v>197</v>
      </c>
      <c r="B198" s="1">
        <v>31107</v>
      </c>
      <c r="C198">
        <v>6601.4371607000003</v>
      </c>
      <c r="D198">
        <v>626.3762964</v>
      </c>
      <c r="E198">
        <v>7227.8134571000001</v>
      </c>
      <c r="F198">
        <v>8.6661933999999996E-2</v>
      </c>
      <c r="G198">
        <v>0.60531069400000004</v>
      </c>
      <c r="H198">
        <v>0.55285329800000005</v>
      </c>
      <c r="I198">
        <v>11940.667056599999</v>
      </c>
      <c r="J198" t="s">
        <v>15</v>
      </c>
      <c r="K198" t="s">
        <v>16</v>
      </c>
    </row>
    <row r="199" spans="1:13" x14ac:dyDescent="0.3">
      <c r="A199">
        <v>198</v>
      </c>
      <c r="B199" s="1">
        <v>31138</v>
      </c>
      <c r="C199">
        <v>6610.7799240000004</v>
      </c>
      <c r="D199">
        <v>606.48566440000002</v>
      </c>
      <c r="E199">
        <v>7217.2655883999996</v>
      </c>
      <c r="F199">
        <v>8.4032609999999994E-2</v>
      </c>
      <c r="G199">
        <v>0.60354461400000003</v>
      </c>
      <c r="H199">
        <v>0.55282718500000005</v>
      </c>
      <c r="I199">
        <v>11958.1310448</v>
      </c>
      <c r="J199" t="s">
        <v>15</v>
      </c>
      <c r="K199" t="s">
        <v>16</v>
      </c>
    </row>
    <row r="200" spans="1:13" x14ac:dyDescent="0.3">
      <c r="A200">
        <v>199</v>
      </c>
      <c r="B200" s="1">
        <v>31168</v>
      </c>
      <c r="C200">
        <v>6646.2786659000003</v>
      </c>
      <c r="D200">
        <v>607.6321623</v>
      </c>
      <c r="E200">
        <v>7253.9108281999997</v>
      </c>
      <c r="F200">
        <v>8.3766146999999999E-2</v>
      </c>
      <c r="G200">
        <v>0.60572672100000002</v>
      </c>
      <c r="H200">
        <v>0.55498732699999997</v>
      </c>
      <c r="I200">
        <v>11975.5503269</v>
      </c>
      <c r="J200" t="s">
        <v>15</v>
      </c>
      <c r="K200" t="s">
        <v>16</v>
      </c>
    </row>
    <row r="201" spans="1:13" x14ac:dyDescent="0.3">
      <c r="A201">
        <v>200</v>
      </c>
      <c r="B201" s="1">
        <v>31199</v>
      </c>
      <c r="C201">
        <v>6660.2468501000003</v>
      </c>
      <c r="D201">
        <v>624.36756270000001</v>
      </c>
      <c r="E201">
        <v>7284.6144126999998</v>
      </c>
      <c r="F201">
        <v>8.5710447999999995E-2</v>
      </c>
      <c r="G201">
        <v>0.60739831899999996</v>
      </c>
      <c r="H201">
        <v>0.555337937</v>
      </c>
      <c r="I201">
        <v>11993.142195500001</v>
      </c>
      <c r="J201" t="s">
        <v>15</v>
      </c>
      <c r="K201" t="s">
        <v>16</v>
      </c>
    </row>
    <row r="202" spans="1:13" x14ac:dyDescent="0.3">
      <c r="A202">
        <v>201</v>
      </c>
      <c r="B202" s="1">
        <v>31229</v>
      </c>
      <c r="C202">
        <v>6685.4401013999995</v>
      </c>
      <c r="D202">
        <v>604.98919450000005</v>
      </c>
      <c r="E202">
        <v>7290.4292959000004</v>
      </c>
      <c r="F202">
        <v>8.2984029000000001E-2</v>
      </c>
      <c r="G202">
        <v>0.60691574500000001</v>
      </c>
      <c r="H202">
        <v>0.55655143100000004</v>
      </c>
      <c r="I202">
        <v>12012.259289199999</v>
      </c>
      <c r="J202" t="s">
        <v>15</v>
      </c>
      <c r="K202" t="s">
        <v>16</v>
      </c>
    </row>
    <row r="203" spans="1:13" x14ac:dyDescent="0.3">
      <c r="A203">
        <v>202</v>
      </c>
      <c r="B203" s="1">
        <v>31260</v>
      </c>
      <c r="C203">
        <v>6727.5409049999998</v>
      </c>
      <c r="D203">
        <v>597.45236020000004</v>
      </c>
      <c r="E203">
        <v>7324.9932651999998</v>
      </c>
      <c r="F203">
        <v>8.1563537000000005E-2</v>
      </c>
      <c r="G203">
        <v>0.60882697600000002</v>
      </c>
      <c r="H203">
        <v>0.559168895</v>
      </c>
      <c r="I203">
        <v>12031.321787299999</v>
      </c>
      <c r="J203" t="s">
        <v>15</v>
      </c>
      <c r="K203" t="s">
        <v>16</v>
      </c>
    </row>
    <row r="204" spans="1:13" x14ac:dyDescent="0.3">
      <c r="A204">
        <v>203</v>
      </c>
      <c r="B204" s="1">
        <v>31291</v>
      </c>
      <c r="C204">
        <v>6771.6036341999998</v>
      </c>
      <c r="D204">
        <v>593.48801960000003</v>
      </c>
      <c r="E204">
        <v>7365.0916538000001</v>
      </c>
      <c r="F204">
        <v>8.0581212999999999E-2</v>
      </c>
      <c r="G204">
        <v>0.61118305399999995</v>
      </c>
      <c r="H204">
        <v>0.56193318199999998</v>
      </c>
      <c r="I204">
        <v>12050.549514</v>
      </c>
      <c r="J204" t="s">
        <v>15</v>
      </c>
      <c r="K204" t="s">
        <v>16</v>
      </c>
    </row>
    <row r="205" spans="1:13" x14ac:dyDescent="0.3">
      <c r="A205">
        <v>204</v>
      </c>
      <c r="B205" s="1">
        <v>31321</v>
      </c>
      <c r="C205">
        <v>6756.1668602</v>
      </c>
      <c r="D205">
        <v>575.44898109999997</v>
      </c>
      <c r="E205">
        <v>7331.6158413000003</v>
      </c>
      <c r="F205">
        <v>7.8488697999999996E-2</v>
      </c>
      <c r="G205">
        <v>0.60725811699999999</v>
      </c>
      <c r="H205">
        <v>0.55959521800000001</v>
      </c>
      <c r="I205">
        <v>12073.310577099999</v>
      </c>
      <c r="J205" t="s">
        <v>15</v>
      </c>
      <c r="K205" t="s">
        <v>16</v>
      </c>
    </row>
    <row r="206" spans="1:13" x14ac:dyDescent="0.3">
      <c r="A206">
        <v>205</v>
      </c>
      <c r="B206" s="1">
        <v>31352</v>
      </c>
      <c r="C206">
        <v>6855.3223555000004</v>
      </c>
      <c r="D206">
        <v>592.12640920000001</v>
      </c>
      <c r="E206">
        <v>7447.4487646999996</v>
      </c>
      <c r="F206">
        <v>7.9507281999999999E-2</v>
      </c>
      <c r="G206">
        <v>0.61569153099999996</v>
      </c>
      <c r="H206">
        <v>0.56673957100000005</v>
      </c>
      <c r="I206">
        <v>12096.071471400001</v>
      </c>
      <c r="J206" t="s">
        <v>15</v>
      </c>
      <c r="K206" t="s">
        <v>16</v>
      </c>
    </row>
    <row r="207" spans="1:13" x14ac:dyDescent="0.3">
      <c r="A207">
        <v>206</v>
      </c>
      <c r="B207" s="1">
        <v>31382</v>
      </c>
      <c r="C207">
        <v>6822.4800707000004</v>
      </c>
      <c r="D207">
        <v>575.98628829999996</v>
      </c>
      <c r="E207">
        <v>7398.466359</v>
      </c>
      <c r="F207">
        <v>7.7852119999999997E-2</v>
      </c>
      <c r="G207">
        <v>0.61048479300000003</v>
      </c>
      <c r="H207">
        <v>0.56295725799999996</v>
      </c>
      <c r="I207">
        <v>12119.001888999999</v>
      </c>
      <c r="J207" t="s">
        <v>15</v>
      </c>
      <c r="K207" t="s">
        <v>16</v>
      </c>
    </row>
    <row r="208" spans="1:13" x14ac:dyDescent="0.3">
      <c r="A208">
        <v>207</v>
      </c>
      <c r="B208" s="1">
        <v>31413</v>
      </c>
      <c r="C208">
        <v>6870.7463187000003</v>
      </c>
      <c r="D208">
        <v>581.71970329999999</v>
      </c>
      <c r="E208">
        <v>7452.4660219999996</v>
      </c>
      <c r="F208">
        <v>7.8057344000000001E-2</v>
      </c>
      <c r="G208">
        <v>0.61379597500000005</v>
      </c>
      <c r="H208">
        <v>0.56588469200000002</v>
      </c>
      <c r="I208">
        <v>12141.601321800001</v>
      </c>
      <c r="J208" t="s">
        <v>15</v>
      </c>
      <c r="K208" t="s">
        <v>16</v>
      </c>
      <c r="L208" s="2">
        <v>1986</v>
      </c>
      <c r="M208" s="3">
        <v>169.61</v>
      </c>
    </row>
    <row r="209" spans="1:13" x14ac:dyDescent="0.3">
      <c r="A209">
        <v>208</v>
      </c>
      <c r="B209" s="1">
        <v>31444</v>
      </c>
      <c r="C209">
        <v>6892.1833336</v>
      </c>
      <c r="D209">
        <v>599.60310870000001</v>
      </c>
      <c r="E209">
        <v>7491.7864423000001</v>
      </c>
      <c r="F209">
        <v>8.0034729999999998E-2</v>
      </c>
      <c r="G209">
        <v>0.61588995000000002</v>
      </c>
      <c r="H209">
        <v>0.56659736400000005</v>
      </c>
      <c r="I209">
        <v>12164.164144300001</v>
      </c>
      <c r="J209" t="s">
        <v>15</v>
      </c>
      <c r="K209" t="s">
        <v>16</v>
      </c>
    </row>
    <row r="210" spans="1:13" x14ac:dyDescent="0.3">
      <c r="A210">
        <v>209</v>
      </c>
      <c r="B210" s="1">
        <v>31472</v>
      </c>
      <c r="C210">
        <v>6903.2243146000001</v>
      </c>
      <c r="D210">
        <v>594.45445910000001</v>
      </c>
      <c r="E210">
        <v>7497.6787737000004</v>
      </c>
      <c r="F210">
        <v>7.9285132999999994E-2</v>
      </c>
      <c r="G210">
        <v>0.61522242500000002</v>
      </c>
      <c r="H210">
        <v>0.566444434</v>
      </c>
      <c r="I210">
        <v>12186.9399816</v>
      </c>
      <c r="J210" t="s">
        <v>15</v>
      </c>
      <c r="K210" t="s">
        <v>16</v>
      </c>
    </row>
    <row r="211" spans="1:13" x14ac:dyDescent="0.3">
      <c r="A211">
        <v>210</v>
      </c>
      <c r="B211" s="1">
        <v>31503</v>
      </c>
      <c r="C211">
        <v>6971.4019142999996</v>
      </c>
      <c r="D211">
        <v>598.11259989999996</v>
      </c>
      <c r="E211">
        <v>7569.5145142000001</v>
      </c>
      <c r="F211">
        <v>7.9015979E-2</v>
      </c>
      <c r="G211">
        <v>0.62005389099999997</v>
      </c>
      <c r="H211">
        <v>0.57105972500000002</v>
      </c>
      <c r="I211">
        <v>12207.833269999999</v>
      </c>
      <c r="J211" t="s">
        <v>15</v>
      </c>
      <c r="K211" t="s">
        <v>16</v>
      </c>
    </row>
    <row r="212" spans="1:13" x14ac:dyDescent="0.3">
      <c r="A212">
        <v>211</v>
      </c>
      <c r="B212" s="1">
        <v>31533</v>
      </c>
      <c r="C212">
        <v>6965.0975786999998</v>
      </c>
      <c r="D212">
        <v>593.09545530000003</v>
      </c>
      <c r="E212">
        <v>7558.1930339999999</v>
      </c>
      <c r="F212">
        <v>7.8470535999999994E-2</v>
      </c>
      <c r="G212">
        <v>0.61807175400000003</v>
      </c>
      <c r="H212">
        <v>0.56957133299999996</v>
      </c>
      <c r="I212">
        <v>12228.66598</v>
      </c>
      <c r="J212" t="s">
        <v>15</v>
      </c>
      <c r="K212" t="s">
        <v>16</v>
      </c>
    </row>
    <row r="213" spans="1:13" x14ac:dyDescent="0.3">
      <c r="A213">
        <v>212</v>
      </c>
      <c r="B213" s="1">
        <v>31564</v>
      </c>
      <c r="C213">
        <v>7005.4749134000003</v>
      </c>
      <c r="D213">
        <v>580.62339680000002</v>
      </c>
      <c r="E213">
        <v>7586.0983102</v>
      </c>
      <c r="F213">
        <v>7.6537815999999995E-2</v>
      </c>
      <c r="G213">
        <v>0.61929030600000001</v>
      </c>
      <c r="H213">
        <v>0.571891178</v>
      </c>
      <c r="I213">
        <v>12249.66424</v>
      </c>
      <c r="J213" t="s">
        <v>15</v>
      </c>
      <c r="K213" t="s">
        <v>16</v>
      </c>
    </row>
    <row r="214" spans="1:13" x14ac:dyDescent="0.3">
      <c r="A214">
        <v>213</v>
      </c>
      <c r="B214" s="1">
        <v>31594</v>
      </c>
      <c r="C214">
        <v>6987.5521252999997</v>
      </c>
      <c r="D214">
        <v>617.00373290000005</v>
      </c>
      <c r="E214">
        <v>7604.5558583000002</v>
      </c>
      <c r="F214">
        <v>8.1136063999999994E-2</v>
      </c>
      <c r="G214">
        <v>0.61972925999999995</v>
      </c>
      <c r="H214">
        <v>0.56944686700000002</v>
      </c>
      <c r="I214">
        <v>12270.77104</v>
      </c>
      <c r="J214" t="s">
        <v>15</v>
      </c>
      <c r="K214" t="s">
        <v>16</v>
      </c>
    </row>
    <row r="215" spans="1:13" x14ac:dyDescent="0.3">
      <c r="A215">
        <v>214</v>
      </c>
      <c r="B215" s="1">
        <v>31625</v>
      </c>
      <c r="C215">
        <v>6969.2360318999999</v>
      </c>
      <c r="D215">
        <v>625.83716900000002</v>
      </c>
      <c r="E215">
        <v>7595.0732009000003</v>
      </c>
      <c r="F215">
        <v>8.2400413000000006E-2</v>
      </c>
      <c r="G215">
        <v>0.61789734799999996</v>
      </c>
      <c r="H215">
        <v>0.56698235100000005</v>
      </c>
      <c r="I215">
        <v>12291.804179999999</v>
      </c>
      <c r="J215" t="s">
        <v>15</v>
      </c>
      <c r="K215" t="s">
        <v>16</v>
      </c>
    </row>
    <row r="216" spans="1:13" x14ac:dyDescent="0.3">
      <c r="A216">
        <v>215</v>
      </c>
      <c r="B216" s="1">
        <v>31656</v>
      </c>
      <c r="C216">
        <v>6994.1579780000002</v>
      </c>
      <c r="D216">
        <v>636.28919489999998</v>
      </c>
      <c r="E216">
        <v>7630.4471728999997</v>
      </c>
      <c r="F216">
        <v>8.3388192E-2</v>
      </c>
      <c r="G216">
        <v>0.61970532700000003</v>
      </c>
      <c r="H216">
        <v>0.56802922</v>
      </c>
      <c r="I216">
        <v>12313.02499</v>
      </c>
      <c r="J216" t="s">
        <v>15</v>
      </c>
      <c r="K216" t="s">
        <v>16</v>
      </c>
    </row>
    <row r="217" spans="1:13" x14ac:dyDescent="0.3">
      <c r="A217">
        <v>216</v>
      </c>
      <c r="B217" s="1">
        <v>31686</v>
      </c>
      <c r="C217">
        <v>7018.7842897999999</v>
      </c>
      <c r="D217">
        <v>636.11989370000003</v>
      </c>
      <c r="E217">
        <v>7654.9041834999998</v>
      </c>
      <c r="F217">
        <v>8.3099654999999994E-2</v>
      </c>
      <c r="G217">
        <v>0.62059354499999997</v>
      </c>
      <c r="H217">
        <v>0.56902243600000002</v>
      </c>
      <c r="I217">
        <v>12334.811159999999</v>
      </c>
      <c r="J217" t="s">
        <v>15</v>
      </c>
      <c r="K217" t="s">
        <v>16</v>
      </c>
    </row>
    <row r="218" spans="1:13" x14ac:dyDescent="0.3">
      <c r="A218">
        <v>217</v>
      </c>
      <c r="B218" s="1">
        <v>31717</v>
      </c>
      <c r="C218">
        <v>7008.0890824999997</v>
      </c>
      <c r="D218">
        <v>635.91298389999997</v>
      </c>
      <c r="E218">
        <v>7644.0020664000003</v>
      </c>
      <c r="F218">
        <v>8.3191106000000001E-2</v>
      </c>
      <c r="G218">
        <v>0.61861913300000004</v>
      </c>
      <c r="H218">
        <v>0.56715552300000005</v>
      </c>
      <c r="I218">
        <v>12356.55617</v>
      </c>
      <c r="J218" t="s">
        <v>15</v>
      </c>
      <c r="K218" t="s">
        <v>16</v>
      </c>
    </row>
    <row r="219" spans="1:13" x14ac:dyDescent="0.3">
      <c r="A219">
        <v>218</v>
      </c>
      <c r="B219" s="1">
        <v>31747</v>
      </c>
      <c r="C219">
        <v>7024.3420398999997</v>
      </c>
      <c r="D219">
        <v>641.10942090000003</v>
      </c>
      <c r="E219">
        <v>7665.4514607999999</v>
      </c>
      <c r="F219">
        <v>8.3636224999999995E-2</v>
      </c>
      <c r="G219">
        <v>0.61925337899999999</v>
      </c>
      <c r="H219">
        <v>0.56746136400000002</v>
      </c>
      <c r="I219">
        <v>12378.53796</v>
      </c>
      <c r="J219" t="s">
        <v>15</v>
      </c>
      <c r="K219" t="s">
        <v>16</v>
      </c>
    </row>
    <row r="220" spans="1:13" x14ac:dyDescent="0.3">
      <c r="A220">
        <v>219</v>
      </c>
      <c r="B220" s="1">
        <v>31778</v>
      </c>
      <c r="C220">
        <v>7025.6156996</v>
      </c>
      <c r="D220">
        <v>626.46637510000005</v>
      </c>
      <c r="E220">
        <v>7652.0820745999999</v>
      </c>
      <c r="F220">
        <v>8.1868747000000006E-2</v>
      </c>
      <c r="G220">
        <v>0.61703175099999996</v>
      </c>
      <c r="H220">
        <v>0.566516134</v>
      </c>
      <c r="I220">
        <v>12401.43974</v>
      </c>
      <c r="J220" t="s">
        <v>15</v>
      </c>
      <c r="K220" t="s">
        <v>16</v>
      </c>
      <c r="L220" s="2">
        <v>1987</v>
      </c>
      <c r="M220" s="3">
        <v>184.7</v>
      </c>
    </row>
    <row r="221" spans="1:13" x14ac:dyDescent="0.3">
      <c r="A221">
        <v>220</v>
      </c>
      <c r="B221" s="1">
        <v>31809</v>
      </c>
      <c r="C221">
        <v>7056.5483867000003</v>
      </c>
      <c r="D221">
        <v>631.28393770000002</v>
      </c>
      <c r="E221">
        <v>7687.8323244000003</v>
      </c>
      <c r="F221">
        <v>8.2114686000000006E-2</v>
      </c>
      <c r="G221">
        <v>0.61877478600000002</v>
      </c>
      <c r="H221">
        <v>0.56796428799999998</v>
      </c>
      <c r="I221">
        <v>12424.28183</v>
      </c>
      <c r="J221" t="s">
        <v>15</v>
      </c>
      <c r="K221" t="s">
        <v>16</v>
      </c>
    </row>
    <row r="222" spans="1:13" x14ac:dyDescent="0.3">
      <c r="A222">
        <v>221</v>
      </c>
      <c r="B222" s="1">
        <v>31837</v>
      </c>
      <c r="C222">
        <v>7070.8669453000002</v>
      </c>
      <c r="D222">
        <v>651.52921079999999</v>
      </c>
      <c r="E222">
        <v>7722.3961560999996</v>
      </c>
      <c r="F222">
        <v>8.4368789E-2</v>
      </c>
      <c r="G222">
        <v>0.62040348400000001</v>
      </c>
      <c r="H222">
        <v>0.56806079399999998</v>
      </c>
      <c r="I222">
        <v>12447.37715</v>
      </c>
      <c r="J222" t="s">
        <v>15</v>
      </c>
      <c r="K222" t="s">
        <v>16</v>
      </c>
    </row>
    <row r="223" spans="1:13" x14ac:dyDescent="0.3">
      <c r="A223">
        <v>222</v>
      </c>
      <c r="B223" s="1">
        <v>31868</v>
      </c>
      <c r="C223">
        <v>7084.5776974999999</v>
      </c>
      <c r="D223">
        <v>641.31300390000001</v>
      </c>
      <c r="E223">
        <v>7725.8907015000004</v>
      </c>
      <c r="F223">
        <v>8.3008293999999996E-2</v>
      </c>
      <c r="G223">
        <v>0.61962050999999996</v>
      </c>
      <c r="H223">
        <v>0.56818686900000004</v>
      </c>
      <c r="I223">
        <v>12468.74591</v>
      </c>
      <c r="J223" t="s">
        <v>15</v>
      </c>
      <c r="K223" t="s">
        <v>16</v>
      </c>
    </row>
    <row r="224" spans="1:13" x14ac:dyDescent="0.3">
      <c r="A224">
        <v>223</v>
      </c>
      <c r="B224" s="1">
        <v>31898</v>
      </c>
      <c r="C224">
        <v>7089.8761514999997</v>
      </c>
      <c r="D224">
        <v>633.47881319999999</v>
      </c>
      <c r="E224">
        <v>7723.3549647</v>
      </c>
      <c r="F224">
        <v>8.2021196000000005E-2</v>
      </c>
      <c r="G224">
        <v>0.618371687</v>
      </c>
      <c r="H224">
        <v>0.56765210099999996</v>
      </c>
      <c r="I224">
        <v>12489.82631</v>
      </c>
      <c r="J224" t="s">
        <v>15</v>
      </c>
      <c r="K224" t="s">
        <v>16</v>
      </c>
    </row>
    <row r="225" spans="1:13" x14ac:dyDescent="0.3">
      <c r="A225">
        <v>224</v>
      </c>
      <c r="B225" s="1">
        <v>31929</v>
      </c>
      <c r="C225">
        <v>7125.4919083000004</v>
      </c>
      <c r="D225">
        <v>620.36939150000001</v>
      </c>
      <c r="E225">
        <v>7745.8612997999999</v>
      </c>
      <c r="F225">
        <v>8.0090434000000002E-2</v>
      </c>
      <c r="G225">
        <v>0.619121794</v>
      </c>
      <c r="H225">
        <v>0.56953606099999998</v>
      </c>
      <c r="I225">
        <v>12511.04609</v>
      </c>
      <c r="J225" t="s">
        <v>15</v>
      </c>
      <c r="K225" t="s">
        <v>16</v>
      </c>
    </row>
    <row r="226" spans="1:13" x14ac:dyDescent="0.3">
      <c r="A226">
        <v>225</v>
      </c>
      <c r="B226" s="1">
        <v>31959</v>
      </c>
      <c r="C226">
        <v>7171.1594719000004</v>
      </c>
      <c r="D226">
        <v>630.42357779999998</v>
      </c>
      <c r="E226">
        <v>7801.5830495999999</v>
      </c>
      <c r="F226">
        <v>8.0807135000000002E-2</v>
      </c>
      <c r="G226">
        <v>0.62257117699999998</v>
      </c>
      <c r="H226">
        <v>0.57226298399999997</v>
      </c>
      <c r="I226">
        <v>12531.2307</v>
      </c>
      <c r="J226" t="s">
        <v>15</v>
      </c>
      <c r="K226" t="s">
        <v>16</v>
      </c>
    </row>
    <row r="227" spans="1:13" x14ac:dyDescent="0.3">
      <c r="A227">
        <v>226</v>
      </c>
      <c r="B227" s="1">
        <v>31990</v>
      </c>
      <c r="C227">
        <v>7149.4907954999999</v>
      </c>
      <c r="D227">
        <v>630.66065979999996</v>
      </c>
      <c r="E227">
        <v>7780.1514553999996</v>
      </c>
      <c r="F227">
        <v>8.1060202999999997E-2</v>
      </c>
      <c r="G227">
        <v>0.61987912300000003</v>
      </c>
      <c r="H227">
        <v>0.56963159500000005</v>
      </c>
      <c r="I227">
        <v>12551.078369999999</v>
      </c>
      <c r="J227" t="s">
        <v>15</v>
      </c>
      <c r="K227" t="s">
        <v>16</v>
      </c>
    </row>
    <row r="228" spans="1:13" x14ac:dyDescent="0.3">
      <c r="A228">
        <v>227</v>
      </c>
      <c r="B228" s="1">
        <v>32021</v>
      </c>
      <c r="C228">
        <v>7137.4924865000003</v>
      </c>
      <c r="D228">
        <v>600.10453489999998</v>
      </c>
      <c r="E228">
        <v>7737.5970214999998</v>
      </c>
      <c r="F228">
        <v>7.7556964000000006E-2</v>
      </c>
      <c r="G228">
        <v>0.61550558499999997</v>
      </c>
      <c r="H228">
        <v>0.56776884000000005</v>
      </c>
      <c r="I228">
        <v>12571.12399</v>
      </c>
      <c r="J228" t="s">
        <v>15</v>
      </c>
      <c r="K228" t="s">
        <v>16</v>
      </c>
    </row>
    <row r="229" spans="1:13" x14ac:dyDescent="0.3">
      <c r="A229">
        <v>228</v>
      </c>
      <c r="B229" s="1">
        <v>32051</v>
      </c>
      <c r="C229">
        <v>7167.1752545999998</v>
      </c>
      <c r="D229">
        <v>630.51759430000004</v>
      </c>
      <c r="E229">
        <v>7797.6928489000002</v>
      </c>
      <c r="F229">
        <v>8.0859505999999998E-2</v>
      </c>
      <c r="G229">
        <v>0.61914052100000005</v>
      </c>
      <c r="H229">
        <v>0.56907712399999999</v>
      </c>
      <c r="I229">
        <v>12594.383</v>
      </c>
      <c r="J229" t="s">
        <v>15</v>
      </c>
      <c r="K229" t="s">
        <v>16</v>
      </c>
    </row>
    <row r="230" spans="1:13" x14ac:dyDescent="0.3">
      <c r="A230">
        <v>229</v>
      </c>
      <c r="B230" s="1">
        <v>32082</v>
      </c>
      <c r="C230">
        <v>7157.2211146</v>
      </c>
      <c r="D230">
        <v>616.56788719999997</v>
      </c>
      <c r="E230">
        <v>7773.7890017999998</v>
      </c>
      <c r="F230">
        <v>7.9313690000000006E-2</v>
      </c>
      <c r="G230">
        <v>0.61612114699999998</v>
      </c>
      <c r="H230">
        <v>0.56725430499999996</v>
      </c>
      <c r="I230">
        <v>12617.30594</v>
      </c>
      <c r="J230" t="s">
        <v>15</v>
      </c>
      <c r="K230" t="s">
        <v>16</v>
      </c>
    </row>
    <row r="231" spans="1:13" x14ac:dyDescent="0.3">
      <c r="A231">
        <v>230</v>
      </c>
      <c r="B231" s="1">
        <v>32112</v>
      </c>
      <c r="C231">
        <v>7234.6083658999996</v>
      </c>
      <c r="D231">
        <v>605.92523019999999</v>
      </c>
      <c r="E231">
        <v>7840.5335961000001</v>
      </c>
      <c r="F231">
        <v>7.7281121999999994E-2</v>
      </c>
      <c r="G231">
        <v>0.62027234399999998</v>
      </c>
      <c r="H231">
        <v>0.57233700200000004</v>
      </c>
      <c r="I231">
        <v>12640.46941</v>
      </c>
      <c r="J231" t="s">
        <v>15</v>
      </c>
      <c r="K231" t="s">
        <v>16</v>
      </c>
    </row>
    <row r="232" spans="1:13" x14ac:dyDescent="0.3">
      <c r="A232">
        <v>231</v>
      </c>
      <c r="B232" s="1">
        <v>32143</v>
      </c>
      <c r="C232">
        <v>7296.3948932000003</v>
      </c>
      <c r="D232">
        <v>602.83628899999997</v>
      </c>
      <c r="E232">
        <v>7899.2311821000003</v>
      </c>
      <c r="F232">
        <v>7.6315817999999994E-2</v>
      </c>
      <c r="G232">
        <v>0.62373690000000004</v>
      </c>
      <c r="H232">
        <v>0.57613590800000003</v>
      </c>
      <c r="I232">
        <v>12664.36407</v>
      </c>
      <c r="J232" t="s">
        <v>15</v>
      </c>
      <c r="K232" t="s">
        <v>16</v>
      </c>
      <c r="L232" s="2">
        <v>1988</v>
      </c>
      <c r="M232" s="3">
        <v>208.08</v>
      </c>
    </row>
    <row r="233" spans="1:13" x14ac:dyDescent="0.3">
      <c r="A233">
        <v>232</v>
      </c>
      <c r="B233" s="1">
        <v>32174</v>
      </c>
      <c r="C233">
        <v>7281.9744981000003</v>
      </c>
      <c r="D233">
        <v>583.39473420000002</v>
      </c>
      <c r="E233">
        <v>7865.3692321999997</v>
      </c>
      <c r="F233">
        <v>7.4172581000000001E-2</v>
      </c>
      <c r="G233">
        <v>0.61990824099999997</v>
      </c>
      <c r="H233">
        <v>0.573928047</v>
      </c>
      <c r="I233">
        <v>12687.957200000001</v>
      </c>
      <c r="J233" t="s">
        <v>15</v>
      </c>
      <c r="K233" t="s">
        <v>16</v>
      </c>
    </row>
    <row r="234" spans="1:13" x14ac:dyDescent="0.3">
      <c r="A234">
        <v>233</v>
      </c>
      <c r="B234" s="1">
        <v>32203</v>
      </c>
      <c r="C234">
        <v>7330.5308719000004</v>
      </c>
      <c r="D234">
        <v>594.90037989999996</v>
      </c>
      <c r="E234">
        <v>7925.4312517999997</v>
      </c>
      <c r="F234">
        <v>7.5062209000000005E-2</v>
      </c>
      <c r="G234">
        <v>0.623471047</v>
      </c>
      <c r="H234">
        <v>0.576671932</v>
      </c>
      <c r="I234">
        <v>12711.78717</v>
      </c>
      <c r="J234" t="s">
        <v>15</v>
      </c>
      <c r="K234" t="s">
        <v>16</v>
      </c>
    </row>
    <row r="235" spans="1:13" x14ac:dyDescent="0.3">
      <c r="A235">
        <v>234</v>
      </c>
      <c r="B235" s="1">
        <v>32234</v>
      </c>
      <c r="C235">
        <v>7359.8639747999996</v>
      </c>
      <c r="D235">
        <v>632.48184779999997</v>
      </c>
      <c r="E235">
        <v>7992.3458226000002</v>
      </c>
      <c r="F235">
        <v>7.9135945999999999E-2</v>
      </c>
      <c r="G235">
        <v>0.62770965199999995</v>
      </c>
      <c r="H235">
        <v>0.57803525499999997</v>
      </c>
      <c r="I235">
        <v>12732.55206</v>
      </c>
      <c r="J235" t="s">
        <v>15</v>
      </c>
      <c r="K235" t="s">
        <v>16</v>
      </c>
    </row>
    <row r="236" spans="1:13" x14ac:dyDescent="0.3">
      <c r="A236">
        <v>235</v>
      </c>
      <c r="B236" s="1">
        <v>32264</v>
      </c>
      <c r="C236">
        <v>7343.1760476999998</v>
      </c>
      <c r="D236">
        <v>591.23265579999997</v>
      </c>
      <c r="E236">
        <v>7934.4087035000002</v>
      </c>
      <c r="F236">
        <v>7.4515023999999999E-2</v>
      </c>
      <c r="G236">
        <v>0.62214421799999997</v>
      </c>
      <c r="H236">
        <v>0.57578512599999998</v>
      </c>
      <c r="I236">
        <v>12753.327090000001</v>
      </c>
      <c r="J236" t="s">
        <v>15</v>
      </c>
      <c r="K236" t="s">
        <v>16</v>
      </c>
    </row>
    <row r="237" spans="1:13" x14ac:dyDescent="0.3">
      <c r="A237">
        <v>236</v>
      </c>
      <c r="B237" s="1">
        <v>32295</v>
      </c>
      <c r="C237">
        <v>7360.6121739</v>
      </c>
      <c r="D237">
        <v>602.7404014</v>
      </c>
      <c r="E237">
        <v>7963.3525753000004</v>
      </c>
      <c r="F237">
        <v>7.5689276999999999E-2</v>
      </c>
      <c r="G237">
        <v>0.62338721500000005</v>
      </c>
      <c r="H237">
        <v>0.57620348700000001</v>
      </c>
      <c r="I237">
        <v>12774.327719999999</v>
      </c>
      <c r="J237" t="s">
        <v>15</v>
      </c>
      <c r="K237" t="s">
        <v>16</v>
      </c>
    </row>
    <row r="238" spans="1:13" x14ac:dyDescent="0.3">
      <c r="A238">
        <v>237</v>
      </c>
      <c r="B238" s="1">
        <v>32325</v>
      </c>
      <c r="C238">
        <v>7377.9794000000002</v>
      </c>
      <c r="D238">
        <v>535.03239740000004</v>
      </c>
      <c r="E238">
        <v>7913.0117974000004</v>
      </c>
      <c r="F238">
        <v>6.7614254999999998E-2</v>
      </c>
      <c r="G238">
        <v>0.61846703800000002</v>
      </c>
      <c r="H238">
        <v>0.57664985000000002</v>
      </c>
      <c r="I238">
        <v>12794.557049999999</v>
      </c>
      <c r="J238" t="s">
        <v>15</v>
      </c>
      <c r="K238" t="s">
        <v>16</v>
      </c>
    </row>
    <row r="239" spans="1:13" x14ac:dyDescent="0.3">
      <c r="A239">
        <v>238</v>
      </c>
      <c r="B239" s="1">
        <v>32356</v>
      </c>
      <c r="C239">
        <v>7408.2019743000001</v>
      </c>
      <c r="D239">
        <v>563.52165649999995</v>
      </c>
      <c r="E239">
        <v>7971.7236308000001</v>
      </c>
      <c r="F239">
        <v>7.0690063999999997E-2</v>
      </c>
      <c r="G239">
        <v>0.62208881699999996</v>
      </c>
      <c r="H239">
        <v>0.57811331799999999</v>
      </c>
      <c r="I239">
        <v>12814.44613</v>
      </c>
      <c r="J239" t="s">
        <v>15</v>
      </c>
      <c r="K239" t="s">
        <v>16</v>
      </c>
    </row>
    <row r="240" spans="1:13" x14ac:dyDescent="0.3">
      <c r="A240">
        <v>239</v>
      </c>
      <c r="B240" s="1">
        <v>32387</v>
      </c>
      <c r="C240">
        <v>7451.1624767000003</v>
      </c>
      <c r="D240">
        <v>555.22100279999995</v>
      </c>
      <c r="E240">
        <v>8006.3834795000002</v>
      </c>
      <c r="F240">
        <v>6.9347291000000005E-2</v>
      </c>
      <c r="G240">
        <v>0.62381510900000003</v>
      </c>
      <c r="H240">
        <v>0.58055522199999998</v>
      </c>
      <c r="I240">
        <v>12834.545620000001</v>
      </c>
      <c r="J240" t="s">
        <v>15</v>
      </c>
      <c r="K240" t="s">
        <v>16</v>
      </c>
    </row>
    <row r="241" spans="1:13" x14ac:dyDescent="0.3">
      <c r="A241">
        <v>240</v>
      </c>
      <c r="B241" s="1">
        <v>32417</v>
      </c>
      <c r="C241">
        <v>7466.4148166000004</v>
      </c>
      <c r="D241">
        <v>546.29182249999997</v>
      </c>
      <c r="E241">
        <v>8012.7066390999998</v>
      </c>
      <c r="F241">
        <v>6.8178188000000001E-2</v>
      </c>
      <c r="G241">
        <v>0.62322384600000003</v>
      </c>
      <c r="H241">
        <v>0.58073357400000003</v>
      </c>
      <c r="I241">
        <v>12856.86786</v>
      </c>
      <c r="J241" t="s">
        <v>15</v>
      </c>
      <c r="K241" t="s">
        <v>16</v>
      </c>
    </row>
    <row r="242" spans="1:13" x14ac:dyDescent="0.3">
      <c r="A242">
        <v>241</v>
      </c>
      <c r="B242" s="1">
        <v>32448</v>
      </c>
      <c r="C242">
        <v>7487.7306742000001</v>
      </c>
      <c r="D242">
        <v>530.22317350000003</v>
      </c>
      <c r="E242">
        <v>8017.9538476999996</v>
      </c>
      <c r="F242">
        <v>6.6129487000000001E-2</v>
      </c>
      <c r="G242">
        <v>0.62255234000000004</v>
      </c>
      <c r="H242">
        <v>0.58138327300000003</v>
      </c>
      <c r="I242">
        <v>12879.164269999999</v>
      </c>
      <c r="J242" t="s">
        <v>15</v>
      </c>
      <c r="K242" t="s">
        <v>16</v>
      </c>
    </row>
    <row r="243" spans="1:13" x14ac:dyDescent="0.3">
      <c r="A243">
        <v>242</v>
      </c>
      <c r="B243" s="1">
        <v>32478</v>
      </c>
      <c r="C243">
        <v>7521.3130173999998</v>
      </c>
      <c r="D243">
        <v>551.576505</v>
      </c>
      <c r="E243">
        <v>8072.8895223999998</v>
      </c>
      <c r="F243">
        <v>6.8324545E-2</v>
      </c>
      <c r="G243">
        <v>0.62572419400000001</v>
      </c>
      <c r="H243">
        <v>0.58297187299999997</v>
      </c>
      <c r="I243">
        <v>12901.673930000001</v>
      </c>
      <c r="J243" t="s">
        <v>15</v>
      </c>
      <c r="K243" t="s">
        <v>16</v>
      </c>
    </row>
    <row r="244" spans="1:13" x14ac:dyDescent="0.3">
      <c r="A244">
        <v>243</v>
      </c>
      <c r="B244" s="1">
        <v>32509</v>
      </c>
      <c r="C244">
        <v>7552.9180041</v>
      </c>
      <c r="D244">
        <v>551.76049650000004</v>
      </c>
      <c r="E244">
        <v>8104.6785006</v>
      </c>
      <c r="F244">
        <v>6.8079258000000004E-2</v>
      </c>
      <c r="G244">
        <v>0.62721677399999998</v>
      </c>
      <c r="H244">
        <v>0.58451632099999995</v>
      </c>
      <c r="I244">
        <v>12921.65459</v>
      </c>
      <c r="J244" t="s">
        <v>15</v>
      </c>
      <c r="K244" t="s">
        <v>16</v>
      </c>
      <c r="L244" s="2">
        <v>1989</v>
      </c>
      <c r="M244" s="3">
        <v>220.57</v>
      </c>
    </row>
    <row r="245" spans="1:13" x14ac:dyDescent="0.3">
      <c r="A245">
        <v>244</v>
      </c>
      <c r="B245" s="1">
        <v>32540</v>
      </c>
      <c r="C245">
        <v>7605.2163373000003</v>
      </c>
      <c r="D245">
        <v>540.72929439999996</v>
      </c>
      <c r="E245">
        <v>8145.9456317000004</v>
      </c>
      <c r="F245">
        <v>6.6380175E-2</v>
      </c>
      <c r="G245">
        <v>0.629450709</v>
      </c>
      <c r="H245">
        <v>0.58766766100000001</v>
      </c>
      <c r="I245">
        <v>12941.355879999999</v>
      </c>
      <c r="J245" t="s">
        <v>15</v>
      </c>
      <c r="K245" t="s">
        <v>16</v>
      </c>
    </row>
    <row r="246" spans="1:13" x14ac:dyDescent="0.3">
      <c r="A246">
        <v>245</v>
      </c>
      <c r="B246" s="1">
        <v>32568</v>
      </c>
      <c r="C246">
        <v>7623.3172305999997</v>
      </c>
      <c r="D246">
        <v>516.09536309999999</v>
      </c>
      <c r="E246">
        <v>8139.4125936999999</v>
      </c>
      <c r="F246">
        <v>6.3406954000000001E-2</v>
      </c>
      <c r="G246">
        <v>0.62797675600000002</v>
      </c>
      <c r="H246">
        <v>0.588158662</v>
      </c>
      <c r="I246">
        <v>12961.32782</v>
      </c>
      <c r="J246" t="s">
        <v>15</v>
      </c>
      <c r="K246" t="s">
        <v>16</v>
      </c>
    </row>
    <row r="247" spans="1:13" x14ac:dyDescent="0.3">
      <c r="A247">
        <v>246</v>
      </c>
      <c r="B247" s="1">
        <v>32599</v>
      </c>
      <c r="C247">
        <v>7655.7060650000003</v>
      </c>
      <c r="D247">
        <v>506.08213699999999</v>
      </c>
      <c r="E247">
        <v>8161.7882019999997</v>
      </c>
      <c r="F247">
        <v>6.2006282000000003E-2</v>
      </c>
      <c r="G247">
        <v>0.62879763399999999</v>
      </c>
      <c r="H247">
        <v>0.58980823100000002</v>
      </c>
      <c r="I247">
        <v>12979.991900000001</v>
      </c>
      <c r="J247" t="s">
        <v>15</v>
      </c>
      <c r="K247" t="s">
        <v>16</v>
      </c>
    </row>
    <row r="248" spans="1:13" x14ac:dyDescent="0.3">
      <c r="A248">
        <v>247</v>
      </c>
      <c r="B248" s="1">
        <v>32629</v>
      </c>
      <c r="C248">
        <v>7711.3498344999998</v>
      </c>
      <c r="D248">
        <v>516.72023279999996</v>
      </c>
      <c r="E248">
        <v>8228.0700672999992</v>
      </c>
      <c r="F248">
        <v>6.2799688000000006E-2</v>
      </c>
      <c r="G248">
        <v>0.63299684700000003</v>
      </c>
      <c r="H248">
        <v>0.59324484300000002</v>
      </c>
      <c r="I248">
        <v>12998.595649999999</v>
      </c>
      <c r="J248" t="s">
        <v>15</v>
      </c>
      <c r="K248" t="s">
        <v>16</v>
      </c>
    </row>
    <row r="249" spans="1:13" x14ac:dyDescent="0.3">
      <c r="A249">
        <v>248</v>
      </c>
      <c r="B249" s="1">
        <v>32660</v>
      </c>
      <c r="C249">
        <v>7710.6988161999998</v>
      </c>
      <c r="D249">
        <v>493.26391769999998</v>
      </c>
      <c r="E249">
        <v>8203.9627340000006</v>
      </c>
      <c r="F249">
        <v>6.0125079999999997E-2</v>
      </c>
      <c r="G249">
        <v>0.63022963300000001</v>
      </c>
      <c r="H249">
        <v>0.59233702600000004</v>
      </c>
      <c r="I249">
        <v>13017.41826</v>
      </c>
      <c r="J249" t="s">
        <v>15</v>
      </c>
      <c r="K249" t="s">
        <v>16</v>
      </c>
    </row>
    <row r="250" spans="1:13" x14ac:dyDescent="0.3">
      <c r="A250">
        <v>249</v>
      </c>
      <c r="B250" s="1">
        <v>32690</v>
      </c>
      <c r="C250">
        <v>7735.3805679999996</v>
      </c>
      <c r="D250">
        <v>497.92162239999999</v>
      </c>
      <c r="E250">
        <v>8233.3021903999997</v>
      </c>
      <c r="F250">
        <v>6.0476539000000003E-2</v>
      </c>
      <c r="G250">
        <v>0.631577422</v>
      </c>
      <c r="H250">
        <v>0.59338180600000001</v>
      </c>
      <c r="I250">
        <v>13036.093279999999</v>
      </c>
      <c r="J250" t="s">
        <v>15</v>
      </c>
      <c r="K250" t="s">
        <v>16</v>
      </c>
    </row>
    <row r="251" spans="1:13" x14ac:dyDescent="0.3">
      <c r="A251">
        <v>250</v>
      </c>
      <c r="B251" s="1">
        <v>32721</v>
      </c>
      <c r="C251">
        <v>7774.2796232000001</v>
      </c>
      <c r="D251">
        <v>491.3537776</v>
      </c>
      <c r="E251">
        <v>8265.6334007000005</v>
      </c>
      <c r="F251">
        <v>5.9445387000000002E-2</v>
      </c>
      <c r="G251">
        <v>0.63315237599999996</v>
      </c>
      <c r="H251">
        <v>0.59551438700000003</v>
      </c>
      <c r="I251">
        <v>13054.73014</v>
      </c>
      <c r="J251" t="s">
        <v>15</v>
      </c>
      <c r="K251" t="s">
        <v>16</v>
      </c>
    </row>
    <row r="252" spans="1:13" x14ac:dyDescent="0.3">
      <c r="A252">
        <v>251</v>
      </c>
      <c r="B252" s="1">
        <v>32752</v>
      </c>
      <c r="C252">
        <v>7783.6756039000002</v>
      </c>
      <c r="D252">
        <v>499.59607080000001</v>
      </c>
      <c r="E252">
        <v>8283.2716746999995</v>
      </c>
      <c r="F252">
        <v>6.0313857999999998E-2</v>
      </c>
      <c r="G252">
        <v>0.63358893100000002</v>
      </c>
      <c r="H252">
        <v>0.59537473799999996</v>
      </c>
      <c r="I252">
        <v>13073.573839999999</v>
      </c>
      <c r="J252" t="s">
        <v>15</v>
      </c>
      <c r="K252" t="s">
        <v>16</v>
      </c>
    </row>
    <row r="253" spans="1:13" x14ac:dyDescent="0.3">
      <c r="A253">
        <v>252</v>
      </c>
      <c r="B253" s="1">
        <v>32782</v>
      </c>
      <c r="C253">
        <v>7791.9269486000003</v>
      </c>
      <c r="D253">
        <v>490.67365289999998</v>
      </c>
      <c r="E253">
        <v>8282.6006015000003</v>
      </c>
      <c r="F253">
        <v>5.9241495999999998E-2</v>
      </c>
      <c r="G253">
        <v>0.63257711500000002</v>
      </c>
      <c r="H253">
        <v>0.59510229999999997</v>
      </c>
      <c r="I253">
        <v>13093.424349999999</v>
      </c>
      <c r="J253" t="s">
        <v>15</v>
      </c>
      <c r="K253" t="s">
        <v>16</v>
      </c>
    </row>
    <row r="254" spans="1:13" x14ac:dyDescent="0.3">
      <c r="A254">
        <v>253</v>
      </c>
      <c r="B254" s="1">
        <v>32813</v>
      </c>
      <c r="C254">
        <v>7844.6030825999997</v>
      </c>
      <c r="D254">
        <v>481.84102810000002</v>
      </c>
      <c r="E254">
        <v>8326.4441105999995</v>
      </c>
      <c r="F254">
        <v>5.7868764000000003E-2</v>
      </c>
      <c r="G254">
        <v>0.63496851200000004</v>
      </c>
      <c r="H254">
        <v>0.59822366900000001</v>
      </c>
      <c r="I254">
        <v>13113.16066</v>
      </c>
      <c r="J254" t="s">
        <v>15</v>
      </c>
      <c r="K254" t="s">
        <v>16</v>
      </c>
    </row>
    <row r="255" spans="1:13" x14ac:dyDescent="0.3">
      <c r="A255">
        <v>254</v>
      </c>
      <c r="B255" s="1">
        <v>32843</v>
      </c>
      <c r="C255">
        <v>7829.7001727999996</v>
      </c>
      <c r="D255">
        <v>486.31381270000003</v>
      </c>
      <c r="E255">
        <v>8316.0139854999998</v>
      </c>
      <c r="F255">
        <v>5.8479195999999997E-2</v>
      </c>
      <c r="G255">
        <v>0.63321052600000005</v>
      </c>
      <c r="H255">
        <v>0.59618088300000005</v>
      </c>
      <c r="I255">
        <v>13133.09499</v>
      </c>
      <c r="J255" t="s">
        <v>15</v>
      </c>
      <c r="K255" t="s">
        <v>16</v>
      </c>
    </row>
    <row r="256" spans="1:13" x14ac:dyDescent="0.3">
      <c r="A256">
        <v>255</v>
      </c>
      <c r="B256" s="1">
        <v>32874</v>
      </c>
      <c r="C256">
        <v>7839.0917462999996</v>
      </c>
      <c r="D256">
        <v>510.41165330000001</v>
      </c>
      <c r="E256">
        <v>8349.5033996000002</v>
      </c>
      <c r="F256">
        <v>6.1130780000000003E-2</v>
      </c>
      <c r="G256">
        <v>0.63488266199999999</v>
      </c>
      <c r="H256">
        <v>0.59607178999999999</v>
      </c>
      <c r="I256">
        <v>13151.25439</v>
      </c>
      <c r="J256" t="s">
        <v>15</v>
      </c>
      <c r="K256" t="s">
        <v>16</v>
      </c>
      <c r="L256" s="2">
        <v>1990</v>
      </c>
      <c r="M256" s="3">
        <v>220.57</v>
      </c>
    </row>
    <row r="257" spans="1:13" x14ac:dyDescent="0.3">
      <c r="A257">
        <v>256</v>
      </c>
      <c r="B257" s="1">
        <v>32905</v>
      </c>
      <c r="C257">
        <v>7846.4335394999998</v>
      </c>
      <c r="D257">
        <v>535.78001930000005</v>
      </c>
      <c r="E257">
        <v>8382.2135588000001</v>
      </c>
      <c r="F257">
        <v>6.3918679000000006E-2</v>
      </c>
      <c r="G257">
        <v>0.63649721400000003</v>
      </c>
      <c r="H257">
        <v>0.59581315199999996</v>
      </c>
      <c r="I257">
        <v>13169.285550000001</v>
      </c>
      <c r="J257" t="s">
        <v>15</v>
      </c>
      <c r="K257" t="s">
        <v>16</v>
      </c>
    </row>
    <row r="258" spans="1:13" x14ac:dyDescent="0.3">
      <c r="A258">
        <v>257</v>
      </c>
      <c r="B258" s="1">
        <v>32933</v>
      </c>
      <c r="C258">
        <v>7860.8081675000003</v>
      </c>
      <c r="D258">
        <v>518.27122139999994</v>
      </c>
      <c r="E258">
        <v>8379.0793888999997</v>
      </c>
      <c r="F258">
        <v>6.1853002999999997E-2</v>
      </c>
      <c r="G258">
        <v>0.63537853099999997</v>
      </c>
      <c r="H258">
        <v>0.59607846099999995</v>
      </c>
      <c r="I258">
        <v>13187.539360000001</v>
      </c>
      <c r="J258" t="s">
        <v>15</v>
      </c>
      <c r="K258" t="s">
        <v>16</v>
      </c>
    </row>
    <row r="259" spans="1:13" x14ac:dyDescent="0.3">
      <c r="A259">
        <v>258</v>
      </c>
      <c r="B259" s="1">
        <v>32964</v>
      </c>
      <c r="C259">
        <v>7866.0489279000003</v>
      </c>
      <c r="D259">
        <v>527.05185329999995</v>
      </c>
      <c r="E259">
        <v>8393.1007812000007</v>
      </c>
      <c r="F259">
        <v>6.2795845000000003E-2</v>
      </c>
      <c r="G259">
        <v>0.63561357399999996</v>
      </c>
      <c r="H259">
        <v>0.59569968299999998</v>
      </c>
      <c r="I259">
        <v>13204.72237</v>
      </c>
      <c r="J259" t="s">
        <v>15</v>
      </c>
      <c r="K259" t="s">
        <v>16</v>
      </c>
    </row>
    <row r="260" spans="1:13" x14ac:dyDescent="0.3">
      <c r="A260">
        <v>259</v>
      </c>
      <c r="B260" s="1">
        <v>32994</v>
      </c>
      <c r="C260">
        <v>7899.5412084</v>
      </c>
      <c r="D260">
        <v>549.57973340000001</v>
      </c>
      <c r="E260">
        <v>8449.1209417999999</v>
      </c>
      <c r="F260">
        <v>6.5045787999999993E-2</v>
      </c>
      <c r="G260">
        <v>0.63902751599999996</v>
      </c>
      <c r="H260">
        <v>0.59746146700000002</v>
      </c>
      <c r="I260">
        <v>13221.84215</v>
      </c>
      <c r="J260" t="s">
        <v>15</v>
      </c>
      <c r="K260" t="s">
        <v>16</v>
      </c>
    </row>
    <row r="261" spans="1:13" x14ac:dyDescent="0.3">
      <c r="A261">
        <v>260</v>
      </c>
      <c r="B261" s="1">
        <v>33025</v>
      </c>
      <c r="C261">
        <v>7900.1172201999998</v>
      </c>
      <c r="D261">
        <v>559.09465520000003</v>
      </c>
      <c r="E261">
        <v>8459.2118752999995</v>
      </c>
      <c r="F261">
        <v>6.6092996000000001E-2</v>
      </c>
      <c r="G261">
        <v>0.63895226599999999</v>
      </c>
      <c r="H261">
        <v>0.59672199699999995</v>
      </c>
      <c r="I261">
        <v>13239.192230000001</v>
      </c>
      <c r="J261" t="s">
        <v>15</v>
      </c>
      <c r="K261" t="s">
        <v>16</v>
      </c>
    </row>
    <row r="262" spans="1:13" x14ac:dyDescent="0.3">
      <c r="A262">
        <v>261</v>
      </c>
      <c r="B262" s="1">
        <v>33055</v>
      </c>
      <c r="C262">
        <v>7898.0628298000001</v>
      </c>
      <c r="D262">
        <v>602.633827</v>
      </c>
      <c r="E262">
        <v>8500.6966568000007</v>
      </c>
      <c r="F262">
        <v>7.0892286999999998E-2</v>
      </c>
      <c r="G262">
        <v>0.64133631400000002</v>
      </c>
      <c r="H262">
        <v>0.59587051599999996</v>
      </c>
      <c r="I262">
        <v>13254.662920000001</v>
      </c>
      <c r="J262" t="s">
        <v>15</v>
      </c>
      <c r="K262" t="s">
        <v>16</v>
      </c>
    </row>
    <row r="263" spans="1:13" x14ac:dyDescent="0.3">
      <c r="A263">
        <v>262</v>
      </c>
      <c r="B263" s="1">
        <v>33086</v>
      </c>
      <c r="C263">
        <v>7868.6838912000003</v>
      </c>
      <c r="D263">
        <v>611.61200050000002</v>
      </c>
      <c r="E263">
        <v>8480.2958916999996</v>
      </c>
      <c r="F263">
        <v>7.2121539999999998E-2</v>
      </c>
      <c r="G263">
        <v>0.63905516699999998</v>
      </c>
      <c r="H263">
        <v>0.59296552400000002</v>
      </c>
      <c r="I263">
        <v>13270.05294</v>
      </c>
      <c r="J263" t="s">
        <v>15</v>
      </c>
      <c r="K263" t="s">
        <v>16</v>
      </c>
    </row>
    <row r="264" spans="1:13" x14ac:dyDescent="0.3">
      <c r="A264">
        <v>263</v>
      </c>
      <c r="B264" s="1">
        <v>33117</v>
      </c>
      <c r="C264">
        <v>7844.2252010000002</v>
      </c>
      <c r="D264">
        <v>624.54388989999995</v>
      </c>
      <c r="E264">
        <v>8468.7690910000001</v>
      </c>
      <c r="F264">
        <v>7.3746714000000005E-2</v>
      </c>
      <c r="G264">
        <v>0.63743629400000001</v>
      </c>
      <c r="H264">
        <v>0.59042746199999996</v>
      </c>
      <c r="I264">
        <v>13285.671329999999</v>
      </c>
      <c r="J264" t="s">
        <v>15</v>
      </c>
      <c r="K264" t="s">
        <v>16</v>
      </c>
    </row>
    <row r="265" spans="1:13" x14ac:dyDescent="0.3">
      <c r="A265">
        <v>264</v>
      </c>
      <c r="B265" s="1">
        <v>33147</v>
      </c>
      <c r="C265">
        <v>7829.5857391999998</v>
      </c>
      <c r="D265">
        <v>647.40831230000003</v>
      </c>
      <c r="E265">
        <v>8476.9940514999998</v>
      </c>
      <c r="F265">
        <v>7.6372391999999997E-2</v>
      </c>
      <c r="G265">
        <v>0.63721219299999998</v>
      </c>
      <c r="H265">
        <v>0.58854677399999999</v>
      </c>
      <c r="I265">
        <v>13303.251480000001</v>
      </c>
      <c r="J265" t="s">
        <v>15</v>
      </c>
      <c r="K265" t="s">
        <v>16</v>
      </c>
    </row>
    <row r="266" spans="1:13" x14ac:dyDescent="0.3">
      <c r="A266">
        <v>265</v>
      </c>
      <c r="B266" s="1">
        <v>33178</v>
      </c>
      <c r="C266">
        <v>7809.8386468999997</v>
      </c>
      <c r="D266">
        <v>674.15318769999999</v>
      </c>
      <c r="E266">
        <v>8483.9918345999995</v>
      </c>
      <c r="F266">
        <v>7.9461791000000004E-2</v>
      </c>
      <c r="G266">
        <v>0.63690141199999994</v>
      </c>
      <c r="H266">
        <v>0.58629208499999996</v>
      </c>
      <c r="I266">
        <v>13320.73013</v>
      </c>
      <c r="J266" t="s">
        <v>15</v>
      </c>
      <c r="K266" t="s">
        <v>16</v>
      </c>
    </row>
    <row r="267" spans="1:13" x14ac:dyDescent="0.3">
      <c r="A267">
        <v>266</v>
      </c>
      <c r="B267" s="1">
        <v>33208</v>
      </c>
      <c r="C267">
        <v>7812.8337185</v>
      </c>
      <c r="D267">
        <v>681.13090629999999</v>
      </c>
      <c r="E267">
        <v>8493.9646248000008</v>
      </c>
      <c r="F267">
        <v>8.0189986000000005E-2</v>
      </c>
      <c r="G267">
        <v>0.63680472499999996</v>
      </c>
      <c r="H267">
        <v>0.58573936299999996</v>
      </c>
      <c r="I267">
        <v>13338.41332</v>
      </c>
      <c r="J267" t="s">
        <v>15</v>
      </c>
      <c r="K267" t="s">
        <v>16</v>
      </c>
    </row>
    <row r="268" spans="1:13" x14ac:dyDescent="0.3">
      <c r="A268">
        <v>267</v>
      </c>
      <c r="B268" s="1">
        <v>33239</v>
      </c>
      <c r="C268">
        <v>7747.4619118999999</v>
      </c>
      <c r="D268">
        <v>710.20106190000001</v>
      </c>
      <c r="E268">
        <v>8457.6629737999992</v>
      </c>
      <c r="F268">
        <v>8.3971313000000006E-2</v>
      </c>
      <c r="G268">
        <v>0.63336713200000005</v>
      </c>
      <c r="H268">
        <v>0.58018246200000001</v>
      </c>
      <c r="I268">
        <v>13353.49207</v>
      </c>
      <c r="J268" t="s">
        <v>15</v>
      </c>
      <c r="K268" t="s">
        <v>16</v>
      </c>
      <c r="L268" s="2">
        <v>1991</v>
      </c>
      <c r="M268" s="3">
        <v>226.08</v>
      </c>
    </row>
    <row r="269" spans="1:13" x14ac:dyDescent="0.3">
      <c r="A269">
        <v>268</v>
      </c>
      <c r="B269" s="1">
        <v>33270</v>
      </c>
      <c r="C269">
        <v>7757.8888113000003</v>
      </c>
      <c r="D269">
        <v>731.54848589999995</v>
      </c>
      <c r="E269">
        <v>8489.4372972000001</v>
      </c>
      <c r="F269">
        <v>8.6171610999999995E-2</v>
      </c>
      <c r="G269">
        <v>0.63503247100000004</v>
      </c>
      <c r="H269">
        <v>0.58031069999999996</v>
      </c>
      <c r="I269">
        <v>13368.509</v>
      </c>
      <c r="J269" t="s">
        <v>15</v>
      </c>
      <c r="K269" t="s">
        <v>16</v>
      </c>
    </row>
    <row r="270" spans="1:13" x14ac:dyDescent="0.3">
      <c r="A270">
        <v>269</v>
      </c>
      <c r="B270" s="1">
        <v>33298</v>
      </c>
      <c r="C270">
        <v>7701.2017045000002</v>
      </c>
      <c r="D270">
        <v>778.70953329999998</v>
      </c>
      <c r="E270">
        <v>8479.9112378000009</v>
      </c>
      <c r="F270">
        <v>9.1829915999999998E-2</v>
      </c>
      <c r="G270">
        <v>0.633604748</v>
      </c>
      <c r="H270">
        <v>0.57542087799999997</v>
      </c>
      <c r="I270">
        <v>13383.59799</v>
      </c>
      <c r="J270" t="s">
        <v>15</v>
      </c>
      <c r="K270" t="s">
        <v>16</v>
      </c>
    </row>
    <row r="271" spans="1:13" x14ac:dyDescent="0.3">
      <c r="A271">
        <v>270</v>
      </c>
      <c r="B271" s="1">
        <v>33329</v>
      </c>
      <c r="C271">
        <v>7695.9243844000002</v>
      </c>
      <c r="D271">
        <v>841.95475539999995</v>
      </c>
      <c r="E271">
        <v>8537.8791397999994</v>
      </c>
      <c r="F271">
        <v>9.861404E-2</v>
      </c>
      <c r="G271">
        <v>0.63720890299999999</v>
      </c>
      <c r="H271">
        <v>0.57437115900000002</v>
      </c>
      <c r="I271">
        <v>13398.86982</v>
      </c>
      <c r="J271" t="s">
        <v>15</v>
      </c>
      <c r="K271" t="s">
        <v>16</v>
      </c>
    </row>
    <row r="272" spans="1:13" x14ac:dyDescent="0.3">
      <c r="A272">
        <v>271</v>
      </c>
      <c r="B272" s="1">
        <v>33359</v>
      </c>
      <c r="C272">
        <v>7693.9969580999996</v>
      </c>
      <c r="D272">
        <v>807.93209349999995</v>
      </c>
      <c r="E272">
        <v>8501.9290517000009</v>
      </c>
      <c r="F272">
        <v>9.5029268E-2</v>
      </c>
      <c r="G272">
        <v>0.63380624600000002</v>
      </c>
      <c r="H272">
        <v>0.57357610199999998</v>
      </c>
      <c r="I272">
        <v>13414.08216</v>
      </c>
      <c r="J272" t="s">
        <v>15</v>
      </c>
      <c r="K272" t="s">
        <v>16</v>
      </c>
    </row>
    <row r="273" spans="1:13" x14ac:dyDescent="0.3">
      <c r="A273">
        <v>272</v>
      </c>
      <c r="B273" s="1">
        <v>33390</v>
      </c>
      <c r="C273">
        <v>7658.7030888999998</v>
      </c>
      <c r="D273">
        <v>807.40872490000004</v>
      </c>
      <c r="E273">
        <v>8466.1118138000002</v>
      </c>
      <c r="F273">
        <v>9.5369485000000004E-2</v>
      </c>
      <c r="G273">
        <v>0.63042078899999998</v>
      </c>
      <c r="H273">
        <v>0.57029788299999995</v>
      </c>
      <c r="I273">
        <v>13429.303029999999</v>
      </c>
      <c r="J273" t="s">
        <v>15</v>
      </c>
      <c r="K273" t="s">
        <v>16</v>
      </c>
    </row>
    <row r="274" spans="1:13" x14ac:dyDescent="0.3">
      <c r="A274">
        <v>273</v>
      </c>
      <c r="B274" s="1">
        <v>33420</v>
      </c>
      <c r="C274">
        <v>7627.0427233</v>
      </c>
      <c r="D274">
        <v>818.43555079999999</v>
      </c>
      <c r="E274">
        <v>8445.4782740999999</v>
      </c>
      <c r="F274">
        <v>9.6908135000000006E-2</v>
      </c>
      <c r="G274">
        <v>0.62813175300000001</v>
      </c>
      <c r="H274">
        <v>0.56726067599999996</v>
      </c>
      <c r="I274">
        <v>13445.393</v>
      </c>
      <c r="J274" t="s">
        <v>15</v>
      </c>
      <c r="K274" t="s">
        <v>16</v>
      </c>
    </row>
    <row r="275" spans="1:13" x14ac:dyDescent="0.3">
      <c r="A275">
        <v>274</v>
      </c>
      <c r="B275" s="1">
        <v>33451</v>
      </c>
      <c r="C275">
        <v>7638.3951804999997</v>
      </c>
      <c r="D275">
        <v>828.74971849999997</v>
      </c>
      <c r="E275">
        <v>8467.1448990999997</v>
      </c>
      <c r="F275">
        <v>9.7878296000000004E-2</v>
      </c>
      <c r="G275">
        <v>0.62903012400000002</v>
      </c>
      <c r="H275">
        <v>0.56746172699999997</v>
      </c>
      <c r="I275">
        <v>13460.635</v>
      </c>
      <c r="J275" t="s">
        <v>15</v>
      </c>
      <c r="K275" t="s">
        <v>16</v>
      </c>
    </row>
    <row r="276" spans="1:13" x14ac:dyDescent="0.3">
      <c r="A276">
        <v>275</v>
      </c>
      <c r="B276" s="1">
        <v>33482</v>
      </c>
      <c r="C276">
        <v>7645.3195703000001</v>
      </c>
      <c r="D276">
        <v>852.60999319999996</v>
      </c>
      <c r="E276">
        <v>8497.9295636000006</v>
      </c>
      <c r="F276">
        <v>0.10033149700000001</v>
      </c>
      <c r="G276">
        <v>0.63060298800000003</v>
      </c>
      <c r="H276">
        <v>0.56733364600000002</v>
      </c>
      <c r="I276">
        <v>13475.879000000001</v>
      </c>
      <c r="J276" t="s">
        <v>15</v>
      </c>
      <c r="K276" t="s">
        <v>16</v>
      </c>
    </row>
    <row r="277" spans="1:13" x14ac:dyDescent="0.3">
      <c r="A277">
        <v>276</v>
      </c>
      <c r="B277" s="1">
        <v>33512</v>
      </c>
      <c r="C277">
        <v>7616.1158692999998</v>
      </c>
      <c r="D277">
        <v>845.04093490000002</v>
      </c>
      <c r="E277">
        <v>8461.1568041999999</v>
      </c>
      <c r="F277">
        <v>9.9872979000000001E-2</v>
      </c>
      <c r="G277">
        <v>0.62730359300000005</v>
      </c>
      <c r="H277">
        <v>0.56465291500000003</v>
      </c>
      <c r="I277">
        <v>13488.137000000001</v>
      </c>
      <c r="J277" t="s">
        <v>15</v>
      </c>
      <c r="K277" t="s">
        <v>16</v>
      </c>
    </row>
    <row r="278" spans="1:13" x14ac:dyDescent="0.3">
      <c r="A278">
        <v>277</v>
      </c>
      <c r="B278" s="1">
        <v>33543</v>
      </c>
      <c r="C278">
        <v>7597.0780529000003</v>
      </c>
      <c r="D278">
        <v>862.74217659999999</v>
      </c>
      <c r="E278">
        <v>8459.8202294000002</v>
      </c>
      <c r="F278">
        <v>0.10198114799999999</v>
      </c>
      <c r="G278">
        <v>0.62663482999999998</v>
      </c>
      <c r="H278">
        <v>0.56272989100000004</v>
      </c>
      <c r="I278">
        <v>13500.398999999999</v>
      </c>
      <c r="J278" t="s">
        <v>15</v>
      </c>
      <c r="K278" t="s">
        <v>16</v>
      </c>
    </row>
    <row r="279" spans="1:13" x14ac:dyDescent="0.3">
      <c r="A279">
        <v>278</v>
      </c>
      <c r="B279" s="1">
        <v>33573</v>
      </c>
      <c r="C279">
        <v>7616.7333086999997</v>
      </c>
      <c r="D279">
        <v>891.06296610000004</v>
      </c>
      <c r="E279">
        <v>8507.7962748000009</v>
      </c>
      <c r="F279">
        <v>0.10473487300000001</v>
      </c>
      <c r="G279">
        <v>0.62961683099999999</v>
      </c>
      <c r="H279">
        <v>0.56367399200000001</v>
      </c>
      <c r="I279">
        <v>13512.656999999999</v>
      </c>
      <c r="J279" t="s">
        <v>15</v>
      </c>
      <c r="K279" t="s">
        <v>16</v>
      </c>
    </row>
    <row r="280" spans="1:13" x14ac:dyDescent="0.3">
      <c r="A280">
        <v>279</v>
      </c>
      <c r="B280" s="1">
        <v>33604</v>
      </c>
      <c r="C280">
        <v>7632.9708739999996</v>
      </c>
      <c r="D280">
        <v>880.95589710000002</v>
      </c>
      <c r="E280">
        <v>8513.9267710999993</v>
      </c>
      <c r="F280">
        <v>0.103472337</v>
      </c>
      <c r="G280">
        <v>0.62922999999999996</v>
      </c>
      <c r="H280">
        <v>0.56412210200000001</v>
      </c>
      <c r="I280">
        <v>13530.707</v>
      </c>
      <c r="J280" t="s">
        <v>15</v>
      </c>
      <c r="K280" t="s">
        <v>16</v>
      </c>
      <c r="L280" s="2">
        <v>1992</v>
      </c>
      <c r="M280" s="3">
        <v>226.08</v>
      </c>
    </row>
    <row r="281" spans="1:13" x14ac:dyDescent="0.3">
      <c r="A281">
        <v>280</v>
      </c>
      <c r="B281" s="1">
        <v>33635</v>
      </c>
      <c r="C281">
        <v>7650.0315091000002</v>
      </c>
      <c r="D281">
        <v>888.47235560000001</v>
      </c>
      <c r="E281">
        <v>8538.5038647000001</v>
      </c>
      <c r="F281">
        <v>0.104054805</v>
      </c>
      <c r="G281">
        <v>0.63020588399999999</v>
      </c>
      <c r="H281">
        <v>0.56462993400000006</v>
      </c>
      <c r="I281">
        <v>13548.753000000001</v>
      </c>
      <c r="J281" t="s">
        <v>15</v>
      </c>
      <c r="K281" t="s">
        <v>16</v>
      </c>
    </row>
    <row r="282" spans="1:13" x14ac:dyDescent="0.3">
      <c r="A282">
        <v>281</v>
      </c>
      <c r="B282" s="1">
        <v>33664</v>
      </c>
      <c r="C282">
        <v>7630.8395936999996</v>
      </c>
      <c r="D282">
        <v>894.93341420000002</v>
      </c>
      <c r="E282">
        <v>8525.7730080000001</v>
      </c>
      <c r="F282">
        <v>0.104968009</v>
      </c>
      <c r="G282">
        <v>0.62842904200000005</v>
      </c>
      <c r="H282">
        <v>0.562464097</v>
      </c>
      <c r="I282">
        <v>13566.803</v>
      </c>
      <c r="J282" t="s">
        <v>15</v>
      </c>
      <c r="K282" t="s">
        <v>16</v>
      </c>
    </row>
    <row r="283" spans="1:13" x14ac:dyDescent="0.3">
      <c r="A283">
        <v>282</v>
      </c>
      <c r="B283" s="1">
        <v>33695</v>
      </c>
      <c r="C283">
        <v>7624.4744042000002</v>
      </c>
      <c r="D283">
        <v>891.73209159999999</v>
      </c>
      <c r="E283">
        <v>8516.2064958999999</v>
      </c>
      <c r="F283">
        <v>0.104710013</v>
      </c>
      <c r="G283">
        <v>0.627235494</v>
      </c>
      <c r="H283">
        <v>0.56155765700000004</v>
      </c>
      <c r="I283">
        <v>13577.367</v>
      </c>
      <c r="J283" t="s">
        <v>15</v>
      </c>
      <c r="K283" t="s">
        <v>16</v>
      </c>
    </row>
    <row r="284" spans="1:13" x14ac:dyDescent="0.3">
      <c r="A284">
        <v>283</v>
      </c>
      <c r="B284" s="1">
        <v>33725</v>
      </c>
      <c r="C284">
        <v>7620.9659342000004</v>
      </c>
      <c r="D284">
        <v>905.42978089999997</v>
      </c>
      <c r="E284">
        <v>8526.3957152000003</v>
      </c>
      <c r="F284">
        <v>0.106191386</v>
      </c>
      <c r="G284">
        <v>0.62749753500000005</v>
      </c>
      <c r="H284">
        <v>0.56086270199999999</v>
      </c>
      <c r="I284">
        <v>13587.934999999999</v>
      </c>
      <c r="J284" t="s">
        <v>15</v>
      </c>
      <c r="K284" t="s">
        <v>16</v>
      </c>
    </row>
    <row r="285" spans="1:13" x14ac:dyDescent="0.3">
      <c r="A285">
        <v>284</v>
      </c>
      <c r="B285" s="1">
        <v>33756</v>
      </c>
      <c r="C285">
        <v>7633.5012077000001</v>
      </c>
      <c r="D285">
        <v>925.38874399999997</v>
      </c>
      <c r="E285">
        <v>8558.8899516000001</v>
      </c>
      <c r="F285">
        <v>0.10812018299999999</v>
      </c>
      <c r="G285">
        <v>0.62939960900000003</v>
      </c>
      <c r="H285">
        <v>0.56134880799999998</v>
      </c>
      <c r="I285">
        <v>13598.499</v>
      </c>
      <c r="J285" t="s">
        <v>15</v>
      </c>
      <c r="K285" t="s">
        <v>16</v>
      </c>
    </row>
    <row r="286" spans="1:13" x14ac:dyDescent="0.3">
      <c r="A286">
        <v>285</v>
      </c>
      <c r="B286" s="1">
        <v>33786</v>
      </c>
      <c r="C286">
        <v>7651.1605994000001</v>
      </c>
      <c r="D286">
        <v>957.99533810000003</v>
      </c>
      <c r="E286">
        <v>8609.1559374999997</v>
      </c>
      <c r="F286">
        <v>0.111276337</v>
      </c>
      <c r="G286">
        <v>0.63252238599999999</v>
      </c>
      <c r="H286">
        <v>0.56213761200000001</v>
      </c>
      <c r="I286">
        <v>13610.832</v>
      </c>
      <c r="J286" t="s">
        <v>15</v>
      </c>
      <c r="K286" t="s">
        <v>16</v>
      </c>
    </row>
    <row r="287" spans="1:13" x14ac:dyDescent="0.3">
      <c r="A287">
        <v>286</v>
      </c>
      <c r="B287" s="1">
        <v>33817</v>
      </c>
      <c r="C287">
        <v>7670.3127243999998</v>
      </c>
      <c r="D287">
        <v>921.31367560000001</v>
      </c>
      <c r="E287">
        <v>8591.6263999000003</v>
      </c>
      <c r="F287">
        <v>0.107233908</v>
      </c>
      <c r="G287">
        <v>0.63066302100000005</v>
      </c>
      <c r="H287">
        <v>0.56303456100000004</v>
      </c>
      <c r="I287">
        <v>13623.165000000001</v>
      </c>
      <c r="J287" t="s">
        <v>15</v>
      </c>
      <c r="K287" t="s">
        <v>16</v>
      </c>
    </row>
    <row r="288" spans="1:13" x14ac:dyDescent="0.3">
      <c r="A288">
        <v>287</v>
      </c>
      <c r="B288" s="1">
        <v>33848</v>
      </c>
      <c r="C288">
        <v>7635.2882138000004</v>
      </c>
      <c r="D288">
        <v>906.93218769999999</v>
      </c>
      <c r="E288">
        <v>8542.2204015999996</v>
      </c>
      <c r="F288">
        <v>0.10617054400000001</v>
      </c>
      <c r="G288">
        <v>0.62646926400000003</v>
      </c>
      <c r="H288">
        <v>0.55995668200000004</v>
      </c>
      <c r="I288">
        <v>13635.498</v>
      </c>
      <c r="J288" t="s">
        <v>15</v>
      </c>
      <c r="K288" t="s">
        <v>16</v>
      </c>
    </row>
    <row r="289" spans="1:13" x14ac:dyDescent="0.3">
      <c r="A289">
        <v>288</v>
      </c>
      <c r="B289" s="1">
        <v>33878</v>
      </c>
      <c r="C289">
        <v>7644.2625294999998</v>
      </c>
      <c r="D289">
        <v>953.62594260000003</v>
      </c>
      <c r="E289">
        <v>8597.8884720999995</v>
      </c>
      <c r="F289">
        <v>0.11091397</v>
      </c>
      <c r="G289">
        <v>0.63007142199999999</v>
      </c>
      <c r="H289">
        <v>0.56018769999999996</v>
      </c>
      <c r="I289">
        <v>13645.895</v>
      </c>
      <c r="J289" t="s">
        <v>15</v>
      </c>
      <c r="K289" t="s">
        <v>16</v>
      </c>
    </row>
    <row r="290" spans="1:13" x14ac:dyDescent="0.3">
      <c r="A290">
        <v>289</v>
      </c>
      <c r="B290" s="1">
        <v>33909</v>
      </c>
      <c r="C290">
        <v>7569.4134628000002</v>
      </c>
      <c r="D290">
        <v>948.60668889999999</v>
      </c>
      <c r="E290">
        <v>8518.0201517000005</v>
      </c>
      <c r="F290">
        <v>0.111364692</v>
      </c>
      <c r="G290">
        <v>0.62374335599999997</v>
      </c>
      <c r="H290">
        <v>0.55428036899999999</v>
      </c>
      <c r="I290">
        <v>13656.29</v>
      </c>
      <c r="J290" t="s">
        <v>15</v>
      </c>
      <c r="K290" t="s">
        <v>16</v>
      </c>
    </row>
    <row r="291" spans="1:13" x14ac:dyDescent="0.3">
      <c r="A291">
        <v>290</v>
      </c>
      <c r="B291" s="1">
        <v>33939</v>
      </c>
      <c r="C291">
        <v>7599.4100822</v>
      </c>
      <c r="D291">
        <v>960.14197320000005</v>
      </c>
      <c r="E291">
        <v>8559.5520553999995</v>
      </c>
      <c r="F291">
        <v>0.112171988</v>
      </c>
      <c r="G291">
        <v>0.62630775500000002</v>
      </c>
      <c r="H291">
        <v>0.55605356900000003</v>
      </c>
      <c r="I291">
        <v>13666.687</v>
      </c>
      <c r="J291" t="s">
        <v>15</v>
      </c>
      <c r="K291" t="s">
        <v>16</v>
      </c>
    </row>
    <row r="292" spans="1:13" x14ac:dyDescent="0.3">
      <c r="A292">
        <v>291</v>
      </c>
      <c r="B292" s="1">
        <v>33970</v>
      </c>
      <c r="C292">
        <v>7650.7243209999997</v>
      </c>
      <c r="D292">
        <v>929.61833049999996</v>
      </c>
      <c r="E292">
        <v>8580.3426514999992</v>
      </c>
      <c r="F292">
        <v>0.108342798</v>
      </c>
      <c r="G292">
        <v>0.62708179600000002</v>
      </c>
      <c r="H292">
        <v>0.55914199899999995</v>
      </c>
      <c r="I292">
        <v>13682.972</v>
      </c>
      <c r="J292" t="s">
        <v>15</v>
      </c>
      <c r="K292" t="s">
        <v>16</v>
      </c>
      <c r="L292" s="2">
        <v>1993</v>
      </c>
      <c r="M292" s="3">
        <v>234.08</v>
      </c>
    </row>
    <row r="293" spans="1:13" x14ac:dyDescent="0.3">
      <c r="A293">
        <v>292</v>
      </c>
      <c r="B293" s="1">
        <v>34001</v>
      </c>
      <c r="C293">
        <v>7581.8536563999996</v>
      </c>
      <c r="D293">
        <v>938.50958119999996</v>
      </c>
      <c r="E293">
        <v>8520.3632376000005</v>
      </c>
      <c r="F293">
        <v>0.11014901100000001</v>
      </c>
      <c r="G293">
        <v>0.62195828200000003</v>
      </c>
      <c r="H293">
        <v>0.55345019200000001</v>
      </c>
      <c r="I293">
        <v>13699.252</v>
      </c>
      <c r="J293" t="s">
        <v>15</v>
      </c>
      <c r="K293" t="s">
        <v>16</v>
      </c>
    </row>
    <row r="294" spans="1:13" x14ac:dyDescent="0.3">
      <c r="A294">
        <v>293</v>
      </c>
      <c r="B294" s="1">
        <v>34029</v>
      </c>
      <c r="C294">
        <v>7631.3322863000003</v>
      </c>
      <c r="D294">
        <v>929.54792769999995</v>
      </c>
      <c r="E294">
        <v>8560.8802140000007</v>
      </c>
      <c r="F294">
        <v>0.108580882</v>
      </c>
      <c r="G294">
        <v>0.62417389999999995</v>
      </c>
      <c r="H294">
        <v>0.55640054699999997</v>
      </c>
      <c r="I294">
        <v>13715.537</v>
      </c>
      <c r="J294" t="s">
        <v>15</v>
      </c>
      <c r="K294" t="s">
        <v>16</v>
      </c>
    </row>
    <row r="295" spans="1:13" x14ac:dyDescent="0.3">
      <c r="A295">
        <v>294</v>
      </c>
      <c r="B295" s="1">
        <v>34060</v>
      </c>
      <c r="C295">
        <v>7611.8113234000002</v>
      </c>
      <c r="D295">
        <v>918.38563450000004</v>
      </c>
      <c r="E295">
        <v>8530.1969578999997</v>
      </c>
      <c r="F295">
        <v>0.107662887</v>
      </c>
      <c r="G295">
        <v>0.62155634100000001</v>
      </c>
      <c r="H295">
        <v>0.55463779099999999</v>
      </c>
      <c r="I295">
        <v>13723.932000000001</v>
      </c>
      <c r="J295" t="s">
        <v>15</v>
      </c>
      <c r="K295" t="s">
        <v>16</v>
      </c>
    </row>
    <row r="296" spans="1:13" x14ac:dyDescent="0.3">
      <c r="A296">
        <v>295</v>
      </c>
      <c r="B296" s="1">
        <v>34090</v>
      </c>
      <c r="C296">
        <v>7613.2396759000003</v>
      </c>
      <c r="D296">
        <v>920.49112839999998</v>
      </c>
      <c r="E296">
        <v>8533.7308044000001</v>
      </c>
      <c r="F296">
        <v>0.10786503</v>
      </c>
      <c r="G296">
        <v>0.62143374699999998</v>
      </c>
      <c r="H296">
        <v>0.55440277699999996</v>
      </c>
      <c r="I296">
        <v>13732.325999999999</v>
      </c>
      <c r="J296" t="s">
        <v>15</v>
      </c>
      <c r="K296" t="s">
        <v>16</v>
      </c>
    </row>
    <row r="297" spans="1:13" x14ac:dyDescent="0.3">
      <c r="A297">
        <v>296</v>
      </c>
      <c r="B297" s="1">
        <v>34121</v>
      </c>
      <c r="C297">
        <v>7626.1035961999996</v>
      </c>
      <c r="D297">
        <v>941.99757899999997</v>
      </c>
      <c r="E297">
        <v>8568.1011751999995</v>
      </c>
      <c r="F297">
        <v>0.109942397</v>
      </c>
      <c r="G297">
        <v>0.62355542900000005</v>
      </c>
      <c r="H297">
        <v>0.55500024999999997</v>
      </c>
      <c r="I297">
        <v>13740.721</v>
      </c>
      <c r="J297" t="s">
        <v>15</v>
      </c>
      <c r="K297" t="s">
        <v>16</v>
      </c>
    </row>
    <row r="298" spans="1:13" x14ac:dyDescent="0.3">
      <c r="A298">
        <v>297</v>
      </c>
      <c r="B298" s="1">
        <v>34151</v>
      </c>
      <c r="C298">
        <v>7628.0484081000004</v>
      </c>
      <c r="D298">
        <v>936.72541620000004</v>
      </c>
      <c r="E298">
        <v>8564.7738243000003</v>
      </c>
      <c r="F298">
        <v>0.109369545</v>
      </c>
      <c r="G298">
        <v>0.62271221399999999</v>
      </c>
      <c r="H298">
        <v>0.55460646199999997</v>
      </c>
      <c r="I298">
        <v>13753.984</v>
      </c>
      <c r="J298" t="s">
        <v>15</v>
      </c>
      <c r="K298" t="s">
        <v>16</v>
      </c>
    </row>
    <row r="299" spans="1:13" x14ac:dyDescent="0.3">
      <c r="A299">
        <v>298</v>
      </c>
      <c r="B299" s="1">
        <v>34182</v>
      </c>
      <c r="C299">
        <v>7650.8121112999997</v>
      </c>
      <c r="D299">
        <v>944.07502030000001</v>
      </c>
      <c r="E299">
        <v>8594.8871316000004</v>
      </c>
      <c r="F299">
        <v>0.109841468</v>
      </c>
      <c r="G299">
        <v>0.62429953400000004</v>
      </c>
      <c r="H299">
        <v>0.55572555599999995</v>
      </c>
      <c r="I299">
        <v>13767.249</v>
      </c>
      <c r="J299" t="s">
        <v>15</v>
      </c>
      <c r="K299" t="s">
        <v>16</v>
      </c>
    </row>
    <row r="300" spans="1:13" x14ac:dyDescent="0.3">
      <c r="A300">
        <v>299</v>
      </c>
      <c r="B300" s="1">
        <v>34213</v>
      </c>
      <c r="C300">
        <v>7670.4668346999997</v>
      </c>
      <c r="D300">
        <v>923.12267410000004</v>
      </c>
      <c r="E300">
        <v>8593.5895087999997</v>
      </c>
      <c r="F300">
        <v>0.107419917</v>
      </c>
      <c r="G300">
        <v>0.62360451500000003</v>
      </c>
      <c r="H300">
        <v>0.55661696999999999</v>
      </c>
      <c r="I300">
        <v>13780.512000000001</v>
      </c>
      <c r="J300" t="s">
        <v>15</v>
      </c>
      <c r="K300" t="s">
        <v>16</v>
      </c>
    </row>
    <row r="301" spans="1:13" x14ac:dyDescent="0.3">
      <c r="A301">
        <v>300</v>
      </c>
      <c r="B301" s="1">
        <v>34243</v>
      </c>
      <c r="C301">
        <v>7719.1257419000003</v>
      </c>
      <c r="D301">
        <v>949.91094499999997</v>
      </c>
      <c r="E301">
        <v>8669.0366869000009</v>
      </c>
      <c r="F301">
        <v>0.109575144</v>
      </c>
      <c r="G301">
        <v>0.62858661800000004</v>
      </c>
      <c r="H301">
        <v>0.55970914900000002</v>
      </c>
      <c r="I301">
        <v>13791.316000000001</v>
      </c>
      <c r="J301" t="s">
        <v>15</v>
      </c>
      <c r="K301" t="s">
        <v>16</v>
      </c>
    </row>
    <row r="302" spans="1:13" x14ac:dyDescent="0.3">
      <c r="A302">
        <v>301</v>
      </c>
      <c r="B302" s="1">
        <v>34274</v>
      </c>
      <c r="C302">
        <v>7729.8356107999998</v>
      </c>
      <c r="D302">
        <v>950.40648550000003</v>
      </c>
      <c r="E302">
        <v>8680.2420963000004</v>
      </c>
      <c r="F302">
        <v>0.109490781</v>
      </c>
      <c r="G302">
        <v>0.62890661800000003</v>
      </c>
      <c r="H302">
        <v>0.56004714099999997</v>
      </c>
      <c r="I302">
        <v>13802.116</v>
      </c>
      <c r="J302" t="s">
        <v>15</v>
      </c>
      <c r="K302" t="s">
        <v>16</v>
      </c>
    </row>
    <row r="303" spans="1:13" x14ac:dyDescent="0.3">
      <c r="A303">
        <v>302</v>
      </c>
      <c r="B303" s="1">
        <v>34304</v>
      </c>
      <c r="C303">
        <v>7745.3257770999999</v>
      </c>
      <c r="D303">
        <v>933.51061189999996</v>
      </c>
      <c r="E303">
        <v>8678.8363890000001</v>
      </c>
      <c r="F303">
        <v>0.107561725</v>
      </c>
      <c r="G303">
        <v>0.62831294100000001</v>
      </c>
      <c r="H303">
        <v>0.56073051699999998</v>
      </c>
      <c r="I303">
        <v>13812.92</v>
      </c>
      <c r="J303" t="s">
        <v>15</v>
      </c>
      <c r="K303" t="s">
        <v>16</v>
      </c>
    </row>
    <row r="304" spans="1:13" x14ac:dyDescent="0.3">
      <c r="A304">
        <v>303</v>
      </c>
      <c r="B304" s="1">
        <v>34335</v>
      </c>
      <c r="C304">
        <v>7764.9673343000004</v>
      </c>
      <c r="D304">
        <v>917.70534250000003</v>
      </c>
      <c r="E304">
        <v>8682.6726768000008</v>
      </c>
      <c r="F304">
        <v>0.105693878</v>
      </c>
      <c r="G304">
        <v>0.62783379500000003</v>
      </c>
      <c r="H304">
        <v>0.56147560699999999</v>
      </c>
      <c r="I304">
        <v>13829.572</v>
      </c>
      <c r="J304" t="s">
        <v>15</v>
      </c>
      <c r="K304" t="s">
        <v>16</v>
      </c>
      <c r="L304" s="2">
        <v>1994</v>
      </c>
      <c r="M304" s="3">
        <v>242.08</v>
      </c>
    </row>
    <row r="305" spans="1:13" x14ac:dyDescent="0.3">
      <c r="A305">
        <v>304</v>
      </c>
      <c r="B305" s="1">
        <v>34366</v>
      </c>
      <c r="C305">
        <v>7789.6171451999999</v>
      </c>
      <c r="D305">
        <v>904.08644140000001</v>
      </c>
      <c r="E305">
        <v>8693.7035866000006</v>
      </c>
      <c r="F305">
        <v>0.103993244</v>
      </c>
      <c r="G305">
        <v>0.62787523000000001</v>
      </c>
      <c r="H305">
        <v>0.56258044799999996</v>
      </c>
      <c r="I305">
        <v>13846.227999999999</v>
      </c>
      <c r="J305" t="s">
        <v>15</v>
      </c>
      <c r="K305" t="s">
        <v>16</v>
      </c>
    </row>
    <row r="306" spans="1:13" x14ac:dyDescent="0.3">
      <c r="A306">
        <v>305</v>
      </c>
      <c r="B306" s="1">
        <v>34394</v>
      </c>
      <c r="C306">
        <v>7808.7349396</v>
      </c>
      <c r="D306">
        <v>901.85428149999996</v>
      </c>
      <c r="E306">
        <v>8710.5892211999999</v>
      </c>
      <c r="F306">
        <v>0.103535393</v>
      </c>
      <c r="G306">
        <v>0.62833912199999997</v>
      </c>
      <c r="H306">
        <v>0.56328378400000001</v>
      </c>
      <c r="I306">
        <v>13862.879000000001</v>
      </c>
      <c r="J306" t="s">
        <v>15</v>
      </c>
      <c r="K306" t="s">
        <v>16</v>
      </c>
    </row>
    <row r="307" spans="1:13" x14ac:dyDescent="0.3">
      <c r="A307">
        <v>306</v>
      </c>
      <c r="B307" s="1">
        <v>34425</v>
      </c>
      <c r="C307">
        <v>7811.7330436000002</v>
      </c>
      <c r="D307">
        <v>873.94736550000005</v>
      </c>
      <c r="E307">
        <v>8685.6804090999995</v>
      </c>
      <c r="F307">
        <v>0.10061933300000001</v>
      </c>
      <c r="G307">
        <v>0.62608834499999999</v>
      </c>
      <c r="H307">
        <v>0.563091754</v>
      </c>
      <c r="I307">
        <v>13872.931</v>
      </c>
      <c r="J307" t="s">
        <v>15</v>
      </c>
      <c r="K307" t="s">
        <v>16</v>
      </c>
    </row>
    <row r="308" spans="1:13" x14ac:dyDescent="0.3">
      <c r="A308">
        <v>307</v>
      </c>
      <c r="B308" s="1">
        <v>34455</v>
      </c>
      <c r="C308">
        <v>7853.3962456999998</v>
      </c>
      <c r="D308">
        <v>850.03403430000003</v>
      </c>
      <c r="E308">
        <v>8703.4302800000005</v>
      </c>
      <c r="F308">
        <v>9.7666553000000003E-2</v>
      </c>
      <c r="G308">
        <v>0.62691369399999997</v>
      </c>
      <c r="H308">
        <v>0.56568519500000003</v>
      </c>
      <c r="I308">
        <v>13882.98</v>
      </c>
      <c r="J308" t="s">
        <v>15</v>
      </c>
      <c r="K308" t="s">
        <v>16</v>
      </c>
    </row>
    <row r="309" spans="1:13" x14ac:dyDescent="0.3">
      <c r="A309">
        <v>308</v>
      </c>
      <c r="B309" s="1">
        <v>34486</v>
      </c>
      <c r="C309">
        <v>7875.3231736999996</v>
      </c>
      <c r="D309">
        <v>857.67745160000004</v>
      </c>
      <c r="E309">
        <v>8733.0006252999992</v>
      </c>
      <c r="F309">
        <v>9.8211083000000005E-2</v>
      </c>
      <c r="G309">
        <v>0.628588535</v>
      </c>
      <c r="H309">
        <v>0.56685417400000004</v>
      </c>
      <c r="I309">
        <v>13893.031999999999</v>
      </c>
      <c r="J309" t="s">
        <v>15</v>
      </c>
      <c r="K309" t="s">
        <v>16</v>
      </c>
    </row>
    <row r="310" spans="1:13" x14ac:dyDescent="0.3">
      <c r="A310">
        <v>309</v>
      </c>
      <c r="B310" s="1">
        <v>34516</v>
      </c>
      <c r="C310">
        <v>7948.1689944999998</v>
      </c>
      <c r="D310">
        <v>846.7974183</v>
      </c>
      <c r="E310">
        <v>8794.9664128000004</v>
      </c>
      <c r="F310">
        <v>9.6282053000000006E-2</v>
      </c>
      <c r="G310">
        <v>0.63236348799999997</v>
      </c>
      <c r="H310">
        <v>0.57147823399999997</v>
      </c>
      <c r="I310">
        <v>13908.087</v>
      </c>
      <c r="J310" t="s">
        <v>15</v>
      </c>
      <c r="K310" t="s">
        <v>16</v>
      </c>
    </row>
    <row r="311" spans="1:13" x14ac:dyDescent="0.3">
      <c r="A311">
        <v>310</v>
      </c>
      <c r="B311" s="1">
        <v>34547</v>
      </c>
      <c r="C311">
        <v>7932.0112171000001</v>
      </c>
      <c r="D311">
        <v>827.32597080000005</v>
      </c>
      <c r="E311">
        <v>8759.3371879000006</v>
      </c>
      <c r="F311">
        <v>9.445075E-2</v>
      </c>
      <c r="G311">
        <v>0.62912072500000005</v>
      </c>
      <c r="H311">
        <v>0.56969979999999998</v>
      </c>
      <c r="I311">
        <v>13923.142</v>
      </c>
      <c r="J311" t="s">
        <v>15</v>
      </c>
      <c r="K311" t="s">
        <v>16</v>
      </c>
    </row>
    <row r="312" spans="1:13" x14ac:dyDescent="0.3">
      <c r="A312">
        <v>311</v>
      </c>
      <c r="B312" s="1">
        <v>34578</v>
      </c>
      <c r="C312">
        <v>7981.3397013000003</v>
      </c>
      <c r="D312">
        <v>823.5525993</v>
      </c>
      <c r="E312">
        <v>8804.8923006000005</v>
      </c>
      <c r="F312">
        <v>9.3533522999999993E-2</v>
      </c>
      <c r="G312">
        <v>0.63170956</v>
      </c>
      <c r="H312">
        <v>0.57262354000000004</v>
      </c>
      <c r="I312">
        <v>13938.197</v>
      </c>
      <c r="J312" t="s">
        <v>15</v>
      </c>
      <c r="K312" t="s">
        <v>16</v>
      </c>
    </row>
    <row r="313" spans="1:13" x14ac:dyDescent="0.3">
      <c r="A313">
        <v>312</v>
      </c>
      <c r="B313" s="1">
        <v>34608</v>
      </c>
      <c r="C313">
        <v>7978.3246559999998</v>
      </c>
      <c r="D313">
        <v>798.00085799999999</v>
      </c>
      <c r="E313">
        <v>8776.3255140000001</v>
      </c>
      <c r="F313">
        <v>9.0926534000000003E-2</v>
      </c>
      <c r="G313">
        <v>0.62918631700000005</v>
      </c>
      <c r="H313">
        <v>0.57197658600000001</v>
      </c>
      <c r="I313">
        <v>13948.691000000001</v>
      </c>
      <c r="J313" t="s">
        <v>15</v>
      </c>
      <c r="K313" t="s">
        <v>16</v>
      </c>
    </row>
    <row r="314" spans="1:13" x14ac:dyDescent="0.3">
      <c r="A314">
        <v>313</v>
      </c>
      <c r="B314" s="1">
        <v>34639</v>
      </c>
      <c r="C314">
        <v>7990.2498087000004</v>
      </c>
      <c r="D314">
        <v>804.04925460000004</v>
      </c>
      <c r="E314">
        <v>8794.2990633000009</v>
      </c>
      <c r="F314">
        <v>9.1428464000000001E-2</v>
      </c>
      <c r="G314">
        <v>0.63000103200000002</v>
      </c>
      <c r="H314">
        <v>0.57240100500000002</v>
      </c>
      <c r="I314">
        <v>13959.182000000001</v>
      </c>
      <c r="J314" t="s">
        <v>15</v>
      </c>
      <c r="K314" t="s">
        <v>16</v>
      </c>
    </row>
    <row r="315" spans="1:13" x14ac:dyDescent="0.3">
      <c r="A315">
        <v>314</v>
      </c>
      <c r="B315" s="1">
        <v>34669</v>
      </c>
      <c r="C315">
        <v>8034.0886708999997</v>
      </c>
      <c r="D315">
        <v>788.29374210000003</v>
      </c>
      <c r="E315">
        <v>8822.3824131000001</v>
      </c>
      <c r="F315">
        <v>8.9351573000000004E-2</v>
      </c>
      <c r="G315">
        <v>0.631538084</v>
      </c>
      <c r="H315">
        <v>0.57510916300000003</v>
      </c>
      <c r="I315">
        <v>13969.675999999999</v>
      </c>
      <c r="J315" t="s">
        <v>15</v>
      </c>
      <c r="K315" t="s">
        <v>16</v>
      </c>
    </row>
    <row r="316" spans="1:13" x14ac:dyDescent="0.3">
      <c r="A316">
        <v>315</v>
      </c>
      <c r="B316" s="1">
        <v>34700</v>
      </c>
      <c r="C316">
        <v>8047.7997507</v>
      </c>
      <c r="D316">
        <v>782.1266124</v>
      </c>
      <c r="E316">
        <v>8829.9263630999994</v>
      </c>
      <c r="F316">
        <v>8.8576798999999998E-2</v>
      </c>
      <c r="G316">
        <v>0.63126313999999994</v>
      </c>
      <c r="H316">
        <v>0.57534787099999996</v>
      </c>
      <c r="I316">
        <v>13987.710999999999</v>
      </c>
      <c r="J316" t="s">
        <v>15</v>
      </c>
      <c r="K316" t="s">
        <v>16</v>
      </c>
      <c r="L316" s="2">
        <v>1995</v>
      </c>
      <c r="M316" s="3">
        <v>250.08</v>
      </c>
    </row>
    <row r="317" spans="1:13" x14ac:dyDescent="0.3">
      <c r="A317">
        <v>316</v>
      </c>
      <c r="B317" s="1">
        <v>34731</v>
      </c>
      <c r="C317">
        <v>8098.8620215000001</v>
      </c>
      <c r="D317">
        <v>783.76759749999997</v>
      </c>
      <c r="E317">
        <v>8882.6296189999994</v>
      </c>
      <c r="F317">
        <v>8.8235988000000001E-2</v>
      </c>
      <c r="G317">
        <v>0.634213154</v>
      </c>
      <c r="H317">
        <v>0.57825272999999999</v>
      </c>
      <c r="I317">
        <v>14005.748</v>
      </c>
      <c r="J317" t="s">
        <v>15</v>
      </c>
      <c r="K317" t="s">
        <v>16</v>
      </c>
    </row>
    <row r="318" spans="1:13" x14ac:dyDescent="0.3">
      <c r="A318">
        <v>317</v>
      </c>
      <c r="B318" s="1">
        <v>34759</v>
      </c>
      <c r="C318">
        <v>8102.1799265</v>
      </c>
      <c r="D318">
        <v>763.98744090000002</v>
      </c>
      <c r="E318">
        <v>8866.1673673000005</v>
      </c>
      <c r="F318">
        <v>8.6168849000000006E-2</v>
      </c>
      <c r="G318">
        <v>0.63222365700000005</v>
      </c>
      <c r="H318">
        <v>0.57774567200000004</v>
      </c>
      <c r="I318">
        <v>14023.782999999999</v>
      </c>
      <c r="J318" t="s">
        <v>15</v>
      </c>
      <c r="K318" t="s">
        <v>16</v>
      </c>
    </row>
    <row r="319" spans="1:13" x14ac:dyDescent="0.3">
      <c r="A319">
        <v>318</v>
      </c>
      <c r="B319" s="1">
        <v>34790</v>
      </c>
      <c r="C319">
        <v>8160.0491228000001</v>
      </c>
      <c r="D319">
        <v>735.35014669999998</v>
      </c>
      <c r="E319">
        <v>8895.3992694999997</v>
      </c>
      <c r="F319">
        <v>8.2666345000000002E-2</v>
      </c>
      <c r="G319">
        <v>0.63360505099999997</v>
      </c>
      <c r="H319">
        <v>0.58122723700000001</v>
      </c>
      <c r="I319">
        <v>14039.343999999999</v>
      </c>
      <c r="J319" t="s">
        <v>15</v>
      </c>
      <c r="K319" t="s">
        <v>16</v>
      </c>
    </row>
    <row r="320" spans="1:13" x14ac:dyDescent="0.3">
      <c r="A320">
        <v>319</v>
      </c>
      <c r="B320" s="1">
        <v>34820</v>
      </c>
      <c r="C320">
        <v>8166.1445924999998</v>
      </c>
      <c r="D320">
        <v>756.10549319999996</v>
      </c>
      <c r="E320">
        <v>8922.2500856999995</v>
      </c>
      <c r="F320">
        <v>8.4743813000000001E-2</v>
      </c>
      <c r="G320">
        <v>0.63481397299999998</v>
      </c>
      <c r="H320">
        <v>0.58101741699999998</v>
      </c>
      <c r="I320">
        <v>14054.905000000001</v>
      </c>
      <c r="J320" t="s">
        <v>15</v>
      </c>
      <c r="K320" t="s">
        <v>16</v>
      </c>
    </row>
    <row r="321" spans="1:13" x14ac:dyDescent="0.3">
      <c r="A321">
        <v>320</v>
      </c>
      <c r="B321" s="1">
        <v>34851</v>
      </c>
      <c r="C321">
        <v>8200.9387588999998</v>
      </c>
      <c r="D321">
        <v>747.58164079999995</v>
      </c>
      <c r="E321">
        <v>8948.5203997000008</v>
      </c>
      <c r="F321">
        <v>8.3542485999999999E-2</v>
      </c>
      <c r="G321">
        <v>0.63597896499999995</v>
      </c>
      <c r="H321">
        <v>0.58284770100000005</v>
      </c>
      <c r="I321">
        <v>14070.466</v>
      </c>
      <c r="J321" t="s">
        <v>15</v>
      </c>
      <c r="K321" t="s">
        <v>16</v>
      </c>
    </row>
    <row r="322" spans="1:13" x14ac:dyDescent="0.3">
      <c r="A322">
        <v>321</v>
      </c>
      <c r="B322" s="1">
        <v>34881</v>
      </c>
      <c r="C322">
        <v>8207.5920227999995</v>
      </c>
      <c r="D322">
        <v>755.08921239999995</v>
      </c>
      <c r="E322">
        <v>8962.6812351000008</v>
      </c>
      <c r="F322">
        <v>8.4248139E-2</v>
      </c>
      <c r="G322">
        <v>0.63623766299999995</v>
      </c>
      <c r="H322">
        <v>0.58263582400000002</v>
      </c>
      <c r="I322">
        <v>14087.002</v>
      </c>
      <c r="J322" t="s">
        <v>15</v>
      </c>
      <c r="K322" t="s">
        <v>16</v>
      </c>
    </row>
    <row r="323" spans="1:13" x14ac:dyDescent="0.3">
      <c r="A323">
        <v>322</v>
      </c>
      <c r="B323" s="1">
        <v>34912</v>
      </c>
      <c r="C323">
        <v>8236.2350760999998</v>
      </c>
      <c r="D323">
        <v>747.45545230000005</v>
      </c>
      <c r="E323">
        <v>8983.6905284000004</v>
      </c>
      <c r="F323">
        <v>8.3201380000000005E-2</v>
      </c>
      <c r="G323">
        <v>0.63698142999999996</v>
      </c>
      <c r="H323">
        <v>0.583983696</v>
      </c>
      <c r="I323">
        <v>14103.536</v>
      </c>
      <c r="J323" t="s">
        <v>15</v>
      </c>
      <c r="K323" t="s">
        <v>16</v>
      </c>
    </row>
    <row r="324" spans="1:13" x14ac:dyDescent="0.3">
      <c r="A324">
        <v>323</v>
      </c>
      <c r="B324" s="1">
        <v>34943</v>
      </c>
      <c r="C324">
        <v>8224.3414463000008</v>
      </c>
      <c r="D324">
        <v>750.47992750000003</v>
      </c>
      <c r="E324">
        <v>8974.8213737999995</v>
      </c>
      <c r="F324">
        <v>8.3620598000000004E-2</v>
      </c>
      <c r="G324">
        <v>0.63560738299999997</v>
      </c>
      <c r="H324">
        <v>0.58245751400000001</v>
      </c>
      <c r="I324">
        <v>14120.071</v>
      </c>
      <c r="J324" t="s">
        <v>15</v>
      </c>
      <c r="K324" t="s">
        <v>16</v>
      </c>
    </row>
    <row r="325" spans="1:13" x14ac:dyDescent="0.3">
      <c r="A325">
        <v>324</v>
      </c>
      <c r="B325" s="1">
        <v>34973</v>
      </c>
      <c r="C325">
        <v>8214.1232130000008</v>
      </c>
      <c r="D325">
        <v>770.43405570000004</v>
      </c>
      <c r="E325">
        <v>8984.5572685999996</v>
      </c>
      <c r="F325">
        <v>8.5750919999999994E-2</v>
      </c>
      <c r="G325">
        <v>0.63552130600000001</v>
      </c>
      <c r="H325">
        <v>0.581024769</v>
      </c>
      <c r="I325">
        <v>14137.303</v>
      </c>
      <c r="J325" t="s">
        <v>15</v>
      </c>
      <c r="K325" t="s">
        <v>16</v>
      </c>
    </row>
    <row r="326" spans="1:13" x14ac:dyDescent="0.3">
      <c r="A326">
        <v>325</v>
      </c>
      <c r="B326" s="1">
        <v>35004</v>
      </c>
      <c r="C326">
        <v>8288.3030321999995</v>
      </c>
      <c r="D326">
        <v>765.17467290000002</v>
      </c>
      <c r="E326">
        <v>9053.4777051000001</v>
      </c>
      <c r="F326">
        <v>8.4517209999999995E-2</v>
      </c>
      <c r="G326">
        <v>0.63961670699999995</v>
      </c>
      <c r="H326">
        <v>0.58555808799999998</v>
      </c>
      <c r="I326">
        <v>14154.536</v>
      </c>
      <c r="J326" t="s">
        <v>15</v>
      </c>
      <c r="K326" t="s">
        <v>16</v>
      </c>
    </row>
    <row r="327" spans="1:13" x14ac:dyDescent="0.3">
      <c r="A327">
        <v>326</v>
      </c>
      <c r="B327" s="1">
        <v>35034</v>
      </c>
      <c r="C327">
        <v>8289.3201136000007</v>
      </c>
      <c r="D327">
        <v>734.9354538</v>
      </c>
      <c r="E327">
        <v>9024.2555673999996</v>
      </c>
      <c r="F327">
        <v>8.1440008999999994E-2</v>
      </c>
      <c r="G327">
        <v>0.636777021</v>
      </c>
      <c r="H327">
        <v>0.58491789400000005</v>
      </c>
      <c r="I327">
        <v>14171.767</v>
      </c>
      <c r="J327" t="s">
        <v>15</v>
      </c>
      <c r="K327" t="s">
        <v>16</v>
      </c>
    </row>
    <row r="328" spans="1:13" x14ac:dyDescent="0.3">
      <c r="A328">
        <v>327</v>
      </c>
      <c r="B328" s="1">
        <v>35065</v>
      </c>
      <c r="C328">
        <v>8287.7833680999993</v>
      </c>
      <c r="D328">
        <v>765.43744990000005</v>
      </c>
      <c r="E328">
        <v>9053.2208179000008</v>
      </c>
      <c r="F328">
        <v>8.4548633999999998E-2</v>
      </c>
      <c r="G328">
        <v>0.63801165800000004</v>
      </c>
      <c r="H328">
        <v>0.58406864400000003</v>
      </c>
      <c r="I328">
        <v>14189.742</v>
      </c>
      <c r="J328" t="s">
        <v>15</v>
      </c>
      <c r="K328" t="s">
        <v>16</v>
      </c>
    </row>
    <row r="329" spans="1:13" x14ac:dyDescent="0.3">
      <c r="A329">
        <v>328</v>
      </c>
      <c r="B329" s="1">
        <v>35096</v>
      </c>
      <c r="C329">
        <v>8292.7133959000003</v>
      </c>
      <c r="D329">
        <v>753.23995590000004</v>
      </c>
      <c r="E329">
        <v>9045.9533518000007</v>
      </c>
      <c r="F329">
        <v>8.3268167000000004E-2</v>
      </c>
      <c r="G329">
        <v>0.63669304699999996</v>
      </c>
      <c r="H329">
        <v>0.583676784</v>
      </c>
      <c r="I329">
        <v>14207.715</v>
      </c>
      <c r="J329" t="s">
        <v>15</v>
      </c>
      <c r="K329" t="s">
        <v>16</v>
      </c>
      <c r="L329" s="2">
        <v>1996</v>
      </c>
      <c r="M329" s="3">
        <v>250.08</v>
      </c>
    </row>
    <row r="330" spans="1:13" x14ac:dyDescent="0.3">
      <c r="A330">
        <v>329</v>
      </c>
      <c r="B330" s="1">
        <v>35125</v>
      </c>
      <c r="C330">
        <v>8266.2267253000009</v>
      </c>
      <c r="D330">
        <v>760.10254710000004</v>
      </c>
      <c r="E330">
        <v>9026.3292724000003</v>
      </c>
      <c r="F330">
        <v>8.4209486E-2</v>
      </c>
      <c r="G330">
        <v>0.63450902099999995</v>
      </c>
      <c r="H330">
        <v>0.58107734300000002</v>
      </c>
      <c r="I330">
        <v>14225.691000000001</v>
      </c>
      <c r="J330" t="s">
        <v>15</v>
      </c>
      <c r="K330" t="s">
        <v>16</v>
      </c>
    </row>
    <row r="331" spans="1:13" x14ac:dyDescent="0.3">
      <c r="A331">
        <v>330</v>
      </c>
      <c r="B331" s="1">
        <v>35156</v>
      </c>
      <c r="C331">
        <v>8295.6466450000007</v>
      </c>
      <c r="D331">
        <v>778.39347710000004</v>
      </c>
      <c r="E331">
        <v>9074.0401220999993</v>
      </c>
      <c r="F331">
        <v>8.5782459000000005E-2</v>
      </c>
      <c r="G331">
        <v>0.63718401899999999</v>
      </c>
      <c r="H331">
        <v>0.58252480699999998</v>
      </c>
      <c r="I331">
        <v>14240.847</v>
      </c>
      <c r="J331" t="s">
        <v>15</v>
      </c>
      <c r="K331" t="s">
        <v>16</v>
      </c>
    </row>
    <row r="332" spans="1:13" x14ac:dyDescent="0.3">
      <c r="A332">
        <v>331</v>
      </c>
      <c r="B332" s="1">
        <v>35186</v>
      </c>
      <c r="C332">
        <v>8301.5750012000008</v>
      </c>
      <c r="D332">
        <v>762.6828802</v>
      </c>
      <c r="E332">
        <v>9064.2578814000008</v>
      </c>
      <c r="F332">
        <v>8.4141789999999994E-2</v>
      </c>
      <c r="G332">
        <v>0.63582037999999996</v>
      </c>
      <c r="H332">
        <v>0.58232131499999995</v>
      </c>
      <c r="I332">
        <v>14256.004000000001</v>
      </c>
      <c r="J332" t="s">
        <v>15</v>
      </c>
      <c r="K332" t="s">
        <v>16</v>
      </c>
    </row>
    <row r="333" spans="1:13" x14ac:dyDescent="0.3">
      <c r="A333">
        <v>332</v>
      </c>
      <c r="B333" s="1">
        <v>35217</v>
      </c>
      <c r="C333">
        <v>8305.1798631999991</v>
      </c>
      <c r="D333">
        <v>747.32340520000002</v>
      </c>
      <c r="E333">
        <v>9052.5032685000006</v>
      </c>
      <c r="F333">
        <v>8.2554337000000005E-2</v>
      </c>
      <c r="G333">
        <v>0.634321476</v>
      </c>
      <c r="H333">
        <v>0.58195548699999999</v>
      </c>
      <c r="I333">
        <v>14271.16</v>
      </c>
      <c r="J333" t="s">
        <v>15</v>
      </c>
      <c r="K333" t="s">
        <v>16</v>
      </c>
    </row>
    <row r="334" spans="1:13" x14ac:dyDescent="0.3">
      <c r="A334">
        <v>333</v>
      </c>
      <c r="B334" s="1">
        <v>35247</v>
      </c>
      <c r="C334">
        <v>8307.3553021000007</v>
      </c>
      <c r="D334">
        <v>778.36365799999999</v>
      </c>
      <c r="E334">
        <v>9085.7189601999999</v>
      </c>
      <c r="F334">
        <v>8.5668912E-2</v>
      </c>
      <c r="G334">
        <v>0.63590619400000004</v>
      </c>
      <c r="H334">
        <v>0.58142880200000002</v>
      </c>
      <c r="I334">
        <v>14287.829</v>
      </c>
      <c r="J334" t="s">
        <v>15</v>
      </c>
      <c r="K334" t="s">
        <v>16</v>
      </c>
    </row>
    <row r="335" spans="1:13" x14ac:dyDescent="0.3">
      <c r="A335">
        <v>334</v>
      </c>
      <c r="B335" s="1">
        <v>35278</v>
      </c>
      <c r="C335">
        <v>8305.1052153000001</v>
      </c>
      <c r="D335">
        <v>793.31587739999998</v>
      </c>
      <c r="E335">
        <v>9098.4210927000004</v>
      </c>
      <c r="F335">
        <v>8.7192697E-2</v>
      </c>
      <c r="G335">
        <v>0.63605319999999999</v>
      </c>
      <c r="H335">
        <v>0.580594006</v>
      </c>
      <c r="I335">
        <v>14304.496999999999</v>
      </c>
      <c r="J335" t="s">
        <v>15</v>
      </c>
      <c r="K335" t="s">
        <v>16</v>
      </c>
    </row>
    <row r="336" spans="1:13" x14ac:dyDescent="0.3">
      <c r="A336">
        <v>335</v>
      </c>
      <c r="B336" s="1">
        <v>35309</v>
      </c>
      <c r="C336">
        <v>8295.5040169000004</v>
      </c>
      <c r="D336">
        <v>778.11528610000005</v>
      </c>
      <c r="E336">
        <v>9073.6193029999995</v>
      </c>
      <c r="F336">
        <v>8.5755778000000005E-2</v>
      </c>
      <c r="G336">
        <v>0.63358104400000004</v>
      </c>
      <c r="H336">
        <v>0.57924780799999998</v>
      </c>
      <c r="I336">
        <v>14321.165999999999</v>
      </c>
      <c r="J336" t="s">
        <v>15</v>
      </c>
      <c r="K336" t="s">
        <v>16</v>
      </c>
    </row>
    <row r="337" spans="1:11" x14ac:dyDescent="0.3">
      <c r="A337">
        <v>336</v>
      </c>
      <c r="B337" s="1">
        <v>35339</v>
      </c>
      <c r="C337">
        <v>8301.6665298999997</v>
      </c>
      <c r="D337">
        <v>796.9874701</v>
      </c>
      <c r="E337">
        <v>9098.6539998999997</v>
      </c>
      <c r="F337">
        <v>8.7593997000000007E-2</v>
      </c>
      <c r="G337">
        <v>0.63468094399999997</v>
      </c>
      <c r="H337">
        <v>0.57908670299999998</v>
      </c>
      <c r="I337">
        <v>14335.791999999999</v>
      </c>
      <c r="J337" t="s">
        <v>15</v>
      </c>
      <c r="K337" t="s">
        <v>16</v>
      </c>
    </row>
    <row r="338" spans="1:11" x14ac:dyDescent="0.3">
      <c r="A338">
        <v>337</v>
      </c>
      <c r="B338" s="1">
        <v>35370</v>
      </c>
      <c r="C338">
        <v>8300.9948949999998</v>
      </c>
      <c r="D338">
        <v>768.17497630000003</v>
      </c>
      <c r="E338">
        <v>9069.1698713000005</v>
      </c>
      <c r="F338">
        <v>8.4701795999999996E-2</v>
      </c>
      <c r="G338">
        <v>0.63197971200000003</v>
      </c>
      <c r="H338">
        <v>0.57844989499999999</v>
      </c>
      <c r="I338">
        <v>14350.413</v>
      </c>
      <c r="J338" t="s">
        <v>15</v>
      </c>
      <c r="K338" t="s">
        <v>16</v>
      </c>
    </row>
    <row r="339" spans="1:11" x14ac:dyDescent="0.3">
      <c r="A339">
        <v>338</v>
      </c>
      <c r="B339" s="1">
        <v>35400</v>
      </c>
      <c r="C339">
        <v>8324.1621512000002</v>
      </c>
      <c r="D339">
        <v>786.2949304</v>
      </c>
      <c r="E339">
        <v>9110.4570815999996</v>
      </c>
      <c r="F339">
        <v>8.6306859E-2</v>
      </c>
      <c r="G339">
        <v>0.63421039700000004</v>
      </c>
      <c r="H339">
        <v>0.57947369000000004</v>
      </c>
      <c r="I339">
        <v>14365.039000000001</v>
      </c>
      <c r="J339" t="s">
        <v>15</v>
      </c>
      <c r="K339" t="s">
        <v>16</v>
      </c>
    </row>
    <row r="340" spans="1:11" x14ac:dyDescent="0.3">
      <c r="A340">
        <v>339</v>
      </c>
      <c r="B340" s="1">
        <v>35431</v>
      </c>
      <c r="C340">
        <v>8335.2262112999997</v>
      </c>
      <c r="D340">
        <v>780.89294619999998</v>
      </c>
      <c r="E340">
        <v>9116.1191574999993</v>
      </c>
      <c r="F340">
        <v>8.5660678000000004E-2</v>
      </c>
      <c r="G340">
        <v>0.633761452</v>
      </c>
      <c r="H340">
        <v>0.57947301699999998</v>
      </c>
      <c r="I340">
        <v>14384.148999999999</v>
      </c>
      <c r="J340" t="s">
        <v>15</v>
      </c>
      <c r="K340" t="s">
        <v>16</v>
      </c>
    </row>
    <row r="341" spans="1:11" x14ac:dyDescent="0.3">
      <c r="A341">
        <v>340</v>
      </c>
      <c r="B341" s="1">
        <v>35462</v>
      </c>
      <c r="C341">
        <v>8334.7917742999998</v>
      </c>
      <c r="D341">
        <v>794.49355349999996</v>
      </c>
      <c r="E341">
        <v>9129.2853278000002</v>
      </c>
      <c r="F341">
        <v>8.7026916999999995E-2</v>
      </c>
      <c r="G341">
        <v>0.63383461100000005</v>
      </c>
      <c r="H341">
        <v>0.57867393899999997</v>
      </c>
      <c r="I341">
        <v>14403.261</v>
      </c>
      <c r="J341" t="s">
        <v>15</v>
      </c>
      <c r="K341" t="s">
        <v>16</v>
      </c>
    </row>
    <row r="342" spans="1:11" x14ac:dyDescent="0.3">
      <c r="A342">
        <v>341</v>
      </c>
      <c r="B342" s="1">
        <v>35490</v>
      </c>
      <c r="C342">
        <v>8337.9147515999994</v>
      </c>
      <c r="D342">
        <v>783.75163410000005</v>
      </c>
      <c r="E342">
        <v>9121.6663857000003</v>
      </c>
      <c r="F342">
        <v>8.5921979999999995E-2</v>
      </c>
      <c r="G342">
        <v>0.63246649200000005</v>
      </c>
      <c r="H342">
        <v>0.57812371799999995</v>
      </c>
      <c r="I342">
        <v>14422.370999999999</v>
      </c>
      <c r="J342" t="s">
        <v>15</v>
      </c>
      <c r="K342" t="s">
        <v>16</v>
      </c>
    </row>
    <row r="343" spans="1:11" x14ac:dyDescent="0.3">
      <c r="A343">
        <v>342</v>
      </c>
      <c r="B343" s="1">
        <v>35521</v>
      </c>
      <c r="C343">
        <v>8330.9171762999995</v>
      </c>
      <c r="D343">
        <v>780.67118770000002</v>
      </c>
      <c r="E343">
        <v>9111.5883639999993</v>
      </c>
      <c r="F343">
        <v>8.5678934999999998E-2</v>
      </c>
      <c r="G343">
        <v>0.63128526799999996</v>
      </c>
      <c r="H343">
        <v>0.57719741800000002</v>
      </c>
      <c r="I343">
        <v>14433.393</v>
      </c>
      <c r="J343" t="s">
        <v>15</v>
      </c>
      <c r="K343" t="s">
        <v>16</v>
      </c>
    </row>
    <row r="344" spans="1:11" x14ac:dyDescent="0.3">
      <c r="A344">
        <v>343</v>
      </c>
      <c r="B344" s="1">
        <v>35551</v>
      </c>
      <c r="C344">
        <v>8334.8826102000003</v>
      </c>
      <c r="D344">
        <v>778.99736870000004</v>
      </c>
      <c r="E344">
        <v>9113.8799789000004</v>
      </c>
      <c r="F344">
        <v>8.5473735999999995E-2</v>
      </c>
      <c r="G344">
        <v>0.63096216400000005</v>
      </c>
      <c r="H344">
        <v>0.57703147099999996</v>
      </c>
      <c r="I344">
        <v>14444.415999999999</v>
      </c>
      <c r="J344" t="s">
        <v>15</v>
      </c>
      <c r="K344" t="s">
        <v>16</v>
      </c>
    </row>
    <row r="345" spans="1:11" x14ac:dyDescent="0.3">
      <c r="A345">
        <v>344</v>
      </c>
      <c r="B345" s="1">
        <v>35582</v>
      </c>
      <c r="C345">
        <v>8336.0483908000006</v>
      </c>
      <c r="D345">
        <v>757.66472590000001</v>
      </c>
      <c r="E345">
        <v>9093.7131165999999</v>
      </c>
      <c r="F345">
        <v>8.3317421000000003E-2</v>
      </c>
      <c r="G345">
        <v>0.629085962</v>
      </c>
      <c r="H345">
        <v>0.57667214200000005</v>
      </c>
      <c r="I345">
        <v>14455.438</v>
      </c>
      <c r="J345" t="s">
        <v>15</v>
      </c>
      <c r="K345" t="s">
        <v>16</v>
      </c>
    </row>
    <row r="346" spans="1:11" x14ac:dyDescent="0.3">
      <c r="A346">
        <v>345</v>
      </c>
      <c r="B346" s="1">
        <v>35612</v>
      </c>
      <c r="C346">
        <v>8346.9920853000003</v>
      </c>
      <c r="D346">
        <v>784.26857900000005</v>
      </c>
      <c r="E346">
        <v>9131.2606642999999</v>
      </c>
      <c r="F346">
        <v>8.5888313999999993E-2</v>
      </c>
      <c r="G346">
        <v>0.63106774899999996</v>
      </c>
      <c r="H346">
        <v>0.576866404</v>
      </c>
      <c r="I346">
        <v>14469.540999999999</v>
      </c>
      <c r="J346" t="s">
        <v>15</v>
      </c>
      <c r="K346" t="s">
        <v>16</v>
      </c>
    </row>
    <row r="347" spans="1:11" x14ac:dyDescent="0.3">
      <c r="A347">
        <v>346</v>
      </c>
      <c r="B347" s="1">
        <v>35643</v>
      </c>
      <c r="C347">
        <v>8333.1994484000006</v>
      </c>
      <c r="D347">
        <v>770.64562479999995</v>
      </c>
      <c r="E347">
        <v>9103.8450732000001</v>
      </c>
      <c r="F347">
        <v>8.4650564999999997E-2</v>
      </c>
      <c r="G347">
        <v>0.62856040000000002</v>
      </c>
      <c r="H347">
        <v>0.57535240799999998</v>
      </c>
      <c r="I347">
        <v>14483.644</v>
      </c>
      <c r="J347" t="s">
        <v>15</v>
      </c>
      <c r="K347" t="s">
        <v>16</v>
      </c>
    </row>
    <row r="348" spans="1:11" x14ac:dyDescent="0.3">
      <c r="A348">
        <v>347</v>
      </c>
      <c r="B348" s="1">
        <v>35674</v>
      </c>
      <c r="C348">
        <v>8395.5676132999997</v>
      </c>
      <c r="D348">
        <v>736.73486079999998</v>
      </c>
      <c r="E348">
        <v>9132.3024741000008</v>
      </c>
      <c r="F348">
        <v>8.0673506000000006E-2</v>
      </c>
      <c r="G348">
        <v>0.62991183900000003</v>
      </c>
      <c r="H348">
        <v>0.57909464200000005</v>
      </c>
      <c r="I348">
        <v>14497.746999999999</v>
      </c>
      <c r="J348" t="s">
        <v>15</v>
      </c>
      <c r="K348" t="s">
        <v>16</v>
      </c>
    </row>
    <row r="349" spans="1:11" x14ac:dyDescent="0.3">
      <c r="A349">
        <v>348</v>
      </c>
      <c r="B349" s="1">
        <v>35704</v>
      </c>
      <c r="C349">
        <v>8388.8602983000001</v>
      </c>
      <c r="D349">
        <v>732.73868540000001</v>
      </c>
      <c r="E349">
        <v>9121.5989836999997</v>
      </c>
      <c r="F349">
        <v>8.0330070000000003E-2</v>
      </c>
      <c r="G349">
        <v>0.62859004399999996</v>
      </c>
      <c r="H349">
        <v>0.57809536100000003</v>
      </c>
      <c r="I349">
        <v>14511.205</v>
      </c>
      <c r="J349" t="s">
        <v>15</v>
      </c>
      <c r="K349" t="s">
        <v>16</v>
      </c>
    </row>
    <row r="350" spans="1:11" x14ac:dyDescent="0.3">
      <c r="A350">
        <v>349</v>
      </c>
      <c r="B350" s="1">
        <v>35735</v>
      </c>
      <c r="C350">
        <v>8447.7208124999997</v>
      </c>
      <c r="D350">
        <v>733.22124799999995</v>
      </c>
      <c r="E350">
        <v>9180.9420604999996</v>
      </c>
      <c r="F350">
        <v>7.9863400000000001E-2</v>
      </c>
      <c r="G350">
        <v>0.63209324899999997</v>
      </c>
      <c r="H350">
        <v>0.58161213300000003</v>
      </c>
      <c r="I350">
        <v>14524.664000000001</v>
      </c>
      <c r="J350" t="s">
        <v>15</v>
      </c>
      <c r="K350" t="s">
        <v>16</v>
      </c>
    </row>
    <row r="351" spans="1:11" x14ac:dyDescent="0.3">
      <c r="A351">
        <v>350</v>
      </c>
      <c r="B351" s="1">
        <v>35765</v>
      </c>
      <c r="C351">
        <v>8432.6544690999999</v>
      </c>
      <c r="D351">
        <v>724.35844350000002</v>
      </c>
      <c r="E351">
        <v>9157.0129127</v>
      </c>
      <c r="F351">
        <v>7.9104228999999998E-2</v>
      </c>
      <c r="G351">
        <v>0.62986215899999998</v>
      </c>
      <c r="H351">
        <v>0.58003739899999995</v>
      </c>
      <c r="I351">
        <v>14538.121999999999</v>
      </c>
      <c r="J351" t="s">
        <v>15</v>
      </c>
      <c r="K351" t="s">
        <v>16</v>
      </c>
    </row>
    <row r="352" spans="1:11" x14ac:dyDescent="0.3">
      <c r="A352">
        <v>351</v>
      </c>
      <c r="B352" s="1">
        <v>35796</v>
      </c>
      <c r="C352">
        <v>8439.8119112000004</v>
      </c>
      <c r="D352">
        <v>720.45857509999996</v>
      </c>
      <c r="E352">
        <v>9160.2704864000007</v>
      </c>
      <c r="F352">
        <v>7.8650360000000002E-2</v>
      </c>
      <c r="G352">
        <v>0.62919861700000002</v>
      </c>
      <c r="H352">
        <v>0.57971191899999996</v>
      </c>
      <c r="I352">
        <v>14558.630999999999</v>
      </c>
      <c r="J352" t="s">
        <v>15</v>
      </c>
      <c r="K352" t="s">
        <v>16</v>
      </c>
    </row>
    <row r="353" spans="1:11" x14ac:dyDescent="0.3">
      <c r="A353">
        <v>352</v>
      </c>
      <c r="B353" s="1">
        <v>35827</v>
      </c>
      <c r="C353">
        <v>8453.1472598</v>
      </c>
      <c r="D353">
        <v>712.38437109999995</v>
      </c>
      <c r="E353">
        <v>9165.5316309000009</v>
      </c>
      <c r="F353">
        <v>7.7724283000000005E-2</v>
      </c>
      <c r="G353">
        <v>0.62867445499999997</v>
      </c>
      <c r="H353">
        <v>0.57981118399999998</v>
      </c>
      <c r="I353">
        <v>14579.138000000001</v>
      </c>
      <c r="J353" t="s">
        <v>15</v>
      </c>
      <c r="K353" t="s">
        <v>16</v>
      </c>
    </row>
    <row r="354" spans="1:11" x14ac:dyDescent="0.3">
      <c r="A354">
        <v>353</v>
      </c>
      <c r="B354" s="1">
        <v>35855</v>
      </c>
      <c r="C354">
        <v>8456.1741282000003</v>
      </c>
      <c r="D354">
        <v>723.6784639</v>
      </c>
      <c r="E354">
        <v>9179.8525921</v>
      </c>
      <c r="F354">
        <v>7.8833343E-2</v>
      </c>
      <c r="G354">
        <v>0.62877222899999996</v>
      </c>
      <c r="H354">
        <v>0.57920401300000002</v>
      </c>
      <c r="I354">
        <v>14599.647000000001</v>
      </c>
      <c r="J354" t="s">
        <v>15</v>
      </c>
      <c r="K354" t="s">
        <v>16</v>
      </c>
    </row>
    <row r="355" spans="1:11" x14ac:dyDescent="0.3">
      <c r="A355">
        <v>354</v>
      </c>
      <c r="B355" s="1">
        <v>35886</v>
      </c>
      <c r="C355">
        <v>8488.6101097999999</v>
      </c>
      <c r="D355">
        <v>698.53629769999998</v>
      </c>
      <c r="E355">
        <v>9187.1464075000004</v>
      </c>
      <c r="F355">
        <v>7.6034088E-2</v>
      </c>
      <c r="G355">
        <v>0.628780754</v>
      </c>
      <c r="H355">
        <v>0.58097198299999997</v>
      </c>
      <c r="I355">
        <v>14611.049000000001</v>
      </c>
      <c r="J355" t="s">
        <v>15</v>
      </c>
      <c r="K355" t="s">
        <v>16</v>
      </c>
    </row>
    <row r="356" spans="1:11" x14ac:dyDescent="0.3">
      <c r="A356">
        <v>355</v>
      </c>
      <c r="B356" s="1">
        <v>35916</v>
      </c>
      <c r="C356">
        <v>8486.6271087000005</v>
      </c>
      <c r="D356">
        <v>714.44308179999996</v>
      </c>
      <c r="E356">
        <v>9201.0701905000005</v>
      </c>
      <c r="F356">
        <v>7.7647824000000004E-2</v>
      </c>
      <c r="G356">
        <v>0.62924254599999996</v>
      </c>
      <c r="H356">
        <v>0.58038323199999997</v>
      </c>
      <c r="I356">
        <v>14622.454</v>
      </c>
      <c r="J356" t="s">
        <v>15</v>
      </c>
      <c r="K356" t="s">
        <v>16</v>
      </c>
    </row>
    <row r="357" spans="1:11" x14ac:dyDescent="0.3">
      <c r="A357">
        <v>356</v>
      </c>
      <c r="B357" s="1">
        <v>35947</v>
      </c>
      <c r="C357">
        <v>8506.5378765999994</v>
      </c>
      <c r="D357">
        <v>722.9185569</v>
      </c>
      <c r="E357">
        <v>9229.4564336000003</v>
      </c>
      <c r="F357">
        <v>7.8327316999999994E-2</v>
      </c>
      <c r="G357">
        <v>0.63069203600000001</v>
      </c>
      <c r="H357">
        <v>0.58129162099999998</v>
      </c>
      <c r="I357">
        <v>14633.856</v>
      </c>
      <c r="J357" t="s">
        <v>15</v>
      </c>
      <c r="K357" t="s">
        <v>16</v>
      </c>
    </row>
    <row r="358" spans="1:11" x14ac:dyDescent="0.3">
      <c r="A358">
        <v>357</v>
      </c>
      <c r="B358" s="1">
        <v>35977</v>
      </c>
      <c r="C358">
        <v>8518.9093749999993</v>
      </c>
      <c r="D358">
        <v>738.19120529999998</v>
      </c>
      <c r="E358">
        <v>9257.1005803000007</v>
      </c>
      <c r="F358">
        <v>7.9743241000000006E-2</v>
      </c>
      <c r="G358">
        <v>0.63191626300000003</v>
      </c>
      <c r="H358">
        <v>0.58152521199999996</v>
      </c>
      <c r="I358">
        <v>14649.252</v>
      </c>
      <c r="J358" t="s">
        <v>15</v>
      </c>
      <c r="K358" t="s">
        <v>16</v>
      </c>
    </row>
    <row r="359" spans="1:11" x14ac:dyDescent="0.3">
      <c r="A359">
        <v>358</v>
      </c>
      <c r="B359" s="1">
        <v>36008</v>
      </c>
      <c r="C359">
        <v>8530.7559094999997</v>
      </c>
      <c r="D359">
        <v>717.20898569999997</v>
      </c>
      <c r="E359">
        <v>9247.9648952000007</v>
      </c>
      <c r="F359">
        <v>7.7553169000000005E-2</v>
      </c>
      <c r="G359">
        <v>0.63062994500000003</v>
      </c>
      <c r="H359">
        <v>0.58172259400000004</v>
      </c>
      <c r="I359">
        <v>14664.646000000001</v>
      </c>
      <c r="J359" t="s">
        <v>15</v>
      </c>
      <c r="K359" t="s">
        <v>16</v>
      </c>
    </row>
    <row r="360" spans="1:11" x14ac:dyDescent="0.3">
      <c r="A360">
        <v>359</v>
      </c>
      <c r="B360" s="1">
        <v>36039</v>
      </c>
      <c r="C360">
        <v>8574.5784817999993</v>
      </c>
      <c r="D360">
        <v>708.62430270000004</v>
      </c>
      <c r="E360">
        <v>9283.2027844999993</v>
      </c>
      <c r="F360">
        <v>7.6334031999999996E-2</v>
      </c>
      <c r="G360">
        <v>0.63236895299999996</v>
      </c>
      <c r="H360">
        <v>0.58409767999999995</v>
      </c>
      <c r="I360">
        <v>14680.041999999999</v>
      </c>
      <c r="J360" t="s">
        <v>15</v>
      </c>
      <c r="K360" t="s">
        <v>16</v>
      </c>
    </row>
    <row r="361" spans="1:11" x14ac:dyDescent="0.3">
      <c r="A361">
        <v>360</v>
      </c>
      <c r="B361" s="1">
        <v>36069</v>
      </c>
      <c r="C361">
        <v>8585.4030834000005</v>
      </c>
      <c r="D361">
        <v>677.43405840000003</v>
      </c>
      <c r="E361">
        <v>9262.8371418000006</v>
      </c>
      <c r="F361">
        <v>7.3134617999999998E-2</v>
      </c>
      <c r="G361">
        <v>0.63032200500000002</v>
      </c>
      <c r="H361">
        <v>0.58422364599999999</v>
      </c>
      <c r="I361">
        <v>14695.405000000001</v>
      </c>
      <c r="J361" t="s">
        <v>15</v>
      </c>
      <c r="K361" t="s">
        <v>16</v>
      </c>
    </row>
    <row r="362" spans="1:11" x14ac:dyDescent="0.3">
      <c r="A362">
        <v>361</v>
      </c>
      <c r="B362" s="1">
        <v>36100</v>
      </c>
      <c r="C362">
        <v>8563.0814327000007</v>
      </c>
      <c r="D362">
        <v>707.04200330000003</v>
      </c>
      <c r="E362">
        <v>9270.1234359999999</v>
      </c>
      <c r="F362">
        <v>7.6271044999999996E-2</v>
      </c>
      <c r="G362">
        <v>0.63015874000000005</v>
      </c>
      <c r="H362">
        <v>0.58209587399999996</v>
      </c>
      <c r="I362">
        <v>14710.775</v>
      </c>
      <c r="J362" t="s">
        <v>15</v>
      </c>
      <c r="K362" t="s">
        <v>16</v>
      </c>
    </row>
    <row r="363" spans="1:11" x14ac:dyDescent="0.3">
      <c r="A363">
        <v>362</v>
      </c>
      <c r="B363" s="1">
        <v>36130</v>
      </c>
      <c r="C363">
        <v>8586.0000983999998</v>
      </c>
      <c r="D363">
        <v>664.5175716</v>
      </c>
      <c r="E363">
        <v>9250.5176699999993</v>
      </c>
      <c r="F363">
        <v>7.1835716999999993E-2</v>
      </c>
      <c r="G363">
        <v>0.62816996999999997</v>
      </c>
      <c r="H363">
        <v>0.58304493000000002</v>
      </c>
      <c r="I363">
        <v>14726.138000000001</v>
      </c>
      <c r="J363" t="s">
        <v>15</v>
      </c>
      <c r="K363" t="s">
        <v>16</v>
      </c>
    </row>
    <row r="364" spans="1:11" x14ac:dyDescent="0.3">
      <c r="A364">
        <v>363</v>
      </c>
      <c r="B364" s="1">
        <v>36161</v>
      </c>
      <c r="C364">
        <v>8585.8898838999994</v>
      </c>
      <c r="D364">
        <v>658.07268599999998</v>
      </c>
      <c r="E364">
        <v>9243.9625698</v>
      </c>
      <c r="F364">
        <v>7.1189457999999997E-2</v>
      </c>
      <c r="G364">
        <v>0.62685169600000001</v>
      </c>
      <c r="H364">
        <v>0.582226464</v>
      </c>
      <c r="I364">
        <v>14746.65</v>
      </c>
      <c r="J364" t="s">
        <v>15</v>
      </c>
      <c r="K364" t="s">
        <v>16</v>
      </c>
    </row>
    <row r="365" spans="1:11" x14ac:dyDescent="0.3">
      <c r="A365">
        <v>364</v>
      </c>
      <c r="B365" s="1">
        <v>36192</v>
      </c>
      <c r="C365">
        <v>8594.1828535999994</v>
      </c>
      <c r="D365">
        <v>658.32405630000005</v>
      </c>
      <c r="E365">
        <v>9252.5069098999993</v>
      </c>
      <c r="F365">
        <v>7.1150884999999997E-2</v>
      </c>
      <c r="G365">
        <v>0.62655954400000002</v>
      </c>
      <c r="H365">
        <v>0.58197927800000004</v>
      </c>
      <c r="I365">
        <v>14767.163</v>
      </c>
      <c r="J365" t="s">
        <v>15</v>
      </c>
      <c r="K365" t="s">
        <v>16</v>
      </c>
    </row>
    <row r="366" spans="1:11" x14ac:dyDescent="0.3">
      <c r="A366">
        <v>365</v>
      </c>
      <c r="B366" s="1">
        <v>36220</v>
      </c>
      <c r="C366">
        <v>8620.8428588000006</v>
      </c>
      <c r="D366">
        <v>650.14449809999996</v>
      </c>
      <c r="E366">
        <v>9270.987357</v>
      </c>
      <c r="F366">
        <v>7.0126780999999999E-2</v>
      </c>
      <c r="G366">
        <v>0.62694016200000002</v>
      </c>
      <c r="H366">
        <v>0.58297486600000004</v>
      </c>
      <c r="I366">
        <v>14787.674999999999</v>
      </c>
      <c r="J366" t="s">
        <v>15</v>
      </c>
      <c r="K366" t="s">
        <v>16</v>
      </c>
    </row>
    <row r="367" spans="1:11" x14ac:dyDescent="0.3">
      <c r="A367">
        <v>366</v>
      </c>
      <c r="B367" s="1">
        <v>36251</v>
      </c>
      <c r="C367">
        <v>8622.6614172000009</v>
      </c>
      <c r="D367">
        <v>646.95983820000004</v>
      </c>
      <c r="E367">
        <v>9269.6212555000002</v>
      </c>
      <c r="F367">
        <v>6.9793557000000006E-2</v>
      </c>
      <c r="G367">
        <v>0.62629842300000005</v>
      </c>
      <c r="H367">
        <v>0.58258682900000003</v>
      </c>
      <c r="I367">
        <v>14800.646000000001</v>
      </c>
      <c r="J367" t="s">
        <v>15</v>
      </c>
      <c r="K367" t="s">
        <v>16</v>
      </c>
    </row>
    <row r="368" spans="1:11" x14ac:dyDescent="0.3">
      <c r="A368">
        <v>367</v>
      </c>
      <c r="B368" s="1">
        <v>36281</v>
      </c>
      <c r="C368">
        <v>8610.6828342000008</v>
      </c>
      <c r="D368">
        <v>650.61393290000001</v>
      </c>
      <c r="E368">
        <v>9261.2967671000006</v>
      </c>
      <c r="F368">
        <v>7.0250846000000006E-2</v>
      </c>
      <c r="G368">
        <v>0.62518816399999999</v>
      </c>
      <c r="H368">
        <v>0.58126816699999995</v>
      </c>
      <c r="I368">
        <v>14813.615</v>
      </c>
      <c r="J368" t="s">
        <v>15</v>
      </c>
      <c r="K368" t="s">
        <v>16</v>
      </c>
    </row>
    <row r="369" spans="1:11" x14ac:dyDescent="0.3">
      <c r="A369">
        <v>368</v>
      </c>
      <c r="B369" s="1">
        <v>36312</v>
      </c>
      <c r="C369">
        <v>8661.8709338999997</v>
      </c>
      <c r="D369">
        <v>617.41167989999997</v>
      </c>
      <c r="E369">
        <v>9279.2826138</v>
      </c>
      <c r="F369">
        <v>6.6536575000000001E-2</v>
      </c>
      <c r="G369">
        <v>0.62585430099999995</v>
      </c>
      <c r="H369">
        <v>0.58421209900000004</v>
      </c>
      <c r="I369">
        <v>14826.585999999999</v>
      </c>
      <c r="J369" t="s">
        <v>15</v>
      </c>
      <c r="K369" t="s">
        <v>16</v>
      </c>
    </row>
    <row r="370" spans="1:11" x14ac:dyDescent="0.3">
      <c r="A370">
        <v>369</v>
      </c>
      <c r="B370" s="1">
        <v>36342</v>
      </c>
      <c r="C370">
        <v>8680.0401643999994</v>
      </c>
      <c r="D370">
        <v>620.84421789999999</v>
      </c>
      <c r="E370">
        <v>9300.8843823999996</v>
      </c>
      <c r="F370">
        <v>6.6751094999999996E-2</v>
      </c>
      <c r="G370">
        <v>0.62661096999999999</v>
      </c>
      <c r="H370">
        <v>0.58478400200000002</v>
      </c>
      <c r="I370">
        <v>14843.156000000001</v>
      </c>
      <c r="J370" t="s">
        <v>15</v>
      </c>
      <c r="K370" t="s">
        <v>16</v>
      </c>
    </row>
    <row r="371" spans="1:11" x14ac:dyDescent="0.3">
      <c r="A371">
        <v>370</v>
      </c>
      <c r="B371" s="1">
        <v>36373</v>
      </c>
      <c r="C371">
        <v>8687.6600238999999</v>
      </c>
      <c r="D371">
        <v>644.4634016</v>
      </c>
      <c r="E371">
        <v>9332.1234254999999</v>
      </c>
      <c r="F371">
        <v>6.9058601999999997E-2</v>
      </c>
      <c r="G371">
        <v>0.62801454400000001</v>
      </c>
      <c r="H371">
        <v>0.58464473800000005</v>
      </c>
      <c r="I371">
        <v>14859.725</v>
      </c>
      <c r="J371" t="s">
        <v>15</v>
      </c>
      <c r="K371" t="s">
        <v>16</v>
      </c>
    </row>
    <row r="372" spans="1:11" x14ac:dyDescent="0.3">
      <c r="A372">
        <v>371</v>
      </c>
      <c r="B372" s="1">
        <v>36404</v>
      </c>
      <c r="C372">
        <v>8701.0592570999997</v>
      </c>
      <c r="D372">
        <v>659.07517810000002</v>
      </c>
      <c r="E372">
        <v>9360.1344351999996</v>
      </c>
      <c r="F372">
        <v>7.0413003000000002E-2</v>
      </c>
      <c r="G372">
        <v>0.629197958</v>
      </c>
      <c r="H372">
        <v>0.58489424000000001</v>
      </c>
      <c r="I372">
        <v>14876.295</v>
      </c>
      <c r="J372" t="s">
        <v>15</v>
      </c>
      <c r="K372" t="s">
        <v>16</v>
      </c>
    </row>
    <row r="373" spans="1:11" x14ac:dyDescent="0.3">
      <c r="A373">
        <v>372</v>
      </c>
      <c r="B373" s="1">
        <v>36434</v>
      </c>
      <c r="C373">
        <v>8741.4781247999999</v>
      </c>
      <c r="D373">
        <v>635.39507189999995</v>
      </c>
      <c r="E373">
        <v>9376.8731967000003</v>
      </c>
      <c r="F373">
        <v>6.7761934999999995E-2</v>
      </c>
      <c r="G373">
        <v>0.62962112999999997</v>
      </c>
      <c r="H373">
        <v>0.58695678399999995</v>
      </c>
      <c r="I373">
        <v>14892.882</v>
      </c>
      <c r="J373" t="s">
        <v>15</v>
      </c>
      <c r="K373" t="s">
        <v>16</v>
      </c>
    </row>
    <row r="374" spans="1:11" x14ac:dyDescent="0.3">
      <c r="A374">
        <v>373</v>
      </c>
      <c r="B374" s="1">
        <v>36465</v>
      </c>
      <c r="C374">
        <v>8752.1949272999991</v>
      </c>
      <c r="D374">
        <v>602.3848802</v>
      </c>
      <c r="E374">
        <v>9354.5798075999992</v>
      </c>
      <c r="F374">
        <v>6.4394648999999998E-2</v>
      </c>
      <c r="G374">
        <v>0.62742537499999995</v>
      </c>
      <c r="H374">
        <v>0.58702253900000001</v>
      </c>
      <c r="I374">
        <v>14909.47</v>
      </c>
      <c r="J374" t="s">
        <v>15</v>
      </c>
      <c r="K374" t="s">
        <v>16</v>
      </c>
    </row>
    <row r="375" spans="1:11" x14ac:dyDescent="0.3">
      <c r="A375">
        <v>374</v>
      </c>
      <c r="B375" s="1">
        <v>36495</v>
      </c>
      <c r="C375">
        <v>8785.7888344000003</v>
      </c>
      <c r="D375">
        <v>629.34784930000001</v>
      </c>
      <c r="E375">
        <v>9415.1366837000005</v>
      </c>
      <c r="F375">
        <v>6.6844261000000002E-2</v>
      </c>
      <c r="G375">
        <v>0.63078525600000002</v>
      </c>
      <c r="H375">
        <v>0.58862088199999996</v>
      </c>
      <c r="I375">
        <v>14926.057000000001</v>
      </c>
      <c r="J375" t="s">
        <v>15</v>
      </c>
      <c r="K375" t="s">
        <v>16</v>
      </c>
    </row>
    <row r="376" spans="1:11" x14ac:dyDescent="0.3">
      <c r="A376">
        <v>375</v>
      </c>
      <c r="B376" s="1">
        <v>36526</v>
      </c>
      <c r="C376">
        <v>8737.9386132</v>
      </c>
      <c r="D376">
        <v>634.30944399999998</v>
      </c>
      <c r="E376">
        <v>9372.2480572000004</v>
      </c>
      <c r="F376">
        <v>6.7679540999999996E-2</v>
      </c>
      <c r="G376">
        <v>0.62699257799999997</v>
      </c>
      <c r="H376">
        <v>0.58455800800000002</v>
      </c>
      <c r="I376">
        <v>14947.941000000001</v>
      </c>
      <c r="J376" t="s">
        <v>15</v>
      </c>
      <c r="K376" t="s">
        <v>16</v>
      </c>
    </row>
    <row r="377" spans="1:11" x14ac:dyDescent="0.3">
      <c r="A377">
        <v>376</v>
      </c>
      <c r="B377" s="1">
        <v>36557</v>
      </c>
      <c r="C377">
        <v>8788.8725520000007</v>
      </c>
      <c r="D377">
        <v>622.98940990000006</v>
      </c>
      <c r="E377">
        <v>9411.8619619000001</v>
      </c>
      <c r="F377">
        <v>6.6191941000000004E-2</v>
      </c>
      <c r="G377">
        <v>0.62872241200000001</v>
      </c>
      <c r="H377">
        <v>0.58710605500000002</v>
      </c>
      <c r="I377">
        <v>14969.821</v>
      </c>
      <c r="J377" t="s">
        <v>15</v>
      </c>
      <c r="K377" t="s">
        <v>16</v>
      </c>
    </row>
    <row r="378" spans="1:11" x14ac:dyDescent="0.3">
      <c r="A378">
        <v>377</v>
      </c>
      <c r="B378" s="1">
        <v>36586</v>
      </c>
      <c r="C378">
        <v>8836.9221323999991</v>
      </c>
      <c r="D378">
        <v>620.92249230000004</v>
      </c>
      <c r="E378">
        <v>9457.8446246999993</v>
      </c>
      <c r="F378">
        <v>6.5651584999999998E-2</v>
      </c>
      <c r="G378">
        <v>0.63087184699999999</v>
      </c>
      <c r="H378">
        <v>0.58945411000000003</v>
      </c>
      <c r="I378">
        <v>14991.705</v>
      </c>
      <c r="J378" t="s">
        <v>15</v>
      </c>
      <c r="K378" t="s">
        <v>16</v>
      </c>
    </row>
    <row r="379" spans="1:11" x14ac:dyDescent="0.3">
      <c r="A379">
        <v>378</v>
      </c>
      <c r="B379" s="1">
        <v>36617</v>
      </c>
      <c r="C379">
        <v>8873.8011174000003</v>
      </c>
      <c r="D379">
        <v>604.37035549999996</v>
      </c>
      <c r="E379">
        <v>9478.1714730000003</v>
      </c>
      <c r="F379">
        <v>6.3764446000000002E-2</v>
      </c>
      <c r="G379">
        <v>0.63164337999999998</v>
      </c>
      <c r="H379">
        <v>0.59136698899999995</v>
      </c>
      <c r="I379">
        <v>15005.574000000001</v>
      </c>
      <c r="J379" t="s">
        <v>15</v>
      </c>
      <c r="K379" t="s">
        <v>16</v>
      </c>
    </row>
    <row r="380" spans="1:11" x14ac:dyDescent="0.3">
      <c r="A380">
        <v>379</v>
      </c>
      <c r="B380" s="1">
        <v>36647</v>
      </c>
      <c r="C380">
        <v>8869.8486916999991</v>
      </c>
      <c r="D380">
        <v>607.96174910000002</v>
      </c>
      <c r="E380">
        <v>9477.8104407999999</v>
      </c>
      <c r="F380">
        <v>6.4145802000000002E-2</v>
      </c>
      <c r="G380">
        <v>0.63103620599999999</v>
      </c>
      <c r="H380">
        <v>0.59055788300000001</v>
      </c>
      <c r="I380">
        <v>15019.44</v>
      </c>
      <c r="J380" t="s">
        <v>15</v>
      </c>
      <c r="K380" t="s">
        <v>16</v>
      </c>
    </row>
    <row r="381" spans="1:11" x14ac:dyDescent="0.3">
      <c r="A381">
        <v>380</v>
      </c>
      <c r="B381" s="1">
        <v>36678</v>
      </c>
      <c r="C381">
        <v>8910.0927649999994</v>
      </c>
      <c r="D381">
        <v>580.36804740000002</v>
      </c>
      <c r="E381">
        <v>9490.4608124000006</v>
      </c>
      <c r="F381">
        <v>6.1152777999999998E-2</v>
      </c>
      <c r="G381">
        <v>0.63129553299999996</v>
      </c>
      <c r="H381">
        <v>0.59269005699999999</v>
      </c>
      <c r="I381">
        <v>15033.308999999999</v>
      </c>
      <c r="J381" t="s">
        <v>15</v>
      </c>
      <c r="K381" t="s">
        <v>16</v>
      </c>
    </row>
    <row r="382" spans="1:11" x14ac:dyDescent="0.3">
      <c r="A382">
        <v>381</v>
      </c>
      <c r="B382" s="1">
        <v>36708</v>
      </c>
      <c r="C382">
        <v>8991.9710438999991</v>
      </c>
      <c r="D382">
        <v>569.27958679999995</v>
      </c>
      <c r="E382">
        <v>9561.2506307000003</v>
      </c>
      <c r="F382">
        <v>5.9540284999999998E-2</v>
      </c>
      <c r="G382">
        <v>0.63528030300000005</v>
      </c>
      <c r="H382">
        <v>0.59745553299999998</v>
      </c>
      <c r="I382">
        <v>15050.444</v>
      </c>
      <c r="J382" t="s">
        <v>15</v>
      </c>
      <c r="K382" t="s">
        <v>16</v>
      </c>
    </row>
    <row r="383" spans="1:11" x14ac:dyDescent="0.3">
      <c r="A383">
        <v>382</v>
      </c>
      <c r="B383" s="1">
        <v>36739</v>
      </c>
      <c r="C383">
        <v>8988.6351233999994</v>
      </c>
      <c r="D383">
        <v>578.95795950000002</v>
      </c>
      <c r="E383">
        <v>9567.5930829000008</v>
      </c>
      <c r="F383">
        <v>6.0512393999999997E-2</v>
      </c>
      <c r="G383">
        <v>0.63497879000000002</v>
      </c>
      <c r="H383">
        <v>0.59655470399999999</v>
      </c>
      <c r="I383">
        <v>15067.579</v>
      </c>
      <c r="J383" t="s">
        <v>15</v>
      </c>
      <c r="K383" t="s">
        <v>16</v>
      </c>
    </row>
    <row r="384" spans="1:11" x14ac:dyDescent="0.3">
      <c r="A384">
        <v>383</v>
      </c>
      <c r="B384" s="1">
        <v>36770</v>
      </c>
      <c r="C384">
        <v>8984.9541191999997</v>
      </c>
      <c r="D384">
        <v>569.75634990000003</v>
      </c>
      <c r="E384">
        <v>9554.7104691000004</v>
      </c>
      <c r="F384">
        <v>5.9630938000000001E-2</v>
      </c>
      <c r="G384">
        <v>0.63340348800000001</v>
      </c>
      <c r="H384">
        <v>0.59563304399999994</v>
      </c>
      <c r="I384">
        <v>15084.714</v>
      </c>
      <c r="J384" t="s">
        <v>15</v>
      </c>
      <c r="K384" t="s">
        <v>16</v>
      </c>
    </row>
    <row r="385" spans="1:11" x14ac:dyDescent="0.3">
      <c r="A385">
        <v>384</v>
      </c>
      <c r="B385" s="1">
        <v>36800</v>
      </c>
      <c r="C385">
        <v>8960.3829103999997</v>
      </c>
      <c r="D385">
        <v>572.90789619999998</v>
      </c>
      <c r="E385">
        <v>9533.2908067000008</v>
      </c>
      <c r="F385">
        <v>6.0095502000000002E-2</v>
      </c>
      <c r="G385">
        <v>0.63126332799999996</v>
      </c>
      <c r="H385">
        <v>0.59332724199999998</v>
      </c>
      <c r="I385">
        <v>15101.924000000001</v>
      </c>
      <c r="J385" t="s">
        <v>15</v>
      </c>
      <c r="K385" t="s">
        <v>16</v>
      </c>
    </row>
    <row r="386" spans="1:11" x14ac:dyDescent="0.3">
      <c r="A386">
        <v>385</v>
      </c>
      <c r="B386" s="1">
        <v>36831</v>
      </c>
      <c r="C386">
        <v>8903.8617687000005</v>
      </c>
      <c r="D386">
        <v>594.71400659999995</v>
      </c>
      <c r="E386">
        <v>9498.5757752000009</v>
      </c>
      <c r="F386">
        <v>6.2610861000000004E-2</v>
      </c>
      <c r="G386">
        <v>0.62824870799999999</v>
      </c>
      <c r="H386">
        <v>0.58891351599999997</v>
      </c>
      <c r="I386">
        <v>15119.133</v>
      </c>
      <c r="J386" t="s">
        <v>15</v>
      </c>
      <c r="K386" t="s">
        <v>16</v>
      </c>
    </row>
    <row r="387" spans="1:11" x14ac:dyDescent="0.3">
      <c r="A387">
        <v>386</v>
      </c>
      <c r="B387" s="1">
        <v>36861</v>
      </c>
      <c r="C387">
        <v>8944.3860561000001</v>
      </c>
      <c r="D387">
        <v>595.66786669999999</v>
      </c>
      <c r="E387">
        <v>9540.0539227999998</v>
      </c>
      <c r="F387">
        <v>6.2438626999999997E-2</v>
      </c>
      <c r="G387">
        <v>0.63027469199999997</v>
      </c>
      <c r="H387">
        <v>0.59092120599999998</v>
      </c>
      <c r="I387">
        <v>15136.343000000001</v>
      </c>
      <c r="J387" t="s">
        <v>15</v>
      </c>
      <c r="K387" t="s">
        <v>16</v>
      </c>
    </row>
    <row r="388" spans="1:11" x14ac:dyDescent="0.3">
      <c r="A388">
        <v>387</v>
      </c>
      <c r="B388" s="1">
        <v>36892</v>
      </c>
      <c r="C388">
        <v>8953.6392665999992</v>
      </c>
      <c r="D388">
        <v>585.73499179999999</v>
      </c>
      <c r="E388">
        <v>9539.3742583999992</v>
      </c>
      <c r="F388">
        <v>6.1401825E-2</v>
      </c>
      <c r="G388">
        <v>0.62912497999999994</v>
      </c>
      <c r="H388">
        <v>0.59049555799999998</v>
      </c>
      <c r="I388">
        <v>15162.924000000001</v>
      </c>
      <c r="J388" t="s">
        <v>15</v>
      </c>
      <c r="K388" t="s">
        <v>16</v>
      </c>
    </row>
    <row r="389" spans="1:11" x14ac:dyDescent="0.3">
      <c r="A389">
        <v>388</v>
      </c>
      <c r="B389" s="1">
        <v>36923</v>
      </c>
      <c r="C389">
        <v>8953.9990180000004</v>
      </c>
      <c r="D389">
        <v>622.66342840000004</v>
      </c>
      <c r="E389">
        <v>9576.6624463000007</v>
      </c>
      <c r="F389">
        <v>6.5018833999999998E-2</v>
      </c>
      <c r="G389">
        <v>0.63047902700000003</v>
      </c>
      <c r="H389">
        <v>0.58948601599999995</v>
      </c>
      <c r="I389">
        <v>15189.502</v>
      </c>
      <c r="J389" t="s">
        <v>15</v>
      </c>
      <c r="K389" t="s">
        <v>16</v>
      </c>
    </row>
    <row r="390" spans="1:11" x14ac:dyDescent="0.3">
      <c r="A390">
        <v>389</v>
      </c>
      <c r="B390" s="1">
        <v>36951</v>
      </c>
      <c r="C390">
        <v>8963.8071350999999</v>
      </c>
      <c r="D390">
        <v>618.9311798</v>
      </c>
      <c r="E390">
        <v>9582.7383148999998</v>
      </c>
      <c r="F390">
        <v>6.4588133000000006E-2</v>
      </c>
      <c r="G390">
        <v>0.62977694799999995</v>
      </c>
      <c r="H390">
        <v>0.58910083099999999</v>
      </c>
      <c r="I390">
        <v>15216.083000000001</v>
      </c>
      <c r="J390" t="s">
        <v>15</v>
      </c>
      <c r="K390" t="s">
        <v>16</v>
      </c>
    </row>
    <row r="391" spans="1:11" x14ac:dyDescent="0.3">
      <c r="A391">
        <v>390</v>
      </c>
      <c r="B391" s="1">
        <v>36982</v>
      </c>
      <c r="C391">
        <v>9014.6816990000007</v>
      </c>
      <c r="D391">
        <v>655.92331230000002</v>
      </c>
      <c r="E391">
        <v>9670.6050113000001</v>
      </c>
      <c r="F391">
        <v>6.7826501999999997E-2</v>
      </c>
      <c r="G391">
        <v>0.63490670800000004</v>
      </c>
      <c r="H391">
        <v>0.59184320700000004</v>
      </c>
      <c r="I391">
        <v>15231.537</v>
      </c>
      <c r="J391" t="s">
        <v>15</v>
      </c>
      <c r="K391" t="s">
        <v>16</v>
      </c>
    </row>
    <row r="392" spans="1:11" x14ac:dyDescent="0.3">
      <c r="A392">
        <v>391</v>
      </c>
      <c r="B392" s="1">
        <v>37012</v>
      </c>
      <c r="C392">
        <v>9007.7978703000008</v>
      </c>
      <c r="D392">
        <v>666.90621629999998</v>
      </c>
      <c r="E392">
        <v>9674.7040866000007</v>
      </c>
      <c r="F392">
        <v>6.8932983000000003E-2</v>
      </c>
      <c r="G392">
        <v>0.63453190100000001</v>
      </c>
      <c r="H392">
        <v>0.59079172400000002</v>
      </c>
      <c r="I392">
        <v>15246.994000000001</v>
      </c>
      <c r="J392" t="s">
        <v>15</v>
      </c>
      <c r="K392" t="s">
        <v>16</v>
      </c>
    </row>
    <row r="393" spans="1:11" x14ac:dyDescent="0.3">
      <c r="A393">
        <v>392</v>
      </c>
      <c r="B393" s="1">
        <v>37043</v>
      </c>
      <c r="C393">
        <v>9004.7372918000001</v>
      </c>
      <c r="D393">
        <v>670.80883310000002</v>
      </c>
      <c r="E393">
        <v>9675.5461247999992</v>
      </c>
      <c r="F393">
        <v>6.9330332999999994E-2</v>
      </c>
      <c r="G393">
        <v>0.63394457599999998</v>
      </c>
      <c r="H393">
        <v>0.58999298700000002</v>
      </c>
      <c r="I393">
        <v>15262.448</v>
      </c>
      <c r="J393" t="s">
        <v>15</v>
      </c>
      <c r="K393" t="s">
        <v>16</v>
      </c>
    </row>
    <row r="394" spans="1:11" x14ac:dyDescent="0.3">
      <c r="A394">
        <v>393</v>
      </c>
      <c r="B394" s="1">
        <v>37073</v>
      </c>
      <c r="C394">
        <v>9024.4331805999991</v>
      </c>
      <c r="D394">
        <v>666.74372370000003</v>
      </c>
      <c r="E394">
        <v>9691.1769043999993</v>
      </c>
      <c r="F394">
        <v>6.8799046000000003E-2</v>
      </c>
      <c r="G394">
        <v>0.63424600900000005</v>
      </c>
      <c r="H394">
        <v>0.59061048900000002</v>
      </c>
      <c r="I394">
        <v>15279.839</v>
      </c>
      <c r="J394" t="s">
        <v>15</v>
      </c>
      <c r="K394" t="s">
        <v>16</v>
      </c>
    </row>
    <row r="395" spans="1:11" x14ac:dyDescent="0.3">
      <c r="A395">
        <v>394</v>
      </c>
      <c r="B395" s="1">
        <v>37104</v>
      </c>
      <c r="C395">
        <v>9046.6507689999999</v>
      </c>
      <c r="D395">
        <v>668.47048840000002</v>
      </c>
      <c r="E395">
        <v>9715.1212574000001</v>
      </c>
      <c r="F395">
        <v>6.8807220000000002E-2</v>
      </c>
      <c r="G395">
        <v>0.63509051699999997</v>
      </c>
      <c r="H395">
        <v>0.59139170399999996</v>
      </c>
      <c r="I395">
        <v>15297.223</v>
      </c>
      <c r="J395" t="s">
        <v>15</v>
      </c>
      <c r="K395" t="s">
        <v>16</v>
      </c>
    </row>
    <row r="396" spans="1:11" x14ac:dyDescent="0.3">
      <c r="A396">
        <v>395</v>
      </c>
      <c r="B396" s="1">
        <v>37135</v>
      </c>
      <c r="C396">
        <v>9026.6836848000003</v>
      </c>
      <c r="D396">
        <v>662.89038200000005</v>
      </c>
      <c r="E396">
        <v>9689.5740669000006</v>
      </c>
      <c r="F396">
        <v>6.8412746999999996E-2</v>
      </c>
      <c r="G396">
        <v>0.63270116200000004</v>
      </c>
      <c r="H396">
        <v>0.58941633699999996</v>
      </c>
      <c r="I396">
        <v>15314.614</v>
      </c>
      <c r="J396" t="s">
        <v>15</v>
      </c>
      <c r="K396" t="s">
        <v>16</v>
      </c>
    </row>
    <row r="397" spans="1:11" x14ac:dyDescent="0.3">
      <c r="A397">
        <v>396</v>
      </c>
      <c r="B397" s="1">
        <v>37165</v>
      </c>
      <c r="C397">
        <v>9045.8015914000007</v>
      </c>
      <c r="D397">
        <v>701.12562720000005</v>
      </c>
      <c r="E397">
        <v>9746.9272185999998</v>
      </c>
      <c r="F397">
        <v>7.1932991000000002E-2</v>
      </c>
      <c r="G397">
        <v>0.63564567500000002</v>
      </c>
      <c r="H397">
        <v>0.58992178100000003</v>
      </c>
      <c r="I397">
        <v>15333.9</v>
      </c>
      <c r="J397" t="s">
        <v>15</v>
      </c>
      <c r="K397" t="s">
        <v>16</v>
      </c>
    </row>
    <row r="398" spans="1:11" x14ac:dyDescent="0.3">
      <c r="A398">
        <v>397</v>
      </c>
      <c r="B398" s="1">
        <v>37196</v>
      </c>
      <c r="C398">
        <v>9077.2456973000008</v>
      </c>
      <c r="D398">
        <v>671.04289459999995</v>
      </c>
      <c r="E398">
        <v>9748.2885919</v>
      </c>
      <c r="F398">
        <v>6.8836994999999998E-2</v>
      </c>
      <c r="G398">
        <v>0.63493591699999996</v>
      </c>
      <c r="H398">
        <v>0.59122883599999998</v>
      </c>
      <c r="I398">
        <v>15353.184999999999</v>
      </c>
      <c r="J398" t="s">
        <v>15</v>
      </c>
      <c r="K398" t="s">
        <v>16</v>
      </c>
    </row>
    <row r="399" spans="1:11" x14ac:dyDescent="0.3">
      <c r="A399">
        <v>398</v>
      </c>
      <c r="B399" s="1">
        <v>37226</v>
      </c>
      <c r="C399">
        <v>9064.8655178999998</v>
      </c>
      <c r="D399">
        <v>667.79228239999998</v>
      </c>
      <c r="E399">
        <v>9732.6578002999995</v>
      </c>
      <c r="F399">
        <v>6.8613558000000005E-2</v>
      </c>
      <c r="G399">
        <v>0.63312253399999996</v>
      </c>
      <c r="H399">
        <v>0.58968174500000003</v>
      </c>
      <c r="I399">
        <v>15372.471</v>
      </c>
      <c r="J399" t="s">
        <v>15</v>
      </c>
      <c r="K399" t="s">
        <v>16</v>
      </c>
    </row>
    <row r="400" spans="1:11" x14ac:dyDescent="0.3">
      <c r="A400">
        <v>399</v>
      </c>
      <c r="B400" s="1">
        <v>37257</v>
      </c>
      <c r="C400">
        <v>9086.4152341999998</v>
      </c>
      <c r="D400">
        <v>674.8113323</v>
      </c>
      <c r="E400">
        <v>9761.2265664999995</v>
      </c>
      <c r="F400">
        <v>6.9131816999999998E-2</v>
      </c>
      <c r="G400">
        <v>0.63408263300000001</v>
      </c>
      <c r="H400">
        <v>0.59024734800000001</v>
      </c>
      <c r="I400">
        <v>15394.25</v>
      </c>
      <c r="J400" t="s">
        <v>15</v>
      </c>
      <c r="K400" t="s">
        <v>16</v>
      </c>
    </row>
    <row r="401" spans="1:11" x14ac:dyDescent="0.3">
      <c r="A401">
        <v>400</v>
      </c>
      <c r="B401" s="1">
        <v>37288</v>
      </c>
      <c r="C401">
        <v>9126.7101019000002</v>
      </c>
      <c r="D401">
        <v>638.29118830000004</v>
      </c>
      <c r="E401">
        <v>9765.0012901999999</v>
      </c>
      <c r="F401">
        <v>6.5365192000000003E-2</v>
      </c>
      <c r="G401">
        <v>0.63343164799999996</v>
      </c>
      <c r="H401">
        <v>0.59202726699999997</v>
      </c>
      <c r="I401">
        <v>15416.03</v>
      </c>
      <c r="J401" t="s">
        <v>15</v>
      </c>
      <c r="K401" t="s">
        <v>16</v>
      </c>
    </row>
    <row r="402" spans="1:11" x14ac:dyDescent="0.3">
      <c r="A402">
        <v>401</v>
      </c>
      <c r="B402" s="1">
        <v>37316</v>
      </c>
      <c r="C402">
        <v>9132.0844269999998</v>
      </c>
      <c r="D402">
        <v>627.5974089</v>
      </c>
      <c r="E402">
        <v>9759.6818359000008</v>
      </c>
      <c r="F402">
        <v>6.4305108999999999E-2</v>
      </c>
      <c r="G402">
        <v>0.63219345699999996</v>
      </c>
      <c r="H402">
        <v>0.591540187</v>
      </c>
      <c r="I402">
        <v>15437.808999999999</v>
      </c>
      <c r="J402" t="s">
        <v>15</v>
      </c>
      <c r="K402" t="s">
        <v>16</v>
      </c>
    </row>
    <row r="403" spans="1:11" x14ac:dyDescent="0.3">
      <c r="A403">
        <v>402</v>
      </c>
      <c r="B403" s="1">
        <v>37347</v>
      </c>
      <c r="C403">
        <v>9119.3214052999992</v>
      </c>
      <c r="D403">
        <v>617.94508099999996</v>
      </c>
      <c r="E403">
        <v>9737.2664863000009</v>
      </c>
      <c r="F403">
        <v>6.3461864000000007E-2</v>
      </c>
      <c r="G403">
        <v>0.63017632199999996</v>
      </c>
      <c r="H403">
        <v>0.59018415800000001</v>
      </c>
      <c r="I403">
        <v>15451.654</v>
      </c>
      <c r="J403" t="s">
        <v>15</v>
      </c>
      <c r="K403" t="s">
        <v>16</v>
      </c>
    </row>
    <row r="404" spans="1:11" x14ac:dyDescent="0.3">
      <c r="A404">
        <v>403</v>
      </c>
      <c r="B404" s="1">
        <v>37377</v>
      </c>
      <c r="C404">
        <v>9134.9538959000001</v>
      </c>
      <c r="D404">
        <v>621.78959789999999</v>
      </c>
      <c r="E404">
        <v>9756.7434938000006</v>
      </c>
      <c r="F404">
        <v>6.3729214000000006E-2</v>
      </c>
      <c r="G404">
        <v>0.63087156099999997</v>
      </c>
      <c r="H404">
        <v>0.59066661200000004</v>
      </c>
      <c r="I404">
        <v>15465.499</v>
      </c>
      <c r="J404" t="s">
        <v>15</v>
      </c>
      <c r="K404" t="s">
        <v>16</v>
      </c>
    </row>
    <row r="405" spans="1:11" x14ac:dyDescent="0.3">
      <c r="A405">
        <v>404</v>
      </c>
      <c r="B405" s="1">
        <v>37408</v>
      </c>
      <c r="C405">
        <v>9161.0127487000009</v>
      </c>
      <c r="D405">
        <v>636.43493769999998</v>
      </c>
      <c r="E405">
        <v>9797.4476864000007</v>
      </c>
      <c r="F405">
        <v>6.4959259000000005E-2</v>
      </c>
      <c r="G405">
        <v>0.63293687899999995</v>
      </c>
      <c r="H405">
        <v>0.59182176900000005</v>
      </c>
      <c r="I405">
        <v>15479.343999999999</v>
      </c>
      <c r="J405" t="s">
        <v>15</v>
      </c>
      <c r="K405" t="s">
        <v>16</v>
      </c>
    </row>
    <row r="406" spans="1:11" x14ac:dyDescent="0.3">
      <c r="A406">
        <v>405</v>
      </c>
      <c r="B406" s="1">
        <v>37438</v>
      </c>
      <c r="C406">
        <v>9167.0498650999998</v>
      </c>
      <c r="D406">
        <v>603.81574169999999</v>
      </c>
      <c r="E406">
        <v>9770.8656068</v>
      </c>
      <c r="F406">
        <v>6.1797568999999997E-2</v>
      </c>
      <c r="G406">
        <v>0.63053549099999995</v>
      </c>
      <c r="H406">
        <v>0.59156993000000002</v>
      </c>
      <c r="I406">
        <v>15496.138999999999</v>
      </c>
      <c r="J406" t="s">
        <v>15</v>
      </c>
      <c r="K406" t="s">
        <v>16</v>
      </c>
    </row>
    <row r="407" spans="1:11" x14ac:dyDescent="0.3">
      <c r="A407">
        <v>406</v>
      </c>
      <c r="B407" s="1">
        <v>37469</v>
      </c>
      <c r="C407">
        <v>9223.9223409999995</v>
      </c>
      <c r="D407">
        <v>625.27953960000002</v>
      </c>
      <c r="E407">
        <v>9849.2018805999996</v>
      </c>
      <c r="F407">
        <v>6.3485299999999995E-2</v>
      </c>
      <c r="G407">
        <v>0.634902666</v>
      </c>
      <c r="H407">
        <v>0.59459567899999999</v>
      </c>
      <c r="I407">
        <v>15512.932000000001</v>
      </c>
      <c r="J407" t="s">
        <v>15</v>
      </c>
      <c r="K407" t="s">
        <v>16</v>
      </c>
    </row>
    <row r="408" spans="1:11" x14ac:dyDescent="0.3">
      <c r="A408">
        <v>407</v>
      </c>
      <c r="B408" s="1">
        <v>37500</v>
      </c>
      <c r="C408">
        <v>9225.6921650999993</v>
      </c>
      <c r="D408">
        <v>621.50917530000004</v>
      </c>
      <c r="E408">
        <v>9847.2013404999998</v>
      </c>
      <c r="F408">
        <v>6.3115310999999993E-2</v>
      </c>
      <c r="G408">
        <v>0.63408721499999998</v>
      </c>
      <c r="H408">
        <v>0.59406660300000003</v>
      </c>
      <c r="I408">
        <v>15529.727000000001</v>
      </c>
      <c r="J408" t="s">
        <v>15</v>
      </c>
      <c r="K408" t="s">
        <v>16</v>
      </c>
    </row>
    <row r="409" spans="1:11" x14ac:dyDescent="0.3">
      <c r="A409">
        <v>408</v>
      </c>
      <c r="B409" s="1">
        <v>37530</v>
      </c>
      <c r="C409">
        <v>9234.4173676999999</v>
      </c>
      <c r="D409">
        <v>602.84910649999995</v>
      </c>
      <c r="E409">
        <v>9837.2664741999997</v>
      </c>
      <c r="F409">
        <v>6.1282177E-2</v>
      </c>
      <c r="G409">
        <v>0.632694388</v>
      </c>
      <c r="H409">
        <v>0.59392149800000005</v>
      </c>
      <c r="I409">
        <v>15548.212</v>
      </c>
      <c r="J409" t="s">
        <v>15</v>
      </c>
      <c r="K409" t="s">
        <v>16</v>
      </c>
    </row>
    <row r="410" spans="1:11" x14ac:dyDescent="0.3">
      <c r="A410">
        <v>409</v>
      </c>
      <c r="B410" s="1">
        <v>37561</v>
      </c>
      <c r="C410">
        <v>9285.1077700000005</v>
      </c>
      <c r="D410">
        <v>609.6821794</v>
      </c>
      <c r="E410">
        <v>9894.7899493999994</v>
      </c>
      <c r="F410">
        <v>6.1616484999999999E-2</v>
      </c>
      <c r="G410">
        <v>0.63563829100000002</v>
      </c>
      <c r="H410">
        <v>0.59647249400000002</v>
      </c>
      <c r="I410">
        <v>15566.699000000001</v>
      </c>
      <c r="J410" t="s">
        <v>15</v>
      </c>
      <c r="K410" t="s">
        <v>16</v>
      </c>
    </row>
    <row r="411" spans="1:11" x14ac:dyDescent="0.3">
      <c r="A411">
        <v>410</v>
      </c>
      <c r="B411" s="1">
        <v>37591</v>
      </c>
      <c r="C411">
        <v>9327.5347653999997</v>
      </c>
      <c r="D411">
        <v>614.64724339999998</v>
      </c>
      <c r="E411">
        <v>9942.1820088000004</v>
      </c>
      <c r="F411">
        <v>6.1822167999999997E-2</v>
      </c>
      <c r="G411">
        <v>0.63792522500000004</v>
      </c>
      <c r="H411">
        <v>0.59848730500000002</v>
      </c>
      <c r="I411">
        <v>15585.183999999999</v>
      </c>
      <c r="J411" t="s">
        <v>15</v>
      </c>
      <c r="K411" t="s">
        <v>16</v>
      </c>
    </row>
    <row r="412" spans="1:11" x14ac:dyDescent="0.3">
      <c r="A412">
        <v>411</v>
      </c>
      <c r="B412" s="1">
        <v>37622</v>
      </c>
      <c r="C412">
        <v>9380.8404609000008</v>
      </c>
      <c r="D412">
        <v>607.38587959999995</v>
      </c>
      <c r="E412">
        <v>9988.2263404999994</v>
      </c>
      <c r="F412">
        <v>6.0810184000000003E-2</v>
      </c>
      <c r="G412">
        <v>0.63990276999999995</v>
      </c>
      <c r="H412">
        <v>0.60099016500000002</v>
      </c>
      <c r="I412">
        <v>15608.975</v>
      </c>
      <c r="J412" t="s">
        <v>15</v>
      </c>
      <c r="K412" t="s">
        <v>16</v>
      </c>
    </row>
    <row r="413" spans="1:11" x14ac:dyDescent="0.3">
      <c r="A413">
        <v>412</v>
      </c>
      <c r="B413" s="1">
        <v>37653</v>
      </c>
      <c r="C413">
        <v>9405.8138295999997</v>
      </c>
      <c r="D413">
        <v>595.60292849999996</v>
      </c>
      <c r="E413">
        <v>10001.416758199999</v>
      </c>
      <c r="F413">
        <v>5.9551856E-2</v>
      </c>
      <c r="G413">
        <v>0.63977264899999997</v>
      </c>
      <c r="H413">
        <v>0.60167300099999999</v>
      </c>
      <c r="I413">
        <v>15632.767</v>
      </c>
      <c r="J413" t="s">
        <v>15</v>
      </c>
      <c r="K413" t="s">
        <v>16</v>
      </c>
    </row>
    <row r="414" spans="1:11" x14ac:dyDescent="0.3">
      <c r="A414">
        <v>413</v>
      </c>
      <c r="B414" s="1">
        <v>37681</v>
      </c>
      <c r="C414">
        <v>9359.5480819000004</v>
      </c>
      <c r="D414">
        <v>611.35884710000005</v>
      </c>
      <c r="E414">
        <v>9970.9069290000007</v>
      </c>
      <c r="F414">
        <v>6.1314266999999999E-2</v>
      </c>
      <c r="G414">
        <v>0.63685178600000003</v>
      </c>
      <c r="H414">
        <v>0.597803686</v>
      </c>
      <c r="I414">
        <v>15656.558000000001</v>
      </c>
      <c r="J414" t="s">
        <v>15</v>
      </c>
      <c r="K414" t="s">
        <v>16</v>
      </c>
    </row>
    <row r="415" spans="1:11" x14ac:dyDescent="0.3">
      <c r="A415">
        <v>414</v>
      </c>
      <c r="B415" s="1">
        <v>37712</v>
      </c>
      <c r="C415">
        <v>9357.6277422000003</v>
      </c>
      <c r="D415">
        <v>600.5360154</v>
      </c>
      <c r="E415">
        <v>9958.1637575999994</v>
      </c>
      <c r="F415">
        <v>6.0305899000000003E-2</v>
      </c>
      <c r="G415">
        <v>0.63545815800000005</v>
      </c>
      <c r="H415">
        <v>0.59713628299999999</v>
      </c>
      <c r="I415">
        <v>15670.841</v>
      </c>
      <c r="J415" t="s">
        <v>15</v>
      </c>
      <c r="K415" t="s">
        <v>16</v>
      </c>
    </row>
    <row r="416" spans="1:11" x14ac:dyDescent="0.3">
      <c r="A416">
        <v>415</v>
      </c>
      <c r="B416" s="1">
        <v>37742</v>
      </c>
      <c r="C416">
        <v>9375.3091688999993</v>
      </c>
      <c r="D416">
        <v>605.79700409999998</v>
      </c>
      <c r="E416">
        <v>9981.1061731000009</v>
      </c>
      <c r="F416">
        <v>6.0694375000000002E-2</v>
      </c>
      <c r="G416">
        <v>0.63634231299999999</v>
      </c>
      <c r="H416">
        <v>0.59771991400000002</v>
      </c>
      <c r="I416">
        <v>15685.120999999999</v>
      </c>
      <c r="J416" t="s">
        <v>15</v>
      </c>
      <c r="K416" t="s">
        <v>16</v>
      </c>
    </row>
    <row r="417" spans="1:11" x14ac:dyDescent="0.3">
      <c r="A417">
        <v>416</v>
      </c>
      <c r="B417" s="1">
        <v>37773</v>
      </c>
      <c r="C417">
        <v>9352.0173250999997</v>
      </c>
      <c r="D417">
        <v>602.75359200000003</v>
      </c>
      <c r="E417">
        <v>9954.7709171000006</v>
      </c>
      <c r="F417">
        <v>6.0549218000000002E-2</v>
      </c>
      <c r="G417">
        <v>0.63408591299999995</v>
      </c>
      <c r="H417">
        <v>0.59569250699999998</v>
      </c>
      <c r="I417">
        <v>15699.404</v>
      </c>
      <c r="J417" t="s">
        <v>15</v>
      </c>
      <c r="K417" t="s">
        <v>16</v>
      </c>
    </row>
    <row r="418" spans="1:11" x14ac:dyDescent="0.3">
      <c r="A418">
        <v>417</v>
      </c>
      <c r="B418" s="1">
        <v>37803</v>
      </c>
      <c r="C418">
        <v>9343.1267657000008</v>
      </c>
      <c r="D418">
        <v>609.92968050000002</v>
      </c>
      <c r="E418">
        <v>9953.0564462000002</v>
      </c>
      <c r="F418">
        <v>6.1280640999999997E-2</v>
      </c>
      <c r="G418">
        <v>0.63330203299999999</v>
      </c>
      <c r="H418">
        <v>0.59449287799999995</v>
      </c>
      <c r="I418">
        <v>15716.129000000001</v>
      </c>
      <c r="J418" t="s">
        <v>15</v>
      </c>
      <c r="K418" t="s">
        <v>16</v>
      </c>
    </row>
    <row r="419" spans="1:11" x14ac:dyDescent="0.3">
      <c r="A419">
        <v>418</v>
      </c>
      <c r="B419" s="1">
        <v>37834</v>
      </c>
      <c r="C419">
        <v>9400.0032828999992</v>
      </c>
      <c r="D419">
        <v>580.57125870000004</v>
      </c>
      <c r="E419">
        <v>9980.5745416999998</v>
      </c>
      <c r="F419">
        <v>5.8170123999999997E-2</v>
      </c>
      <c r="G419">
        <v>0.63437791899999996</v>
      </c>
      <c r="H419">
        <v>0.59747607700000005</v>
      </c>
      <c r="I419">
        <v>15732.852999999999</v>
      </c>
      <c r="J419" t="s">
        <v>15</v>
      </c>
      <c r="K419" t="s">
        <v>16</v>
      </c>
    </row>
    <row r="420" spans="1:11" x14ac:dyDescent="0.3">
      <c r="A420">
        <v>419</v>
      </c>
      <c r="B420" s="1">
        <v>37865</v>
      </c>
      <c r="C420">
        <v>9408.3306341999996</v>
      </c>
      <c r="D420">
        <v>576.59777659999997</v>
      </c>
      <c r="E420">
        <v>9984.9284107999993</v>
      </c>
      <c r="F420">
        <v>5.7746811000000002E-2</v>
      </c>
      <c r="G420">
        <v>0.63398069499999998</v>
      </c>
      <c r="H420">
        <v>0.597370332</v>
      </c>
      <c r="I420">
        <v>15749.578</v>
      </c>
      <c r="J420" t="s">
        <v>15</v>
      </c>
      <c r="K420" t="s">
        <v>16</v>
      </c>
    </row>
    <row r="421" spans="1:11" x14ac:dyDescent="0.3">
      <c r="A421">
        <v>420</v>
      </c>
      <c r="B421" s="1">
        <v>37895</v>
      </c>
      <c r="C421">
        <v>9431.7526034000002</v>
      </c>
      <c r="D421">
        <v>578.95445080000002</v>
      </c>
      <c r="E421">
        <v>10010.707054300001</v>
      </c>
      <c r="F421">
        <v>5.7833521999999998E-2</v>
      </c>
      <c r="G421">
        <v>0.634896982</v>
      </c>
      <c r="H421">
        <v>0.59817865299999995</v>
      </c>
      <c r="I421">
        <v>15767.450999999999</v>
      </c>
      <c r="J421" t="s">
        <v>15</v>
      </c>
      <c r="K421" t="s">
        <v>16</v>
      </c>
    </row>
    <row r="422" spans="1:11" x14ac:dyDescent="0.3">
      <c r="A422">
        <v>421</v>
      </c>
      <c r="B422" s="1">
        <v>37926</v>
      </c>
      <c r="C422">
        <v>9429.5870818000003</v>
      </c>
      <c r="D422">
        <v>565.80846159999999</v>
      </c>
      <c r="E422">
        <v>9995.3955434</v>
      </c>
      <c r="F422">
        <v>5.6606911000000003E-2</v>
      </c>
      <c r="G422">
        <v>0.633208294</v>
      </c>
      <c r="H422">
        <v>0.59736432800000006</v>
      </c>
      <c r="I422">
        <v>15785.32</v>
      </c>
      <c r="J422" t="s">
        <v>15</v>
      </c>
      <c r="K422" t="s">
        <v>16</v>
      </c>
    </row>
    <row r="423" spans="1:11" x14ac:dyDescent="0.3">
      <c r="A423">
        <v>422</v>
      </c>
      <c r="B423" s="1">
        <v>37956</v>
      </c>
      <c r="C423">
        <v>9459.9983594999994</v>
      </c>
      <c r="D423">
        <v>569.83632039999998</v>
      </c>
      <c r="E423">
        <v>10029.8346798</v>
      </c>
      <c r="F423">
        <v>5.6814128999999998E-2</v>
      </c>
      <c r="G423">
        <v>0.63467140300000002</v>
      </c>
      <c r="H423">
        <v>0.59861310000000001</v>
      </c>
      <c r="I423">
        <v>15803.192999999999</v>
      </c>
      <c r="J423" t="s">
        <v>15</v>
      </c>
      <c r="K423" t="s">
        <v>16</v>
      </c>
    </row>
    <row r="424" spans="1:11" x14ac:dyDescent="0.3">
      <c r="A424">
        <v>423</v>
      </c>
      <c r="B424" s="1">
        <v>37987</v>
      </c>
      <c r="C424">
        <v>9461.5673021000002</v>
      </c>
      <c r="D424">
        <v>553.94762820000005</v>
      </c>
      <c r="E424">
        <v>10015.5149303</v>
      </c>
      <c r="F424">
        <v>5.5308951000000002E-2</v>
      </c>
      <c r="G424">
        <v>0.63289869799999998</v>
      </c>
      <c r="H424">
        <v>0.59789373400000001</v>
      </c>
      <c r="I424">
        <v>15824.831</v>
      </c>
      <c r="J424" t="s">
        <v>15</v>
      </c>
      <c r="K424" t="s">
        <v>16</v>
      </c>
    </row>
    <row r="425" spans="1:11" x14ac:dyDescent="0.3">
      <c r="A425">
        <v>424</v>
      </c>
      <c r="B425" s="1">
        <v>38018</v>
      </c>
      <c r="C425">
        <v>9465.1617549999992</v>
      </c>
      <c r="D425">
        <v>566.11027209999997</v>
      </c>
      <c r="E425">
        <v>10031.2720271</v>
      </c>
      <c r="F425">
        <v>5.6434545000000003E-2</v>
      </c>
      <c r="G425">
        <v>0.63302888899999998</v>
      </c>
      <c r="H425">
        <v>0.59730419099999998</v>
      </c>
      <c r="I425">
        <v>15846.468000000001</v>
      </c>
      <c r="J425" t="s">
        <v>15</v>
      </c>
      <c r="K425" t="s">
        <v>16</v>
      </c>
    </row>
    <row r="426" spans="1:11" x14ac:dyDescent="0.3">
      <c r="A426">
        <v>425</v>
      </c>
      <c r="B426" s="1">
        <v>38047</v>
      </c>
      <c r="C426">
        <v>9498.7094096000001</v>
      </c>
      <c r="D426">
        <v>546.22558309999999</v>
      </c>
      <c r="E426">
        <v>10044.9349927</v>
      </c>
      <c r="F426">
        <v>5.4378210000000003E-2</v>
      </c>
      <c r="G426">
        <v>0.63302671399999999</v>
      </c>
      <c r="H426">
        <v>0.59860385400000005</v>
      </c>
      <c r="I426">
        <v>15868.106</v>
      </c>
      <c r="J426" t="s">
        <v>15</v>
      </c>
      <c r="K426" t="s">
        <v>16</v>
      </c>
    </row>
    <row r="427" spans="1:11" x14ac:dyDescent="0.3">
      <c r="A427">
        <v>426</v>
      </c>
      <c r="B427" s="1">
        <v>38078</v>
      </c>
      <c r="C427">
        <v>9508.4808205000008</v>
      </c>
      <c r="D427">
        <v>554.29030539999997</v>
      </c>
      <c r="E427">
        <v>10062.771125900001</v>
      </c>
      <c r="F427">
        <v>5.5083266999999998E-2</v>
      </c>
      <c r="G427">
        <v>0.63363031599999997</v>
      </c>
      <c r="H427">
        <v>0.59872788899999996</v>
      </c>
      <c r="I427">
        <v>15881.138999999999</v>
      </c>
      <c r="J427" t="s">
        <v>15</v>
      </c>
      <c r="K427" t="s">
        <v>16</v>
      </c>
    </row>
    <row r="428" spans="1:11" x14ac:dyDescent="0.3">
      <c r="A428">
        <v>427</v>
      </c>
      <c r="B428" s="1">
        <v>38108</v>
      </c>
      <c r="C428">
        <v>9524.4333590000006</v>
      </c>
      <c r="D428">
        <v>536.98409349999997</v>
      </c>
      <c r="E428">
        <v>10061.4174525</v>
      </c>
      <c r="F428">
        <v>5.3370621E-2</v>
      </c>
      <c r="G428">
        <v>0.63302554</v>
      </c>
      <c r="H428">
        <v>0.59924057399999997</v>
      </c>
      <c r="I428">
        <v>15894.173000000001</v>
      </c>
      <c r="J428" t="s">
        <v>15</v>
      </c>
      <c r="K428" t="s">
        <v>16</v>
      </c>
    </row>
    <row r="429" spans="1:11" x14ac:dyDescent="0.3">
      <c r="A429">
        <v>428</v>
      </c>
      <c r="B429" s="1">
        <v>38139</v>
      </c>
      <c r="C429">
        <v>9529.3915679999991</v>
      </c>
      <c r="D429">
        <v>550.73588270000005</v>
      </c>
      <c r="E429">
        <v>10080.1274507</v>
      </c>
      <c r="F429">
        <v>5.4635805000000003E-2</v>
      </c>
      <c r="G429">
        <v>0.63368309</v>
      </c>
      <c r="H429">
        <v>0.59906130400000002</v>
      </c>
      <c r="I429">
        <v>15907.206</v>
      </c>
      <c r="J429" t="s">
        <v>15</v>
      </c>
      <c r="K429" t="s">
        <v>16</v>
      </c>
    </row>
    <row r="430" spans="1:11" x14ac:dyDescent="0.3">
      <c r="A430">
        <v>429</v>
      </c>
      <c r="B430" s="1">
        <v>38169</v>
      </c>
      <c r="C430">
        <v>9537.8305165999991</v>
      </c>
      <c r="D430">
        <v>560.51052749999997</v>
      </c>
      <c r="E430">
        <v>10098.3410441</v>
      </c>
      <c r="F430">
        <v>5.5505209E-2</v>
      </c>
      <c r="G430">
        <v>0.63410198299999998</v>
      </c>
      <c r="H430">
        <v>0.59890602100000001</v>
      </c>
      <c r="I430">
        <v>15925.421</v>
      </c>
      <c r="J430" t="s">
        <v>15</v>
      </c>
      <c r="K430" t="s">
        <v>16</v>
      </c>
    </row>
    <row r="431" spans="1:11" x14ac:dyDescent="0.3">
      <c r="A431">
        <v>430</v>
      </c>
      <c r="B431" s="1">
        <v>38200</v>
      </c>
      <c r="C431">
        <v>9534.8497979999993</v>
      </c>
      <c r="D431">
        <v>556.62863930000003</v>
      </c>
      <c r="E431">
        <v>10091.4784373</v>
      </c>
      <c r="F431">
        <v>5.5158285000000001E-2</v>
      </c>
      <c r="G431">
        <v>0.632947276</v>
      </c>
      <c r="H431">
        <v>0.59803499000000004</v>
      </c>
      <c r="I431">
        <v>15943.632</v>
      </c>
      <c r="J431" t="s">
        <v>15</v>
      </c>
      <c r="K431" t="s">
        <v>16</v>
      </c>
    </row>
    <row r="432" spans="1:11" x14ac:dyDescent="0.3">
      <c r="A432">
        <v>431</v>
      </c>
      <c r="B432" s="1">
        <v>38231</v>
      </c>
      <c r="C432">
        <v>9591.3320764</v>
      </c>
      <c r="D432">
        <v>544.2521193</v>
      </c>
      <c r="E432">
        <v>10135.584195699999</v>
      </c>
      <c r="F432">
        <v>5.3697162999999999E-2</v>
      </c>
      <c r="G432">
        <v>0.63498818099999998</v>
      </c>
      <c r="H432">
        <v>0.60089111699999997</v>
      </c>
      <c r="I432">
        <v>15961.847</v>
      </c>
      <c r="J432" t="s">
        <v>15</v>
      </c>
      <c r="K432" t="s">
        <v>16</v>
      </c>
    </row>
    <row r="433" spans="1:11" x14ac:dyDescent="0.3">
      <c r="A433">
        <v>432</v>
      </c>
      <c r="B433" s="1">
        <v>38261</v>
      </c>
      <c r="C433">
        <v>9645.2668885000003</v>
      </c>
      <c r="D433">
        <v>520.77771080000002</v>
      </c>
      <c r="E433">
        <v>10166.044599299999</v>
      </c>
      <c r="F433">
        <v>5.1227172000000001E-2</v>
      </c>
      <c r="G433">
        <v>0.63614000199999998</v>
      </c>
      <c r="H433">
        <v>0.60355234899999999</v>
      </c>
      <c r="I433">
        <v>15980.829</v>
      </c>
      <c r="J433" t="s">
        <v>15</v>
      </c>
      <c r="K433" t="s">
        <v>16</v>
      </c>
    </row>
    <row r="434" spans="1:11" x14ac:dyDescent="0.3">
      <c r="A434">
        <v>433</v>
      </c>
      <c r="B434" s="1">
        <v>38292</v>
      </c>
      <c r="C434">
        <v>9682.5631916999992</v>
      </c>
      <c r="D434">
        <v>526.97570450000001</v>
      </c>
      <c r="E434">
        <v>10209.5388962</v>
      </c>
      <c r="F434">
        <v>5.1616014000000002E-2</v>
      </c>
      <c r="G434">
        <v>0.63810355900000004</v>
      </c>
      <c r="H434">
        <v>0.60516719699999999</v>
      </c>
      <c r="I434">
        <v>15999.815000000001</v>
      </c>
      <c r="J434" t="s">
        <v>15</v>
      </c>
      <c r="K434" t="s">
        <v>16</v>
      </c>
    </row>
    <row r="435" spans="1:11" x14ac:dyDescent="0.3">
      <c r="A435">
        <v>434</v>
      </c>
      <c r="B435" s="1">
        <v>38322</v>
      </c>
      <c r="C435">
        <v>9692.4481083999999</v>
      </c>
      <c r="D435">
        <v>517.51974040000005</v>
      </c>
      <c r="E435">
        <v>10209.967848800001</v>
      </c>
      <c r="F435">
        <v>5.0687694999999998E-2</v>
      </c>
      <c r="G435">
        <v>0.63737419500000003</v>
      </c>
      <c r="H435">
        <v>0.60506716599999999</v>
      </c>
      <c r="I435">
        <v>16018.797</v>
      </c>
      <c r="J435" t="s">
        <v>15</v>
      </c>
      <c r="K435" t="s">
        <v>16</v>
      </c>
    </row>
    <row r="436" spans="1:11" x14ac:dyDescent="0.3">
      <c r="A436">
        <v>435</v>
      </c>
      <c r="B436" s="1">
        <v>38353</v>
      </c>
      <c r="C436">
        <v>9743.6301175000008</v>
      </c>
      <c r="D436">
        <v>520.80091949999996</v>
      </c>
      <c r="E436">
        <v>10264.431037</v>
      </c>
      <c r="F436">
        <v>5.0738410999999997E-2</v>
      </c>
      <c r="G436">
        <v>0.63975521800000001</v>
      </c>
      <c r="H436">
        <v>0.60729505500000003</v>
      </c>
      <c r="I436">
        <v>16044.31</v>
      </c>
      <c r="J436" t="s">
        <v>15</v>
      </c>
      <c r="K436" t="s">
        <v>16</v>
      </c>
    </row>
    <row r="437" spans="1:11" x14ac:dyDescent="0.3">
      <c r="A437">
        <v>436</v>
      </c>
      <c r="B437" s="1">
        <v>38384</v>
      </c>
      <c r="C437">
        <v>9774.6766308999995</v>
      </c>
      <c r="D437">
        <v>523.67379540000002</v>
      </c>
      <c r="E437">
        <v>10298.3504263</v>
      </c>
      <c r="F437">
        <v>5.0850260000000001E-2</v>
      </c>
      <c r="G437">
        <v>0.64085035099999998</v>
      </c>
      <c r="H437">
        <v>0.60826294400000003</v>
      </c>
      <c r="I437">
        <v>16069.821</v>
      </c>
      <c r="J437" t="s">
        <v>15</v>
      </c>
      <c r="K437" t="s">
        <v>16</v>
      </c>
    </row>
    <row r="438" spans="1:11" x14ac:dyDescent="0.3">
      <c r="A438">
        <v>437</v>
      </c>
      <c r="B438" s="1">
        <v>38412</v>
      </c>
      <c r="C438">
        <v>9816.0657848999999</v>
      </c>
      <c r="D438">
        <v>534.42669699999999</v>
      </c>
      <c r="E438">
        <v>10350.492481900001</v>
      </c>
      <c r="F438">
        <v>5.1632972999999999E-2</v>
      </c>
      <c r="G438">
        <v>0.64307410300000001</v>
      </c>
      <c r="H438">
        <v>0.60987027599999999</v>
      </c>
      <c r="I438">
        <v>16095.334000000001</v>
      </c>
      <c r="J438" t="s">
        <v>15</v>
      </c>
      <c r="K438" t="s">
        <v>16</v>
      </c>
    </row>
    <row r="439" spans="1:11" x14ac:dyDescent="0.3">
      <c r="A439">
        <v>438</v>
      </c>
      <c r="B439" s="1">
        <v>38443</v>
      </c>
      <c r="C439">
        <v>9854.8755791999993</v>
      </c>
      <c r="D439">
        <v>532.15412130000004</v>
      </c>
      <c r="E439">
        <v>10387.029700499999</v>
      </c>
      <c r="F439">
        <v>5.1232560000000003E-2</v>
      </c>
      <c r="G439">
        <v>0.64472751900000003</v>
      </c>
      <c r="H439">
        <v>0.61169647800000004</v>
      </c>
      <c r="I439">
        <v>16110.727999999999</v>
      </c>
      <c r="J439" t="s">
        <v>15</v>
      </c>
      <c r="K439" t="s">
        <v>16</v>
      </c>
    </row>
    <row r="440" spans="1:11" x14ac:dyDescent="0.3">
      <c r="A440">
        <v>439</v>
      </c>
      <c r="B440" s="1">
        <v>38473</v>
      </c>
      <c r="C440">
        <v>9838.8604087999993</v>
      </c>
      <c r="D440">
        <v>528.7583985</v>
      </c>
      <c r="E440">
        <v>10367.6188072</v>
      </c>
      <c r="F440">
        <v>5.1000948999999997E-2</v>
      </c>
      <c r="G440">
        <v>0.64290840999999999</v>
      </c>
      <c r="H440">
        <v>0.61011947099999997</v>
      </c>
      <c r="I440">
        <v>16126.120999999999</v>
      </c>
      <c r="J440" t="s">
        <v>15</v>
      </c>
      <c r="K440" t="s">
        <v>16</v>
      </c>
    </row>
    <row r="441" spans="1:11" x14ac:dyDescent="0.3">
      <c r="A441">
        <v>440</v>
      </c>
      <c r="B441" s="1">
        <v>38504</v>
      </c>
      <c r="C441">
        <v>9885.2639761999999</v>
      </c>
      <c r="D441">
        <v>514.83688500000005</v>
      </c>
      <c r="E441">
        <v>10400.100861200001</v>
      </c>
      <c r="F441">
        <v>4.9503066999999998E-2</v>
      </c>
      <c r="G441">
        <v>0.64430760399999998</v>
      </c>
      <c r="H441">
        <v>0.61241240200000002</v>
      </c>
      <c r="I441">
        <v>16141.514999999999</v>
      </c>
      <c r="J441" t="s">
        <v>15</v>
      </c>
      <c r="K441" t="s">
        <v>16</v>
      </c>
    </row>
    <row r="442" spans="1:11" x14ac:dyDescent="0.3">
      <c r="A442">
        <v>441</v>
      </c>
      <c r="B442" s="1">
        <v>38534</v>
      </c>
      <c r="C442">
        <v>9900.1407252999998</v>
      </c>
      <c r="D442">
        <v>517.97259369999995</v>
      </c>
      <c r="E442">
        <v>10418.113319</v>
      </c>
      <c r="F442">
        <v>4.9718463999999997E-2</v>
      </c>
      <c r="G442">
        <v>0.64459687700000001</v>
      </c>
      <c r="H442">
        <v>0.61254851099999996</v>
      </c>
      <c r="I442">
        <v>16162.215</v>
      </c>
      <c r="J442" t="s">
        <v>15</v>
      </c>
      <c r="K442" t="s">
        <v>16</v>
      </c>
    </row>
    <row r="443" spans="1:11" x14ac:dyDescent="0.3">
      <c r="A443">
        <v>442</v>
      </c>
      <c r="B443" s="1">
        <v>38565</v>
      </c>
      <c r="C443">
        <v>9944.0096427999997</v>
      </c>
      <c r="D443">
        <v>512.36569099999997</v>
      </c>
      <c r="E443">
        <v>10456.3753339</v>
      </c>
      <c r="F443">
        <v>4.9000316000000002E-2</v>
      </c>
      <c r="G443">
        <v>0.64613670199999995</v>
      </c>
      <c r="H443">
        <v>0.61447580000000002</v>
      </c>
      <c r="I443">
        <v>16182.915000000001</v>
      </c>
      <c r="J443" t="s">
        <v>15</v>
      </c>
      <c r="K443" t="s">
        <v>16</v>
      </c>
    </row>
    <row r="444" spans="1:11" x14ac:dyDescent="0.3">
      <c r="A444">
        <v>443</v>
      </c>
      <c r="B444" s="1">
        <v>38596</v>
      </c>
      <c r="C444">
        <v>9928.1734548000004</v>
      </c>
      <c r="D444">
        <v>522.66509819999999</v>
      </c>
      <c r="E444">
        <v>10450.838553</v>
      </c>
      <c r="F444">
        <v>5.0011786000000003E-2</v>
      </c>
      <c r="G444">
        <v>0.64496956699999997</v>
      </c>
      <c r="H444">
        <v>0.61271348699999995</v>
      </c>
      <c r="I444">
        <v>16203.615</v>
      </c>
      <c r="J444" t="s">
        <v>15</v>
      </c>
      <c r="K444" t="s">
        <v>16</v>
      </c>
    </row>
    <row r="445" spans="1:11" x14ac:dyDescent="0.3">
      <c r="A445">
        <v>444</v>
      </c>
      <c r="B445" s="1">
        <v>38626</v>
      </c>
      <c r="C445">
        <v>9932.4428064999993</v>
      </c>
      <c r="D445">
        <v>524.4646788</v>
      </c>
      <c r="E445">
        <v>10456.9074853</v>
      </c>
      <c r="F445">
        <v>5.0154854999999998E-2</v>
      </c>
      <c r="G445">
        <v>0.64450588099999995</v>
      </c>
      <c r="H445">
        <v>0.61218078200000003</v>
      </c>
      <c r="I445">
        <v>16224.689</v>
      </c>
      <c r="J445" t="s">
        <v>15</v>
      </c>
      <c r="K445" t="s">
        <v>16</v>
      </c>
    </row>
    <row r="446" spans="1:11" x14ac:dyDescent="0.3">
      <c r="A446">
        <v>445</v>
      </c>
      <c r="B446" s="1">
        <v>38657</v>
      </c>
      <c r="C446">
        <v>9944.1248221999995</v>
      </c>
      <c r="D446">
        <v>516.44106139999997</v>
      </c>
      <c r="E446">
        <v>10460.565883699999</v>
      </c>
      <c r="F446">
        <v>4.9370280000000002E-2</v>
      </c>
      <c r="G446">
        <v>0.64389498000000001</v>
      </c>
      <c r="H446">
        <v>0.61210570500000006</v>
      </c>
      <c r="I446">
        <v>16245.763999999999</v>
      </c>
      <c r="J446" t="s">
        <v>15</v>
      </c>
      <c r="K446" t="s">
        <v>16</v>
      </c>
    </row>
    <row r="447" spans="1:11" x14ac:dyDescent="0.3">
      <c r="A447">
        <v>446</v>
      </c>
      <c r="B447" s="1">
        <v>38687</v>
      </c>
      <c r="C447">
        <v>9957.2612453000002</v>
      </c>
      <c r="D447">
        <v>531.82755799999995</v>
      </c>
      <c r="E447">
        <v>10489.088803299999</v>
      </c>
      <c r="F447">
        <v>5.0702931999999999E-2</v>
      </c>
      <c r="G447">
        <v>0.64481424099999995</v>
      </c>
      <c r="H447">
        <v>0.61212026900000005</v>
      </c>
      <c r="I447">
        <v>16266.838</v>
      </c>
      <c r="J447" t="s">
        <v>15</v>
      </c>
      <c r="K447" t="s">
        <v>16</v>
      </c>
    </row>
    <row r="448" spans="1:11" x14ac:dyDescent="0.3">
      <c r="A448">
        <v>447</v>
      </c>
      <c r="B448" s="1">
        <v>38718</v>
      </c>
      <c r="C448">
        <v>9955.3028981000007</v>
      </c>
      <c r="D448">
        <v>541.96895089999998</v>
      </c>
      <c r="E448">
        <v>10497.2718489</v>
      </c>
      <c r="F448">
        <v>5.1629504999999999E-2</v>
      </c>
      <c r="G448">
        <v>0.64423708400000002</v>
      </c>
      <c r="H448">
        <v>0.61097544199999998</v>
      </c>
      <c r="I448">
        <v>16294.112999999999</v>
      </c>
      <c r="J448" t="s">
        <v>15</v>
      </c>
      <c r="K448" t="s">
        <v>16</v>
      </c>
    </row>
    <row r="449" spans="1:11" x14ac:dyDescent="0.3">
      <c r="A449">
        <v>448</v>
      </c>
      <c r="B449" s="1">
        <v>38749</v>
      </c>
      <c r="C449">
        <v>9992.4081031999995</v>
      </c>
      <c r="D449">
        <v>537.59001000000001</v>
      </c>
      <c r="E449">
        <v>10529.998113199999</v>
      </c>
      <c r="F449">
        <v>5.1053190999999998E-2</v>
      </c>
      <c r="G449">
        <v>0.645165404</v>
      </c>
      <c r="H449">
        <v>0.61222765099999998</v>
      </c>
      <c r="I449">
        <v>16321.393</v>
      </c>
      <c r="J449" t="s">
        <v>15</v>
      </c>
      <c r="K449" t="s">
        <v>16</v>
      </c>
    </row>
    <row r="450" spans="1:11" x14ac:dyDescent="0.3">
      <c r="A450">
        <v>449</v>
      </c>
      <c r="B450" s="1">
        <v>38777</v>
      </c>
      <c r="C450">
        <v>10033.9963795</v>
      </c>
      <c r="D450">
        <v>513.40378669999996</v>
      </c>
      <c r="E450">
        <v>10547.400166199999</v>
      </c>
      <c r="F450">
        <v>4.8675861000000001E-2</v>
      </c>
      <c r="G450">
        <v>0.64515348699999997</v>
      </c>
      <c r="H450">
        <v>0.61375008499999995</v>
      </c>
      <c r="I450">
        <v>16348.668</v>
      </c>
      <c r="J450" t="s">
        <v>15</v>
      </c>
      <c r="K450" t="s">
        <v>16</v>
      </c>
    </row>
    <row r="451" spans="1:11" x14ac:dyDescent="0.3">
      <c r="A451">
        <v>450</v>
      </c>
      <c r="B451" s="1">
        <v>38808</v>
      </c>
      <c r="C451">
        <v>10041.2186107</v>
      </c>
      <c r="D451">
        <v>524.85490049999999</v>
      </c>
      <c r="E451">
        <v>10566.0735112</v>
      </c>
      <c r="F451">
        <v>4.9673598999999999E-2</v>
      </c>
      <c r="G451">
        <v>0.64566698300000003</v>
      </c>
      <c r="H451">
        <v>0.61359437999999999</v>
      </c>
      <c r="I451">
        <v>16364.587</v>
      </c>
      <c r="J451" t="s">
        <v>15</v>
      </c>
      <c r="K451" t="s">
        <v>16</v>
      </c>
    </row>
    <row r="452" spans="1:11" x14ac:dyDescent="0.3">
      <c r="A452">
        <v>451</v>
      </c>
      <c r="B452" s="1">
        <v>38838</v>
      </c>
      <c r="C452">
        <v>10069.0885996</v>
      </c>
      <c r="D452">
        <v>507.55619810000002</v>
      </c>
      <c r="E452">
        <v>10576.6447976</v>
      </c>
      <c r="F452">
        <v>4.7988393999999997E-2</v>
      </c>
      <c r="G452">
        <v>0.645684865</v>
      </c>
      <c r="H452">
        <v>0.61469948500000005</v>
      </c>
      <c r="I452">
        <v>16380.505999999999</v>
      </c>
      <c r="J452" t="s">
        <v>15</v>
      </c>
      <c r="K452" t="s">
        <v>16</v>
      </c>
    </row>
    <row r="453" spans="1:11" x14ac:dyDescent="0.3">
      <c r="A453">
        <v>452</v>
      </c>
      <c r="B453" s="1">
        <v>38869</v>
      </c>
      <c r="C453">
        <v>10108.8869622</v>
      </c>
      <c r="D453">
        <v>510.64563509999999</v>
      </c>
      <c r="E453">
        <v>10619.5325973</v>
      </c>
      <c r="F453">
        <v>4.8085508999999999E-2</v>
      </c>
      <c r="G453">
        <v>0.64767366000000004</v>
      </c>
      <c r="H453">
        <v>0.616529942</v>
      </c>
      <c r="I453">
        <v>16396.424999999999</v>
      </c>
      <c r="J453" t="s">
        <v>15</v>
      </c>
      <c r="K453" t="s">
        <v>16</v>
      </c>
    </row>
    <row r="454" spans="1:11" x14ac:dyDescent="0.3">
      <c r="A454">
        <v>453</v>
      </c>
      <c r="B454" s="1">
        <v>38899</v>
      </c>
      <c r="C454">
        <v>10160.825536799999</v>
      </c>
      <c r="D454">
        <v>496.20856900000001</v>
      </c>
      <c r="E454">
        <v>10657.034105799999</v>
      </c>
      <c r="F454">
        <v>4.6561601000000001E-2</v>
      </c>
      <c r="G454">
        <v>0.648915617</v>
      </c>
      <c r="H454">
        <v>0.61870106700000005</v>
      </c>
      <c r="I454">
        <v>16422.834999999999</v>
      </c>
      <c r="J454" t="s">
        <v>15</v>
      </c>
      <c r="K454" t="s">
        <v>16</v>
      </c>
    </row>
    <row r="455" spans="1:11" x14ac:dyDescent="0.3">
      <c r="A455">
        <v>454</v>
      </c>
      <c r="B455" s="1">
        <v>38930</v>
      </c>
      <c r="C455">
        <v>10178.887566699999</v>
      </c>
      <c r="D455">
        <v>503.17990020000002</v>
      </c>
      <c r="E455">
        <v>10682.0674669</v>
      </c>
      <c r="F455">
        <v>4.7105104000000002E-2</v>
      </c>
      <c r="G455">
        <v>0.64939545099999996</v>
      </c>
      <c r="H455">
        <v>0.61880561000000001</v>
      </c>
      <c r="I455">
        <v>16449.249</v>
      </c>
      <c r="J455" t="s">
        <v>15</v>
      </c>
      <c r="K455" t="s">
        <v>16</v>
      </c>
    </row>
    <row r="456" spans="1:11" x14ac:dyDescent="0.3">
      <c r="A456">
        <v>455</v>
      </c>
      <c r="B456" s="1">
        <v>38961</v>
      </c>
      <c r="C456">
        <v>10223.2989063</v>
      </c>
      <c r="D456">
        <v>500.21347450000002</v>
      </c>
      <c r="E456">
        <v>10723.512380800001</v>
      </c>
      <c r="F456">
        <v>4.6646421E-2</v>
      </c>
      <c r="G456">
        <v>0.65087001300000003</v>
      </c>
      <c r="H456">
        <v>0.62050925599999995</v>
      </c>
      <c r="I456">
        <v>16475.659</v>
      </c>
      <c r="J456" t="s">
        <v>15</v>
      </c>
      <c r="K456" t="s">
        <v>16</v>
      </c>
    </row>
    <row r="457" spans="1:11" x14ac:dyDescent="0.3">
      <c r="A457">
        <v>456</v>
      </c>
      <c r="B457" s="1">
        <v>38991</v>
      </c>
      <c r="C457">
        <v>10195.1931439</v>
      </c>
      <c r="D457">
        <v>476.25605180000002</v>
      </c>
      <c r="E457">
        <v>10671.449195699999</v>
      </c>
      <c r="F457">
        <v>4.4628994999999998E-2</v>
      </c>
      <c r="G457">
        <v>0.646697313</v>
      </c>
      <c r="H457">
        <v>0.61783586199999996</v>
      </c>
      <c r="I457">
        <v>16501.458999999999</v>
      </c>
      <c r="J457" t="s">
        <v>15</v>
      </c>
      <c r="K457" t="s">
        <v>16</v>
      </c>
    </row>
    <row r="458" spans="1:11" x14ac:dyDescent="0.3">
      <c r="A458">
        <v>457</v>
      </c>
      <c r="B458" s="1">
        <v>39022</v>
      </c>
      <c r="C458">
        <v>10229.0641123</v>
      </c>
      <c r="D458">
        <v>483.7017237</v>
      </c>
      <c r="E458">
        <v>10712.765836</v>
      </c>
      <c r="F458">
        <v>4.5151899000000002E-2</v>
      </c>
      <c r="G458">
        <v>0.64818765099999998</v>
      </c>
      <c r="H458">
        <v>0.61892074699999999</v>
      </c>
      <c r="I458">
        <v>16527.259999999998</v>
      </c>
      <c r="J458" t="s">
        <v>15</v>
      </c>
      <c r="K458" t="s">
        <v>16</v>
      </c>
    </row>
    <row r="459" spans="1:11" x14ac:dyDescent="0.3">
      <c r="A459">
        <v>458</v>
      </c>
      <c r="B459" s="1">
        <v>39052</v>
      </c>
      <c r="C459">
        <v>10282.0451923</v>
      </c>
      <c r="D459">
        <v>492.22356230000003</v>
      </c>
      <c r="E459">
        <v>10774.2687546</v>
      </c>
      <c r="F459">
        <v>4.5685101999999998E-2</v>
      </c>
      <c r="G459">
        <v>0.65089287100000004</v>
      </c>
      <c r="H459">
        <v>0.62115676500000006</v>
      </c>
      <c r="I459">
        <v>16553.060000000001</v>
      </c>
      <c r="J459" t="s">
        <v>15</v>
      </c>
      <c r="K459" t="s">
        <v>16</v>
      </c>
    </row>
    <row r="460" spans="1:11" x14ac:dyDescent="0.3">
      <c r="A460">
        <v>459</v>
      </c>
      <c r="B460" s="1">
        <v>39083</v>
      </c>
      <c r="C460">
        <v>10275.8512262</v>
      </c>
      <c r="D460">
        <v>490.35657700000002</v>
      </c>
      <c r="E460">
        <v>10766.2078033</v>
      </c>
      <c r="F460">
        <v>4.5545896000000002E-2</v>
      </c>
      <c r="G460">
        <v>0.64908467299999995</v>
      </c>
      <c r="H460">
        <v>0.61952153099999996</v>
      </c>
      <c r="I460">
        <v>16586.754000000001</v>
      </c>
      <c r="J460" t="s">
        <v>15</v>
      </c>
      <c r="K460" t="s">
        <v>16</v>
      </c>
    </row>
    <row r="461" spans="1:11" x14ac:dyDescent="0.3">
      <c r="A461">
        <v>460</v>
      </c>
      <c r="B461" s="1">
        <v>39114</v>
      </c>
      <c r="C461">
        <v>10307.3974103</v>
      </c>
      <c r="D461">
        <v>501.19303239999999</v>
      </c>
      <c r="E461">
        <v>10808.590442799999</v>
      </c>
      <c r="F461">
        <v>4.6369879000000003E-2</v>
      </c>
      <c r="G461">
        <v>0.65031872099999999</v>
      </c>
      <c r="H461">
        <v>0.62016352100000005</v>
      </c>
      <c r="I461">
        <v>16620.451000000001</v>
      </c>
      <c r="J461" t="s">
        <v>15</v>
      </c>
      <c r="K461" t="s">
        <v>16</v>
      </c>
    </row>
    <row r="462" spans="1:11" x14ac:dyDescent="0.3">
      <c r="A462">
        <v>461</v>
      </c>
      <c r="B462" s="1">
        <v>39142</v>
      </c>
      <c r="C462">
        <v>10336.609724600001</v>
      </c>
      <c r="D462">
        <v>482.56382070000001</v>
      </c>
      <c r="E462">
        <v>10819.1735453</v>
      </c>
      <c r="F462">
        <v>4.4602651E-2</v>
      </c>
      <c r="G462">
        <v>0.64963848599999996</v>
      </c>
      <c r="H462">
        <v>0.62066288800000002</v>
      </c>
      <c r="I462">
        <v>16654.145</v>
      </c>
      <c r="J462" t="s">
        <v>15</v>
      </c>
      <c r="K462" t="s">
        <v>16</v>
      </c>
    </row>
    <row r="463" spans="1:11" x14ac:dyDescent="0.3">
      <c r="A463">
        <v>462</v>
      </c>
      <c r="B463" s="1">
        <v>39173</v>
      </c>
      <c r="C463">
        <v>10365.793542900001</v>
      </c>
      <c r="D463">
        <v>475.67196150000001</v>
      </c>
      <c r="E463">
        <v>10841.465504399999</v>
      </c>
      <c r="F463">
        <v>4.3875246E-2</v>
      </c>
      <c r="G463">
        <v>0.65001690199999995</v>
      </c>
      <c r="H463">
        <v>0.62149725099999997</v>
      </c>
      <c r="I463">
        <v>16678.743999999999</v>
      </c>
      <c r="J463" t="s">
        <v>15</v>
      </c>
      <c r="K463" t="s">
        <v>16</v>
      </c>
    </row>
    <row r="464" spans="1:11" x14ac:dyDescent="0.3">
      <c r="A464">
        <v>463</v>
      </c>
      <c r="B464" s="1">
        <v>39203</v>
      </c>
      <c r="C464">
        <v>10401.647051399999</v>
      </c>
      <c r="D464">
        <v>463.42692039999997</v>
      </c>
      <c r="E464">
        <v>10865.0739718</v>
      </c>
      <c r="F464">
        <v>4.2652901E-2</v>
      </c>
      <c r="G464">
        <v>0.650472826</v>
      </c>
      <c r="H464">
        <v>0.622728273</v>
      </c>
      <c r="I464">
        <v>16703.348000000002</v>
      </c>
      <c r="J464" t="s">
        <v>15</v>
      </c>
      <c r="K464" t="s">
        <v>16</v>
      </c>
    </row>
    <row r="465" spans="1:11" x14ac:dyDescent="0.3">
      <c r="A465">
        <v>464</v>
      </c>
      <c r="B465" s="1">
        <v>39234</v>
      </c>
      <c r="C465">
        <v>10423.822958299999</v>
      </c>
      <c r="D465">
        <v>471.18278500000002</v>
      </c>
      <c r="E465">
        <v>10895.0057433</v>
      </c>
      <c r="F465">
        <v>4.3247594E-2</v>
      </c>
      <c r="G465">
        <v>0.65130561099999995</v>
      </c>
      <c r="H465">
        <v>0.62313821000000003</v>
      </c>
      <c r="I465">
        <v>16727.947</v>
      </c>
      <c r="J465" t="s">
        <v>15</v>
      </c>
      <c r="K465" t="s">
        <v>16</v>
      </c>
    </row>
    <row r="466" spans="1:11" x14ac:dyDescent="0.3">
      <c r="A466">
        <v>465</v>
      </c>
      <c r="B466" s="1">
        <v>39264</v>
      </c>
      <c r="C466">
        <v>10446.610459699999</v>
      </c>
      <c r="D466">
        <v>463.9791669</v>
      </c>
      <c r="E466">
        <v>10910.5896266</v>
      </c>
      <c r="F466">
        <v>4.2525581E-2</v>
      </c>
      <c r="G466">
        <v>0.65119649999999996</v>
      </c>
      <c r="H466">
        <v>0.62350399000000001</v>
      </c>
      <c r="I466">
        <v>16754.681</v>
      </c>
      <c r="J466" t="s">
        <v>15</v>
      </c>
      <c r="K466" t="s">
        <v>16</v>
      </c>
    </row>
    <row r="467" spans="1:11" x14ac:dyDescent="0.3">
      <c r="A467">
        <v>466</v>
      </c>
      <c r="B467" s="1">
        <v>39295</v>
      </c>
      <c r="C467">
        <v>10484.068157600001</v>
      </c>
      <c r="D467">
        <v>470.56982360000001</v>
      </c>
      <c r="E467">
        <v>10954.6379812</v>
      </c>
      <c r="F467">
        <v>4.2956218999999997E-2</v>
      </c>
      <c r="G467">
        <v>0.65278377099999996</v>
      </c>
      <c r="H467">
        <v>0.62474264899999998</v>
      </c>
      <c r="I467">
        <v>16781.419000000002</v>
      </c>
      <c r="J467" t="s">
        <v>15</v>
      </c>
      <c r="K467" t="s">
        <v>16</v>
      </c>
    </row>
    <row r="468" spans="1:11" x14ac:dyDescent="0.3">
      <c r="A468">
        <v>467</v>
      </c>
      <c r="B468" s="1">
        <v>39326</v>
      </c>
      <c r="C468">
        <v>10513.832385199999</v>
      </c>
      <c r="D468">
        <v>462.31734599999999</v>
      </c>
      <c r="E468">
        <v>10976.149731199999</v>
      </c>
      <c r="F468">
        <v>4.2120175000000003E-2</v>
      </c>
      <c r="G468">
        <v>0.65302533399999996</v>
      </c>
      <c r="H468">
        <v>0.62551979300000005</v>
      </c>
      <c r="I468">
        <v>16808.152999999998</v>
      </c>
      <c r="J468" t="s">
        <v>15</v>
      </c>
      <c r="K468" t="s">
        <v>16</v>
      </c>
    </row>
    <row r="469" spans="1:11" x14ac:dyDescent="0.3">
      <c r="A469">
        <v>468</v>
      </c>
      <c r="B469" s="1">
        <v>39356</v>
      </c>
      <c r="C469">
        <v>10503.563209100001</v>
      </c>
      <c r="D469">
        <v>474.94249289999999</v>
      </c>
      <c r="E469">
        <v>10978.505702</v>
      </c>
      <c r="F469">
        <v>4.3261123999999998E-2</v>
      </c>
      <c r="G469">
        <v>0.65209766700000005</v>
      </c>
      <c r="H469">
        <v>0.62388719000000004</v>
      </c>
      <c r="I469">
        <v>16835.677</v>
      </c>
      <c r="J469" t="s">
        <v>15</v>
      </c>
      <c r="K469" t="s">
        <v>16</v>
      </c>
    </row>
    <row r="470" spans="1:11" x14ac:dyDescent="0.3">
      <c r="A470">
        <v>469</v>
      </c>
      <c r="B470" s="1">
        <v>39387</v>
      </c>
      <c r="C470">
        <v>10561.050141199999</v>
      </c>
      <c r="D470">
        <v>489.18696629999999</v>
      </c>
      <c r="E470">
        <v>11050.237107499999</v>
      </c>
      <c r="F470">
        <v>4.4269363999999999E-2</v>
      </c>
      <c r="G470">
        <v>0.65528700299999998</v>
      </c>
      <c r="H470">
        <v>0.62627786500000004</v>
      </c>
      <c r="I470">
        <v>16863.202000000001</v>
      </c>
      <c r="J470" t="s">
        <v>15</v>
      </c>
      <c r="K470" t="s">
        <v>16</v>
      </c>
    </row>
    <row r="471" spans="1:11" x14ac:dyDescent="0.3">
      <c r="A471">
        <v>470</v>
      </c>
      <c r="B471" s="1">
        <v>39417</v>
      </c>
      <c r="C471">
        <v>10581.7326674</v>
      </c>
      <c r="D471">
        <v>476.5089246</v>
      </c>
      <c r="E471">
        <v>11058.241592</v>
      </c>
      <c r="F471">
        <v>4.3090839999999998E-2</v>
      </c>
      <c r="G471">
        <v>0.65469308999999998</v>
      </c>
      <c r="H471">
        <v>0.62648181400000003</v>
      </c>
      <c r="I471">
        <v>16890.725999999999</v>
      </c>
      <c r="J471" t="s">
        <v>15</v>
      </c>
      <c r="K471" t="s">
        <v>16</v>
      </c>
    </row>
    <row r="472" spans="1:11" x14ac:dyDescent="0.3">
      <c r="A472">
        <v>471</v>
      </c>
      <c r="B472" s="1">
        <v>39448</v>
      </c>
      <c r="C472">
        <v>10613.7643917</v>
      </c>
      <c r="D472">
        <v>467.68342719999998</v>
      </c>
      <c r="E472">
        <v>11081.4478189</v>
      </c>
      <c r="F472">
        <v>4.2204181E-2</v>
      </c>
      <c r="G472">
        <v>0.65457192799999997</v>
      </c>
      <c r="H472">
        <v>0.62694625599999998</v>
      </c>
      <c r="I472">
        <v>16929.305</v>
      </c>
      <c r="J472" t="s">
        <v>15</v>
      </c>
      <c r="K472" t="s">
        <v>16</v>
      </c>
    </row>
    <row r="473" spans="1:11" x14ac:dyDescent="0.3">
      <c r="A473">
        <v>472</v>
      </c>
      <c r="B473" s="1">
        <v>39479</v>
      </c>
      <c r="C473">
        <v>10648.299234100001</v>
      </c>
      <c r="D473">
        <v>441.64869800000002</v>
      </c>
      <c r="E473">
        <v>11089.947931999999</v>
      </c>
      <c r="F473">
        <v>3.9824234999999999E-2</v>
      </c>
      <c r="G473">
        <v>0.65358473100000003</v>
      </c>
      <c r="H473">
        <v>0.62755621800000005</v>
      </c>
      <c r="I473">
        <v>16967.881000000001</v>
      </c>
      <c r="J473" t="s">
        <v>15</v>
      </c>
      <c r="K473" t="s">
        <v>16</v>
      </c>
    </row>
    <row r="474" spans="1:11" x14ac:dyDescent="0.3">
      <c r="A474">
        <v>473</v>
      </c>
      <c r="B474" s="1">
        <v>39508</v>
      </c>
      <c r="C474">
        <v>10669.3809676</v>
      </c>
      <c r="D474">
        <v>451.26129129999998</v>
      </c>
      <c r="E474">
        <v>11120.642258899999</v>
      </c>
      <c r="F474">
        <v>4.0578707999999998E-2</v>
      </c>
      <c r="G474">
        <v>0.65390694199999999</v>
      </c>
      <c r="H474">
        <v>0.62737224400000002</v>
      </c>
      <c r="I474">
        <v>17006.46</v>
      </c>
      <c r="J474" t="s">
        <v>15</v>
      </c>
      <c r="K474" t="s">
        <v>16</v>
      </c>
    </row>
    <row r="475" spans="1:11" x14ac:dyDescent="0.3">
      <c r="A475">
        <v>474</v>
      </c>
      <c r="B475" s="1">
        <v>39539</v>
      </c>
      <c r="C475">
        <v>10708.015240799999</v>
      </c>
      <c r="D475">
        <v>477.31215589999999</v>
      </c>
      <c r="E475">
        <v>11185.3273967</v>
      </c>
      <c r="F475">
        <v>4.2673060999999998E-2</v>
      </c>
      <c r="G475">
        <v>0.65657968700000002</v>
      </c>
      <c r="H475">
        <v>0.62856142199999998</v>
      </c>
      <c r="I475">
        <v>17035.75</v>
      </c>
      <c r="J475" t="s">
        <v>15</v>
      </c>
      <c r="K475" t="s">
        <v>16</v>
      </c>
    </row>
    <row r="476" spans="1:11" x14ac:dyDescent="0.3">
      <c r="A476">
        <v>475</v>
      </c>
      <c r="B476" s="1">
        <v>39569</v>
      </c>
      <c r="C476">
        <v>10680.1825267</v>
      </c>
      <c r="D476">
        <v>476.03293939999998</v>
      </c>
      <c r="E476">
        <v>11156.215466</v>
      </c>
      <c r="F476">
        <v>4.2669750999999999E-2</v>
      </c>
      <c r="G476">
        <v>0.65374711699999999</v>
      </c>
      <c r="H476">
        <v>0.62585188999999997</v>
      </c>
      <c r="I476">
        <v>17065.031999999999</v>
      </c>
      <c r="J476" t="s">
        <v>15</v>
      </c>
      <c r="K476" t="s">
        <v>16</v>
      </c>
    </row>
    <row r="477" spans="1:11" x14ac:dyDescent="0.3">
      <c r="A477">
        <v>476</v>
      </c>
      <c r="B477" s="1">
        <v>39600</v>
      </c>
      <c r="C477">
        <v>10732.929775799999</v>
      </c>
      <c r="D477">
        <v>475.77306270000003</v>
      </c>
      <c r="E477">
        <v>11208.7028384</v>
      </c>
      <c r="F477">
        <v>4.2446755000000003E-2</v>
      </c>
      <c r="G477">
        <v>0.65569741999999998</v>
      </c>
      <c r="H477">
        <v>0.62786519299999999</v>
      </c>
      <c r="I477">
        <v>17094.322</v>
      </c>
      <c r="J477" t="s">
        <v>15</v>
      </c>
      <c r="K477" t="s">
        <v>16</v>
      </c>
    </row>
    <row r="478" spans="1:11" x14ac:dyDescent="0.3">
      <c r="A478">
        <v>477</v>
      </c>
      <c r="B478" s="1">
        <v>39630</v>
      </c>
      <c r="C478">
        <v>10751.1182912</v>
      </c>
      <c r="D478">
        <v>477.15552459999998</v>
      </c>
      <c r="E478">
        <v>11228.273815799999</v>
      </c>
      <c r="F478">
        <v>4.2495893E-2</v>
      </c>
      <c r="G478">
        <v>0.65556452399999998</v>
      </c>
      <c r="H478">
        <v>0.62770572400000002</v>
      </c>
      <c r="I478">
        <v>17127.641</v>
      </c>
      <c r="J478" t="s">
        <v>15</v>
      </c>
      <c r="K478" t="s">
        <v>16</v>
      </c>
    </row>
    <row r="479" spans="1:11" x14ac:dyDescent="0.3">
      <c r="A479">
        <v>478</v>
      </c>
      <c r="B479" s="1">
        <v>39661</v>
      </c>
      <c r="C479">
        <v>10793.132618</v>
      </c>
      <c r="D479">
        <v>450.97189689999999</v>
      </c>
      <c r="E479">
        <v>11244.104514799999</v>
      </c>
      <c r="F479">
        <v>4.0107408999999997E-2</v>
      </c>
      <c r="G479">
        <v>0.655213885</v>
      </c>
      <c r="H479">
        <v>0.62893495399999999</v>
      </c>
      <c r="I479">
        <v>17160.968000000001</v>
      </c>
      <c r="J479" t="s">
        <v>15</v>
      </c>
      <c r="K479" t="s">
        <v>16</v>
      </c>
    </row>
    <row r="480" spans="1:11" x14ac:dyDescent="0.3">
      <c r="A480">
        <v>479</v>
      </c>
      <c r="B480" s="1">
        <v>39692</v>
      </c>
      <c r="C480">
        <v>10778.0014249</v>
      </c>
      <c r="D480">
        <v>482.84467160000003</v>
      </c>
      <c r="E480">
        <v>11260.846096499999</v>
      </c>
      <c r="F480">
        <v>4.2878187999999998E-2</v>
      </c>
      <c r="G480">
        <v>0.654917886</v>
      </c>
      <c r="H480">
        <v>0.62683619400000001</v>
      </c>
      <c r="I480">
        <v>17194.287</v>
      </c>
      <c r="J480" t="s">
        <v>15</v>
      </c>
      <c r="K480" t="s">
        <v>16</v>
      </c>
    </row>
    <row r="481" spans="1:11" x14ac:dyDescent="0.3">
      <c r="A481">
        <v>480</v>
      </c>
      <c r="B481" s="1">
        <v>39722</v>
      </c>
      <c r="C481">
        <v>10786.9212971</v>
      </c>
      <c r="D481">
        <v>483.51302679999998</v>
      </c>
      <c r="E481">
        <v>11270.434324</v>
      </c>
      <c r="F481">
        <v>4.2901011000000003E-2</v>
      </c>
      <c r="G481">
        <v>0.65427669899999996</v>
      </c>
      <c r="H481">
        <v>0.62620756700000002</v>
      </c>
      <c r="I481">
        <v>17225.792000000001</v>
      </c>
      <c r="J481" t="s">
        <v>15</v>
      </c>
      <c r="K481" t="s">
        <v>16</v>
      </c>
    </row>
    <row r="482" spans="1:11" x14ac:dyDescent="0.3">
      <c r="A482">
        <v>481</v>
      </c>
      <c r="B482" s="1">
        <v>39753</v>
      </c>
      <c r="C482">
        <v>10780.642536400001</v>
      </c>
      <c r="D482">
        <v>503.61982810000001</v>
      </c>
      <c r="E482">
        <v>11284.2623645</v>
      </c>
      <c r="F482">
        <v>4.4630283E-2</v>
      </c>
      <c r="G482">
        <v>0.65388349700000004</v>
      </c>
      <c r="H482">
        <v>0.62470049100000002</v>
      </c>
      <c r="I482">
        <v>17257.297999999999</v>
      </c>
      <c r="J482" t="s">
        <v>15</v>
      </c>
      <c r="K482" t="s">
        <v>16</v>
      </c>
    </row>
    <row r="483" spans="1:11" x14ac:dyDescent="0.3">
      <c r="A483">
        <v>482</v>
      </c>
      <c r="B483" s="1">
        <v>39783</v>
      </c>
      <c r="C483">
        <v>10788.3604906</v>
      </c>
      <c r="D483">
        <v>516.74287609999999</v>
      </c>
      <c r="E483">
        <v>11305.103366699999</v>
      </c>
      <c r="F483">
        <v>4.5708815E-2</v>
      </c>
      <c r="G483">
        <v>0.65389740200000002</v>
      </c>
      <c r="H483">
        <v>0.62400852699999998</v>
      </c>
      <c r="I483">
        <v>17288.803</v>
      </c>
      <c r="J483" t="s">
        <v>15</v>
      </c>
      <c r="K483" t="s">
        <v>16</v>
      </c>
    </row>
    <row r="484" spans="1:11" x14ac:dyDescent="0.3">
      <c r="A484">
        <v>483</v>
      </c>
      <c r="B484" s="1">
        <v>39814</v>
      </c>
      <c r="C484">
        <v>10791.3858067</v>
      </c>
      <c r="D484">
        <v>556.90862030000005</v>
      </c>
      <c r="E484">
        <v>11348.294427000001</v>
      </c>
      <c r="F484">
        <v>4.9074212999999998E-2</v>
      </c>
      <c r="G484">
        <v>0.65500829299999996</v>
      </c>
      <c r="H484">
        <v>0.62286427600000005</v>
      </c>
      <c r="I484">
        <v>17325.420999999998</v>
      </c>
      <c r="J484" t="s">
        <v>15</v>
      </c>
      <c r="K484" t="s">
        <v>16</v>
      </c>
    </row>
    <row r="485" spans="1:11" x14ac:dyDescent="0.3">
      <c r="A485">
        <v>484</v>
      </c>
      <c r="B485" s="1">
        <v>39845</v>
      </c>
      <c r="C485">
        <v>10803.788042100001</v>
      </c>
      <c r="D485">
        <v>605.69875509999997</v>
      </c>
      <c r="E485">
        <v>11409.486797199999</v>
      </c>
      <c r="F485">
        <v>5.3087292000000001E-2</v>
      </c>
      <c r="G485">
        <v>0.65715135499999999</v>
      </c>
      <c r="H485">
        <v>0.62226496899999995</v>
      </c>
      <c r="I485">
        <v>17362.038</v>
      </c>
      <c r="J485" t="s">
        <v>15</v>
      </c>
      <c r="K485" t="s">
        <v>16</v>
      </c>
    </row>
    <row r="486" spans="1:11" x14ac:dyDescent="0.3">
      <c r="A486">
        <v>485</v>
      </c>
      <c r="B486" s="1">
        <v>39873</v>
      </c>
      <c r="C486">
        <v>10770.1635099</v>
      </c>
      <c r="D486">
        <v>652.51567869999997</v>
      </c>
      <c r="E486">
        <v>11422.679188599999</v>
      </c>
      <c r="F486">
        <v>5.7124573999999997E-2</v>
      </c>
      <c r="G486">
        <v>0.65652652600000005</v>
      </c>
      <c r="H486">
        <v>0.61902272899999999</v>
      </c>
      <c r="I486">
        <v>17398.655999999999</v>
      </c>
      <c r="J486" t="s">
        <v>15</v>
      </c>
      <c r="K486" t="s">
        <v>16</v>
      </c>
    </row>
    <row r="487" spans="1:11" x14ac:dyDescent="0.3">
      <c r="A487">
        <v>486</v>
      </c>
      <c r="B487" s="1">
        <v>39904</v>
      </c>
      <c r="C487">
        <v>10793.950667900001</v>
      </c>
      <c r="D487">
        <v>630.12423000000001</v>
      </c>
      <c r="E487">
        <v>11424.0748979</v>
      </c>
      <c r="F487">
        <v>5.5157572000000002E-2</v>
      </c>
      <c r="G487">
        <v>0.65565134300000005</v>
      </c>
      <c r="H487">
        <v>0.61948720700000004</v>
      </c>
      <c r="I487">
        <v>17424.008999999998</v>
      </c>
      <c r="J487" t="s">
        <v>15</v>
      </c>
      <c r="K487" t="s">
        <v>16</v>
      </c>
    </row>
    <row r="488" spans="1:11" x14ac:dyDescent="0.3">
      <c r="A488">
        <v>487</v>
      </c>
      <c r="B488" s="1">
        <v>39934</v>
      </c>
      <c r="C488">
        <v>10772.529432200001</v>
      </c>
      <c r="D488">
        <v>664.84011450000003</v>
      </c>
      <c r="E488">
        <v>11437.3695467</v>
      </c>
      <c r="F488">
        <v>5.8128760000000002E-2</v>
      </c>
      <c r="G488">
        <v>0.65546050199999994</v>
      </c>
      <c r="H488">
        <v>0.617359396</v>
      </c>
      <c r="I488">
        <v>17449.365000000002</v>
      </c>
      <c r="J488" t="s">
        <v>15</v>
      </c>
      <c r="K488" t="s">
        <v>16</v>
      </c>
    </row>
    <row r="489" spans="1:11" x14ac:dyDescent="0.3">
      <c r="A489">
        <v>488</v>
      </c>
      <c r="B489" s="1">
        <v>39965</v>
      </c>
      <c r="C489">
        <v>10754.8409221</v>
      </c>
      <c r="D489">
        <v>669.79611680000005</v>
      </c>
      <c r="E489">
        <v>11424.6370389</v>
      </c>
      <c r="F489">
        <v>5.8627342999999998E-2</v>
      </c>
      <c r="G489">
        <v>0.65378091000000005</v>
      </c>
      <c r="H489">
        <v>0.61545147200000005</v>
      </c>
      <c r="I489">
        <v>17474.718000000001</v>
      </c>
      <c r="J489" t="s">
        <v>15</v>
      </c>
      <c r="K489" t="s">
        <v>16</v>
      </c>
    </row>
    <row r="490" spans="1:11" x14ac:dyDescent="0.3">
      <c r="A490">
        <v>489</v>
      </c>
      <c r="B490" s="1">
        <v>39995</v>
      </c>
      <c r="C490">
        <v>10799.1106516</v>
      </c>
      <c r="D490">
        <v>649.26930830000003</v>
      </c>
      <c r="E490">
        <v>11448.379959899999</v>
      </c>
      <c r="F490">
        <v>5.6712766999999997E-2</v>
      </c>
      <c r="G490">
        <v>0.65407809800000005</v>
      </c>
      <c r="H490">
        <v>0.61698351900000004</v>
      </c>
      <c r="I490">
        <v>17503.078000000001</v>
      </c>
      <c r="J490" t="s">
        <v>15</v>
      </c>
      <c r="K490" t="s">
        <v>16</v>
      </c>
    </row>
    <row r="491" spans="1:11" x14ac:dyDescent="0.3">
      <c r="A491">
        <v>490</v>
      </c>
      <c r="B491" s="1">
        <v>40026</v>
      </c>
      <c r="C491">
        <v>10789.122084799999</v>
      </c>
      <c r="D491">
        <v>652.69425269999999</v>
      </c>
      <c r="E491">
        <v>11441.8163375</v>
      </c>
      <c r="F491">
        <v>5.7044636000000003E-2</v>
      </c>
      <c r="G491">
        <v>0.65264547799999995</v>
      </c>
      <c r="H491">
        <v>0.61541555400000003</v>
      </c>
      <c r="I491">
        <v>17531.441999999999</v>
      </c>
      <c r="J491" t="s">
        <v>15</v>
      </c>
      <c r="K491" t="s">
        <v>16</v>
      </c>
    </row>
    <row r="492" spans="1:11" x14ac:dyDescent="0.3">
      <c r="A492">
        <v>491</v>
      </c>
      <c r="B492" s="1">
        <v>40057</v>
      </c>
      <c r="C492">
        <v>10810.4464491</v>
      </c>
      <c r="D492">
        <v>648.58729500000004</v>
      </c>
      <c r="E492">
        <v>11459.033744099999</v>
      </c>
      <c r="F492">
        <v>5.6600522E-2</v>
      </c>
      <c r="G492">
        <v>0.65257192200000003</v>
      </c>
      <c r="H492">
        <v>0.61563601099999998</v>
      </c>
      <c r="I492">
        <v>17559.802</v>
      </c>
      <c r="J492" t="s">
        <v>15</v>
      </c>
      <c r="K492" t="s">
        <v>16</v>
      </c>
    </row>
    <row r="493" spans="1:11" x14ac:dyDescent="0.3">
      <c r="A493">
        <v>492</v>
      </c>
      <c r="B493" s="1">
        <v>40087</v>
      </c>
      <c r="C493">
        <v>10820.128612</v>
      </c>
      <c r="D493">
        <v>644.74465339999995</v>
      </c>
      <c r="E493">
        <v>11464.8732654</v>
      </c>
      <c r="F493">
        <v>5.6236527000000001E-2</v>
      </c>
      <c r="G493">
        <v>0.65207841099999997</v>
      </c>
      <c r="H493">
        <v>0.61540778600000001</v>
      </c>
      <c r="I493">
        <v>17582.046999999999</v>
      </c>
      <c r="J493" t="s">
        <v>15</v>
      </c>
      <c r="K493" t="s">
        <v>16</v>
      </c>
    </row>
    <row r="494" spans="1:11" x14ac:dyDescent="0.3">
      <c r="A494">
        <v>493</v>
      </c>
      <c r="B494" s="1">
        <v>40118</v>
      </c>
      <c r="C494">
        <v>10850.303086100001</v>
      </c>
      <c r="D494">
        <v>638.61821950000001</v>
      </c>
      <c r="E494">
        <v>11488.921305600001</v>
      </c>
      <c r="F494">
        <v>5.5585568000000002E-2</v>
      </c>
      <c r="G494">
        <v>0.652620321</v>
      </c>
      <c r="H494">
        <v>0.61634405000000003</v>
      </c>
      <c r="I494">
        <v>17604.295999999998</v>
      </c>
      <c r="J494" t="s">
        <v>15</v>
      </c>
      <c r="K494" t="s">
        <v>16</v>
      </c>
    </row>
    <row r="495" spans="1:11" x14ac:dyDescent="0.3">
      <c r="A495">
        <v>494</v>
      </c>
      <c r="B495" s="1">
        <v>40148</v>
      </c>
      <c r="C495">
        <v>10886.428534999999</v>
      </c>
      <c r="D495">
        <v>632.60020099999997</v>
      </c>
      <c r="E495">
        <v>11519.028736</v>
      </c>
      <c r="F495">
        <v>5.4917842000000001E-2</v>
      </c>
      <c r="G495">
        <v>0.65350477600000001</v>
      </c>
      <c r="H495">
        <v>0.61761570399999999</v>
      </c>
      <c r="I495">
        <v>17626.541000000001</v>
      </c>
      <c r="J495" t="s">
        <v>15</v>
      </c>
      <c r="K495" t="s">
        <v>16</v>
      </c>
    </row>
    <row r="496" spans="1:11" x14ac:dyDescent="0.3">
      <c r="A496">
        <v>495</v>
      </c>
      <c r="B496" s="1">
        <v>40179</v>
      </c>
      <c r="C496">
        <v>10936.2024368</v>
      </c>
      <c r="D496">
        <v>607.87002829999994</v>
      </c>
      <c r="E496">
        <v>11544.0724651</v>
      </c>
      <c r="F496">
        <v>5.2656463000000001E-2</v>
      </c>
      <c r="G496">
        <v>0.65384468100000004</v>
      </c>
      <c r="H496">
        <v>0.61941553299999996</v>
      </c>
      <c r="I496">
        <v>17655.68</v>
      </c>
      <c r="J496" t="s">
        <v>15</v>
      </c>
      <c r="K496" t="s">
        <v>16</v>
      </c>
    </row>
    <row r="497" spans="1:11" x14ac:dyDescent="0.3">
      <c r="A497">
        <v>496</v>
      </c>
      <c r="B497" s="1">
        <v>40210</v>
      </c>
      <c r="C497">
        <v>10919.2766809</v>
      </c>
      <c r="D497">
        <v>612.13358000000005</v>
      </c>
      <c r="E497">
        <v>11531.410261000001</v>
      </c>
      <c r="F497">
        <v>5.3084016999999997E-2</v>
      </c>
      <c r="G497">
        <v>0.65205117499999998</v>
      </c>
      <c r="H497">
        <v>0.61743767900000002</v>
      </c>
      <c r="I497">
        <v>17684.824000000001</v>
      </c>
      <c r="J497" t="s">
        <v>15</v>
      </c>
      <c r="K497" t="s">
        <v>16</v>
      </c>
    </row>
    <row r="498" spans="1:11" x14ac:dyDescent="0.3">
      <c r="A498">
        <v>497</v>
      </c>
      <c r="B498" s="1">
        <v>40238</v>
      </c>
      <c r="C498">
        <v>10925.2262866</v>
      </c>
      <c r="D498">
        <v>626.47319040000002</v>
      </c>
      <c r="E498">
        <v>11551.699477</v>
      </c>
      <c r="F498">
        <v>5.4232123E-2</v>
      </c>
      <c r="G498">
        <v>0.65212394699999998</v>
      </c>
      <c r="H498">
        <v>0.61675788099999995</v>
      </c>
      <c r="I498">
        <v>17713.963</v>
      </c>
      <c r="J498" t="s">
        <v>15</v>
      </c>
      <c r="K498" t="s">
        <v>16</v>
      </c>
    </row>
    <row r="499" spans="1:11" x14ac:dyDescent="0.3">
      <c r="A499">
        <v>498</v>
      </c>
      <c r="B499" s="1">
        <v>40269</v>
      </c>
      <c r="C499">
        <v>10937.060136399999</v>
      </c>
      <c r="D499">
        <v>636.60817280000003</v>
      </c>
      <c r="E499">
        <v>11573.6683092</v>
      </c>
      <c r="F499">
        <v>5.5004874000000002E-2</v>
      </c>
      <c r="G499">
        <v>0.65264190600000005</v>
      </c>
      <c r="H499">
        <v>0.61674342000000004</v>
      </c>
      <c r="I499">
        <v>17733.565999999999</v>
      </c>
      <c r="J499" t="s">
        <v>15</v>
      </c>
      <c r="K499" t="s">
        <v>16</v>
      </c>
    </row>
    <row r="500" spans="1:11" x14ac:dyDescent="0.3">
      <c r="A500">
        <v>499</v>
      </c>
      <c r="B500" s="1">
        <v>40299</v>
      </c>
      <c r="C500">
        <v>10938.5257471</v>
      </c>
      <c r="D500">
        <v>603.68375660000004</v>
      </c>
      <c r="E500">
        <v>11542.2095037</v>
      </c>
      <c r="F500">
        <v>5.2302269999999998E-2</v>
      </c>
      <c r="G500">
        <v>0.650149176</v>
      </c>
      <c r="H500">
        <v>0.61614489900000002</v>
      </c>
      <c r="I500">
        <v>17753.170999999998</v>
      </c>
      <c r="J500" t="s">
        <v>15</v>
      </c>
      <c r="K500" t="s">
        <v>16</v>
      </c>
    </row>
    <row r="501" spans="1:11" x14ac:dyDescent="0.3">
      <c r="A501">
        <v>500</v>
      </c>
      <c r="B501" s="1">
        <v>40330</v>
      </c>
      <c r="C501">
        <v>10992.7001074</v>
      </c>
      <c r="D501">
        <v>596.31850199999997</v>
      </c>
      <c r="E501">
        <v>11589.0186094</v>
      </c>
      <c r="F501">
        <v>5.1455478999999998E-2</v>
      </c>
      <c r="G501">
        <v>0.65206582899999999</v>
      </c>
      <c r="H501">
        <v>0.61851346900000004</v>
      </c>
      <c r="I501">
        <v>17772.774000000001</v>
      </c>
      <c r="J501" t="s">
        <v>15</v>
      </c>
      <c r="K501" t="s">
        <v>16</v>
      </c>
    </row>
    <row r="502" spans="1:11" x14ac:dyDescent="0.3">
      <c r="A502">
        <v>501</v>
      </c>
      <c r="B502" s="1">
        <v>40360</v>
      </c>
      <c r="C502">
        <v>11018.9903003</v>
      </c>
      <c r="D502">
        <v>614.96756430000005</v>
      </c>
      <c r="E502">
        <v>11633.957864600001</v>
      </c>
      <c r="F502">
        <v>5.2859704E-2</v>
      </c>
      <c r="G502">
        <v>0.653819441</v>
      </c>
      <c r="H502">
        <v>0.61925873899999995</v>
      </c>
      <c r="I502">
        <v>17793.839</v>
      </c>
      <c r="J502" t="s">
        <v>15</v>
      </c>
      <c r="K502" t="s">
        <v>16</v>
      </c>
    </row>
    <row r="503" spans="1:11" x14ac:dyDescent="0.3">
      <c r="A503">
        <v>502</v>
      </c>
      <c r="B503" s="1">
        <v>40391</v>
      </c>
      <c r="C503">
        <v>11060.0480933</v>
      </c>
      <c r="D503">
        <v>584.62161200000003</v>
      </c>
      <c r="E503">
        <v>11644.669705300001</v>
      </c>
      <c r="F503">
        <v>5.0205082999999998E-2</v>
      </c>
      <c r="G503">
        <v>0.65364773600000003</v>
      </c>
      <c r="H503">
        <v>0.62083129699999995</v>
      </c>
      <c r="I503">
        <v>17814.901000000002</v>
      </c>
      <c r="J503" t="s">
        <v>15</v>
      </c>
      <c r="K503" t="s">
        <v>16</v>
      </c>
    </row>
    <row r="504" spans="1:11" x14ac:dyDescent="0.3">
      <c r="A504">
        <v>503</v>
      </c>
      <c r="B504" s="1">
        <v>40422</v>
      </c>
      <c r="C504">
        <v>11088.0948706</v>
      </c>
      <c r="D504">
        <v>590.12394810000001</v>
      </c>
      <c r="E504">
        <v>11678.218818699999</v>
      </c>
      <c r="F504">
        <v>5.0532016999999999E-2</v>
      </c>
      <c r="G504">
        <v>0.65475673199999995</v>
      </c>
      <c r="H504">
        <v>0.62167055400000004</v>
      </c>
      <c r="I504">
        <v>17835.966</v>
      </c>
      <c r="J504" t="s">
        <v>15</v>
      </c>
      <c r="K504" t="s">
        <v>16</v>
      </c>
    </row>
    <row r="505" spans="1:11" x14ac:dyDescent="0.3">
      <c r="A505">
        <v>504</v>
      </c>
      <c r="B505" s="1">
        <v>40452</v>
      </c>
      <c r="C505">
        <v>11104.312858400001</v>
      </c>
      <c r="D505">
        <v>619.70799850000003</v>
      </c>
      <c r="E505">
        <v>11724.020856900001</v>
      </c>
      <c r="F505">
        <v>5.2857975000000001E-2</v>
      </c>
      <c r="G505">
        <v>0.65655152299999997</v>
      </c>
      <c r="H505">
        <v>0.62184753999999998</v>
      </c>
      <c r="I505">
        <v>17856.97</v>
      </c>
      <c r="J505" t="s">
        <v>15</v>
      </c>
      <c r="K505" t="s">
        <v>16</v>
      </c>
    </row>
    <row r="506" spans="1:11" x14ac:dyDescent="0.3">
      <c r="A506">
        <v>505</v>
      </c>
      <c r="B506" s="1">
        <v>40483</v>
      </c>
      <c r="C506">
        <v>11162.575719799999</v>
      </c>
      <c r="D506">
        <v>600.94028390000005</v>
      </c>
      <c r="E506">
        <v>11763.516003700001</v>
      </c>
      <c r="F506">
        <v>5.1085090999999999E-2</v>
      </c>
      <c r="G506">
        <v>0.65798935999999997</v>
      </c>
      <c r="H506">
        <v>0.62437591299999995</v>
      </c>
      <c r="I506">
        <v>17877.973000000002</v>
      </c>
      <c r="J506" t="s">
        <v>15</v>
      </c>
      <c r="K506" t="s">
        <v>16</v>
      </c>
    </row>
    <row r="507" spans="1:11" x14ac:dyDescent="0.3">
      <c r="A507">
        <v>506</v>
      </c>
      <c r="B507" s="1">
        <v>40513</v>
      </c>
      <c r="C507">
        <v>11168.3518427</v>
      </c>
      <c r="D507">
        <v>572.62545150000005</v>
      </c>
      <c r="E507">
        <v>11740.9772942</v>
      </c>
      <c r="F507">
        <v>4.8771531999999999E-2</v>
      </c>
      <c r="G507">
        <v>0.65595800800000004</v>
      </c>
      <c r="H507">
        <v>0.62396593099999997</v>
      </c>
      <c r="I507">
        <v>17898.976999999999</v>
      </c>
      <c r="J507" t="s">
        <v>15</v>
      </c>
      <c r="K507" t="s">
        <v>16</v>
      </c>
    </row>
    <row r="508" spans="1:11" x14ac:dyDescent="0.3">
      <c r="A508">
        <v>507</v>
      </c>
      <c r="B508" s="1">
        <v>40544</v>
      </c>
      <c r="C508">
        <v>11199.2534529</v>
      </c>
      <c r="D508">
        <v>589.79552890000002</v>
      </c>
      <c r="E508">
        <v>11789.048981899999</v>
      </c>
      <c r="F508">
        <v>5.0029101999999999E-2</v>
      </c>
      <c r="G508">
        <v>0.65764034900000001</v>
      </c>
      <c r="H508">
        <v>0.62473919300000003</v>
      </c>
      <c r="I508">
        <v>17926.286</v>
      </c>
      <c r="J508" t="s">
        <v>15</v>
      </c>
      <c r="K508" t="s">
        <v>16</v>
      </c>
    </row>
    <row r="509" spans="1:11" x14ac:dyDescent="0.3">
      <c r="A509">
        <v>508</v>
      </c>
      <c r="B509" s="1">
        <v>40575</v>
      </c>
      <c r="C509">
        <v>11174.3798775</v>
      </c>
      <c r="D509">
        <v>586.51759089999996</v>
      </c>
      <c r="E509">
        <v>11760.8974684</v>
      </c>
      <c r="F509">
        <v>4.9870139000000001E-2</v>
      </c>
      <c r="G509">
        <v>0.65507200499999996</v>
      </c>
      <c r="H509">
        <v>0.62240347299999998</v>
      </c>
      <c r="I509">
        <v>17953.595000000001</v>
      </c>
      <c r="J509" t="s">
        <v>15</v>
      </c>
      <c r="K509" t="s">
        <v>16</v>
      </c>
    </row>
    <row r="510" spans="1:11" x14ac:dyDescent="0.3">
      <c r="A510">
        <v>509</v>
      </c>
      <c r="B510" s="1">
        <v>40603</v>
      </c>
      <c r="C510">
        <v>11214.888592699999</v>
      </c>
      <c r="D510">
        <v>581.03444639999998</v>
      </c>
      <c r="E510">
        <v>11795.923039200001</v>
      </c>
      <c r="F510">
        <v>4.9257226000000001E-2</v>
      </c>
      <c r="G510">
        <v>0.65602502699999998</v>
      </c>
      <c r="H510">
        <v>0.62371105400000004</v>
      </c>
      <c r="I510">
        <v>17980.903999999999</v>
      </c>
      <c r="J510" t="s">
        <v>15</v>
      </c>
      <c r="K510" t="s">
        <v>16</v>
      </c>
    </row>
    <row r="511" spans="1:11" x14ac:dyDescent="0.3">
      <c r="A511">
        <v>510</v>
      </c>
      <c r="B511" s="1">
        <v>40634</v>
      </c>
      <c r="C511">
        <v>11182.347955699999</v>
      </c>
      <c r="D511">
        <v>583.65633820000005</v>
      </c>
      <c r="E511">
        <v>11766.0042939</v>
      </c>
      <c r="F511">
        <v>4.9605313999999998E-2</v>
      </c>
      <c r="G511">
        <v>0.65357355299999997</v>
      </c>
      <c r="H511">
        <v>0.62115283200000004</v>
      </c>
      <c r="I511">
        <v>18002.571</v>
      </c>
      <c r="J511" t="s">
        <v>15</v>
      </c>
      <c r="K511" t="s">
        <v>16</v>
      </c>
    </row>
    <row r="512" spans="1:11" x14ac:dyDescent="0.3">
      <c r="A512">
        <v>511</v>
      </c>
      <c r="B512" s="1">
        <v>40664</v>
      </c>
      <c r="C512">
        <v>11172.200323499999</v>
      </c>
      <c r="D512">
        <v>589.76171810000005</v>
      </c>
      <c r="E512">
        <v>11761.9620416</v>
      </c>
      <c r="F512">
        <v>5.0141440000000002E-2</v>
      </c>
      <c r="G512">
        <v>0.65256354999999999</v>
      </c>
      <c r="H512">
        <v>0.61984307400000005</v>
      </c>
      <c r="I512">
        <v>18024.240000000002</v>
      </c>
      <c r="J512" t="s">
        <v>15</v>
      </c>
      <c r="K512" t="s">
        <v>16</v>
      </c>
    </row>
    <row r="513" spans="1:11" x14ac:dyDescent="0.3">
      <c r="A513">
        <v>512</v>
      </c>
      <c r="B513" s="1">
        <v>40695</v>
      </c>
      <c r="C513">
        <v>11206.024555800001</v>
      </c>
      <c r="D513">
        <v>579.54792550000002</v>
      </c>
      <c r="E513">
        <v>11785.5724813</v>
      </c>
      <c r="F513">
        <v>4.9174355000000003E-2</v>
      </c>
      <c r="G513">
        <v>0.65308839699999999</v>
      </c>
      <c r="H513">
        <v>0.62097319699999998</v>
      </c>
      <c r="I513">
        <v>18045.906999999999</v>
      </c>
      <c r="J513" t="s">
        <v>15</v>
      </c>
      <c r="K513" t="s">
        <v>16</v>
      </c>
    </row>
    <row r="514" spans="1:11" x14ac:dyDescent="0.3">
      <c r="A514">
        <v>513</v>
      </c>
      <c r="B514" s="1">
        <v>40725</v>
      </c>
      <c r="C514">
        <v>11209.754900899999</v>
      </c>
      <c r="D514">
        <v>601.00802190000002</v>
      </c>
      <c r="E514">
        <v>11810.762922800001</v>
      </c>
      <c r="F514">
        <v>5.0886468999999997E-2</v>
      </c>
      <c r="G514">
        <v>0.653697843</v>
      </c>
      <c r="H514">
        <v>0.62043346799999999</v>
      </c>
      <c r="I514">
        <v>18067.617999999999</v>
      </c>
      <c r="J514" t="s">
        <v>15</v>
      </c>
      <c r="K514" t="s">
        <v>16</v>
      </c>
    </row>
    <row r="515" spans="1:11" x14ac:dyDescent="0.3">
      <c r="A515">
        <v>514</v>
      </c>
      <c r="B515" s="1">
        <v>40756</v>
      </c>
      <c r="C515">
        <v>11216.825026</v>
      </c>
      <c r="D515">
        <v>622.12897169999997</v>
      </c>
      <c r="E515">
        <v>11838.9539977</v>
      </c>
      <c r="F515">
        <v>5.2549318999999997E-2</v>
      </c>
      <c r="G515">
        <v>0.65444019399999998</v>
      </c>
      <c r="H515">
        <v>0.62004980700000001</v>
      </c>
      <c r="I515">
        <v>18090.2</v>
      </c>
      <c r="J515" t="s">
        <v>15</v>
      </c>
      <c r="K515" t="s">
        <v>16</v>
      </c>
    </row>
    <row r="516" spans="1:11" x14ac:dyDescent="0.3">
      <c r="A516">
        <v>515</v>
      </c>
      <c r="B516" s="1">
        <v>40787</v>
      </c>
      <c r="C516">
        <v>11247.338834800001</v>
      </c>
      <c r="D516">
        <v>619.56346799999994</v>
      </c>
      <c r="E516">
        <v>11866.9023029</v>
      </c>
      <c r="F516">
        <v>5.2209367999999999E-2</v>
      </c>
      <c r="G516">
        <v>0.655167218</v>
      </c>
      <c r="H516">
        <v>0.62096135200000002</v>
      </c>
      <c r="I516">
        <v>18112.784</v>
      </c>
      <c r="J516" t="s">
        <v>15</v>
      </c>
      <c r="K516" t="s">
        <v>16</v>
      </c>
    </row>
    <row r="517" spans="1:11" x14ac:dyDescent="0.3">
      <c r="A517">
        <v>516</v>
      </c>
      <c r="B517" s="1">
        <v>40817</v>
      </c>
      <c r="C517">
        <v>11249.2340785</v>
      </c>
      <c r="D517">
        <v>615.70168650000005</v>
      </c>
      <c r="E517">
        <v>11864.935765</v>
      </c>
      <c r="F517">
        <v>5.1892542999999999E-2</v>
      </c>
      <c r="G517">
        <v>0.65406823400000003</v>
      </c>
      <c r="H517">
        <v>0.62012697000000006</v>
      </c>
      <c r="I517">
        <v>18140.210999999999</v>
      </c>
      <c r="J517" t="s">
        <v>15</v>
      </c>
      <c r="K517" t="s">
        <v>16</v>
      </c>
    </row>
    <row r="518" spans="1:11" x14ac:dyDescent="0.3">
      <c r="A518">
        <v>517</v>
      </c>
      <c r="B518" s="1">
        <v>40848</v>
      </c>
      <c r="C518">
        <v>11252.175802100001</v>
      </c>
      <c r="D518">
        <v>620.91278120000004</v>
      </c>
      <c r="E518">
        <v>11873.088583299999</v>
      </c>
      <c r="F518">
        <v>5.2295809999999998E-2</v>
      </c>
      <c r="G518">
        <v>0.65352949400000004</v>
      </c>
      <c r="H518">
        <v>0.61935264000000001</v>
      </c>
      <c r="I518">
        <v>18167.64</v>
      </c>
      <c r="J518" t="s">
        <v>15</v>
      </c>
      <c r="K518" t="s">
        <v>16</v>
      </c>
    </row>
    <row r="519" spans="1:11" x14ac:dyDescent="0.3">
      <c r="A519">
        <v>518</v>
      </c>
      <c r="B519" s="1">
        <v>40878</v>
      </c>
      <c r="C519">
        <v>11230.7737643</v>
      </c>
      <c r="D519">
        <v>615.64806320000002</v>
      </c>
      <c r="E519">
        <v>11846.4218275</v>
      </c>
      <c r="F519">
        <v>5.1969115000000003E-2</v>
      </c>
      <c r="G519">
        <v>0.65107876899999995</v>
      </c>
      <c r="H519">
        <v>0.61724278099999996</v>
      </c>
      <c r="I519">
        <v>18195.066999999999</v>
      </c>
      <c r="J519" t="s">
        <v>15</v>
      </c>
      <c r="K519" t="s">
        <v>16</v>
      </c>
    </row>
    <row r="520" spans="1:11" x14ac:dyDescent="0.3">
      <c r="A520">
        <v>519</v>
      </c>
      <c r="B520" s="1">
        <v>40909</v>
      </c>
      <c r="C520">
        <v>11304.601252799999</v>
      </c>
      <c r="D520">
        <v>600.70359940000003</v>
      </c>
      <c r="E520">
        <v>11905.304852200001</v>
      </c>
      <c r="F520">
        <v>5.0456801000000003E-2</v>
      </c>
      <c r="G520">
        <v>0.65315366399999997</v>
      </c>
      <c r="H520">
        <v>0.62019761900000003</v>
      </c>
      <c r="I520">
        <v>18227.418000000001</v>
      </c>
      <c r="J520" t="s">
        <v>15</v>
      </c>
      <c r="K520" t="s">
        <v>16</v>
      </c>
    </row>
    <row r="521" spans="1:11" x14ac:dyDescent="0.3">
      <c r="A521">
        <v>520</v>
      </c>
      <c r="B521" s="1">
        <v>40940</v>
      </c>
      <c r="C521">
        <v>11269.416283</v>
      </c>
      <c r="D521">
        <v>620.09986549999996</v>
      </c>
      <c r="E521">
        <v>11889.516148500001</v>
      </c>
      <c r="F521">
        <v>5.2155181000000002E-2</v>
      </c>
      <c r="G521">
        <v>0.65113190099999996</v>
      </c>
      <c r="H521">
        <v>0.61717199899999997</v>
      </c>
      <c r="I521">
        <v>18259.766</v>
      </c>
      <c r="J521" t="s">
        <v>15</v>
      </c>
      <c r="K521" t="s">
        <v>16</v>
      </c>
    </row>
    <row r="522" spans="1:11" x14ac:dyDescent="0.3">
      <c r="A522">
        <v>521</v>
      </c>
      <c r="B522" s="1">
        <v>40969</v>
      </c>
      <c r="C522">
        <v>11333.121123999999</v>
      </c>
      <c r="D522">
        <v>619.22393680000005</v>
      </c>
      <c r="E522">
        <v>11952.3450608</v>
      </c>
      <c r="F522">
        <v>5.1807736E-2</v>
      </c>
      <c r="G522">
        <v>0.65341507799999998</v>
      </c>
      <c r="H522">
        <v>0.61956312199999997</v>
      </c>
      <c r="I522">
        <v>18292.116999999998</v>
      </c>
      <c r="J522" t="s">
        <v>15</v>
      </c>
      <c r="K522" t="s">
        <v>16</v>
      </c>
    </row>
    <row r="523" spans="1:11" x14ac:dyDescent="0.3">
      <c r="A523">
        <v>522</v>
      </c>
      <c r="B523" s="1">
        <v>41000</v>
      </c>
      <c r="C523">
        <v>11322.119119999999</v>
      </c>
      <c r="D523">
        <v>595.22707609999998</v>
      </c>
      <c r="E523">
        <v>11917.346196099999</v>
      </c>
      <c r="F523">
        <v>4.9946276999999997E-2</v>
      </c>
      <c r="G523">
        <v>0.65058338999999998</v>
      </c>
      <c r="H523">
        <v>0.61808917100000005</v>
      </c>
      <c r="I523">
        <v>18317.937999999998</v>
      </c>
      <c r="J523" t="s">
        <v>15</v>
      </c>
      <c r="K523" t="s">
        <v>16</v>
      </c>
    </row>
    <row r="524" spans="1:11" x14ac:dyDescent="0.3">
      <c r="A524">
        <v>523</v>
      </c>
      <c r="B524" s="1">
        <v>41030</v>
      </c>
      <c r="C524">
        <v>11363.869824900001</v>
      </c>
      <c r="D524">
        <v>623.53690889999996</v>
      </c>
      <c r="E524">
        <v>11987.4067338</v>
      </c>
      <c r="F524">
        <v>5.2015997000000001E-2</v>
      </c>
      <c r="G524">
        <v>0.65348685799999995</v>
      </c>
      <c r="H524">
        <v>0.619495087</v>
      </c>
      <c r="I524">
        <v>18343.760999999999</v>
      </c>
      <c r="J524" t="s">
        <v>15</v>
      </c>
      <c r="K524" t="s">
        <v>16</v>
      </c>
    </row>
    <row r="525" spans="1:11" x14ac:dyDescent="0.3">
      <c r="A525">
        <v>524</v>
      </c>
      <c r="B525" s="1">
        <v>41061</v>
      </c>
      <c r="C525">
        <v>11339.574317799999</v>
      </c>
      <c r="D525">
        <v>617.44358520000003</v>
      </c>
      <c r="E525">
        <v>11957.017902899999</v>
      </c>
      <c r="F525">
        <v>5.1638593000000003E-2</v>
      </c>
      <c r="G525">
        <v>0.65091405999999996</v>
      </c>
      <c r="H525">
        <v>0.61730177399999997</v>
      </c>
      <c r="I525">
        <v>18369.580000000002</v>
      </c>
      <c r="J525" t="s">
        <v>15</v>
      </c>
      <c r="K525" t="s">
        <v>16</v>
      </c>
    </row>
    <row r="526" spans="1:11" x14ac:dyDescent="0.3">
      <c r="A526">
        <v>525</v>
      </c>
      <c r="B526" s="1">
        <v>41091</v>
      </c>
      <c r="C526">
        <v>11348.8864875</v>
      </c>
      <c r="D526">
        <v>619.43855069999995</v>
      </c>
      <c r="E526">
        <v>11968.325038200001</v>
      </c>
      <c r="F526">
        <v>5.1756495E-2</v>
      </c>
      <c r="G526">
        <v>0.65057174299999998</v>
      </c>
      <c r="H526">
        <v>0.61690043000000006</v>
      </c>
      <c r="I526">
        <v>18396.626</v>
      </c>
      <c r="J526" t="s">
        <v>15</v>
      </c>
      <c r="K526" t="s">
        <v>16</v>
      </c>
    </row>
    <row r="527" spans="1:11" x14ac:dyDescent="0.3">
      <c r="A527">
        <v>526</v>
      </c>
      <c r="B527" s="1">
        <v>41122</v>
      </c>
      <c r="C527">
        <v>11357.033525999999</v>
      </c>
      <c r="D527">
        <v>615.62332649999996</v>
      </c>
      <c r="E527">
        <v>11972.6568525</v>
      </c>
      <c r="F527">
        <v>5.1419106999999999E-2</v>
      </c>
      <c r="G527">
        <v>0.64985185899999998</v>
      </c>
      <c r="H527">
        <v>0.61643705699999995</v>
      </c>
      <c r="I527">
        <v>18423.670999999998</v>
      </c>
      <c r="J527" t="s">
        <v>15</v>
      </c>
      <c r="K527" t="s">
        <v>16</v>
      </c>
    </row>
    <row r="528" spans="1:11" x14ac:dyDescent="0.3">
      <c r="A528">
        <v>527</v>
      </c>
      <c r="B528" s="1">
        <v>41153</v>
      </c>
      <c r="C528">
        <v>11391.8707094</v>
      </c>
      <c r="D528">
        <v>661.42687660000001</v>
      </c>
      <c r="E528">
        <v>12053.297586000001</v>
      </c>
      <c r="F528">
        <v>5.4875180000000003E-2</v>
      </c>
      <c r="G528">
        <v>0.653269875</v>
      </c>
      <c r="H528">
        <v>0.617421573</v>
      </c>
      <c r="I528">
        <v>18450.717000000001</v>
      </c>
      <c r="J528" t="s">
        <v>15</v>
      </c>
      <c r="K528" t="s">
        <v>16</v>
      </c>
    </row>
    <row r="529" spans="1:11" x14ac:dyDescent="0.3">
      <c r="A529">
        <v>528</v>
      </c>
      <c r="B529" s="1">
        <v>41183</v>
      </c>
      <c r="C529">
        <v>11391.2845019</v>
      </c>
      <c r="D529">
        <v>651.94849260000001</v>
      </c>
      <c r="E529">
        <v>12043.2329945</v>
      </c>
      <c r="F529">
        <v>5.4134010000000003E-2</v>
      </c>
      <c r="G529">
        <v>0.65182875200000001</v>
      </c>
      <c r="H529">
        <v>0.61654264800000003</v>
      </c>
      <c r="I529">
        <v>18476.069</v>
      </c>
      <c r="J529" t="s">
        <v>15</v>
      </c>
      <c r="K529" t="s">
        <v>16</v>
      </c>
    </row>
    <row r="530" spans="1:11" x14ac:dyDescent="0.3">
      <c r="A530">
        <v>529</v>
      </c>
      <c r="B530" s="1">
        <v>41214</v>
      </c>
      <c r="C530">
        <v>11384.795826600001</v>
      </c>
      <c r="D530">
        <v>631.44419029999995</v>
      </c>
      <c r="E530">
        <v>12016.240016899999</v>
      </c>
      <c r="F530">
        <v>5.2549232000000001E-2</v>
      </c>
      <c r="G530">
        <v>0.64947656499999995</v>
      </c>
      <c r="H530">
        <v>0.61534707</v>
      </c>
      <c r="I530">
        <v>18501.421999999999</v>
      </c>
      <c r="J530" t="s">
        <v>15</v>
      </c>
      <c r="K530" t="s">
        <v>16</v>
      </c>
    </row>
    <row r="531" spans="1:11" x14ac:dyDescent="0.3">
      <c r="A531">
        <v>530</v>
      </c>
      <c r="B531" s="1">
        <v>41244</v>
      </c>
      <c r="C531">
        <v>11395.699186899999</v>
      </c>
      <c r="D531">
        <v>654.71243449999997</v>
      </c>
      <c r="E531">
        <v>12050.411621400001</v>
      </c>
      <c r="F531">
        <v>5.4331126E-2</v>
      </c>
      <c r="G531">
        <v>0.65043226700000001</v>
      </c>
      <c r="H531">
        <v>0.61509354999999999</v>
      </c>
      <c r="I531">
        <v>18526.774000000001</v>
      </c>
      <c r="J531" t="s">
        <v>15</v>
      </c>
      <c r="K531" t="s">
        <v>16</v>
      </c>
    </row>
    <row r="532" spans="1:11" x14ac:dyDescent="0.3">
      <c r="A532">
        <v>531</v>
      </c>
      <c r="B532" s="1">
        <v>41275</v>
      </c>
      <c r="C532">
        <v>11462.610615699999</v>
      </c>
      <c r="D532">
        <v>652.49211430000003</v>
      </c>
      <c r="E532">
        <v>12115.102730099999</v>
      </c>
      <c r="F532">
        <v>5.3857744999999999E-2</v>
      </c>
      <c r="G532">
        <v>0.65283945200000004</v>
      </c>
      <c r="H532">
        <v>0.61767899100000001</v>
      </c>
      <c r="I532">
        <v>18557.553</v>
      </c>
      <c r="J532" t="s">
        <v>15</v>
      </c>
      <c r="K532" t="s">
        <v>16</v>
      </c>
    </row>
    <row r="533" spans="1:11" x14ac:dyDescent="0.3">
      <c r="A533">
        <v>532</v>
      </c>
      <c r="B533" s="1">
        <v>41306</v>
      </c>
      <c r="C533">
        <v>11465.5389371</v>
      </c>
      <c r="D533">
        <v>658.20680430000004</v>
      </c>
      <c r="E533">
        <v>12123.745741500001</v>
      </c>
      <c r="F533">
        <v>5.4290712999999997E-2</v>
      </c>
      <c r="G533">
        <v>0.65222336400000003</v>
      </c>
      <c r="H533">
        <v>0.616813693</v>
      </c>
      <c r="I533">
        <v>18588.333999999999</v>
      </c>
      <c r="J533" t="s">
        <v>15</v>
      </c>
      <c r="K533" t="s">
        <v>16</v>
      </c>
    </row>
    <row r="534" spans="1:11" x14ac:dyDescent="0.3">
      <c r="A534">
        <v>533</v>
      </c>
      <c r="B534" s="1">
        <v>41334</v>
      </c>
      <c r="C534">
        <v>11434.727552799999</v>
      </c>
      <c r="D534">
        <v>682.86593430000005</v>
      </c>
      <c r="E534">
        <v>12117.593487</v>
      </c>
      <c r="F534">
        <v>5.6353263000000001E-2</v>
      </c>
      <c r="G534">
        <v>0.65081475600000005</v>
      </c>
      <c r="H534">
        <v>0.61413922099999996</v>
      </c>
      <c r="I534">
        <v>18619.113000000001</v>
      </c>
      <c r="J534" t="s">
        <v>15</v>
      </c>
      <c r="K534" t="s">
        <v>16</v>
      </c>
    </row>
    <row r="535" spans="1:11" x14ac:dyDescent="0.3">
      <c r="A535">
        <v>534</v>
      </c>
      <c r="B535" s="1">
        <v>41365</v>
      </c>
      <c r="C535">
        <v>11467.9261334</v>
      </c>
      <c r="D535">
        <v>678.71166889999995</v>
      </c>
      <c r="E535">
        <v>12146.6378023</v>
      </c>
      <c r="F535">
        <v>5.5876505E-2</v>
      </c>
      <c r="G535">
        <v>0.65152548300000002</v>
      </c>
      <c r="H535">
        <v>0.61512051599999995</v>
      </c>
      <c r="I535">
        <v>18643.381000000001</v>
      </c>
      <c r="J535" t="s">
        <v>15</v>
      </c>
      <c r="K535" t="s">
        <v>16</v>
      </c>
    </row>
    <row r="536" spans="1:11" x14ac:dyDescent="0.3">
      <c r="A536">
        <v>535</v>
      </c>
      <c r="B536" s="1">
        <v>41395</v>
      </c>
      <c r="C536">
        <v>11458.007616499999</v>
      </c>
      <c r="D536">
        <v>681.16260130000001</v>
      </c>
      <c r="E536">
        <v>12139.1702178</v>
      </c>
      <c r="F536">
        <v>5.6112781E-2</v>
      </c>
      <c r="G536">
        <v>0.65027840000000003</v>
      </c>
      <c r="H536">
        <v>0.61378946999999995</v>
      </c>
      <c r="I536">
        <v>18667.651000000002</v>
      </c>
      <c r="J536" t="s">
        <v>15</v>
      </c>
      <c r="K536" t="s">
        <v>16</v>
      </c>
    </row>
    <row r="537" spans="1:11" x14ac:dyDescent="0.3">
      <c r="A537">
        <v>536</v>
      </c>
      <c r="B537" s="1">
        <v>41426</v>
      </c>
      <c r="C537">
        <v>11471.7926111</v>
      </c>
      <c r="D537">
        <v>693.0097912</v>
      </c>
      <c r="E537">
        <v>12164.8024023</v>
      </c>
      <c r="F537">
        <v>5.6968438000000003E-2</v>
      </c>
      <c r="G537">
        <v>0.65080543099999999</v>
      </c>
      <c r="H537">
        <v>0.61373006200000002</v>
      </c>
      <c r="I537">
        <v>18691.919000000002</v>
      </c>
      <c r="J537" t="s">
        <v>15</v>
      </c>
      <c r="K537" t="s">
        <v>16</v>
      </c>
    </row>
    <row r="538" spans="1:11" x14ac:dyDescent="0.3">
      <c r="A538">
        <v>537</v>
      </c>
      <c r="B538" s="1">
        <v>41456</v>
      </c>
      <c r="C538">
        <v>11457.8009169</v>
      </c>
      <c r="D538">
        <v>682.88598439999998</v>
      </c>
      <c r="E538">
        <v>12140.6869013</v>
      </c>
      <c r="F538">
        <v>5.6247722E-2</v>
      </c>
      <c r="G538">
        <v>0.64863618300000003</v>
      </c>
      <c r="H538">
        <v>0.61215187599999998</v>
      </c>
      <c r="I538">
        <v>18717.252</v>
      </c>
      <c r="J538" t="s">
        <v>15</v>
      </c>
      <c r="K538" t="s">
        <v>16</v>
      </c>
    </row>
    <row r="539" spans="1:11" x14ac:dyDescent="0.3">
      <c r="A539">
        <v>538</v>
      </c>
      <c r="B539" s="1">
        <v>41487</v>
      </c>
      <c r="C539">
        <v>11454.120845199999</v>
      </c>
      <c r="D539">
        <v>707.80503590000001</v>
      </c>
      <c r="E539">
        <v>12161.9258811</v>
      </c>
      <c r="F539">
        <v>5.8198434E-2</v>
      </c>
      <c r="G539">
        <v>0.64889273199999997</v>
      </c>
      <c r="H539">
        <v>0.61112819100000004</v>
      </c>
      <c r="I539">
        <v>18742.582999999999</v>
      </c>
      <c r="J539" t="s">
        <v>15</v>
      </c>
      <c r="K539" t="s">
        <v>16</v>
      </c>
    </row>
    <row r="540" spans="1:11" x14ac:dyDescent="0.3">
      <c r="A540">
        <v>539</v>
      </c>
      <c r="B540" s="1">
        <v>41518</v>
      </c>
      <c r="C540">
        <v>11476.746747900001</v>
      </c>
      <c r="D540">
        <v>694.16414640000005</v>
      </c>
      <c r="E540">
        <v>12170.9108942</v>
      </c>
      <c r="F540">
        <v>5.7034690999999998E-2</v>
      </c>
      <c r="G540">
        <v>0.64849559700000003</v>
      </c>
      <c r="H540">
        <v>0.61150885099999996</v>
      </c>
      <c r="I540">
        <v>18767.916000000001</v>
      </c>
      <c r="J540" t="s">
        <v>15</v>
      </c>
      <c r="K540" t="s">
        <v>16</v>
      </c>
    </row>
    <row r="541" spans="1:11" x14ac:dyDescent="0.3">
      <c r="A541">
        <v>540</v>
      </c>
      <c r="B541" s="1">
        <v>41548</v>
      </c>
      <c r="C541">
        <v>11471.0552052</v>
      </c>
      <c r="D541">
        <v>709.73401920000003</v>
      </c>
      <c r="E541">
        <v>12180.789224300001</v>
      </c>
      <c r="F541">
        <v>5.8266669E-2</v>
      </c>
      <c r="G541">
        <v>0.64836434700000001</v>
      </c>
      <c r="H541">
        <v>0.61058631600000002</v>
      </c>
      <c r="I541">
        <v>18786.951000000001</v>
      </c>
      <c r="J541" t="s">
        <v>15</v>
      </c>
      <c r="K541" t="s">
        <v>16</v>
      </c>
    </row>
    <row r="542" spans="1:11" x14ac:dyDescent="0.3">
      <c r="A542">
        <v>541</v>
      </c>
      <c r="B542" s="1">
        <v>41579</v>
      </c>
      <c r="C542">
        <v>11448.731456400001</v>
      </c>
      <c r="D542">
        <v>704.38745129999995</v>
      </c>
      <c r="E542">
        <v>12153.1189077</v>
      </c>
      <c r="F542">
        <v>5.7959398000000002E-2</v>
      </c>
      <c r="G542">
        <v>0.64623666199999996</v>
      </c>
      <c r="H542">
        <v>0.60878117399999998</v>
      </c>
      <c r="I542">
        <v>18805.988000000001</v>
      </c>
      <c r="J542" t="s">
        <v>15</v>
      </c>
      <c r="K542" t="s">
        <v>16</v>
      </c>
    </row>
    <row r="543" spans="1:11" x14ac:dyDescent="0.3">
      <c r="A543">
        <v>542</v>
      </c>
      <c r="B543" s="1">
        <v>41609</v>
      </c>
      <c r="C543">
        <v>11418.059700600001</v>
      </c>
      <c r="D543">
        <v>716.09660550000001</v>
      </c>
      <c r="E543">
        <v>12134.156306000001</v>
      </c>
      <c r="F543">
        <v>5.9014947999999998E-2</v>
      </c>
      <c r="G543">
        <v>0.64457590899999995</v>
      </c>
      <c r="H543">
        <v>0.60653629499999995</v>
      </c>
      <c r="I543">
        <v>18825.023000000001</v>
      </c>
      <c r="J543" t="s">
        <v>15</v>
      </c>
      <c r="K543" t="s">
        <v>16</v>
      </c>
    </row>
    <row r="544" spans="1:11" x14ac:dyDescent="0.3">
      <c r="A544">
        <v>543</v>
      </c>
      <c r="B544" s="1">
        <v>41640</v>
      </c>
      <c r="C544">
        <v>11454.609549299999</v>
      </c>
      <c r="D544">
        <v>722.61913430000004</v>
      </c>
      <c r="E544">
        <v>12177.2286836</v>
      </c>
      <c r="F544">
        <v>5.9341838000000001E-2</v>
      </c>
      <c r="G544">
        <v>0.64577105999999995</v>
      </c>
      <c r="H544">
        <v>0.60744981899999995</v>
      </c>
      <c r="I544">
        <v>18856.882000000001</v>
      </c>
      <c r="J544" t="s">
        <v>15</v>
      </c>
      <c r="K544" t="s">
        <v>16</v>
      </c>
    </row>
    <row r="545" spans="1:11" x14ac:dyDescent="0.3">
      <c r="A545">
        <v>544</v>
      </c>
      <c r="B545" s="1">
        <v>41671</v>
      </c>
      <c r="C545">
        <v>11477.3041569</v>
      </c>
      <c r="D545">
        <v>719.91162029999998</v>
      </c>
      <c r="E545">
        <v>12197.215777199999</v>
      </c>
      <c r="F545">
        <v>5.9022618999999998E-2</v>
      </c>
      <c r="G545">
        <v>0.64574011099999995</v>
      </c>
      <c r="H545">
        <v>0.60762683900000003</v>
      </c>
      <c r="I545">
        <v>18888.738000000001</v>
      </c>
      <c r="J545" t="s">
        <v>15</v>
      </c>
      <c r="K545" t="s">
        <v>16</v>
      </c>
    </row>
    <row r="546" spans="1:11" x14ac:dyDescent="0.3">
      <c r="A546">
        <v>545</v>
      </c>
      <c r="B546" s="1">
        <v>41699</v>
      </c>
      <c r="C546">
        <v>11531.4880615</v>
      </c>
      <c r="D546">
        <v>718.94711370000005</v>
      </c>
      <c r="E546">
        <v>12250.435175299999</v>
      </c>
      <c r="F546">
        <v>5.8687475000000003E-2</v>
      </c>
      <c r="G546">
        <v>0.647465607</v>
      </c>
      <c r="H546">
        <v>0.60946748500000003</v>
      </c>
      <c r="I546">
        <v>18920.596000000001</v>
      </c>
      <c r="J546" t="s">
        <v>15</v>
      </c>
      <c r="K546" t="s">
        <v>16</v>
      </c>
    </row>
    <row r="547" spans="1:11" x14ac:dyDescent="0.3">
      <c r="A547">
        <v>546</v>
      </c>
      <c r="B547" s="1">
        <v>41730</v>
      </c>
      <c r="C547">
        <v>11538.8163281</v>
      </c>
      <c r="D547">
        <v>711.0218734</v>
      </c>
      <c r="E547">
        <v>12249.838201500001</v>
      </c>
      <c r="F547">
        <v>5.8043368999999997E-2</v>
      </c>
      <c r="G547">
        <v>0.64680279299999999</v>
      </c>
      <c r="H547">
        <v>0.60926018000000004</v>
      </c>
      <c r="I547">
        <v>18939.062000000002</v>
      </c>
      <c r="J547" t="s">
        <v>15</v>
      </c>
      <c r="K547" t="s">
        <v>16</v>
      </c>
    </row>
    <row r="548" spans="1:11" x14ac:dyDescent="0.3">
      <c r="A548">
        <v>547</v>
      </c>
      <c r="B548" s="1">
        <v>41760</v>
      </c>
      <c r="C548">
        <v>11514.3202514</v>
      </c>
      <c r="D548">
        <v>725.89702460000001</v>
      </c>
      <c r="E548">
        <v>12240.217275999999</v>
      </c>
      <c r="F548">
        <v>5.9304259999999998E-2</v>
      </c>
      <c r="G548">
        <v>0.645665296</v>
      </c>
      <c r="H548">
        <v>0.60737459299999996</v>
      </c>
      <c r="I548">
        <v>18957.526999999998</v>
      </c>
      <c r="J548" t="s">
        <v>15</v>
      </c>
      <c r="K548" t="s">
        <v>16</v>
      </c>
    </row>
    <row r="549" spans="1:11" x14ac:dyDescent="0.3">
      <c r="A549">
        <v>548</v>
      </c>
      <c r="B549" s="1">
        <v>41791</v>
      </c>
      <c r="C549">
        <v>11531.037265000001</v>
      </c>
      <c r="D549">
        <v>742.45595449999996</v>
      </c>
      <c r="E549">
        <v>12273.493219600001</v>
      </c>
      <c r="F549">
        <v>6.0492636000000002E-2</v>
      </c>
      <c r="G549">
        <v>0.64679056400000001</v>
      </c>
      <c r="H549">
        <v>0.607664498</v>
      </c>
      <c r="I549">
        <v>18975.992999999999</v>
      </c>
      <c r="J549" t="s">
        <v>15</v>
      </c>
      <c r="K549" t="s">
        <v>16</v>
      </c>
    </row>
    <row r="550" spans="1:11" x14ac:dyDescent="0.3">
      <c r="A550">
        <v>549</v>
      </c>
      <c r="B550" s="1">
        <v>41821</v>
      </c>
      <c r="C550">
        <v>11546.128962299999</v>
      </c>
      <c r="D550">
        <v>758.92527940000002</v>
      </c>
      <c r="E550">
        <v>12305.0542417</v>
      </c>
      <c r="F550">
        <v>6.1675898999999999E-2</v>
      </c>
      <c r="G550">
        <v>0.64765417000000003</v>
      </c>
      <c r="H550">
        <v>0.60770951699999998</v>
      </c>
      <c r="I550">
        <v>18999.420999999998</v>
      </c>
      <c r="J550" t="s">
        <v>15</v>
      </c>
      <c r="K550" t="s">
        <v>16</v>
      </c>
    </row>
    <row r="551" spans="1:11" x14ac:dyDescent="0.3">
      <c r="A551">
        <v>550</v>
      </c>
      <c r="B551" s="1">
        <v>41852</v>
      </c>
      <c r="C551">
        <v>11545.9078868</v>
      </c>
      <c r="D551">
        <v>747.85593559999995</v>
      </c>
      <c r="E551">
        <v>12293.7638224</v>
      </c>
      <c r="F551">
        <v>6.0832138000000001E-2</v>
      </c>
      <c r="G551">
        <v>0.64626312100000005</v>
      </c>
      <c r="H551">
        <v>0.60694955399999995</v>
      </c>
      <c r="I551">
        <v>19022.846000000001</v>
      </c>
      <c r="J551" t="s">
        <v>15</v>
      </c>
      <c r="K551" t="s">
        <v>16</v>
      </c>
    </row>
    <row r="552" spans="1:11" x14ac:dyDescent="0.3">
      <c r="A552">
        <v>551</v>
      </c>
      <c r="B552" s="1">
        <v>41883</v>
      </c>
      <c r="C552">
        <v>11547.484812500001</v>
      </c>
      <c r="D552">
        <v>766.14790230000006</v>
      </c>
      <c r="E552">
        <v>12313.6327148</v>
      </c>
      <c r="F552">
        <v>6.2219485999999997E-2</v>
      </c>
      <c r="G552">
        <v>0.646511371</v>
      </c>
      <c r="H552">
        <v>0.60628576599999995</v>
      </c>
      <c r="I552">
        <v>19046.274000000001</v>
      </c>
      <c r="J552" t="s">
        <v>15</v>
      </c>
      <c r="K552" t="s">
        <v>16</v>
      </c>
    </row>
    <row r="553" spans="1:11" x14ac:dyDescent="0.3">
      <c r="A553">
        <v>552</v>
      </c>
      <c r="B553" s="1">
        <v>41913</v>
      </c>
      <c r="C553">
        <v>11542.976822500001</v>
      </c>
      <c r="D553">
        <v>784.63009439999996</v>
      </c>
      <c r="E553">
        <v>12327.6069169</v>
      </c>
      <c r="F553">
        <v>6.3648207999999998E-2</v>
      </c>
      <c r="G553">
        <v>0.64652974100000005</v>
      </c>
      <c r="H553">
        <v>0.60537928100000005</v>
      </c>
      <c r="I553">
        <v>19067.347000000002</v>
      </c>
      <c r="J553" t="s">
        <v>15</v>
      </c>
      <c r="K553" t="s">
        <v>16</v>
      </c>
    </row>
    <row r="554" spans="1:11" x14ac:dyDescent="0.3">
      <c r="A554">
        <v>553</v>
      </c>
      <c r="B554" s="1">
        <v>41944</v>
      </c>
      <c r="C554">
        <v>11545.133740900001</v>
      </c>
      <c r="D554">
        <v>776.13580179999997</v>
      </c>
      <c r="E554">
        <v>12321.2695427</v>
      </c>
      <c r="F554">
        <v>6.2991544999999996E-2</v>
      </c>
      <c r="G554">
        <v>0.64548389100000003</v>
      </c>
      <c r="H554">
        <v>0.60482386300000002</v>
      </c>
      <c r="I554">
        <v>19088.422999999999</v>
      </c>
      <c r="J554" t="s">
        <v>15</v>
      </c>
      <c r="K554" t="s">
        <v>16</v>
      </c>
    </row>
    <row r="555" spans="1:11" x14ac:dyDescent="0.3">
      <c r="A555">
        <v>554</v>
      </c>
      <c r="B555" s="1">
        <v>41974</v>
      </c>
      <c r="C555">
        <v>11597.4406027</v>
      </c>
      <c r="D555">
        <v>754.29453969999997</v>
      </c>
      <c r="E555">
        <v>12351.7351423</v>
      </c>
      <c r="F555">
        <v>6.1067901000000001E-2</v>
      </c>
      <c r="G555">
        <v>0.64636634800000003</v>
      </c>
      <c r="H555">
        <v>0.60689411199999999</v>
      </c>
      <c r="I555">
        <v>19109.495999999999</v>
      </c>
      <c r="J555" t="s">
        <v>15</v>
      </c>
      <c r="K555" t="s">
        <v>16</v>
      </c>
    </row>
    <row r="556" spans="1:11" x14ac:dyDescent="0.3">
      <c r="A556">
        <v>555</v>
      </c>
      <c r="B556" s="1">
        <v>42005</v>
      </c>
      <c r="C556">
        <v>11606.9931724</v>
      </c>
      <c r="D556">
        <v>785.4795292</v>
      </c>
      <c r="E556">
        <v>12392.4727016</v>
      </c>
      <c r="F556">
        <v>6.3383599999999998E-2</v>
      </c>
      <c r="G556">
        <v>0.64749712400000003</v>
      </c>
      <c r="H556">
        <v>0.60645642499999997</v>
      </c>
      <c r="I556">
        <v>19139.039000000001</v>
      </c>
      <c r="J556" t="s">
        <v>15</v>
      </c>
      <c r="K556" t="s">
        <v>16</v>
      </c>
    </row>
    <row r="557" spans="1:11" x14ac:dyDescent="0.3">
      <c r="A557">
        <v>556</v>
      </c>
      <c r="B557" s="1">
        <v>42036</v>
      </c>
      <c r="C557">
        <v>11677.5013325</v>
      </c>
      <c r="D557">
        <v>761.12508879999996</v>
      </c>
      <c r="E557">
        <v>12438.626421299999</v>
      </c>
      <c r="F557">
        <v>6.1190445000000003E-2</v>
      </c>
      <c r="G557">
        <v>0.64890710299999999</v>
      </c>
      <c r="H557">
        <v>0.60920018899999995</v>
      </c>
      <c r="I557">
        <v>19168.578000000001</v>
      </c>
      <c r="J557" t="s">
        <v>15</v>
      </c>
      <c r="K557" t="s">
        <v>16</v>
      </c>
    </row>
    <row r="558" spans="1:11" x14ac:dyDescent="0.3">
      <c r="A558">
        <v>557</v>
      </c>
      <c r="B558" s="1">
        <v>42064</v>
      </c>
      <c r="C558">
        <v>11692.7796084</v>
      </c>
      <c r="D558">
        <v>758.75632719999999</v>
      </c>
      <c r="E558">
        <v>12451.535935600001</v>
      </c>
      <c r="F558">
        <v>6.0936766000000003E-2</v>
      </c>
      <c r="G558">
        <v>0.64858097000000003</v>
      </c>
      <c r="H558">
        <v>0.60905854299999995</v>
      </c>
      <c r="I558">
        <v>19198.120999999999</v>
      </c>
      <c r="J558" t="s">
        <v>15</v>
      </c>
      <c r="K558" t="s">
        <v>16</v>
      </c>
    </row>
    <row r="559" spans="1:11" x14ac:dyDescent="0.3">
      <c r="A559">
        <v>558</v>
      </c>
      <c r="B559" s="1">
        <v>42095</v>
      </c>
      <c r="C559">
        <v>11693.618402100001</v>
      </c>
      <c r="D559">
        <v>761.2640371</v>
      </c>
      <c r="E559">
        <v>12454.8824391</v>
      </c>
      <c r="F559">
        <v>6.1121736000000003E-2</v>
      </c>
      <c r="G559">
        <v>0.64810286399999995</v>
      </c>
      <c r="H559">
        <v>0.60848969200000003</v>
      </c>
      <c r="I559">
        <v>19217.447</v>
      </c>
      <c r="J559" t="s">
        <v>15</v>
      </c>
      <c r="K559" t="s">
        <v>16</v>
      </c>
    </row>
    <row r="560" spans="1:11" x14ac:dyDescent="0.3">
      <c r="A560">
        <v>559</v>
      </c>
      <c r="B560" s="1">
        <v>42125</v>
      </c>
      <c r="C560">
        <v>11735.713610999999</v>
      </c>
      <c r="D560">
        <v>739.94478030000005</v>
      </c>
      <c r="E560">
        <v>12475.658391200001</v>
      </c>
      <c r="F560">
        <v>5.9311081000000002E-2</v>
      </c>
      <c r="G560">
        <v>0.64853180099999996</v>
      </c>
      <c r="H560">
        <v>0.610066679</v>
      </c>
      <c r="I560">
        <v>19236.772000000001</v>
      </c>
      <c r="J560" t="s">
        <v>15</v>
      </c>
      <c r="K560" t="s">
        <v>16</v>
      </c>
    </row>
    <row r="561" spans="1:11" x14ac:dyDescent="0.3">
      <c r="A561">
        <v>560</v>
      </c>
      <c r="B561" s="1">
        <v>42156</v>
      </c>
      <c r="C561">
        <v>11729.9987384</v>
      </c>
      <c r="D561">
        <v>749.86072149999995</v>
      </c>
      <c r="E561">
        <v>12479.859459900001</v>
      </c>
      <c r="F561">
        <v>6.0085670000000001E-2</v>
      </c>
      <c r="G561">
        <v>0.648099117</v>
      </c>
      <c r="H561">
        <v>0.60915764699999997</v>
      </c>
      <c r="I561">
        <v>19256.097000000002</v>
      </c>
      <c r="J561" t="s">
        <v>15</v>
      </c>
      <c r="K561" t="s">
        <v>16</v>
      </c>
    </row>
    <row r="562" spans="1:11" x14ac:dyDescent="0.3">
      <c r="A562">
        <v>561</v>
      </c>
      <c r="B562" s="1">
        <v>42186</v>
      </c>
      <c r="C562">
        <v>11761.657334199999</v>
      </c>
      <c r="D562">
        <v>786.11198220000006</v>
      </c>
      <c r="E562">
        <v>12547.769316399999</v>
      </c>
      <c r="F562">
        <v>6.2649541000000003E-2</v>
      </c>
      <c r="G562">
        <v>0.65083202100000004</v>
      </c>
      <c r="H562">
        <v>0.61005769399999998</v>
      </c>
      <c r="I562">
        <v>19279.581999999999</v>
      </c>
      <c r="J562" t="s">
        <v>15</v>
      </c>
      <c r="K562" t="s">
        <v>16</v>
      </c>
    </row>
    <row r="563" spans="1:11" x14ac:dyDescent="0.3">
      <c r="A563">
        <v>562</v>
      </c>
      <c r="B563" s="1">
        <v>42217</v>
      </c>
      <c r="C563">
        <v>11773.3038134</v>
      </c>
      <c r="D563">
        <v>762.43265659999997</v>
      </c>
      <c r="E563">
        <v>12535.73647</v>
      </c>
      <c r="F563">
        <v>6.0820731000000003E-2</v>
      </c>
      <c r="G563">
        <v>0.64941702599999995</v>
      </c>
      <c r="H563">
        <v>0.60991900799999998</v>
      </c>
      <c r="I563">
        <v>19303.061000000002</v>
      </c>
      <c r="J563" t="s">
        <v>15</v>
      </c>
      <c r="K563" t="s">
        <v>16</v>
      </c>
    </row>
    <row r="564" spans="1:11" x14ac:dyDescent="0.3">
      <c r="A564">
        <v>563</v>
      </c>
      <c r="B564" s="1">
        <v>42248</v>
      </c>
      <c r="C564">
        <v>11784.366734699999</v>
      </c>
      <c r="D564">
        <v>772.98075930000005</v>
      </c>
      <c r="E564">
        <v>12557.347494</v>
      </c>
      <c r="F564">
        <v>6.1556053999999999E-2</v>
      </c>
      <c r="G564">
        <v>0.64974611299999996</v>
      </c>
      <c r="H564">
        <v>0.60975030600000002</v>
      </c>
      <c r="I564">
        <v>19326.544999999998</v>
      </c>
      <c r="J564" t="s">
        <v>15</v>
      </c>
      <c r="K564" t="s">
        <v>16</v>
      </c>
    </row>
    <row r="565" spans="1:11" x14ac:dyDescent="0.3">
      <c r="A565">
        <v>564</v>
      </c>
      <c r="B565" s="1">
        <v>42278</v>
      </c>
      <c r="C565">
        <v>11861.193167199999</v>
      </c>
      <c r="D565">
        <v>746.19543529999999</v>
      </c>
      <c r="E565">
        <v>12607.388602499999</v>
      </c>
      <c r="F565">
        <v>5.9187152999999999E-2</v>
      </c>
      <c r="G565">
        <v>0.65160480700000001</v>
      </c>
      <c r="H565">
        <v>0.61303817400000005</v>
      </c>
      <c r="I565">
        <v>19348.213</v>
      </c>
      <c r="J565" t="s">
        <v>15</v>
      </c>
      <c r="K565" t="s">
        <v>16</v>
      </c>
    </row>
    <row r="566" spans="1:11" x14ac:dyDescent="0.3">
      <c r="A566">
        <v>565</v>
      </c>
      <c r="B566" s="1">
        <v>42309</v>
      </c>
      <c r="C566">
        <v>11897.630496100001</v>
      </c>
      <c r="D566">
        <v>740.20108570000002</v>
      </c>
      <c r="E566">
        <v>12637.831581799999</v>
      </c>
      <c r="F566">
        <v>5.8570259999999999E-2</v>
      </c>
      <c r="G566">
        <v>0.65244755899999995</v>
      </c>
      <c r="H566">
        <v>0.61423353599999997</v>
      </c>
      <c r="I566">
        <v>19369.881000000001</v>
      </c>
      <c r="J566" t="s">
        <v>15</v>
      </c>
      <c r="K566" t="s">
        <v>16</v>
      </c>
    </row>
    <row r="567" spans="1:11" x14ac:dyDescent="0.3">
      <c r="A567">
        <v>566</v>
      </c>
      <c r="B567" s="1">
        <v>42339</v>
      </c>
      <c r="C567">
        <v>11905.7266724</v>
      </c>
      <c r="D567">
        <v>725.81044429999997</v>
      </c>
      <c r="E567">
        <v>12631.5371168</v>
      </c>
      <c r="F567">
        <v>5.7460183999999997E-2</v>
      </c>
      <c r="G567">
        <v>0.65139391999999996</v>
      </c>
      <c r="H567">
        <v>0.61396470599999997</v>
      </c>
      <c r="I567">
        <v>19391.548999999999</v>
      </c>
      <c r="J567" t="s">
        <v>15</v>
      </c>
      <c r="K567" t="s">
        <v>16</v>
      </c>
    </row>
    <row r="568" spans="1:11" x14ac:dyDescent="0.3">
      <c r="A568">
        <v>567</v>
      </c>
      <c r="B568" s="1">
        <v>42370</v>
      </c>
      <c r="C568">
        <v>11909.0591164</v>
      </c>
      <c r="D568">
        <v>763.44450640000002</v>
      </c>
      <c r="E568">
        <v>12672.503622800001</v>
      </c>
      <c r="F568">
        <v>6.0244172999999998E-2</v>
      </c>
      <c r="G568">
        <v>0.65240817600000001</v>
      </c>
      <c r="H568">
        <v>0.613104384</v>
      </c>
      <c r="I568">
        <v>19424.195</v>
      </c>
      <c r="J568" t="s">
        <v>15</v>
      </c>
      <c r="K568" t="s">
        <v>16</v>
      </c>
    </row>
    <row r="569" spans="1:11" x14ac:dyDescent="0.3">
      <c r="A569">
        <v>568</v>
      </c>
      <c r="B569" s="1">
        <v>42401</v>
      </c>
      <c r="C569">
        <v>11930.528692600001</v>
      </c>
      <c r="D569">
        <v>717.38263080000002</v>
      </c>
      <c r="E569">
        <v>12647.911323300001</v>
      </c>
      <c r="F569">
        <v>5.6719454000000002E-2</v>
      </c>
      <c r="G569">
        <v>0.65004978099999999</v>
      </c>
      <c r="H569">
        <v>0.61317931199999998</v>
      </c>
      <c r="I569">
        <v>19456.834999999999</v>
      </c>
      <c r="J569" t="s">
        <v>15</v>
      </c>
      <c r="K569" t="s">
        <v>16</v>
      </c>
    </row>
    <row r="570" spans="1:11" x14ac:dyDescent="0.3">
      <c r="A570">
        <v>569</v>
      </c>
      <c r="B570" s="1">
        <v>42430</v>
      </c>
      <c r="C570">
        <v>11940.4943203</v>
      </c>
      <c r="D570">
        <v>714.46338149999997</v>
      </c>
      <c r="E570">
        <v>12654.9577018</v>
      </c>
      <c r="F570">
        <v>5.6457192000000003E-2</v>
      </c>
      <c r="G570">
        <v>0.64932245799999999</v>
      </c>
      <c r="H570">
        <v>0.61266353500000004</v>
      </c>
      <c r="I570">
        <v>19489.481</v>
      </c>
      <c r="J570" t="s">
        <v>15</v>
      </c>
      <c r="K570" t="s">
        <v>16</v>
      </c>
    </row>
    <row r="571" spans="1:11" x14ac:dyDescent="0.3">
      <c r="A571">
        <v>570</v>
      </c>
      <c r="B571" s="1">
        <v>42461</v>
      </c>
      <c r="C571">
        <v>11949.183703299999</v>
      </c>
      <c r="D571">
        <v>714.82346299999995</v>
      </c>
      <c r="E571">
        <v>12664.0071663</v>
      </c>
      <c r="F571">
        <v>5.6445282999999999E-2</v>
      </c>
      <c r="G571">
        <v>0.64905026300000002</v>
      </c>
      <c r="H571">
        <v>0.61241443799999995</v>
      </c>
      <c r="I571">
        <v>19511.597000000002</v>
      </c>
      <c r="J571" t="s">
        <v>15</v>
      </c>
      <c r="K571" t="s">
        <v>16</v>
      </c>
    </row>
    <row r="572" spans="1:11" x14ac:dyDescent="0.3">
      <c r="A572">
        <v>571</v>
      </c>
      <c r="B572" s="1">
        <v>42491</v>
      </c>
      <c r="C572">
        <v>11945.543697700001</v>
      </c>
      <c r="D572">
        <v>724.67330030000005</v>
      </c>
      <c r="E572">
        <v>12670.216998</v>
      </c>
      <c r="F572">
        <v>5.7195019E-2</v>
      </c>
      <c r="G572">
        <v>0.64863331400000002</v>
      </c>
      <c r="H572">
        <v>0.611534719</v>
      </c>
      <c r="I572">
        <v>19533.713</v>
      </c>
      <c r="J572" t="s">
        <v>15</v>
      </c>
      <c r="K572" t="s">
        <v>16</v>
      </c>
    </row>
    <row r="573" spans="1:11" x14ac:dyDescent="0.3">
      <c r="A573">
        <v>572</v>
      </c>
      <c r="B573" s="1">
        <v>42522</v>
      </c>
      <c r="C573">
        <v>11965.9754361</v>
      </c>
      <c r="D573">
        <v>722.42763109999999</v>
      </c>
      <c r="E573">
        <v>12688.4030671</v>
      </c>
      <c r="F573">
        <v>5.6936055999999999E-2</v>
      </c>
      <c r="G573">
        <v>0.64882972100000003</v>
      </c>
      <c r="H573">
        <v>0.61188791499999995</v>
      </c>
      <c r="I573">
        <v>19555.829000000002</v>
      </c>
      <c r="J573" t="s">
        <v>15</v>
      </c>
      <c r="K573" t="s">
        <v>16</v>
      </c>
    </row>
    <row r="574" spans="1:11" x14ac:dyDescent="0.3">
      <c r="A574">
        <v>573</v>
      </c>
      <c r="B574" s="1">
        <v>42552</v>
      </c>
      <c r="C574">
        <v>11997.7449122</v>
      </c>
      <c r="D574">
        <v>722.78760910000005</v>
      </c>
      <c r="E574">
        <v>12720.5325213</v>
      </c>
      <c r="F574">
        <v>5.6820546E-2</v>
      </c>
      <c r="G574">
        <v>0.64948419800000001</v>
      </c>
      <c r="H574">
        <v>0.61258015099999996</v>
      </c>
      <c r="I574">
        <v>19585.592000000001</v>
      </c>
      <c r="J574" t="s">
        <v>15</v>
      </c>
      <c r="K574" t="s">
        <v>16</v>
      </c>
    </row>
    <row r="575" spans="1:11" x14ac:dyDescent="0.3">
      <c r="A575">
        <v>574</v>
      </c>
      <c r="B575" s="1">
        <v>42583</v>
      </c>
      <c r="C575">
        <v>11973.0007255</v>
      </c>
      <c r="D575">
        <v>710.74778570000001</v>
      </c>
      <c r="E575">
        <v>12683.748511199999</v>
      </c>
      <c r="F575">
        <v>5.6036098999999999E-2</v>
      </c>
      <c r="G575">
        <v>0.64662344900000002</v>
      </c>
      <c r="H575">
        <v>0.61038919400000002</v>
      </c>
      <c r="I575">
        <v>19615.355</v>
      </c>
      <c r="J575" t="s">
        <v>15</v>
      </c>
      <c r="K575" t="s">
        <v>16</v>
      </c>
    </row>
    <row r="576" spans="1:11" x14ac:dyDescent="0.3">
      <c r="A576">
        <v>575</v>
      </c>
      <c r="B576" s="1">
        <v>42614</v>
      </c>
      <c r="C576">
        <v>11954.218782100001</v>
      </c>
      <c r="D576">
        <v>713.96451200000001</v>
      </c>
      <c r="E576">
        <v>12668.183294099999</v>
      </c>
      <c r="F576">
        <v>5.6358870999999998E-2</v>
      </c>
      <c r="G576">
        <v>0.64485147399999998</v>
      </c>
      <c r="H576">
        <v>0.60850837300000005</v>
      </c>
      <c r="I576">
        <v>19645.117999999999</v>
      </c>
      <c r="J576" t="s">
        <v>15</v>
      </c>
      <c r="K576" t="s">
        <v>16</v>
      </c>
    </row>
    <row r="577" spans="1:11" x14ac:dyDescent="0.3">
      <c r="A577">
        <v>576</v>
      </c>
      <c r="B577" s="1">
        <v>42644</v>
      </c>
      <c r="C577">
        <v>11986.2461114</v>
      </c>
      <c r="D577">
        <v>708.76737760000003</v>
      </c>
      <c r="E577">
        <v>12695.013489000001</v>
      </c>
      <c r="F577">
        <v>5.5830376000000001E-2</v>
      </c>
      <c r="G577">
        <v>0.64539622699999999</v>
      </c>
      <c r="H577">
        <v>0.60936351300000002</v>
      </c>
      <c r="I577">
        <v>19670.108</v>
      </c>
      <c r="J577" t="s">
        <v>15</v>
      </c>
      <c r="K577" t="s">
        <v>16</v>
      </c>
    </row>
    <row r="578" spans="1:11" x14ac:dyDescent="0.3">
      <c r="A578">
        <v>577</v>
      </c>
      <c r="B578" s="1">
        <v>42675</v>
      </c>
      <c r="C578">
        <v>12014.4327268</v>
      </c>
      <c r="D578">
        <v>735.20147150000003</v>
      </c>
      <c r="E578">
        <v>12749.6341983</v>
      </c>
      <c r="F578">
        <v>5.7664515E-2</v>
      </c>
      <c r="G578">
        <v>0.64735070100000003</v>
      </c>
      <c r="H578">
        <v>0.61002153699999995</v>
      </c>
      <c r="I578">
        <v>19695.096000000001</v>
      </c>
      <c r="J578" t="s">
        <v>15</v>
      </c>
      <c r="K578" t="s">
        <v>16</v>
      </c>
    </row>
    <row r="579" spans="1:11" x14ac:dyDescent="0.3">
      <c r="A579">
        <v>578</v>
      </c>
      <c r="B579" s="1">
        <v>42705</v>
      </c>
      <c r="C579">
        <v>12036.450635499999</v>
      </c>
      <c r="D579">
        <v>745.73771880000004</v>
      </c>
      <c r="E579">
        <v>12782.1883543</v>
      </c>
      <c r="F579">
        <v>5.8341944E-2</v>
      </c>
      <c r="G579">
        <v>0.64818116699999995</v>
      </c>
      <c r="H579">
        <v>0.61036501700000001</v>
      </c>
      <c r="I579">
        <v>19720.085999999999</v>
      </c>
      <c r="J579" t="s">
        <v>15</v>
      </c>
      <c r="K579" t="s">
        <v>16</v>
      </c>
    </row>
    <row r="580" spans="1:11" x14ac:dyDescent="0.3">
      <c r="A580">
        <v>579</v>
      </c>
      <c r="B580" s="1">
        <v>42736</v>
      </c>
      <c r="C580">
        <v>12053.490982900001</v>
      </c>
      <c r="D580">
        <v>726.64809630000002</v>
      </c>
      <c r="E580">
        <v>12780.1390792</v>
      </c>
      <c r="F580">
        <v>5.6857604999999999E-2</v>
      </c>
      <c r="G580">
        <v>0.64686736300000003</v>
      </c>
      <c r="H580">
        <v>0.610088034</v>
      </c>
      <c r="I580">
        <v>19756.97</v>
      </c>
      <c r="J580" t="s">
        <v>15</v>
      </c>
      <c r="K580" t="s">
        <v>16</v>
      </c>
    </row>
    <row r="581" spans="1:11" x14ac:dyDescent="0.3">
      <c r="A581">
        <v>580</v>
      </c>
      <c r="B581" s="1">
        <v>42767</v>
      </c>
      <c r="C581">
        <v>12061.3863951</v>
      </c>
      <c r="D581">
        <v>747.70220500000005</v>
      </c>
      <c r="E581">
        <v>12809.0886001</v>
      </c>
      <c r="F581">
        <v>5.8372787000000002E-2</v>
      </c>
      <c r="G581">
        <v>0.64712456900000004</v>
      </c>
      <c r="H581">
        <v>0.60935010499999998</v>
      </c>
      <c r="I581">
        <v>19793.852999999999</v>
      </c>
      <c r="J581" t="s">
        <v>15</v>
      </c>
      <c r="K581" t="s">
        <v>16</v>
      </c>
    </row>
    <row r="582" spans="1:11" x14ac:dyDescent="0.3">
      <c r="A582">
        <v>581</v>
      </c>
      <c r="B582" s="1">
        <v>42795</v>
      </c>
      <c r="C582">
        <v>12116.345309300001</v>
      </c>
      <c r="D582">
        <v>752.36603130000003</v>
      </c>
      <c r="E582">
        <v>12868.7113405</v>
      </c>
      <c r="F582">
        <v>5.8464753000000001E-2</v>
      </c>
      <c r="G582">
        <v>0.64892753800000003</v>
      </c>
      <c r="H582">
        <v>0.61098814999999995</v>
      </c>
      <c r="I582">
        <v>19830.737000000001</v>
      </c>
      <c r="J582" t="s">
        <v>15</v>
      </c>
      <c r="K582" t="s">
        <v>16</v>
      </c>
    </row>
    <row r="583" spans="1:11" x14ac:dyDescent="0.3">
      <c r="A583">
        <v>582</v>
      </c>
      <c r="B583" s="1">
        <v>42826</v>
      </c>
      <c r="C583">
        <v>12170.084293899999</v>
      </c>
      <c r="D583">
        <v>724.2127236</v>
      </c>
      <c r="E583">
        <v>12894.297017499999</v>
      </c>
      <c r="F583">
        <v>5.6165351000000002E-2</v>
      </c>
      <c r="G583">
        <v>0.64945826699999998</v>
      </c>
      <c r="H583">
        <v>0.61298121500000002</v>
      </c>
      <c r="I583">
        <v>19853.927</v>
      </c>
      <c r="J583" t="s">
        <v>15</v>
      </c>
      <c r="K583" t="s">
        <v>16</v>
      </c>
    </row>
    <row r="584" spans="1:11" x14ac:dyDescent="0.3">
      <c r="A584">
        <v>583</v>
      </c>
      <c r="B584" s="1">
        <v>42856</v>
      </c>
      <c r="C584">
        <v>12196.472148999999</v>
      </c>
      <c r="D584">
        <v>715.41692909999995</v>
      </c>
      <c r="E584">
        <v>12911.889078099999</v>
      </c>
      <c r="F584">
        <v>5.5407611000000002E-2</v>
      </c>
      <c r="G584">
        <v>0.64958554000000002</v>
      </c>
      <c r="H584">
        <v>0.61359355699999996</v>
      </c>
      <c r="I584">
        <v>19877.118999999999</v>
      </c>
      <c r="J584" t="s">
        <v>15</v>
      </c>
      <c r="K584" t="s">
        <v>16</v>
      </c>
    </row>
    <row r="585" spans="1:11" x14ac:dyDescent="0.3">
      <c r="A585">
        <v>584</v>
      </c>
      <c r="B585" s="1">
        <v>42887</v>
      </c>
      <c r="C585">
        <v>12227.840752</v>
      </c>
      <c r="D585">
        <v>724.95651039999996</v>
      </c>
      <c r="E585">
        <v>12952.797262300001</v>
      </c>
      <c r="F585">
        <v>5.5969107999999997E-2</v>
      </c>
      <c r="G585">
        <v>0.65088422800000001</v>
      </c>
      <c r="H585">
        <v>0.61445481800000001</v>
      </c>
      <c r="I585">
        <v>19900.309000000001</v>
      </c>
      <c r="J585" t="s">
        <v>15</v>
      </c>
      <c r="K585" t="s">
        <v>16</v>
      </c>
    </row>
    <row r="586" spans="1:11" x14ac:dyDescent="0.3">
      <c r="A586">
        <v>585</v>
      </c>
      <c r="B586" s="1">
        <v>42917</v>
      </c>
      <c r="C586">
        <v>12261.6796307</v>
      </c>
      <c r="D586">
        <v>724.24207820000004</v>
      </c>
      <c r="E586">
        <v>12985.921709</v>
      </c>
      <c r="F586">
        <v>5.5771326000000003E-2</v>
      </c>
      <c r="G586">
        <v>0.65161312400000004</v>
      </c>
      <c r="H586">
        <v>0.61527179600000004</v>
      </c>
      <c r="I586">
        <v>19928.883000000002</v>
      </c>
      <c r="J586" t="s">
        <v>15</v>
      </c>
      <c r="K586" t="s">
        <v>16</v>
      </c>
    </row>
    <row r="587" spans="1:11" x14ac:dyDescent="0.3">
      <c r="A587">
        <v>586</v>
      </c>
      <c r="B587" s="1">
        <v>42948</v>
      </c>
      <c r="C587">
        <v>12313.0456626</v>
      </c>
      <c r="D587">
        <v>717.88631699999996</v>
      </c>
      <c r="E587">
        <v>13030.9319796</v>
      </c>
      <c r="F587">
        <v>5.5090941999999997E-2</v>
      </c>
      <c r="G587">
        <v>0.65295014799999995</v>
      </c>
      <c r="H587">
        <v>0.61697850899999995</v>
      </c>
      <c r="I587">
        <v>19957.008999999998</v>
      </c>
      <c r="J587" t="s">
        <v>15</v>
      </c>
      <c r="K587" t="s">
        <v>16</v>
      </c>
    </row>
    <row r="588" spans="1:11" x14ac:dyDescent="0.3">
      <c r="A588">
        <v>587</v>
      </c>
      <c r="B588" s="1">
        <v>42979</v>
      </c>
      <c r="C588">
        <v>12343.680251100001</v>
      </c>
      <c r="D588">
        <v>709.51547860000005</v>
      </c>
      <c r="E588">
        <v>13053.1957296</v>
      </c>
      <c r="F588">
        <v>5.4355690999999998E-2</v>
      </c>
      <c r="G588">
        <v>0.65314520399999998</v>
      </c>
      <c r="H588">
        <v>0.617643045</v>
      </c>
      <c r="I588">
        <v>19985.135999999999</v>
      </c>
      <c r="J588" t="s">
        <v>15</v>
      </c>
      <c r="K588" t="s">
        <v>16</v>
      </c>
    </row>
    <row r="589" spans="1:11" x14ac:dyDescent="0.3">
      <c r="A589">
        <v>588</v>
      </c>
      <c r="B589" s="1">
        <v>43009</v>
      </c>
      <c r="C589">
        <v>12355.7852879</v>
      </c>
      <c r="D589">
        <v>700.42589469999996</v>
      </c>
      <c r="E589">
        <v>13056.2111826</v>
      </c>
      <c r="F589">
        <v>5.3646948999999999E-2</v>
      </c>
      <c r="G589">
        <v>0.65262690999999995</v>
      </c>
      <c r="H589">
        <v>0.61761546700000003</v>
      </c>
      <c r="I589">
        <v>20005.628000000001</v>
      </c>
      <c r="J589" t="s">
        <v>15</v>
      </c>
      <c r="K589" t="s">
        <v>16</v>
      </c>
    </row>
    <row r="590" spans="1:11" x14ac:dyDescent="0.3">
      <c r="A590">
        <v>589</v>
      </c>
      <c r="B590" s="1">
        <v>43040</v>
      </c>
      <c r="C590">
        <v>12412.1160965</v>
      </c>
      <c r="D590">
        <v>711.92130159999999</v>
      </c>
      <c r="E590">
        <v>13124.037398099999</v>
      </c>
      <c r="F590">
        <v>5.4245600999999997E-2</v>
      </c>
      <c r="G590">
        <v>0.65534605300000004</v>
      </c>
      <c r="H590">
        <v>0.61979641299999999</v>
      </c>
      <c r="I590">
        <v>20026.117999999999</v>
      </c>
      <c r="J590" t="s">
        <v>15</v>
      </c>
      <c r="K590" t="s">
        <v>16</v>
      </c>
    </row>
    <row r="591" spans="1:11" x14ac:dyDescent="0.3">
      <c r="A591">
        <v>590</v>
      </c>
      <c r="B591" s="1">
        <v>43070</v>
      </c>
      <c r="C591">
        <v>12452.2028163</v>
      </c>
      <c r="D591">
        <v>740.27613889999998</v>
      </c>
      <c r="E591">
        <v>13192.4789552</v>
      </c>
      <c r="F591">
        <v>5.6113497999999998E-2</v>
      </c>
      <c r="G591">
        <v>0.65809026800000003</v>
      </c>
      <c r="H591">
        <v>0.62116252199999999</v>
      </c>
      <c r="I591">
        <v>20046.61</v>
      </c>
      <c r="J591" t="s">
        <v>15</v>
      </c>
      <c r="K591" t="s">
        <v>16</v>
      </c>
    </row>
    <row r="592" spans="1:11" x14ac:dyDescent="0.3">
      <c r="A592">
        <v>591</v>
      </c>
      <c r="B592" s="1">
        <v>43101</v>
      </c>
      <c r="C592">
        <v>12483.3250577</v>
      </c>
      <c r="D592">
        <v>727.66466249999996</v>
      </c>
      <c r="E592">
        <v>13210.9897203</v>
      </c>
      <c r="F592">
        <v>5.5080253000000003E-2</v>
      </c>
      <c r="G592">
        <v>0.65781252499999998</v>
      </c>
      <c r="H592">
        <v>0.62158004499999997</v>
      </c>
      <c r="I592">
        <v>20083.214</v>
      </c>
      <c r="J592" t="s">
        <v>15</v>
      </c>
      <c r="K592" t="s">
        <v>16</v>
      </c>
    </row>
    <row r="593" spans="1:11" x14ac:dyDescent="0.3">
      <c r="A593">
        <v>592</v>
      </c>
      <c r="B593" s="1">
        <v>43132</v>
      </c>
      <c r="C593">
        <v>12484.0691136</v>
      </c>
      <c r="D593">
        <v>734.61777800000004</v>
      </c>
      <c r="E593">
        <v>13218.6868916</v>
      </c>
      <c r="F593">
        <v>5.5574186999999997E-2</v>
      </c>
      <c r="G593">
        <v>0.65699823499999999</v>
      </c>
      <c r="H593">
        <v>0.62048609200000004</v>
      </c>
      <c r="I593">
        <v>20119.821</v>
      </c>
      <c r="J593" t="s">
        <v>15</v>
      </c>
      <c r="K593" t="s">
        <v>16</v>
      </c>
    </row>
    <row r="594" spans="1:11" x14ac:dyDescent="0.3">
      <c r="A594">
        <v>593</v>
      </c>
      <c r="B594" s="1">
        <v>43160</v>
      </c>
      <c r="C594">
        <v>12489.0286055</v>
      </c>
      <c r="D594">
        <v>728.24576439999998</v>
      </c>
      <c r="E594">
        <v>13217.2743699</v>
      </c>
      <c r="F594">
        <v>5.5098029E-2</v>
      </c>
      <c r="G594">
        <v>0.65573505099999996</v>
      </c>
      <c r="H594">
        <v>0.61960534199999995</v>
      </c>
      <c r="I594">
        <v>20156.424999999999</v>
      </c>
      <c r="J594" t="s">
        <v>15</v>
      </c>
      <c r="K594" t="s">
        <v>16</v>
      </c>
    </row>
    <row r="595" spans="1:11" x14ac:dyDescent="0.3">
      <c r="A595">
        <v>594</v>
      </c>
      <c r="B595" s="1">
        <v>43191</v>
      </c>
      <c r="C595">
        <v>12507.3872176</v>
      </c>
      <c r="D595">
        <v>733.42291020000005</v>
      </c>
      <c r="E595">
        <v>13240.810127799999</v>
      </c>
      <c r="F595">
        <v>5.5391089999999997E-2</v>
      </c>
      <c r="G595">
        <v>0.65612134099999997</v>
      </c>
      <c r="H595">
        <v>0.61977806400000002</v>
      </c>
      <c r="I595">
        <v>20180.429</v>
      </c>
      <c r="J595" t="s">
        <v>15</v>
      </c>
      <c r="K595" t="s">
        <v>16</v>
      </c>
    </row>
    <row r="596" spans="1:11" x14ac:dyDescent="0.3">
      <c r="A596">
        <v>595</v>
      </c>
      <c r="B596" s="1">
        <v>43221</v>
      </c>
      <c r="C596">
        <v>12507.3601669</v>
      </c>
      <c r="D596">
        <v>712.77924519999999</v>
      </c>
      <c r="E596">
        <v>13220.139412099999</v>
      </c>
      <c r="F596">
        <v>5.3916167000000001E-2</v>
      </c>
      <c r="G596">
        <v>0.65431878600000004</v>
      </c>
      <c r="H596">
        <v>0.61904042500000001</v>
      </c>
      <c r="I596">
        <v>20204.432000000001</v>
      </c>
      <c r="J596" t="s">
        <v>15</v>
      </c>
      <c r="K596" t="s">
        <v>16</v>
      </c>
    </row>
    <row r="597" spans="1:11" x14ac:dyDescent="0.3">
      <c r="A597">
        <v>596</v>
      </c>
      <c r="B597" s="1">
        <v>43252</v>
      </c>
      <c r="C597">
        <v>12576.777557699999</v>
      </c>
      <c r="D597">
        <v>706.37891720000005</v>
      </c>
      <c r="E597">
        <v>13283.1564748</v>
      </c>
      <c r="F597">
        <v>5.3178544000000001E-2</v>
      </c>
      <c r="G597">
        <v>0.65665761199999995</v>
      </c>
      <c r="H597">
        <v>0.62173751600000005</v>
      </c>
      <c r="I597">
        <v>20228.436000000002</v>
      </c>
      <c r="J597" t="s">
        <v>15</v>
      </c>
      <c r="K597" t="s">
        <v>16</v>
      </c>
    </row>
    <row r="598" spans="1:11" x14ac:dyDescent="0.3">
      <c r="A598">
        <v>597</v>
      </c>
      <c r="B598" s="1">
        <v>43282</v>
      </c>
      <c r="C598">
        <v>12575.3174027</v>
      </c>
      <c r="D598">
        <v>699.67161929999997</v>
      </c>
      <c r="E598">
        <v>13274.989022</v>
      </c>
      <c r="F598">
        <v>5.2706004000000001E-2</v>
      </c>
      <c r="G598">
        <v>0.65522465100000005</v>
      </c>
      <c r="H598">
        <v>0.62069037800000004</v>
      </c>
      <c r="I598">
        <v>20260.21</v>
      </c>
      <c r="J598" t="s">
        <v>15</v>
      </c>
      <c r="K598" t="s">
        <v>16</v>
      </c>
    </row>
    <row r="599" spans="1:11" x14ac:dyDescent="0.3">
      <c r="A599">
        <v>598</v>
      </c>
      <c r="B599" s="1">
        <v>43313</v>
      </c>
      <c r="C599">
        <v>12615.774401500001</v>
      </c>
      <c r="D599">
        <v>700.81491530000005</v>
      </c>
      <c r="E599">
        <v>13316.5893168</v>
      </c>
      <c r="F599">
        <v>5.2627208000000002E-2</v>
      </c>
      <c r="G599">
        <v>0.65624869399999997</v>
      </c>
      <c r="H599">
        <v>0.62171215800000001</v>
      </c>
      <c r="I599">
        <v>20291.986000000001</v>
      </c>
      <c r="J599" t="s">
        <v>15</v>
      </c>
      <c r="K599" t="s">
        <v>16</v>
      </c>
    </row>
    <row r="600" spans="1:11" x14ac:dyDescent="0.3">
      <c r="A600">
        <v>599</v>
      </c>
      <c r="B600" s="1">
        <v>43344</v>
      </c>
      <c r="C600">
        <v>12627.693273299999</v>
      </c>
      <c r="D600">
        <v>664.82651520000002</v>
      </c>
      <c r="E600">
        <v>13292.5197885</v>
      </c>
      <c r="F600">
        <v>5.0015086E-2</v>
      </c>
      <c r="G600">
        <v>0.65403841600000001</v>
      </c>
      <c r="H600">
        <v>0.62132662800000005</v>
      </c>
      <c r="I600">
        <v>20323.759999999998</v>
      </c>
      <c r="J600" t="s">
        <v>15</v>
      </c>
      <c r="K600" t="s">
        <v>16</v>
      </c>
    </row>
    <row r="601" spans="1:11" x14ac:dyDescent="0.3">
      <c r="A601">
        <v>600</v>
      </c>
      <c r="B601" s="1">
        <v>43374</v>
      </c>
      <c r="C601">
        <v>12665.6936697</v>
      </c>
      <c r="D601">
        <v>666.54243010000005</v>
      </c>
      <c r="E601">
        <v>13332.2360998</v>
      </c>
      <c r="F601">
        <v>4.9994796000000001E-2</v>
      </c>
      <c r="G601">
        <v>0.65524764800000002</v>
      </c>
      <c r="H601">
        <v>0.62248867600000002</v>
      </c>
      <c r="I601">
        <v>20346.866000000002</v>
      </c>
      <c r="J601" t="s">
        <v>15</v>
      </c>
      <c r="K601" t="s">
        <v>16</v>
      </c>
    </row>
    <row r="602" spans="1:11" x14ac:dyDescent="0.3">
      <c r="A602">
        <v>601</v>
      </c>
      <c r="B602" s="1">
        <v>43405</v>
      </c>
      <c r="C602">
        <v>12699.9900851</v>
      </c>
      <c r="D602">
        <v>684.02689559999999</v>
      </c>
      <c r="E602">
        <v>13384.016980599999</v>
      </c>
      <c r="F602">
        <v>5.1107742999999997E-2</v>
      </c>
      <c r="G602">
        <v>0.65704647500000002</v>
      </c>
      <c r="H602">
        <v>0.62346631299999999</v>
      </c>
      <c r="I602">
        <v>20369.97</v>
      </c>
      <c r="J602" t="s">
        <v>15</v>
      </c>
      <c r="K602" t="s">
        <v>16</v>
      </c>
    </row>
    <row r="603" spans="1:11" x14ac:dyDescent="0.3">
      <c r="A603">
        <v>602</v>
      </c>
      <c r="B603" s="1">
        <v>43435</v>
      </c>
      <c r="C603">
        <v>12723.080624</v>
      </c>
      <c r="D603">
        <v>671.06685719999996</v>
      </c>
      <c r="E603">
        <v>13394.1474812</v>
      </c>
      <c r="F603">
        <v>5.0101498000000001E-2</v>
      </c>
      <c r="G603">
        <v>0.65679878199999997</v>
      </c>
      <c r="H603">
        <v>0.62389217900000005</v>
      </c>
      <c r="I603">
        <v>20393.076000000001</v>
      </c>
      <c r="J603" t="s">
        <v>15</v>
      </c>
      <c r="K603" t="s">
        <v>16</v>
      </c>
    </row>
    <row r="604" spans="1:11" x14ac:dyDescent="0.3">
      <c r="A604">
        <v>603</v>
      </c>
      <c r="B604" s="1">
        <v>43466</v>
      </c>
      <c r="C604">
        <v>12751.4725764</v>
      </c>
      <c r="D604">
        <v>678.36699020000003</v>
      </c>
      <c r="E604">
        <v>13429.8395666</v>
      </c>
      <c r="F604">
        <v>5.0511921000000001E-2</v>
      </c>
      <c r="G604">
        <v>0.65736819300000005</v>
      </c>
      <c r="H604">
        <v>0.62416326300000002</v>
      </c>
      <c r="I604">
        <v>20429.706999999999</v>
      </c>
      <c r="J604" t="s">
        <v>15</v>
      </c>
      <c r="K604" t="s">
        <v>16</v>
      </c>
    </row>
    <row r="605" spans="1:11" x14ac:dyDescent="0.3">
      <c r="A605">
        <v>604</v>
      </c>
      <c r="B605" s="1">
        <v>43497</v>
      </c>
      <c r="C605">
        <v>12758.8654652</v>
      </c>
      <c r="D605">
        <v>665.56107569999995</v>
      </c>
      <c r="E605">
        <v>13424.426540799999</v>
      </c>
      <c r="F605">
        <v>4.9578362000000001E-2</v>
      </c>
      <c r="G605">
        <v>0.65592723600000002</v>
      </c>
      <c r="H605">
        <v>0.62340743799999998</v>
      </c>
      <c r="I605">
        <v>20466.334999999999</v>
      </c>
      <c r="J605" t="s">
        <v>15</v>
      </c>
      <c r="K605" t="s">
        <v>16</v>
      </c>
    </row>
    <row r="606" spans="1:11" x14ac:dyDescent="0.3">
      <c r="A606">
        <v>605</v>
      </c>
      <c r="B606" s="1">
        <v>43525</v>
      </c>
      <c r="C606">
        <v>12781.906448399999</v>
      </c>
      <c r="D606">
        <v>684.82461060000003</v>
      </c>
      <c r="E606">
        <v>13466.7310591</v>
      </c>
      <c r="F606">
        <v>5.085307E-2</v>
      </c>
      <c r="G606">
        <v>0.65681867999999999</v>
      </c>
      <c r="H606">
        <v>0.62341743400000005</v>
      </c>
      <c r="I606">
        <v>20502.966</v>
      </c>
      <c r="J606" t="s">
        <v>15</v>
      </c>
      <c r="K606" t="s">
        <v>16</v>
      </c>
    </row>
    <row r="607" spans="1:11" x14ac:dyDescent="0.3">
      <c r="A607">
        <v>606</v>
      </c>
      <c r="B607" s="1">
        <v>43556</v>
      </c>
      <c r="C607">
        <v>12815.822103500001</v>
      </c>
      <c r="D607">
        <v>706.13009620000003</v>
      </c>
      <c r="E607">
        <v>13521.9521996</v>
      </c>
      <c r="F607">
        <v>5.2221017000000002E-2</v>
      </c>
      <c r="G607">
        <v>0.65887642499999999</v>
      </c>
      <c r="H607">
        <v>0.62446922800000004</v>
      </c>
      <c r="I607">
        <v>20522.743999999999</v>
      </c>
      <c r="J607" t="s">
        <v>15</v>
      </c>
      <c r="K607" t="s">
        <v>16</v>
      </c>
    </row>
    <row r="608" spans="1:11" x14ac:dyDescent="0.3">
      <c r="A608">
        <v>607</v>
      </c>
      <c r="B608" s="1">
        <v>43586</v>
      </c>
      <c r="C608">
        <v>12854.538172500001</v>
      </c>
      <c r="D608">
        <v>706.26480709999998</v>
      </c>
      <c r="E608">
        <v>13560.802979599999</v>
      </c>
      <c r="F608">
        <v>5.2081341000000003E-2</v>
      </c>
      <c r="G608">
        <v>0.66013327499999996</v>
      </c>
      <c r="H608">
        <v>0.62575264799999997</v>
      </c>
      <c r="I608">
        <v>20542.523000000001</v>
      </c>
      <c r="J608" t="s">
        <v>15</v>
      </c>
      <c r="K608" t="s">
        <v>16</v>
      </c>
    </row>
    <row r="609" spans="1:11" x14ac:dyDescent="0.3">
      <c r="A609">
        <v>608</v>
      </c>
      <c r="B609" s="1">
        <v>43617</v>
      </c>
      <c r="C609">
        <v>12856.7579241</v>
      </c>
      <c r="D609">
        <v>712.77756850000003</v>
      </c>
      <c r="E609">
        <v>13569.5354926</v>
      </c>
      <c r="F609">
        <v>5.2527780000000003E-2</v>
      </c>
      <c r="G609">
        <v>0.65992300599999998</v>
      </c>
      <c r="H609">
        <v>0.62525871600000005</v>
      </c>
      <c r="I609">
        <v>20562.300999999999</v>
      </c>
      <c r="J609" t="s">
        <v>15</v>
      </c>
      <c r="K609" t="s">
        <v>16</v>
      </c>
    </row>
    <row r="610" spans="1:11" x14ac:dyDescent="0.3">
      <c r="A610">
        <v>609</v>
      </c>
      <c r="B610" s="1">
        <v>43647</v>
      </c>
      <c r="C610">
        <v>12886.747811400001</v>
      </c>
      <c r="D610">
        <v>713.72790850000001</v>
      </c>
      <c r="E610">
        <v>13600.4757199</v>
      </c>
      <c r="F610">
        <v>5.2478157999999997E-2</v>
      </c>
      <c r="G610">
        <v>0.66051863799999999</v>
      </c>
      <c r="H610">
        <v>0.62585583600000005</v>
      </c>
      <c r="I610">
        <v>20590.600999999999</v>
      </c>
      <c r="J610" t="s">
        <v>15</v>
      </c>
      <c r="K610" t="s">
        <v>16</v>
      </c>
    </row>
    <row r="611" spans="1:11" x14ac:dyDescent="0.3">
      <c r="A611">
        <v>610</v>
      </c>
      <c r="B611" s="1">
        <v>43678</v>
      </c>
      <c r="C611">
        <v>12923.1733451</v>
      </c>
      <c r="D611">
        <v>717.06022919999998</v>
      </c>
      <c r="E611">
        <v>13640.233574399999</v>
      </c>
      <c r="F611">
        <v>5.2569497999999999E-2</v>
      </c>
      <c r="G611">
        <v>0.66154028200000004</v>
      </c>
      <c r="H611">
        <v>0.62676344100000003</v>
      </c>
      <c r="I611">
        <v>20618.901000000002</v>
      </c>
      <c r="J611" t="s">
        <v>15</v>
      </c>
      <c r="K611" t="s">
        <v>16</v>
      </c>
    </row>
    <row r="612" spans="1:11" x14ac:dyDescent="0.3">
      <c r="A612">
        <v>611</v>
      </c>
      <c r="B612" s="1">
        <v>43709</v>
      </c>
      <c r="C612">
        <v>12934.779784</v>
      </c>
      <c r="D612">
        <v>707.63479370000005</v>
      </c>
      <c r="E612">
        <v>13642.414577699999</v>
      </c>
      <c r="F612">
        <v>5.1870201999999997E-2</v>
      </c>
      <c r="G612">
        <v>0.66073917599999998</v>
      </c>
      <c r="H612">
        <v>0.62646650199999998</v>
      </c>
      <c r="I612">
        <v>20647.201000000001</v>
      </c>
      <c r="J612" t="s">
        <v>15</v>
      </c>
      <c r="K612" t="s">
        <v>16</v>
      </c>
    </row>
    <row r="613" spans="1:11" x14ac:dyDescent="0.3">
      <c r="A613">
        <v>612</v>
      </c>
      <c r="B613" s="1">
        <v>43739</v>
      </c>
      <c r="C613">
        <v>12910.628395899999</v>
      </c>
      <c r="D613">
        <v>722.85665900000004</v>
      </c>
      <c r="E613">
        <v>13633.4850549</v>
      </c>
      <c r="F613">
        <v>5.3020681E-2</v>
      </c>
      <c r="G613">
        <v>0.65965222499999998</v>
      </c>
      <c r="H613">
        <v>0.62467701499999995</v>
      </c>
      <c r="I613">
        <v>20667.686000000002</v>
      </c>
      <c r="J613" t="s">
        <v>15</v>
      </c>
      <c r="K613" t="s">
        <v>16</v>
      </c>
    </row>
    <row r="614" spans="1:11" x14ac:dyDescent="0.3">
      <c r="A614">
        <v>613</v>
      </c>
      <c r="B614" s="1">
        <v>43770</v>
      </c>
      <c r="C614">
        <v>12946.298685100001</v>
      </c>
      <c r="D614">
        <v>706.00711669999998</v>
      </c>
      <c r="E614">
        <v>13652.3058017</v>
      </c>
      <c r="F614">
        <v>5.1713397000000001E-2</v>
      </c>
      <c r="G614">
        <v>0.65990878600000002</v>
      </c>
      <c r="H614">
        <v>0.62578266000000005</v>
      </c>
      <c r="I614">
        <v>20688.170999999998</v>
      </c>
      <c r="J614" t="s">
        <v>15</v>
      </c>
      <c r="K614" t="s">
        <v>16</v>
      </c>
    </row>
    <row r="615" spans="1:11" x14ac:dyDescent="0.3">
      <c r="A615">
        <v>614</v>
      </c>
      <c r="B615" s="1">
        <v>43800</v>
      </c>
      <c r="C615">
        <v>12975.527004</v>
      </c>
      <c r="D615">
        <v>691.93277620000003</v>
      </c>
      <c r="E615">
        <v>13667.459780200001</v>
      </c>
      <c r="F615">
        <v>5.0626289999999997E-2</v>
      </c>
      <c r="G615">
        <v>0.65998777399999997</v>
      </c>
      <c r="H615">
        <v>0.62657504200000003</v>
      </c>
      <c r="I615">
        <v>20708.655999999999</v>
      </c>
      <c r="J615" t="s">
        <v>15</v>
      </c>
      <c r="K615" t="s">
        <v>16</v>
      </c>
    </row>
    <row r="616" spans="1:11" x14ac:dyDescent="0.3">
      <c r="A616">
        <v>615</v>
      </c>
      <c r="B616" s="1">
        <v>43831</v>
      </c>
      <c r="C616">
        <v>12988.407715699999</v>
      </c>
      <c r="D616">
        <v>725.46921780000002</v>
      </c>
      <c r="E616">
        <v>13713.8769335</v>
      </c>
      <c r="F616">
        <v>5.2900374E-2</v>
      </c>
      <c r="G616">
        <v>0.661042609</v>
      </c>
      <c r="H616">
        <v>0.62607320799999999</v>
      </c>
      <c r="I616">
        <v>20745.829000000002</v>
      </c>
      <c r="J616" t="s">
        <v>15</v>
      </c>
      <c r="K616" t="s">
        <v>16</v>
      </c>
    </row>
    <row r="617" spans="1:11" x14ac:dyDescent="0.3">
      <c r="A617">
        <v>616</v>
      </c>
      <c r="B617" s="1">
        <v>43862</v>
      </c>
      <c r="C617">
        <v>13015.120985899999</v>
      </c>
      <c r="D617">
        <v>699.05426469999998</v>
      </c>
      <c r="E617">
        <v>13714.175250599999</v>
      </c>
      <c r="F617">
        <v>5.0973116999999998E-2</v>
      </c>
      <c r="G617">
        <v>0.65987463700000004</v>
      </c>
      <c r="H617">
        <v>0.62623876999999994</v>
      </c>
      <c r="I617">
        <v>20783.001</v>
      </c>
      <c r="J617" t="s">
        <v>15</v>
      </c>
      <c r="K61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6"/>
  <sheetViews>
    <sheetView topLeftCell="A217" workbookViewId="0">
      <selection activeCell="F217" sqref="F1:F1048576"/>
    </sheetView>
  </sheetViews>
  <sheetFormatPr defaultColWidth="25.33203125" defaultRowHeight="14.4" x14ac:dyDescent="0.3"/>
  <cols>
    <col min="1" max="1" width="5" bestFit="1" customWidth="1"/>
    <col min="2" max="2" width="24.6640625" bestFit="1" customWidth="1"/>
    <col min="3" max="3" width="24.77734375" bestFit="1" customWidth="1"/>
    <col min="4" max="4" width="30.109375" bestFit="1" customWidth="1"/>
    <col min="5" max="5" width="24.6640625" bestFit="1" customWidth="1"/>
    <col min="6" max="6" width="23.77734375" bestFit="1" customWidth="1"/>
    <col min="7" max="7" width="25" bestFit="1" customWidth="1"/>
  </cols>
  <sheetData>
    <row r="1" spans="1:7" ht="106.2" customHeight="1" x14ac:dyDescent="0.3">
      <c r="A1" s="24" t="s">
        <v>19</v>
      </c>
      <c r="B1" s="26" t="s">
        <v>20</v>
      </c>
      <c r="C1" s="4" t="s">
        <v>21</v>
      </c>
      <c r="D1" s="28" t="s">
        <v>23</v>
      </c>
      <c r="E1" s="28" t="s">
        <v>24</v>
      </c>
      <c r="F1" s="28" t="s">
        <v>25</v>
      </c>
      <c r="G1" s="28" t="s">
        <v>26</v>
      </c>
    </row>
    <row r="2" spans="1:7" ht="15" thickBot="1" x14ac:dyDescent="0.35">
      <c r="A2" s="25"/>
      <c r="B2" s="27"/>
      <c r="C2" s="5" t="s">
        <v>22</v>
      </c>
      <c r="D2" s="29"/>
      <c r="E2" s="29"/>
      <c r="F2" s="29"/>
      <c r="G2" s="29"/>
    </row>
    <row r="3" spans="1:7" ht="27" thickBot="1" x14ac:dyDescent="0.35">
      <c r="A3" s="6">
        <v>1906</v>
      </c>
      <c r="B3" s="7" t="s">
        <v>27</v>
      </c>
      <c r="C3" s="8"/>
      <c r="D3" s="7"/>
      <c r="E3" s="7"/>
      <c r="F3" s="8"/>
      <c r="G3" s="7"/>
    </row>
    <row r="4" spans="1:7" ht="39.6" x14ac:dyDescent="0.3">
      <c r="A4" s="31">
        <v>1907</v>
      </c>
      <c r="B4" s="31" t="s">
        <v>28</v>
      </c>
      <c r="C4" s="33">
        <v>323.06</v>
      </c>
      <c r="D4" s="10" t="s">
        <v>29</v>
      </c>
      <c r="E4" s="31">
        <v>138.46</v>
      </c>
      <c r="F4" s="33">
        <v>461.52</v>
      </c>
      <c r="G4" s="31" t="s">
        <v>31</v>
      </c>
    </row>
    <row r="5" spans="1:7" ht="27" thickBot="1" x14ac:dyDescent="0.35">
      <c r="A5" s="32"/>
      <c r="B5" s="32"/>
      <c r="C5" s="34"/>
      <c r="D5" s="12" t="s">
        <v>30</v>
      </c>
      <c r="E5" s="32"/>
      <c r="F5" s="34"/>
      <c r="G5" s="32"/>
    </row>
    <row r="6" spans="1:7" ht="27" thickBot="1" x14ac:dyDescent="0.35">
      <c r="A6" s="13">
        <v>1908</v>
      </c>
      <c r="B6" s="7" t="s">
        <v>28</v>
      </c>
      <c r="C6" s="14">
        <v>304.06</v>
      </c>
      <c r="D6" s="7" t="s">
        <v>32</v>
      </c>
      <c r="E6" s="15" t="s">
        <v>33</v>
      </c>
      <c r="F6" s="16" t="s">
        <v>33</v>
      </c>
      <c r="G6" s="15" t="s">
        <v>33</v>
      </c>
    </row>
    <row r="7" spans="1:7" ht="27" thickBot="1" x14ac:dyDescent="0.35">
      <c r="A7" s="13">
        <v>1913</v>
      </c>
      <c r="B7" s="12" t="s">
        <v>28</v>
      </c>
      <c r="C7" s="17">
        <v>262.83</v>
      </c>
      <c r="D7" s="12" t="s">
        <v>34</v>
      </c>
      <c r="E7" s="18" t="s">
        <v>33</v>
      </c>
      <c r="F7" s="19" t="s">
        <v>33</v>
      </c>
      <c r="G7" s="18" t="s">
        <v>33</v>
      </c>
    </row>
    <row r="8" spans="1:7" ht="27" thickBot="1" x14ac:dyDescent="0.35">
      <c r="A8" s="13">
        <v>1914</v>
      </c>
      <c r="B8" s="12" t="s">
        <v>35</v>
      </c>
      <c r="C8" s="17">
        <v>320.79000000000002</v>
      </c>
      <c r="D8" s="12" t="s">
        <v>34</v>
      </c>
      <c r="E8" s="18" t="s">
        <v>33</v>
      </c>
      <c r="F8" s="20"/>
      <c r="G8" s="12"/>
    </row>
    <row r="9" spans="1:7" ht="27" thickBot="1" x14ac:dyDescent="0.35">
      <c r="A9" s="13">
        <v>1915</v>
      </c>
      <c r="B9" s="12" t="s">
        <v>36</v>
      </c>
      <c r="C9" s="17">
        <v>279.55</v>
      </c>
      <c r="D9" s="12" t="s">
        <v>34</v>
      </c>
      <c r="E9" s="18" t="s">
        <v>33</v>
      </c>
      <c r="F9" s="19" t="s">
        <v>33</v>
      </c>
      <c r="G9" s="18" t="s">
        <v>33</v>
      </c>
    </row>
    <row r="10" spans="1:7" ht="27" thickBot="1" x14ac:dyDescent="0.35">
      <c r="A10" s="13">
        <v>1916</v>
      </c>
      <c r="B10" s="12" t="s">
        <v>36</v>
      </c>
      <c r="C10" s="17">
        <v>275.61</v>
      </c>
      <c r="D10" s="12" t="s">
        <v>34</v>
      </c>
      <c r="E10" s="18" t="s">
        <v>33</v>
      </c>
      <c r="F10" s="19" t="s">
        <v>33</v>
      </c>
      <c r="G10" s="18" t="s">
        <v>33</v>
      </c>
    </row>
    <row r="11" spans="1:7" ht="27" thickBot="1" x14ac:dyDescent="0.35">
      <c r="A11" s="13">
        <v>1917</v>
      </c>
      <c r="B11" s="12" t="s">
        <v>36</v>
      </c>
      <c r="C11" s="17">
        <v>260.91000000000003</v>
      </c>
      <c r="D11" s="12" t="s">
        <v>34</v>
      </c>
      <c r="E11" s="18" t="s">
        <v>33</v>
      </c>
      <c r="F11" s="19" t="s">
        <v>33</v>
      </c>
      <c r="G11" s="18" t="s">
        <v>33</v>
      </c>
    </row>
    <row r="12" spans="1:7" ht="27" thickBot="1" x14ac:dyDescent="0.35">
      <c r="A12" s="13">
        <v>1918</v>
      </c>
      <c r="B12" s="12" t="s">
        <v>36</v>
      </c>
      <c r="C12" s="17">
        <v>244.6</v>
      </c>
      <c r="D12" s="12" t="s">
        <v>34</v>
      </c>
      <c r="E12" s="18" t="s">
        <v>33</v>
      </c>
      <c r="F12" s="19" t="s">
        <v>33</v>
      </c>
      <c r="G12" s="18" t="s">
        <v>33</v>
      </c>
    </row>
    <row r="13" spans="1:7" ht="27" thickBot="1" x14ac:dyDescent="0.35">
      <c r="A13" s="13">
        <v>1919</v>
      </c>
      <c r="B13" s="12" t="s">
        <v>37</v>
      </c>
      <c r="C13" s="17">
        <v>279.95</v>
      </c>
      <c r="D13" s="12" t="s">
        <v>34</v>
      </c>
      <c r="E13" s="18" t="s">
        <v>33</v>
      </c>
      <c r="F13" s="19" t="s">
        <v>33</v>
      </c>
      <c r="G13" s="18" t="s">
        <v>33</v>
      </c>
    </row>
    <row r="14" spans="1:7" ht="27" thickBot="1" x14ac:dyDescent="0.35">
      <c r="A14" s="13">
        <v>1920</v>
      </c>
      <c r="B14" s="12" t="s">
        <v>37</v>
      </c>
      <c r="C14" s="17">
        <v>247.34</v>
      </c>
      <c r="D14" s="12" t="s">
        <v>34</v>
      </c>
      <c r="E14" s="18" t="s">
        <v>33</v>
      </c>
      <c r="F14" s="19" t="s">
        <v>33</v>
      </c>
      <c r="G14" s="18" t="s">
        <v>33</v>
      </c>
    </row>
    <row r="15" spans="1:7" ht="40.200000000000003" thickBot="1" x14ac:dyDescent="0.35">
      <c r="A15" s="13">
        <v>1921</v>
      </c>
      <c r="B15" s="12" t="s">
        <v>38</v>
      </c>
      <c r="C15" s="17">
        <v>344.6</v>
      </c>
      <c r="D15" s="12" t="s">
        <v>39</v>
      </c>
      <c r="E15" s="12">
        <v>147.68</v>
      </c>
      <c r="F15" s="17">
        <v>492.28</v>
      </c>
      <c r="G15" s="12" t="s">
        <v>31</v>
      </c>
    </row>
    <row r="16" spans="1:7" ht="27" thickBot="1" x14ac:dyDescent="0.35">
      <c r="A16" s="9"/>
      <c r="B16" s="12" t="s">
        <v>40</v>
      </c>
      <c r="C16" s="35" t="s">
        <v>41</v>
      </c>
      <c r="D16" s="37" t="s">
        <v>42</v>
      </c>
      <c r="E16" s="37">
        <v>93.36</v>
      </c>
      <c r="F16" s="35">
        <v>437.11</v>
      </c>
      <c r="G16" s="10" t="s">
        <v>43</v>
      </c>
    </row>
    <row r="17" spans="1:7" ht="29.4" thickBot="1" x14ac:dyDescent="0.35">
      <c r="A17" s="9">
        <v>1922</v>
      </c>
      <c r="B17" s="23" t="s">
        <v>44</v>
      </c>
      <c r="C17" s="36"/>
      <c r="D17" s="30"/>
      <c r="E17" s="30"/>
      <c r="F17" s="36"/>
      <c r="G17" s="10"/>
    </row>
    <row r="18" spans="1:7" ht="15" thickBot="1" x14ac:dyDescent="0.35">
      <c r="A18" s="21"/>
      <c r="B18" s="12" t="s">
        <v>45</v>
      </c>
      <c r="C18" s="36"/>
      <c r="D18" s="30"/>
      <c r="E18" s="30"/>
      <c r="F18" s="36"/>
      <c r="G18" s="10"/>
    </row>
    <row r="19" spans="1:7" ht="15" thickBot="1" x14ac:dyDescent="0.35">
      <c r="A19" s="22"/>
      <c r="B19" s="12" t="s">
        <v>46</v>
      </c>
      <c r="C19" s="34"/>
      <c r="D19" s="32"/>
      <c r="E19" s="32"/>
      <c r="F19" s="34"/>
      <c r="G19" s="12"/>
    </row>
    <row r="20" spans="1:7" ht="27" thickBot="1" x14ac:dyDescent="0.35">
      <c r="A20" s="9"/>
      <c r="B20" s="12" t="s">
        <v>47</v>
      </c>
      <c r="C20" s="35" t="s">
        <v>48</v>
      </c>
      <c r="D20" s="37" t="s">
        <v>49</v>
      </c>
      <c r="E20" s="37">
        <v>91.27</v>
      </c>
      <c r="F20" s="35">
        <v>454.26</v>
      </c>
      <c r="G20" s="10" t="s">
        <v>50</v>
      </c>
    </row>
    <row r="21" spans="1:7" ht="27" thickBot="1" x14ac:dyDescent="0.35">
      <c r="A21" s="9">
        <v>1923</v>
      </c>
      <c r="B21" s="12" t="s">
        <v>51</v>
      </c>
      <c r="C21" s="36"/>
      <c r="D21" s="30"/>
      <c r="E21" s="30"/>
      <c r="F21" s="36"/>
      <c r="G21" s="10"/>
    </row>
    <row r="22" spans="1:7" ht="15" thickBot="1" x14ac:dyDescent="0.35">
      <c r="A22" s="21"/>
      <c r="B22" s="12" t="s">
        <v>52</v>
      </c>
      <c r="C22" s="36"/>
      <c r="D22" s="30"/>
      <c r="E22" s="30"/>
      <c r="F22" s="36"/>
      <c r="G22" s="10"/>
    </row>
    <row r="23" spans="1:7" ht="27" thickBot="1" x14ac:dyDescent="0.35">
      <c r="A23" s="22"/>
      <c r="B23" s="12" t="s">
        <v>53</v>
      </c>
      <c r="C23" s="34"/>
      <c r="D23" s="32"/>
      <c r="E23" s="32"/>
      <c r="F23" s="34"/>
      <c r="G23" s="12"/>
    </row>
    <row r="24" spans="1:7" ht="27" thickBot="1" x14ac:dyDescent="0.35">
      <c r="A24" s="37">
        <v>1924</v>
      </c>
      <c r="B24" s="12" t="s">
        <v>54</v>
      </c>
      <c r="C24" s="35" t="s">
        <v>55</v>
      </c>
      <c r="D24" s="37" t="s">
        <v>56</v>
      </c>
      <c r="E24" s="37">
        <v>100.7</v>
      </c>
      <c r="F24" s="35">
        <v>448.93</v>
      </c>
      <c r="G24" s="10" t="s">
        <v>57</v>
      </c>
    </row>
    <row r="25" spans="1:7" ht="27" thickBot="1" x14ac:dyDescent="0.35">
      <c r="A25" s="30"/>
      <c r="B25" s="12" t="s">
        <v>58</v>
      </c>
      <c r="C25" s="36"/>
      <c r="D25" s="30"/>
      <c r="E25" s="30"/>
      <c r="F25" s="36"/>
      <c r="G25" s="10"/>
    </row>
    <row r="26" spans="1:7" ht="15" thickBot="1" x14ac:dyDescent="0.35">
      <c r="A26" s="30"/>
      <c r="B26" s="12" t="s">
        <v>59</v>
      </c>
      <c r="C26" s="36"/>
      <c r="D26" s="30"/>
      <c r="E26" s="30"/>
      <c r="F26" s="36"/>
      <c r="G26" s="10"/>
    </row>
    <row r="27" spans="1:7" ht="15" thickBot="1" x14ac:dyDescent="0.35">
      <c r="A27" s="32"/>
      <c r="B27" s="12" t="s">
        <v>60</v>
      </c>
      <c r="C27" s="34"/>
      <c r="D27" s="32"/>
      <c r="E27" s="32"/>
      <c r="F27" s="34"/>
      <c r="G27" s="12"/>
    </row>
    <row r="28" spans="1:7" ht="27" thickBot="1" x14ac:dyDescent="0.35">
      <c r="A28" s="37">
        <v>1925</v>
      </c>
      <c r="B28" s="12" t="s">
        <v>61</v>
      </c>
      <c r="C28" s="35" t="s">
        <v>62</v>
      </c>
      <c r="D28" s="37" t="s">
        <v>63</v>
      </c>
      <c r="E28" s="37">
        <v>100.7</v>
      </c>
      <c r="F28" s="35">
        <v>461.52</v>
      </c>
      <c r="G28" s="10" t="s">
        <v>64</v>
      </c>
    </row>
    <row r="29" spans="1:7" ht="27" thickBot="1" x14ac:dyDescent="0.35">
      <c r="A29" s="30"/>
      <c r="B29" s="12" t="s">
        <v>58</v>
      </c>
      <c r="C29" s="36"/>
      <c r="D29" s="30"/>
      <c r="E29" s="30"/>
      <c r="F29" s="36"/>
      <c r="G29" s="10"/>
    </row>
    <row r="30" spans="1:7" ht="27" thickBot="1" x14ac:dyDescent="0.35">
      <c r="A30" s="30"/>
      <c r="B30" s="12" t="s">
        <v>65</v>
      </c>
      <c r="C30" s="36"/>
      <c r="D30" s="30"/>
      <c r="E30" s="30"/>
      <c r="F30" s="36"/>
      <c r="G30" s="10"/>
    </row>
    <row r="31" spans="1:7" ht="15" thickBot="1" x14ac:dyDescent="0.35">
      <c r="A31" s="32"/>
      <c r="B31" s="12" t="s">
        <v>66</v>
      </c>
      <c r="C31" s="34"/>
      <c r="D31" s="32"/>
      <c r="E31" s="32"/>
      <c r="F31" s="34"/>
      <c r="G31" s="12"/>
    </row>
    <row r="32" spans="1:7" ht="27" thickBot="1" x14ac:dyDescent="0.35">
      <c r="A32" s="37">
        <v>1926</v>
      </c>
      <c r="B32" s="12" t="s">
        <v>67</v>
      </c>
      <c r="C32" s="35" t="s">
        <v>68</v>
      </c>
      <c r="D32" s="37" t="s">
        <v>63</v>
      </c>
      <c r="E32" s="37">
        <v>98.46</v>
      </c>
      <c r="F32" s="35">
        <v>461.52</v>
      </c>
      <c r="G32" s="10" t="s">
        <v>69</v>
      </c>
    </row>
    <row r="33" spans="1:7" ht="15" thickBot="1" x14ac:dyDescent="0.35">
      <c r="A33" s="30"/>
      <c r="B33" s="12" t="s">
        <v>70</v>
      </c>
      <c r="C33" s="36"/>
      <c r="D33" s="30"/>
      <c r="E33" s="30"/>
      <c r="F33" s="36"/>
      <c r="G33" s="10"/>
    </row>
    <row r="34" spans="1:7" ht="27" thickBot="1" x14ac:dyDescent="0.35">
      <c r="A34" s="30"/>
      <c r="B34" s="12" t="s">
        <v>71</v>
      </c>
      <c r="C34" s="36"/>
      <c r="D34" s="30"/>
      <c r="E34" s="30"/>
      <c r="F34" s="36"/>
      <c r="G34" s="10"/>
    </row>
    <row r="35" spans="1:7" ht="27" thickBot="1" x14ac:dyDescent="0.35">
      <c r="A35" s="32"/>
      <c r="B35" s="12" t="s">
        <v>72</v>
      </c>
      <c r="C35" s="34"/>
      <c r="D35" s="32"/>
      <c r="E35" s="32"/>
      <c r="F35" s="34"/>
      <c r="G35" s="12"/>
    </row>
    <row r="36" spans="1:7" ht="27" thickBot="1" x14ac:dyDescent="0.35">
      <c r="A36" s="37">
        <v>1927</v>
      </c>
      <c r="B36" s="12" t="s">
        <v>73</v>
      </c>
      <c r="C36" s="35" t="s">
        <v>74</v>
      </c>
      <c r="D36" s="37" t="s">
        <v>75</v>
      </c>
      <c r="E36" s="37">
        <v>99.57</v>
      </c>
      <c r="F36" s="35">
        <v>464.63</v>
      </c>
      <c r="G36" s="10" t="s">
        <v>76</v>
      </c>
    </row>
    <row r="37" spans="1:7" ht="27" thickBot="1" x14ac:dyDescent="0.35">
      <c r="A37" s="30"/>
      <c r="B37" s="12" t="s">
        <v>77</v>
      </c>
      <c r="C37" s="36"/>
      <c r="D37" s="30"/>
      <c r="E37" s="30"/>
      <c r="F37" s="36"/>
      <c r="G37" s="10"/>
    </row>
    <row r="38" spans="1:7" ht="27" thickBot="1" x14ac:dyDescent="0.35">
      <c r="A38" s="30"/>
      <c r="B38" s="12" t="s">
        <v>78</v>
      </c>
      <c r="C38" s="36"/>
      <c r="D38" s="30"/>
      <c r="E38" s="30"/>
      <c r="F38" s="36"/>
      <c r="G38" s="10"/>
    </row>
    <row r="39" spans="1:7" ht="15" thickBot="1" x14ac:dyDescent="0.35">
      <c r="A39" s="32"/>
      <c r="B39" s="12" t="s">
        <v>79</v>
      </c>
      <c r="C39" s="34"/>
      <c r="D39" s="32"/>
      <c r="E39" s="32"/>
      <c r="F39" s="34"/>
      <c r="G39" s="12"/>
    </row>
    <row r="40" spans="1:7" ht="27" thickBot="1" x14ac:dyDescent="0.35">
      <c r="A40" s="37">
        <v>1928</v>
      </c>
      <c r="B40" s="12" t="s">
        <v>80</v>
      </c>
      <c r="C40" s="35" t="s">
        <v>81</v>
      </c>
      <c r="D40" s="37" t="s">
        <v>63</v>
      </c>
      <c r="E40" s="37">
        <v>99.56</v>
      </c>
      <c r="F40" s="35">
        <v>460.48</v>
      </c>
      <c r="G40" s="10" t="s">
        <v>82</v>
      </c>
    </row>
    <row r="41" spans="1:7" ht="15" thickBot="1" x14ac:dyDescent="0.35">
      <c r="A41" s="30"/>
      <c r="B41" s="12" t="s">
        <v>70</v>
      </c>
      <c r="C41" s="36"/>
      <c r="D41" s="30"/>
      <c r="E41" s="30"/>
      <c r="F41" s="36"/>
      <c r="G41" s="10"/>
    </row>
    <row r="42" spans="1:7" ht="15" thickBot="1" x14ac:dyDescent="0.35">
      <c r="A42" s="30"/>
      <c r="B42" s="12" t="s">
        <v>83</v>
      </c>
      <c r="C42" s="36"/>
      <c r="D42" s="30"/>
      <c r="E42" s="30"/>
      <c r="F42" s="36"/>
      <c r="G42" s="10"/>
    </row>
    <row r="43" spans="1:7" ht="15" thickBot="1" x14ac:dyDescent="0.35">
      <c r="A43" s="32"/>
      <c r="B43" s="12" t="s">
        <v>84</v>
      </c>
      <c r="C43" s="34"/>
      <c r="D43" s="32"/>
      <c r="E43" s="32"/>
      <c r="F43" s="34"/>
      <c r="G43" s="12"/>
    </row>
    <row r="44" spans="1:7" ht="27" thickBot="1" x14ac:dyDescent="0.35">
      <c r="A44" s="37">
        <v>1929</v>
      </c>
      <c r="B44" s="12" t="s">
        <v>85</v>
      </c>
      <c r="C44" s="35" t="s">
        <v>86</v>
      </c>
      <c r="D44" s="37" t="s">
        <v>63</v>
      </c>
      <c r="E44" s="37">
        <v>97.38</v>
      </c>
      <c r="F44" s="35">
        <v>464.56</v>
      </c>
      <c r="G44" s="10" t="s">
        <v>87</v>
      </c>
    </row>
    <row r="45" spans="1:7" ht="27" thickBot="1" x14ac:dyDescent="0.35">
      <c r="A45" s="30"/>
      <c r="B45" s="12" t="s">
        <v>88</v>
      </c>
      <c r="C45" s="36"/>
      <c r="D45" s="30"/>
      <c r="E45" s="30"/>
      <c r="F45" s="36"/>
      <c r="G45" s="10"/>
    </row>
    <row r="46" spans="1:7" ht="27" thickBot="1" x14ac:dyDescent="0.35">
      <c r="A46" s="30"/>
      <c r="B46" s="12" t="s">
        <v>71</v>
      </c>
      <c r="C46" s="36"/>
      <c r="D46" s="30"/>
      <c r="E46" s="30"/>
      <c r="F46" s="36"/>
      <c r="G46" s="10"/>
    </row>
    <row r="47" spans="1:7" ht="27" thickBot="1" x14ac:dyDescent="0.35">
      <c r="A47" s="32"/>
      <c r="B47" s="12" t="s">
        <v>89</v>
      </c>
      <c r="C47" s="34"/>
      <c r="D47" s="32"/>
      <c r="E47" s="32"/>
      <c r="F47" s="34"/>
      <c r="G47" s="12"/>
    </row>
    <row r="48" spans="1:7" ht="27" thickBot="1" x14ac:dyDescent="0.35">
      <c r="A48" s="37">
        <v>1930</v>
      </c>
      <c r="B48" s="12" t="s">
        <v>90</v>
      </c>
      <c r="C48" s="35" t="s">
        <v>91</v>
      </c>
      <c r="D48" s="37" t="s">
        <v>92</v>
      </c>
      <c r="E48" s="37">
        <v>101.85</v>
      </c>
      <c r="F48" s="35">
        <v>454.09</v>
      </c>
      <c r="G48" s="10" t="s">
        <v>93</v>
      </c>
    </row>
    <row r="49" spans="1:7" ht="15" thickBot="1" x14ac:dyDescent="0.35">
      <c r="A49" s="30"/>
      <c r="B49" s="12" t="s">
        <v>94</v>
      </c>
      <c r="C49" s="36"/>
      <c r="D49" s="30"/>
      <c r="E49" s="30"/>
      <c r="F49" s="36"/>
      <c r="G49" s="10"/>
    </row>
    <row r="50" spans="1:7" ht="15" thickBot="1" x14ac:dyDescent="0.35">
      <c r="A50" s="30"/>
      <c r="B50" s="12" t="s">
        <v>95</v>
      </c>
      <c r="C50" s="36"/>
      <c r="D50" s="30"/>
      <c r="E50" s="30"/>
      <c r="F50" s="36"/>
      <c r="G50" s="10"/>
    </row>
    <row r="51" spans="1:7" ht="15" thickBot="1" x14ac:dyDescent="0.35">
      <c r="A51" s="32"/>
      <c r="B51" s="12" t="s">
        <v>60</v>
      </c>
      <c r="C51" s="34"/>
      <c r="D51" s="32"/>
      <c r="E51" s="32"/>
      <c r="F51" s="34"/>
      <c r="G51" s="12"/>
    </row>
    <row r="52" spans="1:7" ht="27" thickBot="1" x14ac:dyDescent="0.35">
      <c r="A52" s="37">
        <v>1931</v>
      </c>
      <c r="B52" s="12" t="s">
        <v>96</v>
      </c>
      <c r="C52" s="35" t="s">
        <v>97</v>
      </c>
      <c r="D52" s="10" t="s">
        <v>63</v>
      </c>
      <c r="E52" s="37">
        <v>71.349999999999994</v>
      </c>
      <c r="F52" s="35" t="s">
        <v>99</v>
      </c>
      <c r="G52" s="10" t="s">
        <v>100</v>
      </c>
    </row>
    <row r="53" spans="1:7" ht="27" thickBot="1" x14ac:dyDescent="0.35">
      <c r="A53" s="30"/>
      <c r="B53" s="12" t="s">
        <v>101</v>
      </c>
      <c r="C53" s="36"/>
      <c r="D53" s="45"/>
      <c r="E53" s="30"/>
      <c r="F53" s="36"/>
      <c r="G53" s="10"/>
    </row>
    <row r="54" spans="1:7" ht="79.8" thickBot="1" x14ac:dyDescent="0.35">
      <c r="A54" s="30"/>
      <c r="B54" s="12" t="s">
        <v>102</v>
      </c>
      <c r="C54" s="36"/>
      <c r="D54" s="10" t="s">
        <v>98</v>
      </c>
      <c r="E54" s="30"/>
      <c r="F54" s="36"/>
      <c r="G54" s="10"/>
    </row>
    <row r="55" spans="1:7" ht="27" thickBot="1" x14ac:dyDescent="0.35">
      <c r="A55" s="32"/>
      <c r="B55" s="12" t="s">
        <v>103</v>
      </c>
      <c r="C55" s="34"/>
      <c r="D55" s="46"/>
      <c r="E55" s="32"/>
      <c r="F55" s="34"/>
      <c r="G55" s="12"/>
    </row>
    <row r="56" spans="1:7" ht="27" thickBot="1" x14ac:dyDescent="0.35">
      <c r="A56" s="37">
        <v>1932</v>
      </c>
      <c r="B56" s="12" t="s">
        <v>104</v>
      </c>
      <c r="C56" s="35" t="s">
        <v>105</v>
      </c>
      <c r="D56" s="10" t="s">
        <v>106</v>
      </c>
      <c r="E56" s="37" t="s">
        <v>108</v>
      </c>
      <c r="F56" s="35" t="s">
        <v>109</v>
      </c>
      <c r="G56" s="10" t="s">
        <v>110</v>
      </c>
    </row>
    <row r="57" spans="1:7" ht="27" thickBot="1" x14ac:dyDescent="0.35">
      <c r="A57" s="30"/>
      <c r="B57" s="12" t="s">
        <v>111</v>
      </c>
      <c r="C57" s="36"/>
      <c r="D57" s="10"/>
      <c r="E57" s="30"/>
      <c r="F57" s="36"/>
      <c r="G57" s="10"/>
    </row>
    <row r="58" spans="1:7" ht="40.200000000000003" thickBot="1" x14ac:dyDescent="0.35">
      <c r="A58" s="30"/>
      <c r="B58" s="12" t="s">
        <v>112</v>
      </c>
      <c r="C58" s="36"/>
      <c r="D58" s="10" t="s">
        <v>107</v>
      </c>
      <c r="E58" s="30"/>
      <c r="F58" s="36"/>
      <c r="G58" s="10"/>
    </row>
    <row r="59" spans="1:7" ht="15" thickBot="1" x14ac:dyDescent="0.35">
      <c r="A59" s="32"/>
      <c r="B59" s="12" t="s">
        <v>113</v>
      </c>
      <c r="C59" s="34"/>
      <c r="D59" s="46"/>
      <c r="E59" s="32"/>
      <c r="F59" s="34"/>
      <c r="G59" s="12"/>
    </row>
    <row r="60" spans="1:7" ht="27" thickBot="1" x14ac:dyDescent="0.35">
      <c r="A60" s="37">
        <v>1933</v>
      </c>
      <c r="B60" s="12" t="s">
        <v>114</v>
      </c>
      <c r="C60" s="35" t="s">
        <v>115</v>
      </c>
      <c r="D60" s="10" t="s">
        <v>106</v>
      </c>
      <c r="E60" s="37" t="s">
        <v>116</v>
      </c>
      <c r="F60" s="35" t="s">
        <v>117</v>
      </c>
      <c r="G60" s="10" t="s">
        <v>118</v>
      </c>
    </row>
    <row r="61" spans="1:7" ht="27" thickBot="1" x14ac:dyDescent="0.35">
      <c r="A61" s="30"/>
      <c r="B61" s="12" t="s">
        <v>119</v>
      </c>
      <c r="C61" s="36"/>
      <c r="D61" s="10"/>
      <c r="E61" s="30"/>
      <c r="F61" s="36"/>
      <c r="G61" s="10"/>
    </row>
    <row r="62" spans="1:7" ht="40.200000000000003" thickBot="1" x14ac:dyDescent="0.35">
      <c r="A62" s="30"/>
      <c r="B62" s="12" t="s">
        <v>120</v>
      </c>
      <c r="C62" s="36"/>
      <c r="D62" s="10" t="s">
        <v>107</v>
      </c>
      <c r="E62" s="30"/>
      <c r="F62" s="36"/>
      <c r="G62" s="10"/>
    </row>
    <row r="63" spans="1:7" ht="27" thickBot="1" x14ac:dyDescent="0.35">
      <c r="A63" s="32"/>
      <c r="B63" s="12" t="s">
        <v>121</v>
      </c>
      <c r="C63" s="34"/>
      <c r="D63" s="46"/>
      <c r="E63" s="32"/>
      <c r="F63" s="34"/>
      <c r="G63" s="12"/>
    </row>
    <row r="64" spans="1:7" ht="27" thickBot="1" x14ac:dyDescent="0.35">
      <c r="A64" s="37">
        <v>1934</v>
      </c>
      <c r="B64" s="12" t="s">
        <v>122</v>
      </c>
      <c r="C64" s="35" t="s">
        <v>123</v>
      </c>
      <c r="D64" s="10" t="s">
        <v>106</v>
      </c>
      <c r="E64" s="37">
        <v>121.38</v>
      </c>
      <c r="F64" s="35">
        <v>455.19</v>
      </c>
      <c r="G64" s="10" t="s">
        <v>125</v>
      </c>
    </row>
    <row r="65" spans="1:7" ht="15" thickBot="1" x14ac:dyDescent="0.35">
      <c r="A65" s="30"/>
      <c r="B65" s="12" t="s">
        <v>126</v>
      </c>
      <c r="C65" s="36"/>
      <c r="D65" s="10"/>
      <c r="E65" s="30"/>
      <c r="F65" s="36"/>
      <c r="G65" s="10"/>
    </row>
    <row r="66" spans="1:7" ht="66.599999999999994" thickBot="1" x14ac:dyDescent="0.35">
      <c r="A66" s="30"/>
      <c r="B66" s="12" t="s">
        <v>127</v>
      </c>
      <c r="C66" s="36"/>
      <c r="D66" s="10" t="s">
        <v>124</v>
      </c>
      <c r="E66" s="30"/>
      <c r="F66" s="36"/>
      <c r="G66" s="10"/>
    </row>
    <row r="67" spans="1:7" ht="15" thickBot="1" x14ac:dyDescent="0.35">
      <c r="A67" s="30"/>
      <c r="B67" s="12" t="s">
        <v>128</v>
      </c>
      <c r="C67" s="36"/>
      <c r="D67" s="45"/>
      <c r="E67" s="30"/>
      <c r="F67" s="36"/>
      <c r="G67" s="10"/>
    </row>
    <row r="68" spans="1:7" ht="15" thickBot="1" x14ac:dyDescent="0.35">
      <c r="A68" s="32"/>
      <c r="B68" s="12" t="s">
        <v>129</v>
      </c>
      <c r="C68" s="34"/>
      <c r="D68" s="46"/>
      <c r="E68" s="32"/>
      <c r="F68" s="34"/>
      <c r="G68" s="12"/>
    </row>
    <row r="69" spans="1:7" ht="27" thickBot="1" x14ac:dyDescent="0.35">
      <c r="A69" s="37">
        <v>1935</v>
      </c>
      <c r="B69" s="12" t="s">
        <v>130</v>
      </c>
      <c r="C69" s="35" t="s">
        <v>131</v>
      </c>
      <c r="D69" s="37" t="s">
        <v>132</v>
      </c>
      <c r="E69" s="37">
        <v>134.71</v>
      </c>
      <c r="F69" s="35">
        <v>473.99</v>
      </c>
      <c r="G69" s="10" t="s">
        <v>133</v>
      </c>
    </row>
    <row r="70" spans="1:7" ht="15" thickBot="1" x14ac:dyDescent="0.35">
      <c r="A70" s="30"/>
      <c r="B70" s="12" t="s">
        <v>127</v>
      </c>
      <c r="C70" s="36"/>
      <c r="D70" s="30"/>
      <c r="E70" s="30"/>
      <c r="F70" s="36"/>
      <c r="G70" s="10"/>
    </row>
    <row r="71" spans="1:7" ht="15" thickBot="1" x14ac:dyDescent="0.35">
      <c r="A71" s="30"/>
      <c r="B71" s="12" t="s">
        <v>128</v>
      </c>
      <c r="C71" s="36"/>
      <c r="D71" s="30"/>
      <c r="E71" s="30"/>
      <c r="F71" s="36"/>
      <c r="G71" s="10"/>
    </row>
    <row r="72" spans="1:7" ht="15" thickBot="1" x14ac:dyDescent="0.35">
      <c r="A72" s="32"/>
      <c r="B72" s="12" t="s">
        <v>134</v>
      </c>
      <c r="C72" s="34"/>
      <c r="D72" s="32"/>
      <c r="E72" s="32"/>
      <c r="F72" s="34"/>
      <c r="G72" s="12"/>
    </row>
    <row r="73" spans="1:7" ht="27" thickBot="1" x14ac:dyDescent="0.35">
      <c r="A73" s="37">
        <v>1936</v>
      </c>
      <c r="B73" s="12" t="s">
        <v>135</v>
      </c>
      <c r="C73" s="35" t="s">
        <v>136</v>
      </c>
      <c r="D73" s="37" t="s">
        <v>137</v>
      </c>
      <c r="E73" s="37">
        <v>132.91999999999999</v>
      </c>
      <c r="F73" s="35">
        <v>467.67</v>
      </c>
      <c r="G73" s="10" t="s">
        <v>138</v>
      </c>
    </row>
    <row r="74" spans="1:7" ht="15" thickBot="1" x14ac:dyDescent="0.35">
      <c r="A74" s="30"/>
      <c r="B74" s="12" t="s">
        <v>139</v>
      </c>
      <c r="C74" s="36"/>
      <c r="D74" s="30"/>
      <c r="E74" s="30"/>
      <c r="F74" s="36"/>
      <c r="G74" s="10"/>
    </row>
    <row r="75" spans="1:7" ht="15" thickBot="1" x14ac:dyDescent="0.35">
      <c r="A75" s="30"/>
      <c r="B75" s="12" t="s">
        <v>140</v>
      </c>
      <c r="C75" s="36"/>
      <c r="D75" s="30"/>
      <c r="E75" s="30"/>
      <c r="F75" s="36"/>
      <c r="G75" s="10"/>
    </row>
    <row r="76" spans="1:7" ht="15" thickBot="1" x14ac:dyDescent="0.35">
      <c r="A76" s="32"/>
      <c r="B76" s="12" t="s">
        <v>134</v>
      </c>
      <c r="C76" s="34"/>
      <c r="D76" s="32"/>
      <c r="E76" s="32"/>
      <c r="F76" s="34"/>
      <c r="G76" s="12"/>
    </row>
    <row r="77" spans="1:7" ht="27" thickBot="1" x14ac:dyDescent="0.35">
      <c r="A77" s="37">
        <v>1937</v>
      </c>
      <c r="B77" s="12" t="s">
        <v>141</v>
      </c>
      <c r="C77" s="35" t="s">
        <v>142</v>
      </c>
      <c r="D77" s="37" t="s">
        <v>143</v>
      </c>
      <c r="E77" s="37">
        <v>142</v>
      </c>
      <c r="F77" s="35">
        <v>501.75</v>
      </c>
      <c r="G77" s="10" t="s">
        <v>144</v>
      </c>
    </row>
    <row r="78" spans="1:7" ht="15" thickBot="1" x14ac:dyDescent="0.35">
      <c r="A78" s="30"/>
      <c r="B78" s="12" t="s">
        <v>145</v>
      </c>
      <c r="C78" s="36"/>
      <c r="D78" s="30"/>
      <c r="E78" s="30"/>
      <c r="F78" s="36"/>
      <c r="G78" s="10"/>
    </row>
    <row r="79" spans="1:7" ht="15" thickBot="1" x14ac:dyDescent="0.35">
      <c r="A79" s="30"/>
      <c r="B79" s="12" t="s">
        <v>146</v>
      </c>
      <c r="C79" s="36"/>
      <c r="D79" s="30"/>
      <c r="E79" s="30"/>
      <c r="F79" s="36"/>
      <c r="G79" s="10"/>
    </row>
    <row r="80" spans="1:7" ht="15" thickBot="1" x14ac:dyDescent="0.35">
      <c r="A80" s="30"/>
      <c r="B80" s="12" t="s">
        <v>147</v>
      </c>
      <c r="C80" s="36"/>
      <c r="D80" s="30"/>
      <c r="E80" s="30"/>
      <c r="F80" s="36"/>
      <c r="G80" s="10"/>
    </row>
    <row r="81" spans="1:7" ht="15" thickBot="1" x14ac:dyDescent="0.35">
      <c r="A81" s="30"/>
      <c r="B81" s="12" t="s">
        <v>148</v>
      </c>
      <c r="C81" s="36"/>
      <c r="D81" s="30"/>
      <c r="E81" s="30"/>
      <c r="F81" s="36"/>
      <c r="G81" s="10"/>
    </row>
    <row r="82" spans="1:7" ht="15" thickBot="1" x14ac:dyDescent="0.35">
      <c r="A82" s="32"/>
      <c r="B82" s="12" t="s">
        <v>149</v>
      </c>
      <c r="C82" s="34"/>
      <c r="D82" s="32"/>
      <c r="E82" s="32"/>
      <c r="F82" s="34"/>
      <c r="G82" s="12"/>
    </row>
    <row r="83" spans="1:7" ht="27" thickBot="1" x14ac:dyDescent="0.35">
      <c r="A83" s="37">
        <v>1938</v>
      </c>
      <c r="B83" s="12" t="s">
        <v>150</v>
      </c>
      <c r="C83" s="35" t="s">
        <v>151</v>
      </c>
      <c r="D83" s="10" t="s">
        <v>152</v>
      </c>
      <c r="E83" s="37">
        <v>138.46</v>
      </c>
      <c r="F83" s="35">
        <v>498.44</v>
      </c>
      <c r="G83" s="10" t="s">
        <v>153</v>
      </c>
    </row>
    <row r="84" spans="1:7" ht="15" thickBot="1" x14ac:dyDescent="0.35">
      <c r="A84" s="30"/>
      <c r="B84" s="12" t="s">
        <v>154</v>
      </c>
      <c r="C84" s="36"/>
      <c r="D84" s="10"/>
      <c r="E84" s="30"/>
      <c r="F84" s="36"/>
      <c r="G84" s="10"/>
    </row>
    <row r="85" spans="1:7" ht="15" thickBot="1" x14ac:dyDescent="0.35">
      <c r="A85" s="30"/>
      <c r="B85" s="12" t="s">
        <v>155</v>
      </c>
      <c r="C85" s="36"/>
      <c r="D85" s="10"/>
      <c r="E85" s="30"/>
      <c r="F85" s="36"/>
      <c r="G85" s="10"/>
    </row>
    <row r="86" spans="1:7" ht="15" thickBot="1" x14ac:dyDescent="0.35">
      <c r="A86" s="32"/>
      <c r="B86" s="12" t="s">
        <v>156</v>
      </c>
      <c r="C86" s="34"/>
      <c r="D86" s="12"/>
      <c r="E86" s="32"/>
      <c r="F86" s="34"/>
      <c r="G86" s="12"/>
    </row>
    <row r="87" spans="1:7" ht="27" thickBot="1" x14ac:dyDescent="0.35">
      <c r="A87" s="37">
        <v>1939</v>
      </c>
      <c r="B87" s="12" t="s">
        <v>157</v>
      </c>
      <c r="C87" s="35" t="s">
        <v>158</v>
      </c>
      <c r="D87" s="10" t="s">
        <v>152</v>
      </c>
      <c r="E87" s="37">
        <v>135.08000000000001</v>
      </c>
      <c r="F87" s="35">
        <v>490.78</v>
      </c>
      <c r="G87" s="10" t="s">
        <v>159</v>
      </c>
    </row>
    <row r="88" spans="1:7" ht="15" thickBot="1" x14ac:dyDescent="0.35">
      <c r="A88" s="30"/>
      <c r="B88" s="12" t="s">
        <v>160</v>
      </c>
      <c r="C88" s="36"/>
      <c r="D88" s="10"/>
      <c r="E88" s="30"/>
      <c r="F88" s="36"/>
      <c r="G88" s="10"/>
    </row>
    <row r="89" spans="1:7" ht="15" thickBot="1" x14ac:dyDescent="0.35">
      <c r="A89" s="30"/>
      <c r="B89" s="12" t="s">
        <v>161</v>
      </c>
      <c r="C89" s="36"/>
      <c r="D89" s="10"/>
      <c r="E89" s="30"/>
      <c r="F89" s="36"/>
      <c r="G89" s="10"/>
    </row>
    <row r="90" spans="1:7" ht="15" thickBot="1" x14ac:dyDescent="0.35">
      <c r="A90" s="32"/>
      <c r="B90" s="12" t="s">
        <v>162</v>
      </c>
      <c r="C90" s="34"/>
      <c r="D90" s="12"/>
      <c r="E90" s="32"/>
      <c r="F90" s="34"/>
      <c r="G90" s="12"/>
    </row>
    <row r="91" spans="1:7" ht="27" thickBot="1" x14ac:dyDescent="0.35">
      <c r="A91" s="37">
        <v>1940</v>
      </c>
      <c r="B91" s="12" t="s">
        <v>163</v>
      </c>
      <c r="C91" s="35" t="s">
        <v>164</v>
      </c>
      <c r="D91" s="10" t="s">
        <v>152</v>
      </c>
      <c r="E91" s="37">
        <v>130.31</v>
      </c>
      <c r="F91" s="35">
        <v>490.84</v>
      </c>
      <c r="G91" s="10" t="s">
        <v>165</v>
      </c>
    </row>
    <row r="92" spans="1:7" ht="15" thickBot="1" x14ac:dyDescent="0.35">
      <c r="A92" s="30"/>
      <c r="B92" s="12" t="s">
        <v>166</v>
      </c>
      <c r="C92" s="36"/>
      <c r="D92" s="10"/>
      <c r="E92" s="30"/>
      <c r="F92" s="36"/>
      <c r="G92" s="10"/>
    </row>
    <row r="93" spans="1:7" ht="15" thickBot="1" x14ac:dyDescent="0.35">
      <c r="A93" s="30"/>
      <c r="B93" s="12" t="s">
        <v>167</v>
      </c>
      <c r="C93" s="36"/>
      <c r="D93" s="10"/>
      <c r="E93" s="30"/>
      <c r="F93" s="36"/>
      <c r="G93" s="10"/>
    </row>
    <row r="94" spans="1:7" ht="15" thickBot="1" x14ac:dyDescent="0.35">
      <c r="A94" s="32"/>
      <c r="B94" s="12" t="s">
        <v>60</v>
      </c>
      <c r="C94" s="34"/>
      <c r="D94" s="12"/>
      <c r="E94" s="32"/>
      <c r="F94" s="34"/>
      <c r="G94" s="12"/>
    </row>
    <row r="95" spans="1:7" ht="34.200000000000003" customHeight="1" thickBot="1" x14ac:dyDescent="0.35">
      <c r="A95" s="37">
        <v>1941</v>
      </c>
      <c r="B95" s="12" t="s">
        <v>54</v>
      </c>
      <c r="C95" s="35" t="s">
        <v>81</v>
      </c>
      <c r="D95" s="37" t="s">
        <v>168</v>
      </c>
      <c r="E95" s="37">
        <v>149.34</v>
      </c>
      <c r="F95" s="35">
        <v>510.26</v>
      </c>
      <c r="G95" s="10" t="s">
        <v>169</v>
      </c>
    </row>
    <row r="96" spans="1:7" ht="15" thickBot="1" x14ac:dyDescent="0.35">
      <c r="A96" s="30"/>
      <c r="B96" s="12" t="s">
        <v>170</v>
      </c>
      <c r="C96" s="36"/>
      <c r="D96" s="30"/>
      <c r="E96" s="30"/>
      <c r="F96" s="36"/>
      <c r="G96" s="10"/>
    </row>
    <row r="97" spans="1:7" ht="15" thickBot="1" x14ac:dyDescent="0.35">
      <c r="A97" s="30"/>
      <c r="B97" s="12" t="s">
        <v>95</v>
      </c>
      <c r="C97" s="36"/>
      <c r="D97" s="30"/>
      <c r="E97" s="30"/>
      <c r="F97" s="36"/>
      <c r="G97" s="10"/>
    </row>
    <row r="98" spans="1:7" ht="15" thickBot="1" x14ac:dyDescent="0.35">
      <c r="A98" s="32"/>
      <c r="B98" s="12" t="s">
        <v>84</v>
      </c>
      <c r="C98" s="34"/>
      <c r="D98" s="32"/>
      <c r="E98" s="32"/>
      <c r="F98" s="34"/>
      <c r="G98" s="12"/>
    </row>
    <row r="99" spans="1:7" ht="27" thickBot="1" x14ac:dyDescent="0.35">
      <c r="A99" s="37">
        <v>1942</v>
      </c>
      <c r="B99" s="12" t="s">
        <v>73</v>
      </c>
      <c r="C99" s="35" t="s">
        <v>171</v>
      </c>
      <c r="D99" s="37" t="s">
        <v>172</v>
      </c>
      <c r="E99" s="37">
        <v>137.03</v>
      </c>
      <c r="F99" s="35">
        <v>498.63</v>
      </c>
      <c r="G99" s="10" t="s">
        <v>173</v>
      </c>
    </row>
    <row r="100" spans="1:7" ht="15" thickBot="1" x14ac:dyDescent="0.35">
      <c r="A100" s="30"/>
      <c r="B100" s="12" t="s">
        <v>174</v>
      </c>
      <c r="C100" s="36"/>
      <c r="D100" s="30"/>
      <c r="E100" s="30"/>
      <c r="F100" s="36"/>
      <c r="G100" s="10"/>
    </row>
    <row r="101" spans="1:7" ht="15" thickBot="1" x14ac:dyDescent="0.35">
      <c r="A101" s="30"/>
      <c r="B101" s="12" t="s">
        <v>175</v>
      </c>
      <c r="C101" s="36"/>
      <c r="D101" s="30"/>
      <c r="E101" s="30"/>
      <c r="F101" s="36"/>
      <c r="G101" s="10"/>
    </row>
    <row r="102" spans="1:7" ht="15" thickBot="1" x14ac:dyDescent="0.35">
      <c r="A102" s="32"/>
      <c r="B102" s="12" t="s">
        <v>176</v>
      </c>
      <c r="C102" s="34"/>
      <c r="D102" s="32"/>
      <c r="E102" s="32"/>
      <c r="F102" s="34"/>
      <c r="G102" s="12"/>
    </row>
    <row r="103" spans="1:7" ht="27" thickBot="1" x14ac:dyDescent="0.35">
      <c r="A103" s="37">
        <v>1943</v>
      </c>
      <c r="B103" s="12" t="s">
        <v>177</v>
      </c>
      <c r="C103" s="35" t="s">
        <v>178</v>
      </c>
      <c r="D103" s="37" t="s">
        <v>172</v>
      </c>
      <c r="E103" s="37">
        <v>131.6</v>
      </c>
      <c r="F103" s="35">
        <v>486.19</v>
      </c>
      <c r="G103" s="10" t="s">
        <v>179</v>
      </c>
    </row>
    <row r="104" spans="1:7" ht="15" thickBot="1" x14ac:dyDescent="0.35">
      <c r="A104" s="30"/>
      <c r="B104" s="12" t="s">
        <v>180</v>
      </c>
      <c r="C104" s="36"/>
      <c r="D104" s="30"/>
      <c r="E104" s="30"/>
      <c r="F104" s="36"/>
      <c r="G104" s="10"/>
    </row>
    <row r="105" spans="1:7" ht="15" thickBot="1" x14ac:dyDescent="0.35">
      <c r="A105" s="30"/>
      <c r="B105" s="12" t="s">
        <v>181</v>
      </c>
      <c r="C105" s="36"/>
      <c r="D105" s="30"/>
      <c r="E105" s="30"/>
      <c r="F105" s="36"/>
      <c r="G105" s="10"/>
    </row>
    <row r="106" spans="1:7" ht="15" thickBot="1" x14ac:dyDescent="0.35">
      <c r="A106" s="32"/>
      <c r="B106" s="12" t="s">
        <v>182</v>
      </c>
      <c r="C106" s="34"/>
      <c r="D106" s="32"/>
      <c r="E106" s="32"/>
      <c r="F106" s="34"/>
      <c r="G106" s="12"/>
    </row>
    <row r="107" spans="1:7" ht="27" thickBot="1" x14ac:dyDescent="0.35">
      <c r="A107" s="37">
        <v>1944</v>
      </c>
      <c r="B107" s="12" t="s">
        <v>177</v>
      </c>
      <c r="C107" s="35" t="s">
        <v>183</v>
      </c>
      <c r="D107" s="37" t="s">
        <v>172</v>
      </c>
      <c r="E107" s="37">
        <v>132.91999999999999</v>
      </c>
      <c r="F107" s="35">
        <v>487.36</v>
      </c>
      <c r="G107" s="10" t="s">
        <v>184</v>
      </c>
    </row>
    <row r="108" spans="1:7" ht="15" thickBot="1" x14ac:dyDescent="0.35">
      <c r="A108" s="30"/>
      <c r="B108" s="12" t="s">
        <v>180</v>
      </c>
      <c r="C108" s="36"/>
      <c r="D108" s="30"/>
      <c r="E108" s="30"/>
      <c r="F108" s="36"/>
      <c r="G108" s="10"/>
    </row>
    <row r="109" spans="1:7" ht="15" thickBot="1" x14ac:dyDescent="0.35">
      <c r="A109" s="30"/>
      <c r="B109" s="12" t="s">
        <v>185</v>
      </c>
      <c r="C109" s="36"/>
      <c r="D109" s="30"/>
      <c r="E109" s="30"/>
      <c r="F109" s="36"/>
      <c r="G109" s="10"/>
    </row>
    <row r="110" spans="1:7" ht="15" thickBot="1" x14ac:dyDescent="0.35">
      <c r="A110" s="32"/>
      <c r="B110" s="12" t="s">
        <v>186</v>
      </c>
      <c r="C110" s="34"/>
      <c r="D110" s="32"/>
      <c r="E110" s="32"/>
      <c r="F110" s="34"/>
      <c r="G110" s="12"/>
    </row>
    <row r="111" spans="1:7" ht="27" thickBot="1" x14ac:dyDescent="0.35">
      <c r="A111" s="37">
        <v>1945</v>
      </c>
      <c r="B111" s="12" t="s">
        <v>177</v>
      </c>
      <c r="C111" s="35" t="s">
        <v>183</v>
      </c>
      <c r="D111" s="37" t="s">
        <v>172</v>
      </c>
      <c r="E111" s="37">
        <v>132.91999999999999</v>
      </c>
      <c r="F111" s="35">
        <v>487.36</v>
      </c>
      <c r="G111" s="10" t="s">
        <v>184</v>
      </c>
    </row>
    <row r="112" spans="1:7" ht="15" thickBot="1" x14ac:dyDescent="0.35">
      <c r="A112" s="30"/>
      <c r="B112" s="12" t="s">
        <v>180</v>
      </c>
      <c r="C112" s="36"/>
      <c r="D112" s="30"/>
      <c r="E112" s="30"/>
      <c r="F112" s="36"/>
      <c r="G112" s="10"/>
    </row>
    <row r="113" spans="1:7" ht="15" thickBot="1" x14ac:dyDescent="0.35">
      <c r="A113" s="30"/>
      <c r="B113" s="12" t="s">
        <v>185</v>
      </c>
      <c r="C113" s="36"/>
      <c r="D113" s="30"/>
      <c r="E113" s="30"/>
      <c r="F113" s="36"/>
      <c r="G113" s="10"/>
    </row>
    <row r="114" spans="1:7" ht="15" thickBot="1" x14ac:dyDescent="0.35">
      <c r="A114" s="32"/>
      <c r="B114" s="12" t="s">
        <v>186</v>
      </c>
      <c r="C114" s="34"/>
      <c r="D114" s="32"/>
      <c r="E114" s="32"/>
      <c r="F114" s="34"/>
      <c r="G114" s="12"/>
    </row>
    <row r="115" spans="1:7" ht="27" thickBot="1" x14ac:dyDescent="0.35">
      <c r="A115" s="37">
        <v>1946</v>
      </c>
      <c r="B115" s="12" t="s">
        <v>177</v>
      </c>
      <c r="C115" s="35" t="s">
        <v>187</v>
      </c>
      <c r="D115" s="37" t="s">
        <v>172</v>
      </c>
      <c r="E115" s="37">
        <v>130.31</v>
      </c>
      <c r="F115" s="35">
        <v>510.38</v>
      </c>
      <c r="G115" s="10" t="s">
        <v>188</v>
      </c>
    </row>
    <row r="116" spans="1:7" ht="15" thickBot="1" x14ac:dyDescent="0.35">
      <c r="A116" s="30"/>
      <c r="B116" s="12" t="s">
        <v>189</v>
      </c>
      <c r="C116" s="36"/>
      <c r="D116" s="30"/>
      <c r="E116" s="30"/>
      <c r="F116" s="36"/>
      <c r="G116" s="10"/>
    </row>
    <row r="117" spans="1:7" ht="15" thickBot="1" x14ac:dyDescent="0.35">
      <c r="A117" s="30"/>
      <c r="B117" s="12" t="s">
        <v>181</v>
      </c>
      <c r="C117" s="36"/>
      <c r="D117" s="30"/>
      <c r="E117" s="30"/>
      <c r="F117" s="36"/>
      <c r="G117" s="10"/>
    </row>
    <row r="118" spans="1:7" ht="15" thickBot="1" x14ac:dyDescent="0.35">
      <c r="A118" s="30"/>
      <c r="B118" s="12" t="s">
        <v>190</v>
      </c>
      <c r="C118" s="36"/>
      <c r="D118" s="30"/>
      <c r="E118" s="30"/>
      <c r="F118" s="36"/>
      <c r="G118" s="10"/>
    </row>
    <row r="119" spans="1:7" ht="27" thickBot="1" x14ac:dyDescent="0.35">
      <c r="A119" s="32"/>
      <c r="B119" s="12" t="s">
        <v>191</v>
      </c>
      <c r="C119" s="34"/>
      <c r="D119" s="32"/>
      <c r="E119" s="32"/>
      <c r="F119" s="34"/>
      <c r="G119" s="12"/>
    </row>
    <row r="120" spans="1:7" ht="37.799999999999997" customHeight="1" thickBot="1" x14ac:dyDescent="0.35">
      <c r="A120" s="37">
        <v>1947</v>
      </c>
      <c r="B120" s="12" t="s">
        <v>192</v>
      </c>
      <c r="C120" s="35" t="s">
        <v>193</v>
      </c>
      <c r="D120" s="37" t="s">
        <v>194</v>
      </c>
      <c r="E120" s="37">
        <v>181.12</v>
      </c>
      <c r="F120" s="35">
        <v>560.78</v>
      </c>
      <c r="G120" s="10" t="s">
        <v>195</v>
      </c>
    </row>
    <row r="121" spans="1:7" ht="27" thickBot="1" x14ac:dyDescent="0.35">
      <c r="A121" s="30"/>
      <c r="B121" s="12" t="s">
        <v>196</v>
      </c>
      <c r="C121" s="36"/>
      <c r="D121" s="30"/>
      <c r="E121" s="30"/>
      <c r="F121" s="36"/>
      <c r="G121" s="10"/>
    </row>
    <row r="122" spans="1:7" ht="27" thickBot="1" x14ac:dyDescent="0.35">
      <c r="A122" s="30"/>
      <c r="B122" s="12" t="s">
        <v>197</v>
      </c>
      <c r="C122" s="36"/>
      <c r="D122" s="30"/>
      <c r="E122" s="30"/>
      <c r="F122" s="36"/>
      <c r="G122" s="10"/>
    </row>
    <row r="123" spans="1:7" ht="27" thickBot="1" x14ac:dyDescent="0.35">
      <c r="A123" s="32"/>
      <c r="B123" s="12" t="s">
        <v>198</v>
      </c>
      <c r="C123" s="34"/>
      <c r="D123" s="32"/>
      <c r="E123" s="32"/>
      <c r="F123" s="34"/>
      <c r="G123" s="12"/>
    </row>
    <row r="124" spans="1:7" ht="27" thickBot="1" x14ac:dyDescent="0.35">
      <c r="A124" s="37">
        <v>1948</v>
      </c>
      <c r="B124" s="12" t="s">
        <v>199</v>
      </c>
      <c r="C124" s="35" t="s">
        <v>200</v>
      </c>
      <c r="D124" s="37" t="s">
        <v>201</v>
      </c>
      <c r="E124" s="37">
        <v>164.1</v>
      </c>
      <c r="F124" s="35">
        <v>539.62</v>
      </c>
      <c r="G124" s="10" t="s">
        <v>202</v>
      </c>
    </row>
    <row r="125" spans="1:7" ht="27" thickBot="1" x14ac:dyDescent="0.35">
      <c r="A125" s="30"/>
      <c r="B125" s="12" t="s">
        <v>203</v>
      </c>
      <c r="C125" s="36"/>
      <c r="D125" s="30"/>
      <c r="E125" s="30"/>
      <c r="F125" s="36"/>
      <c r="G125" s="10"/>
    </row>
    <row r="126" spans="1:7" ht="27" thickBot="1" x14ac:dyDescent="0.35">
      <c r="A126" s="30"/>
      <c r="B126" s="12" t="s">
        <v>204</v>
      </c>
      <c r="C126" s="36"/>
      <c r="D126" s="30"/>
      <c r="E126" s="30"/>
      <c r="F126" s="36"/>
      <c r="G126" s="10"/>
    </row>
    <row r="127" spans="1:7" ht="27" thickBot="1" x14ac:dyDescent="0.35">
      <c r="A127" s="32"/>
      <c r="B127" s="12" t="s">
        <v>205</v>
      </c>
      <c r="C127" s="34"/>
      <c r="D127" s="32"/>
      <c r="E127" s="32"/>
      <c r="F127" s="34"/>
      <c r="G127" s="12"/>
    </row>
    <row r="128" spans="1:7" ht="27" thickBot="1" x14ac:dyDescent="0.35">
      <c r="A128" s="37">
        <v>1949</v>
      </c>
      <c r="B128" s="12" t="s">
        <v>206</v>
      </c>
      <c r="C128" s="35" t="s">
        <v>207</v>
      </c>
      <c r="D128" s="37" t="s">
        <v>201</v>
      </c>
      <c r="E128" s="37">
        <v>149.99</v>
      </c>
      <c r="F128" s="35">
        <v>522.09</v>
      </c>
      <c r="G128" s="10" t="s">
        <v>208</v>
      </c>
    </row>
    <row r="129" spans="1:7" ht="27" thickBot="1" x14ac:dyDescent="0.35">
      <c r="A129" s="30"/>
      <c r="B129" s="12" t="s">
        <v>209</v>
      </c>
      <c r="C129" s="36"/>
      <c r="D129" s="30"/>
      <c r="E129" s="30"/>
      <c r="F129" s="36"/>
      <c r="G129" s="10"/>
    </row>
    <row r="130" spans="1:7" ht="27" thickBot="1" x14ac:dyDescent="0.35">
      <c r="A130" s="30"/>
      <c r="B130" s="12" t="s">
        <v>210</v>
      </c>
      <c r="C130" s="36"/>
      <c r="D130" s="30"/>
      <c r="E130" s="30"/>
      <c r="F130" s="36"/>
      <c r="G130" s="10"/>
    </row>
    <row r="131" spans="1:7" ht="27" thickBot="1" x14ac:dyDescent="0.35">
      <c r="A131" s="32"/>
      <c r="B131" s="12" t="s">
        <v>211</v>
      </c>
      <c r="C131" s="34"/>
      <c r="D131" s="32"/>
      <c r="E131" s="32"/>
      <c r="F131" s="34"/>
      <c r="G131" s="12"/>
    </row>
    <row r="132" spans="1:7" ht="27" thickBot="1" x14ac:dyDescent="0.35">
      <c r="A132" s="37">
        <v>1950</v>
      </c>
      <c r="B132" s="12" t="s">
        <v>212</v>
      </c>
      <c r="C132" s="35" t="s">
        <v>213</v>
      </c>
      <c r="D132" s="37" t="s">
        <v>201</v>
      </c>
      <c r="E132" s="37">
        <v>137.99</v>
      </c>
      <c r="F132" s="35">
        <v>567.89</v>
      </c>
      <c r="G132" s="10" t="s">
        <v>214</v>
      </c>
    </row>
    <row r="133" spans="1:7" ht="27" thickBot="1" x14ac:dyDescent="0.35">
      <c r="A133" s="30"/>
      <c r="B133" s="12" t="s">
        <v>215</v>
      </c>
      <c r="C133" s="36"/>
      <c r="D133" s="30"/>
      <c r="E133" s="30"/>
      <c r="F133" s="36"/>
      <c r="G133" s="10"/>
    </row>
    <row r="134" spans="1:7" ht="27" thickBot="1" x14ac:dyDescent="0.35">
      <c r="A134" s="30"/>
      <c r="B134" s="12" t="s">
        <v>216</v>
      </c>
      <c r="C134" s="36"/>
      <c r="D134" s="30"/>
      <c r="E134" s="30"/>
      <c r="F134" s="36"/>
      <c r="G134" s="10"/>
    </row>
    <row r="135" spans="1:7" ht="27" thickBot="1" x14ac:dyDescent="0.35">
      <c r="A135" s="30"/>
      <c r="B135" s="12" t="s">
        <v>217</v>
      </c>
      <c r="C135" s="36"/>
      <c r="D135" s="30"/>
      <c r="E135" s="30"/>
      <c r="F135" s="36"/>
      <c r="G135" s="10"/>
    </row>
    <row r="136" spans="1:7" ht="27" thickBot="1" x14ac:dyDescent="0.35">
      <c r="A136" s="32"/>
      <c r="B136" s="12" t="s">
        <v>218</v>
      </c>
      <c r="C136" s="34"/>
      <c r="D136" s="32"/>
      <c r="E136" s="32"/>
      <c r="F136" s="34"/>
      <c r="G136" s="12"/>
    </row>
    <row r="137" spans="1:7" ht="27" thickBot="1" x14ac:dyDescent="0.35">
      <c r="A137" s="37">
        <v>1951</v>
      </c>
      <c r="B137" s="12" t="s">
        <v>219</v>
      </c>
      <c r="C137" s="35" t="s">
        <v>220</v>
      </c>
      <c r="D137" s="37" t="s">
        <v>201</v>
      </c>
      <c r="E137" s="37">
        <v>115.55</v>
      </c>
      <c r="F137" s="35">
        <v>559.95000000000005</v>
      </c>
      <c r="G137" s="10" t="s">
        <v>221</v>
      </c>
    </row>
    <row r="138" spans="1:7" ht="27" thickBot="1" x14ac:dyDescent="0.35">
      <c r="A138" s="30"/>
      <c r="B138" s="12" t="s">
        <v>222</v>
      </c>
      <c r="C138" s="36"/>
      <c r="D138" s="30"/>
      <c r="E138" s="30"/>
      <c r="F138" s="36"/>
      <c r="G138" s="10"/>
    </row>
    <row r="139" spans="1:7" ht="27" thickBot="1" x14ac:dyDescent="0.35">
      <c r="A139" s="30"/>
      <c r="B139" s="12" t="s">
        <v>223</v>
      </c>
      <c r="C139" s="36"/>
      <c r="D139" s="30"/>
      <c r="E139" s="30"/>
      <c r="F139" s="36"/>
      <c r="G139" s="10"/>
    </row>
    <row r="140" spans="1:7" ht="27" thickBot="1" x14ac:dyDescent="0.35">
      <c r="A140" s="32"/>
      <c r="B140" s="12" t="s">
        <v>224</v>
      </c>
      <c r="C140" s="34"/>
      <c r="D140" s="32"/>
      <c r="E140" s="32"/>
      <c r="F140" s="34"/>
      <c r="G140" s="12"/>
    </row>
    <row r="141" spans="1:7" ht="27" thickBot="1" x14ac:dyDescent="0.35">
      <c r="A141" s="37">
        <v>1952</v>
      </c>
      <c r="B141" s="12" t="s">
        <v>225</v>
      </c>
      <c r="C141" s="35" t="s">
        <v>226</v>
      </c>
      <c r="D141" s="37" t="s">
        <v>227</v>
      </c>
      <c r="E141" s="37">
        <v>98.57</v>
      </c>
      <c r="F141" s="35">
        <v>536.42999999999995</v>
      </c>
      <c r="G141" s="10" t="s">
        <v>228</v>
      </c>
    </row>
    <row r="142" spans="1:7" ht="27" thickBot="1" x14ac:dyDescent="0.35">
      <c r="A142" s="30"/>
      <c r="B142" s="12" t="s">
        <v>229</v>
      </c>
      <c r="C142" s="36"/>
      <c r="D142" s="30"/>
      <c r="E142" s="30"/>
      <c r="F142" s="36"/>
      <c r="G142" s="10"/>
    </row>
    <row r="143" spans="1:7" ht="27" thickBot="1" x14ac:dyDescent="0.35">
      <c r="A143" s="30"/>
      <c r="B143" s="12" t="s">
        <v>230</v>
      </c>
      <c r="C143" s="36"/>
      <c r="D143" s="30"/>
      <c r="E143" s="30"/>
      <c r="F143" s="36"/>
      <c r="G143" s="10"/>
    </row>
    <row r="144" spans="1:7" ht="27" thickBot="1" x14ac:dyDescent="0.35">
      <c r="A144" s="32"/>
      <c r="B144" s="12" t="s">
        <v>231</v>
      </c>
      <c r="C144" s="34"/>
      <c r="D144" s="32"/>
      <c r="E144" s="32"/>
      <c r="F144" s="34"/>
      <c r="G144" s="12"/>
    </row>
    <row r="145" spans="1:7" ht="27" thickBot="1" x14ac:dyDescent="0.35">
      <c r="A145" s="37">
        <v>1953</v>
      </c>
      <c r="B145" s="12" t="s">
        <v>232</v>
      </c>
      <c r="C145" s="35" t="s">
        <v>233</v>
      </c>
      <c r="D145" s="37" t="s">
        <v>201</v>
      </c>
      <c r="E145" s="37">
        <v>94.33</v>
      </c>
      <c r="F145" s="35">
        <v>522.45000000000005</v>
      </c>
      <c r="G145" s="10" t="s">
        <v>234</v>
      </c>
    </row>
    <row r="146" spans="1:7" ht="27" thickBot="1" x14ac:dyDescent="0.35">
      <c r="A146" s="30"/>
      <c r="B146" s="12" t="s">
        <v>235</v>
      </c>
      <c r="C146" s="36"/>
      <c r="D146" s="30"/>
      <c r="E146" s="30"/>
      <c r="F146" s="36"/>
      <c r="G146" s="10"/>
    </row>
    <row r="147" spans="1:7" ht="27" thickBot="1" x14ac:dyDescent="0.35">
      <c r="A147" s="32"/>
      <c r="B147" s="12" t="s">
        <v>236</v>
      </c>
      <c r="C147" s="34"/>
      <c r="D147" s="32"/>
      <c r="E147" s="32"/>
      <c r="F147" s="34"/>
      <c r="G147" s="12"/>
    </row>
    <row r="148" spans="1:7" ht="53.4" thickBot="1" x14ac:dyDescent="0.35">
      <c r="A148" s="13">
        <v>1954</v>
      </c>
      <c r="B148" s="12" t="s">
        <v>237</v>
      </c>
      <c r="C148" s="17">
        <v>421.53</v>
      </c>
      <c r="D148" s="12" t="s">
        <v>238</v>
      </c>
      <c r="E148" s="12">
        <v>133.96</v>
      </c>
      <c r="F148" s="17">
        <v>555.49</v>
      </c>
      <c r="G148" s="12" t="s">
        <v>239</v>
      </c>
    </row>
    <row r="149" spans="1:7" ht="27" thickBot="1" x14ac:dyDescent="0.35">
      <c r="A149" s="13">
        <v>1955</v>
      </c>
      <c r="B149" s="12" t="s">
        <v>237</v>
      </c>
      <c r="C149" s="17">
        <v>415.15</v>
      </c>
      <c r="D149" s="12" t="s">
        <v>240</v>
      </c>
      <c r="E149" s="12">
        <v>131.93</v>
      </c>
      <c r="F149" s="17">
        <v>547.08000000000004</v>
      </c>
      <c r="G149" s="12" t="s">
        <v>239</v>
      </c>
    </row>
    <row r="150" spans="1:7" ht="27" thickBot="1" x14ac:dyDescent="0.35">
      <c r="A150" s="13">
        <v>1956</v>
      </c>
      <c r="B150" s="12" t="s">
        <v>241</v>
      </c>
      <c r="C150" s="17">
        <v>409.47</v>
      </c>
      <c r="D150" s="12" t="s">
        <v>240</v>
      </c>
      <c r="E150" s="12">
        <v>124.84</v>
      </c>
      <c r="F150" s="17">
        <v>534.30999999999995</v>
      </c>
      <c r="G150" s="12" t="s">
        <v>242</v>
      </c>
    </row>
    <row r="151" spans="1:7" ht="27" thickBot="1" x14ac:dyDescent="0.35">
      <c r="A151" s="13">
        <v>1957</v>
      </c>
      <c r="B151" s="12" t="s">
        <v>243</v>
      </c>
      <c r="C151" s="17">
        <v>414.24</v>
      </c>
      <c r="D151" s="12" t="s">
        <v>240</v>
      </c>
      <c r="E151" s="12">
        <v>121.36</v>
      </c>
      <c r="F151" s="17">
        <v>535.6</v>
      </c>
      <c r="G151" s="12" t="s">
        <v>244</v>
      </c>
    </row>
    <row r="152" spans="1:7" ht="27" thickBot="1" x14ac:dyDescent="0.35">
      <c r="A152" s="13">
        <v>1958</v>
      </c>
      <c r="B152" s="12" t="s">
        <v>245</v>
      </c>
      <c r="C152" s="17">
        <v>419.41</v>
      </c>
      <c r="D152" s="12" t="s">
        <v>240</v>
      </c>
      <c r="E152" s="12">
        <v>120.52</v>
      </c>
      <c r="F152" s="17">
        <v>539.92999999999995</v>
      </c>
      <c r="G152" s="12" t="s">
        <v>246</v>
      </c>
    </row>
    <row r="153" spans="1:7" ht="52.8" x14ac:dyDescent="0.3">
      <c r="A153" s="37">
        <v>1959</v>
      </c>
      <c r="B153" s="37" t="s">
        <v>247</v>
      </c>
      <c r="C153" s="35">
        <v>434.49</v>
      </c>
      <c r="D153" s="10" t="s">
        <v>248</v>
      </c>
      <c r="E153" s="37">
        <v>151.13</v>
      </c>
      <c r="F153" s="35">
        <v>585.62</v>
      </c>
      <c r="G153" s="37" t="s">
        <v>249</v>
      </c>
    </row>
    <row r="154" spans="1:7" ht="15" thickBot="1" x14ac:dyDescent="0.35">
      <c r="A154" s="32"/>
      <c r="B154" s="32"/>
      <c r="C154" s="34"/>
      <c r="D154" s="47">
        <v>9.6</v>
      </c>
      <c r="E154" s="32"/>
      <c r="F154" s="34"/>
      <c r="G154" s="32"/>
    </row>
    <row r="155" spans="1:7" ht="27" thickBot="1" x14ac:dyDescent="0.35">
      <c r="A155" s="13">
        <v>1960</v>
      </c>
      <c r="B155" s="12" t="s">
        <v>250</v>
      </c>
      <c r="C155" s="17">
        <v>418.87</v>
      </c>
      <c r="D155" s="12" t="s">
        <v>251</v>
      </c>
      <c r="E155" s="12">
        <v>145.69</v>
      </c>
      <c r="F155" s="17">
        <v>564.55999999999995</v>
      </c>
      <c r="G155" s="12" t="s">
        <v>249</v>
      </c>
    </row>
    <row r="156" spans="1:7" ht="27" thickBot="1" x14ac:dyDescent="0.35">
      <c r="A156" s="13">
        <v>1961</v>
      </c>
      <c r="B156" s="12" t="s">
        <v>252</v>
      </c>
      <c r="C156" s="17">
        <v>427.31</v>
      </c>
      <c r="D156" s="12" t="s">
        <v>251</v>
      </c>
      <c r="E156" s="12">
        <v>142.43</v>
      </c>
      <c r="F156" s="17">
        <v>569.74</v>
      </c>
      <c r="G156" s="12" t="s">
        <v>253</v>
      </c>
    </row>
    <row r="157" spans="1:7" ht="27" thickBot="1" x14ac:dyDescent="0.35">
      <c r="A157" s="13">
        <v>1962</v>
      </c>
      <c r="B157" s="12" t="s">
        <v>254</v>
      </c>
      <c r="C157" s="17">
        <v>428.68</v>
      </c>
      <c r="D157" s="12" t="s">
        <v>251</v>
      </c>
      <c r="E157" s="12">
        <v>142.88999999999999</v>
      </c>
      <c r="F157" s="17">
        <v>571.57000000000005</v>
      </c>
      <c r="G157" s="12" t="s">
        <v>253</v>
      </c>
    </row>
    <row r="158" spans="1:7" ht="66" x14ac:dyDescent="0.3">
      <c r="A158" s="37">
        <v>1963</v>
      </c>
      <c r="B158" s="37" t="s">
        <v>254</v>
      </c>
      <c r="C158" s="35">
        <v>425.95</v>
      </c>
      <c r="D158" s="10" t="s">
        <v>255</v>
      </c>
      <c r="E158" s="37">
        <v>156.77000000000001</v>
      </c>
      <c r="F158" s="35">
        <v>582.72</v>
      </c>
      <c r="G158" s="37" t="s">
        <v>256</v>
      </c>
    </row>
    <row r="159" spans="1:7" ht="15" thickBot="1" x14ac:dyDescent="0.35">
      <c r="A159" s="32"/>
      <c r="B159" s="32"/>
      <c r="C159" s="34"/>
      <c r="D159" s="47">
        <v>10.6</v>
      </c>
      <c r="E159" s="32"/>
      <c r="F159" s="34"/>
      <c r="G159" s="32"/>
    </row>
    <row r="160" spans="1:7" ht="27" thickBot="1" x14ac:dyDescent="0.35">
      <c r="A160" s="13">
        <v>1964</v>
      </c>
      <c r="B160" s="12" t="s">
        <v>257</v>
      </c>
      <c r="C160" s="17">
        <v>442.83</v>
      </c>
      <c r="D160" s="12" t="s">
        <v>258</v>
      </c>
      <c r="E160" s="12">
        <v>152.41</v>
      </c>
      <c r="F160" s="17">
        <v>595.24</v>
      </c>
      <c r="G160" s="12" t="s">
        <v>259</v>
      </c>
    </row>
    <row r="161" spans="1:7" ht="66" x14ac:dyDescent="0.3">
      <c r="A161" s="37">
        <v>1965</v>
      </c>
      <c r="B161" s="37" t="s">
        <v>260</v>
      </c>
      <c r="C161" s="35">
        <v>428.25</v>
      </c>
      <c r="D161" s="10" t="s">
        <v>261</v>
      </c>
      <c r="E161" s="37">
        <v>155.72999999999999</v>
      </c>
      <c r="F161" s="35">
        <v>583.98</v>
      </c>
      <c r="G161" s="37" t="s">
        <v>125</v>
      </c>
    </row>
    <row r="162" spans="1:7" x14ac:dyDescent="0.3">
      <c r="A162" s="30"/>
      <c r="B162" s="30"/>
      <c r="C162" s="36"/>
      <c r="D162" s="10"/>
      <c r="E162" s="30"/>
      <c r="F162" s="36"/>
      <c r="G162" s="30"/>
    </row>
    <row r="163" spans="1:7" ht="15" thickBot="1" x14ac:dyDescent="0.35">
      <c r="A163" s="32"/>
      <c r="B163" s="32"/>
      <c r="C163" s="34"/>
      <c r="D163" s="47">
        <v>11.2</v>
      </c>
      <c r="E163" s="32"/>
      <c r="F163" s="34"/>
      <c r="G163" s="32"/>
    </row>
    <row r="164" spans="1:7" ht="66" x14ac:dyDescent="0.3">
      <c r="A164" s="37">
        <v>1966</v>
      </c>
      <c r="B164" s="37" t="s">
        <v>262</v>
      </c>
      <c r="C164" s="35">
        <v>441.52</v>
      </c>
      <c r="D164" s="10" t="s">
        <v>263</v>
      </c>
      <c r="E164" s="37">
        <v>165.57</v>
      </c>
      <c r="F164" s="35">
        <v>607.09</v>
      </c>
      <c r="G164" s="37" t="s">
        <v>184</v>
      </c>
    </row>
    <row r="165" spans="1:7" x14ac:dyDescent="0.3">
      <c r="A165" s="30"/>
      <c r="B165" s="30"/>
      <c r="C165" s="36"/>
      <c r="D165" s="10"/>
      <c r="E165" s="30"/>
      <c r="F165" s="36"/>
      <c r="G165" s="30"/>
    </row>
    <row r="166" spans="1:7" ht="15" thickBot="1" x14ac:dyDescent="0.35">
      <c r="A166" s="32"/>
      <c r="B166" s="32"/>
      <c r="C166" s="34"/>
      <c r="D166" s="47">
        <v>12.3</v>
      </c>
      <c r="E166" s="32"/>
      <c r="F166" s="34"/>
      <c r="G166" s="32"/>
    </row>
    <row r="167" spans="1:7" ht="101.4" thickBot="1" x14ac:dyDescent="0.35">
      <c r="A167" s="13">
        <v>1967</v>
      </c>
      <c r="B167" s="47">
        <v>32.799999999999997</v>
      </c>
      <c r="C167" s="17">
        <v>426.68</v>
      </c>
      <c r="D167" s="23" t="s">
        <v>264</v>
      </c>
      <c r="E167" s="12" t="s">
        <v>265</v>
      </c>
      <c r="F167" s="17">
        <v>694.65</v>
      </c>
      <c r="G167" s="12" t="s">
        <v>266</v>
      </c>
    </row>
    <row r="168" spans="1:7" ht="34.200000000000003" customHeight="1" x14ac:dyDescent="0.3">
      <c r="A168" s="37">
        <v>1968</v>
      </c>
      <c r="B168" s="52" t="s">
        <v>267</v>
      </c>
      <c r="C168" s="35">
        <v>378.75</v>
      </c>
      <c r="D168" s="37" t="s">
        <v>268</v>
      </c>
      <c r="E168" s="37" t="s">
        <v>269</v>
      </c>
      <c r="F168" s="35">
        <v>694.7</v>
      </c>
      <c r="G168" s="37" t="s">
        <v>270</v>
      </c>
    </row>
    <row r="169" spans="1:7" ht="15" thickBot="1" x14ac:dyDescent="0.35">
      <c r="A169" s="32"/>
      <c r="B169" s="53"/>
      <c r="C169" s="34"/>
      <c r="D169" s="32"/>
      <c r="E169" s="32"/>
      <c r="F169" s="34"/>
      <c r="G169" s="32"/>
    </row>
    <row r="170" spans="1:7" ht="53.4" thickBot="1" x14ac:dyDescent="0.35">
      <c r="A170" s="13">
        <v>1969</v>
      </c>
      <c r="B170" s="47">
        <v>30.7</v>
      </c>
      <c r="C170" s="17">
        <v>377.17</v>
      </c>
      <c r="D170" s="12" t="s">
        <v>271</v>
      </c>
      <c r="E170" s="12" t="s">
        <v>272</v>
      </c>
      <c r="F170" s="17">
        <v>692.91</v>
      </c>
      <c r="G170" s="12" t="s">
        <v>273</v>
      </c>
    </row>
    <row r="171" spans="1:7" ht="53.4" thickBot="1" x14ac:dyDescent="0.35">
      <c r="A171" s="13">
        <v>1970</v>
      </c>
      <c r="B171" s="47">
        <v>39.5</v>
      </c>
      <c r="C171" s="12">
        <v>469.15</v>
      </c>
      <c r="D171" s="12" t="s">
        <v>274</v>
      </c>
      <c r="E171" s="12" t="s">
        <v>275</v>
      </c>
      <c r="F171" s="12">
        <v>710.26</v>
      </c>
      <c r="G171" s="12" t="s">
        <v>276</v>
      </c>
    </row>
    <row r="172" spans="1:7" ht="53.4" thickBot="1" x14ac:dyDescent="0.35">
      <c r="A172" s="13">
        <v>1971</v>
      </c>
      <c r="B172" s="48">
        <v>44</v>
      </c>
      <c r="C172" s="12">
        <v>492.38</v>
      </c>
      <c r="D172" s="12" t="s">
        <v>277</v>
      </c>
      <c r="E172" s="12" t="s">
        <v>278</v>
      </c>
      <c r="F172" s="12">
        <v>736.33</v>
      </c>
      <c r="G172" s="12" t="s">
        <v>279</v>
      </c>
    </row>
    <row r="173" spans="1:7" ht="53.4" thickBot="1" x14ac:dyDescent="0.35">
      <c r="A173" s="13">
        <v>1972</v>
      </c>
      <c r="B173" s="48">
        <v>46</v>
      </c>
      <c r="C173" s="12">
        <v>485.51</v>
      </c>
      <c r="D173" s="12" t="s">
        <v>280</v>
      </c>
      <c r="E173" s="12" t="s">
        <v>281</v>
      </c>
      <c r="F173" s="12">
        <v>715.6</v>
      </c>
      <c r="G173" s="12" t="s">
        <v>282</v>
      </c>
    </row>
    <row r="174" spans="1:7" ht="40.200000000000003" thickBot="1" x14ac:dyDescent="0.35">
      <c r="A174" s="13">
        <v>1973</v>
      </c>
      <c r="B174" s="47">
        <v>52.5</v>
      </c>
      <c r="C174" s="12">
        <v>507.94</v>
      </c>
      <c r="D174" s="12" t="s">
        <v>283</v>
      </c>
      <c r="E174" s="12" t="s">
        <v>284</v>
      </c>
      <c r="F174" s="12">
        <v>722.72</v>
      </c>
      <c r="G174" s="12" t="s">
        <v>285</v>
      </c>
    </row>
    <row r="175" spans="1:7" ht="40.200000000000003" thickBot="1" x14ac:dyDescent="0.35">
      <c r="A175" s="13">
        <v>1974</v>
      </c>
      <c r="B175" s="47">
        <v>83.4</v>
      </c>
      <c r="C175" s="12">
        <v>699.11</v>
      </c>
      <c r="D175" s="12" t="s">
        <v>286</v>
      </c>
      <c r="E175" s="12" t="s">
        <v>287</v>
      </c>
      <c r="F175" s="12">
        <v>889.4</v>
      </c>
      <c r="G175" s="12" t="s">
        <v>288</v>
      </c>
    </row>
    <row r="176" spans="1:7" ht="40.200000000000003" thickBot="1" x14ac:dyDescent="0.35">
      <c r="A176" s="13">
        <v>1975</v>
      </c>
      <c r="B176" s="49">
        <v>86.4</v>
      </c>
      <c r="C176" s="17">
        <v>628.91</v>
      </c>
      <c r="D176" s="17" t="s">
        <v>289</v>
      </c>
      <c r="E176" s="12" t="s">
        <v>290</v>
      </c>
      <c r="F176" s="17">
        <v>827.62</v>
      </c>
      <c r="G176" s="12" t="s">
        <v>291</v>
      </c>
    </row>
    <row r="177" spans="1:7" ht="40.200000000000003" thickBot="1" x14ac:dyDescent="0.35">
      <c r="A177" s="13">
        <v>1976</v>
      </c>
      <c r="B177" s="50">
        <v>98</v>
      </c>
      <c r="C177" s="17">
        <v>629.48</v>
      </c>
      <c r="D177" s="17" t="s">
        <v>292</v>
      </c>
      <c r="E177" s="12" t="s">
        <v>293</v>
      </c>
      <c r="F177" s="17">
        <v>834.38</v>
      </c>
      <c r="G177" s="12" t="s">
        <v>294</v>
      </c>
    </row>
    <row r="178" spans="1:7" ht="40.200000000000003" thickBot="1" x14ac:dyDescent="0.35">
      <c r="A178" s="13">
        <v>1977</v>
      </c>
      <c r="B178" s="49">
        <v>108.49</v>
      </c>
      <c r="C178" s="17">
        <v>620.48</v>
      </c>
      <c r="D178" s="17" t="s">
        <v>295</v>
      </c>
      <c r="E178" s="12" t="s">
        <v>296</v>
      </c>
      <c r="F178" s="17">
        <v>818.42</v>
      </c>
      <c r="G178" s="12" t="s">
        <v>297</v>
      </c>
    </row>
    <row r="179" spans="1:7" ht="40.200000000000003" thickBot="1" x14ac:dyDescent="0.35">
      <c r="A179" s="13">
        <v>1978</v>
      </c>
      <c r="B179" s="49">
        <v>140.6</v>
      </c>
      <c r="C179" s="17">
        <v>744.52</v>
      </c>
      <c r="D179" s="17" t="s">
        <v>298</v>
      </c>
      <c r="E179" s="12" t="s">
        <v>299</v>
      </c>
      <c r="F179" s="17">
        <v>880.08</v>
      </c>
      <c r="G179" s="12" t="s">
        <v>300</v>
      </c>
    </row>
    <row r="180" spans="1:7" ht="40.200000000000003" thickBot="1" x14ac:dyDescent="0.35">
      <c r="A180" s="13">
        <v>1979</v>
      </c>
      <c r="B180" s="49">
        <v>138.9</v>
      </c>
      <c r="C180" s="17">
        <v>674.04</v>
      </c>
      <c r="D180" s="17" t="s">
        <v>301</v>
      </c>
      <c r="E180" s="12" t="s">
        <v>302</v>
      </c>
      <c r="F180" s="17">
        <v>863.29</v>
      </c>
      <c r="G180" s="12" t="s">
        <v>303</v>
      </c>
    </row>
    <row r="181" spans="1:7" ht="40.200000000000003" thickBot="1" x14ac:dyDescent="0.35">
      <c r="A181" s="13">
        <v>1980</v>
      </c>
      <c r="B181" s="49">
        <v>151.30000000000001</v>
      </c>
      <c r="C181" s="17">
        <v>666.64</v>
      </c>
      <c r="D181" s="17" t="s">
        <v>304</v>
      </c>
      <c r="E181" s="12" t="s">
        <v>305</v>
      </c>
      <c r="F181" s="17">
        <v>853.46</v>
      </c>
      <c r="G181" s="12" t="s">
        <v>306</v>
      </c>
    </row>
    <row r="182" spans="1:7" ht="40.200000000000003" thickBot="1" x14ac:dyDescent="0.35">
      <c r="A182" s="13">
        <v>1981</v>
      </c>
      <c r="B182" s="49">
        <v>189.3</v>
      </c>
      <c r="C182" s="17">
        <v>761.79</v>
      </c>
      <c r="D182" s="17" t="s">
        <v>307</v>
      </c>
      <c r="E182" s="12" t="s">
        <v>308</v>
      </c>
      <c r="F182" s="17">
        <v>975.48</v>
      </c>
      <c r="G182" s="12" t="s">
        <v>309</v>
      </c>
    </row>
    <row r="183" spans="1:7" ht="40.200000000000003" thickBot="1" x14ac:dyDescent="0.35">
      <c r="A183" s="13">
        <v>1982</v>
      </c>
      <c r="B183" s="47">
        <v>200.2</v>
      </c>
      <c r="C183" s="12">
        <v>723.52</v>
      </c>
      <c r="D183" s="12" t="s">
        <v>310</v>
      </c>
      <c r="E183" s="12" t="s">
        <v>311</v>
      </c>
      <c r="F183" s="12">
        <v>926.63</v>
      </c>
      <c r="G183" s="12" t="s">
        <v>312</v>
      </c>
    </row>
    <row r="184" spans="1:7" ht="40.200000000000003" thickBot="1" x14ac:dyDescent="0.35">
      <c r="A184" s="13">
        <v>1983</v>
      </c>
      <c r="B184" s="47">
        <v>208.81</v>
      </c>
      <c r="C184" s="12">
        <v>685.79</v>
      </c>
      <c r="D184" s="12" t="s">
        <v>313</v>
      </c>
      <c r="E184" s="12" t="s">
        <v>314</v>
      </c>
      <c r="F184" s="12">
        <v>878.22</v>
      </c>
      <c r="G184" s="12" t="s">
        <v>315</v>
      </c>
    </row>
    <row r="185" spans="1:7" ht="40.200000000000003" thickBot="1" x14ac:dyDescent="0.35">
      <c r="A185" s="13">
        <v>1984</v>
      </c>
      <c r="B185" s="47">
        <v>217.4</v>
      </c>
      <c r="C185" s="12">
        <v>686.81</v>
      </c>
      <c r="D185" s="12" t="s">
        <v>316</v>
      </c>
      <c r="E185" s="12" t="s">
        <v>317</v>
      </c>
      <c r="F185" s="12">
        <v>879.52</v>
      </c>
      <c r="G185" s="12" t="s">
        <v>315</v>
      </c>
    </row>
    <row r="186" spans="1:7" ht="40.200000000000003" thickBot="1" x14ac:dyDescent="0.35">
      <c r="A186" s="13">
        <v>1985</v>
      </c>
      <c r="B186" s="47">
        <v>231.6</v>
      </c>
      <c r="C186" s="12">
        <v>685.5</v>
      </c>
      <c r="D186" s="12" t="s">
        <v>318</v>
      </c>
      <c r="E186" s="12" t="s">
        <v>319</v>
      </c>
      <c r="F186" s="12">
        <v>877.59</v>
      </c>
      <c r="G186" s="12" t="s">
        <v>306</v>
      </c>
    </row>
    <row r="187" spans="1:7" ht="40.200000000000003" thickBot="1" x14ac:dyDescent="0.35">
      <c r="A187" s="13">
        <v>1986</v>
      </c>
      <c r="B187" s="49">
        <v>236.9</v>
      </c>
      <c r="C187" s="17">
        <v>642.99</v>
      </c>
      <c r="D187" s="17" t="s">
        <v>320</v>
      </c>
      <c r="E187" s="12" t="s">
        <v>321</v>
      </c>
      <c r="F187" s="17">
        <v>823.22</v>
      </c>
      <c r="G187" s="12" t="s">
        <v>322</v>
      </c>
    </row>
    <row r="188" spans="1:7" ht="40.200000000000003" thickBot="1" x14ac:dyDescent="0.35">
      <c r="A188" s="13">
        <v>1987</v>
      </c>
      <c r="B188" s="49">
        <v>256.8</v>
      </c>
      <c r="C188" s="17">
        <v>642.21</v>
      </c>
      <c r="D188" s="17" t="s">
        <v>323</v>
      </c>
      <c r="E188" s="12" t="s">
        <v>324</v>
      </c>
      <c r="F188" s="17">
        <v>814.76</v>
      </c>
      <c r="G188" s="12" t="s">
        <v>325</v>
      </c>
    </row>
    <row r="189" spans="1:7" ht="40.200000000000003" thickBot="1" x14ac:dyDescent="0.35">
      <c r="A189" s="13">
        <v>1988</v>
      </c>
      <c r="B189" s="49">
        <v>270.7</v>
      </c>
      <c r="C189" s="17">
        <v>631.41</v>
      </c>
      <c r="D189" s="17" t="s">
        <v>326</v>
      </c>
      <c r="E189" s="12" t="s">
        <v>327</v>
      </c>
      <c r="F189" s="17">
        <v>797.25</v>
      </c>
      <c r="G189" s="12" t="s">
        <v>328</v>
      </c>
    </row>
    <row r="190" spans="1:7" ht="40.200000000000003" thickBot="1" x14ac:dyDescent="0.35">
      <c r="A190" s="13">
        <v>1989</v>
      </c>
      <c r="B190" s="49">
        <v>295.10000000000002</v>
      </c>
      <c r="C190" s="17">
        <v>640.1</v>
      </c>
      <c r="D190" s="17" t="s">
        <v>329</v>
      </c>
      <c r="E190" s="12" t="s">
        <v>330</v>
      </c>
      <c r="F190" s="17">
        <v>811.02</v>
      </c>
      <c r="G190" s="12" t="s">
        <v>331</v>
      </c>
    </row>
    <row r="191" spans="1:7" ht="40.200000000000003" thickBot="1" x14ac:dyDescent="0.35">
      <c r="A191" s="13">
        <v>1990</v>
      </c>
      <c r="B191" s="49">
        <v>311.3</v>
      </c>
      <c r="C191" s="17">
        <v>629.1</v>
      </c>
      <c r="D191" s="17" t="s">
        <v>332</v>
      </c>
      <c r="E191" s="12" t="s">
        <v>333</v>
      </c>
      <c r="F191" s="17">
        <v>804.11</v>
      </c>
      <c r="G191" s="12" t="s">
        <v>334</v>
      </c>
    </row>
    <row r="192" spans="1:7" ht="40.200000000000003" thickBot="1" x14ac:dyDescent="0.35">
      <c r="A192" s="13">
        <v>1991</v>
      </c>
      <c r="B192" s="49">
        <v>325.39999999999998</v>
      </c>
      <c r="C192" s="17">
        <v>637.35</v>
      </c>
      <c r="D192" s="17" t="s">
        <v>335</v>
      </c>
      <c r="E192" s="12" t="s">
        <v>336</v>
      </c>
      <c r="F192" s="17">
        <v>817.16</v>
      </c>
      <c r="G192" s="12" t="s">
        <v>337</v>
      </c>
    </row>
    <row r="193" spans="1:7" ht="40.200000000000003" thickBot="1" x14ac:dyDescent="0.35">
      <c r="A193" s="13">
        <v>1992</v>
      </c>
      <c r="B193" s="49">
        <v>325.39999999999998</v>
      </c>
      <c r="C193" s="17">
        <v>630.96</v>
      </c>
      <c r="D193" s="17" t="s">
        <v>335</v>
      </c>
      <c r="E193" s="12" t="s">
        <v>338</v>
      </c>
      <c r="F193" s="17">
        <v>808.97</v>
      </c>
      <c r="G193" s="12" t="s">
        <v>337</v>
      </c>
    </row>
    <row r="194" spans="1:7" ht="40.200000000000003" thickBot="1" x14ac:dyDescent="0.35">
      <c r="A194" s="13">
        <v>1993</v>
      </c>
      <c r="B194" s="49">
        <v>333.4</v>
      </c>
      <c r="C194" s="17">
        <v>635.33000000000004</v>
      </c>
      <c r="D194" s="17" t="s">
        <v>339</v>
      </c>
      <c r="E194" s="12" t="s">
        <v>340</v>
      </c>
      <c r="F194" s="17">
        <v>810.27</v>
      </c>
      <c r="G194" s="12" t="s">
        <v>341</v>
      </c>
    </row>
    <row r="195" spans="1:7" ht="40.200000000000003" thickBot="1" x14ac:dyDescent="0.35">
      <c r="A195" s="13">
        <v>1994</v>
      </c>
      <c r="B195" s="49">
        <v>333.4</v>
      </c>
      <c r="C195" s="17">
        <v>623.05999999999995</v>
      </c>
      <c r="D195" s="17" t="s">
        <v>339</v>
      </c>
      <c r="E195" s="12" t="s">
        <v>342</v>
      </c>
      <c r="F195" s="17">
        <v>794.62</v>
      </c>
      <c r="G195" s="12" t="s">
        <v>341</v>
      </c>
    </row>
    <row r="196" spans="1:7" ht="40.200000000000003" thickBot="1" x14ac:dyDescent="0.35">
      <c r="A196" s="13">
        <v>1995</v>
      </c>
      <c r="B196" s="49">
        <v>341.4</v>
      </c>
      <c r="C196" s="17">
        <v>609.79</v>
      </c>
      <c r="D196" s="17" t="s">
        <v>343</v>
      </c>
      <c r="E196" s="12" t="s">
        <v>344</v>
      </c>
      <c r="F196" s="17">
        <v>788.05</v>
      </c>
      <c r="G196" s="12" t="s">
        <v>345</v>
      </c>
    </row>
    <row r="197" spans="1:7" ht="40.200000000000003" thickBot="1" x14ac:dyDescent="0.35">
      <c r="A197" s="13">
        <v>1996</v>
      </c>
      <c r="B197" s="49">
        <v>341.4</v>
      </c>
      <c r="C197" s="17">
        <v>594.25</v>
      </c>
      <c r="D197" s="17" t="s">
        <v>343</v>
      </c>
      <c r="E197" s="12" t="s">
        <v>346</v>
      </c>
      <c r="F197" s="17">
        <v>767.97</v>
      </c>
      <c r="G197" s="12" t="s">
        <v>345</v>
      </c>
    </row>
    <row r="198" spans="1:7" ht="40.200000000000003" thickBot="1" x14ac:dyDescent="0.35">
      <c r="A198" s="13">
        <v>1997</v>
      </c>
      <c r="B198" s="49">
        <v>359.4</v>
      </c>
      <c r="C198" s="17">
        <v>624.17999999999995</v>
      </c>
      <c r="D198" s="17" t="s">
        <v>347</v>
      </c>
      <c r="E198" s="12" t="s">
        <v>348</v>
      </c>
      <c r="F198" s="17">
        <v>783.61</v>
      </c>
      <c r="G198" s="12" t="s">
        <v>349</v>
      </c>
    </row>
    <row r="199" spans="1:7" ht="40.200000000000003" thickBot="1" x14ac:dyDescent="0.35">
      <c r="A199" s="13">
        <v>1998</v>
      </c>
      <c r="B199" s="49">
        <v>373.4</v>
      </c>
      <c r="C199" s="17">
        <v>642.96</v>
      </c>
      <c r="D199" s="17" t="s">
        <v>350</v>
      </c>
      <c r="E199" s="12" t="s">
        <v>351</v>
      </c>
      <c r="F199" s="17">
        <v>801.03</v>
      </c>
      <c r="G199" s="12" t="s">
        <v>352</v>
      </c>
    </row>
    <row r="200" spans="1:7" ht="40.200000000000003" thickBot="1" x14ac:dyDescent="0.35">
      <c r="A200" s="13">
        <v>1999</v>
      </c>
      <c r="B200" s="49">
        <v>385.4</v>
      </c>
      <c r="C200" s="17">
        <v>653.92999999999995</v>
      </c>
      <c r="D200" s="17" t="s">
        <v>353</v>
      </c>
      <c r="E200" s="12" t="s">
        <v>354</v>
      </c>
      <c r="F200" s="17">
        <v>809.69</v>
      </c>
      <c r="G200" s="12" t="s">
        <v>355</v>
      </c>
    </row>
    <row r="201" spans="1:7" ht="40.200000000000003" thickBot="1" x14ac:dyDescent="0.35">
      <c r="A201" s="13">
        <v>2000</v>
      </c>
      <c r="B201" s="49">
        <v>400.4</v>
      </c>
      <c r="C201" s="17">
        <v>650.39</v>
      </c>
      <c r="D201" s="17" t="s">
        <v>356</v>
      </c>
      <c r="E201" s="12" t="s">
        <v>357</v>
      </c>
      <c r="F201" s="17">
        <v>799.5</v>
      </c>
      <c r="G201" s="12" t="s">
        <v>358</v>
      </c>
    </row>
    <row r="202" spans="1:7" ht="40.200000000000003" thickBot="1" x14ac:dyDescent="0.35">
      <c r="A202" s="13">
        <v>2001</v>
      </c>
      <c r="B202" s="49">
        <v>413.4</v>
      </c>
      <c r="C202" s="17">
        <v>643.16</v>
      </c>
      <c r="D202" s="17" t="s">
        <v>359</v>
      </c>
      <c r="E202" s="12" t="s">
        <v>360</v>
      </c>
      <c r="F202" s="17">
        <v>789.09</v>
      </c>
      <c r="G202" s="12" t="s">
        <v>361</v>
      </c>
    </row>
    <row r="203" spans="1:7" ht="40.200000000000003" thickBot="1" x14ac:dyDescent="0.35">
      <c r="A203" s="13">
        <v>2002</v>
      </c>
      <c r="B203" s="49">
        <v>431.4</v>
      </c>
      <c r="C203" s="17">
        <v>651.73</v>
      </c>
      <c r="D203" s="17" t="s">
        <v>362</v>
      </c>
      <c r="E203" s="12" t="s">
        <v>363</v>
      </c>
      <c r="F203" s="17">
        <v>793.44</v>
      </c>
      <c r="G203" s="12" t="s">
        <v>364</v>
      </c>
    </row>
    <row r="204" spans="1:7" ht="40.200000000000003" thickBot="1" x14ac:dyDescent="0.35">
      <c r="A204" s="13">
        <v>2003</v>
      </c>
      <c r="B204" s="49">
        <v>448.4</v>
      </c>
      <c r="C204" s="17">
        <v>659.4</v>
      </c>
      <c r="D204" s="17" t="s">
        <v>365</v>
      </c>
      <c r="E204" s="12" t="s">
        <v>366</v>
      </c>
      <c r="F204" s="17">
        <v>797.33</v>
      </c>
      <c r="G204" s="12" t="s">
        <v>367</v>
      </c>
    </row>
    <row r="205" spans="1:7" ht="40.200000000000003" thickBot="1" x14ac:dyDescent="0.35">
      <c r="A205" s="13">
        <v>2004</v>
      </c>
      <c r="B205" s="49">
        <v>467.4</v>
      </c>
      <c r="C205" s="17">
        <v>671.6</v>
      </c>
      <c r="D205" s="17" t="s">
        <v>368</v>
      </c>
      <c r="E205" s="12" t="s">
        <v>369</v>
      </c>
      <c r="F205" s="17">
        <v>806.38</v>
      </c>
      <c r="G205" s="12" t="s">
        <v>370</v>
      </c>
    </row>
    <row r="206" spans="1:7" ht="40.200000000000003" thickBot="1" x14ac:dyDescent="0.35">
      <c r="A206" s="13">
        <v>2005</v>
      </c>
      <c r="B206" s="49">
        <v>484.4</v>
      </c>
      <c r="C206" s="17">
        <v>677.78</v>
      </c>
      <c r="D206" s="17" t="s">
        <v>371</v>
      </c>
      <c r="E206" s="12" t="s">
        <v>372</v>
      </c>
      <c r="F206" s="17">
        <v>809.03</v>
      </c>
      <c r="G206" s="12" t="s">
        <v>373</v>
      </c>
    </row>
    <row r="207" spans="1:7" ht="40.200000000000003" thickBot="1" x14ac:dyDescent="0.35">
      <c r="A207" s="13">
        <v>2006</v>
      </c>
      <c r="B207" s="49">
        <v>511.86</v>
      </c>
      <c r="C207" s="17">
        <v>691.61</v>
      </c>
      <c r="D207" s="17" t="s">
        <v>374</v>
      </c>
      <c r="E207" s="12" t="s">
        <v>375</v>
      </c>
      <c r="F207" s="17">
        <v>818.22</v>
      </c>
      <c r="G207" s="12" t="s">
        <v>376</v>
      </c>
    </row>
    <row r="208" spans="1:7" ht="40.200000000000003" thickBot="1" x14ac:dyDescent="0.35">
      <c r="A208" s="13">
        <v>2007</v>
      </c>
      <c r="B208" s="49">
        <v>522.12</v>
      </c>
      <c r="C208" s="17">
        <v>689.43</v>
      </c>
      <c r="D208" s="17" t="s">
        <v>377</v>
      </c>
      <c r="E208" s="12" t="s">
        <v>378</v>
      </c>
      <c r="F208" s="17">
        <v>813.16</v>
      </c>
      <c r="G208" s="12" t="s">
        <v>379</v>
      </c>
    </row>
    <row r="209" spans="1:7" ht="40.200000000000003" thickBot="1" x14ac:dyDescent="0.35">
      <c r="A209" s="13">
        <v>2008</v>
      </c>
      <c r="B209" s="49">
        <v>543.78</v>
      </c>
      <c r="C209" s="17">
        <v>688.1</v>
      </c>
      <c r="D209" s="17" t="s">
        <v>380</v>
      </c>
      <c r="E209" s="12" t="s">
        <v>381</v>
      </c>
      <c r="F209" s="17">
        <v>806.66</v>
      </c>
      <c r="G209" s="12" t="s">
        <v>382</v>
      </c>
    </row>
    <row r="210" spans="1:7" ht="40.200000000000003" thickBot="1" x14ac:dyDescent="0.35">
      <c r="A210" s="13">
        <v>2009</v>
      </c>
      <c r="B210" s="49">
        <v>543.78</v>
      </c>
      <c r="C210" s="17">
        <v>676.12</v>
      </c>
      <c r="D210" s="17" t="s">
        <v>380</v>
      </c>
      <c r="E210" s="12" t="s">
        <v>383</v>
      </c>
      <c r="F210" s="17">
        <v>792.63</v>
      </c>
      <c r="G210" s="12" t="s">
        <v>382</v>
      </c>
    </row>
    <row r="211" spans="1:7" ht="40.200000000000003" thickBot="1" x14ac:dyDescent="0.35">
      <c r="A211" s="13">
        <v>2010</v>
      </c>
      <c r="B211" s="49">
        <v>569.9</v>
      </c>
      <c r="C211" s="17">
        <v>688.51</v>
      </c>
      <c r="D211" s="17" t="s">
        <v>384</v>
      </c>
      <c r="E211" s="12" t="s">
        <v>385</v>
      </c>
      <c r="F211" s="17">
        <v>801.56</v>
      </c>
      <c r="G211" s="12" t="s">
        <v>386</v>
      </c>
    </row>
    <row r="212" spans="1:7" ht="40.200000000000003" thickBot="1" x14ac:dyDescent="0.35">
      <c r="A212" s="13">
        <v>2011</v>
      </c>
      <c r="B212" s="49">
        <v>589.29999999999995</v>
      </c>
      <c r="C212" s="17">
        <v>689.17</v>
      </c>
      <c r="D212" s="17" t="s">
        <v>387</v>
      </c>
      <c r="E212" s="12" t="s">
        <v>388</v>
      </c>
      <c r="F212" s="17">
        <v>802.31</v>
      </c>
      <c r="G212" s="12" t="s">
        <v>386</v>
      </c>
    </row>
    <row r="213" spans="1:7" ht="40.200000000000003" thickBot="1" x14ac:dyDescent="0.35">
      <c r="A213" s="13">
        <v>2012</v>
      </c>
      <c r="B213" s="49">
        <v>606.4</v>
      </c>
      <c r="C213" s="17">
        <v>696.89</v>
      </c>
      <c r="D213" s="17" t="s">
        <v>389</v>
      </c>
      <c r="E213" s="12" t="s">
        <v>390</v>
      </c>
      <c r="F213" s="17">
        <v>811.28</v>
      </c>
      <c r="G213" s="12" t="s">
        <v>391</v>
      </c>
    </row>
    <row r="214" spans="1:7" ht="40.200000000000003" thickBot="1" x14ac:dyDescent="0.35">
      <c r="A214" s="13">
        <v>2013</v>
      </c>
      <c r="B214" s="49">
        <v>622.20000000000005</v>
      </c>
      <c r="C214" s="17">
        <v>697.95</v>
      </c>
      <c r="D214" s="17" t="s">
        <v>392</v>
      </c>
      <c r="E214" s="12" t="s">
        <v>393</v>
      </c>
      <c r="F214" s="17">
        <v>812.46</v>
      </c>
      <c r="G214" s="12" t="s">
        <v>391</v>
      </c>
    </row>
    <row r="215" spans="1:7" ht="23.4" customHeight="1" x14ac:dyDescent="0.3">
      <c r="A215" s="37">
        <v>2014</v>
      </c>
      <c r="B215" s="54">
        <v>640.9</v>
      </c>
      <c r="C215" s="35">
        <v>701.47</v>
      </c>
      <c r="D215" s="35" t="s">
        <v>394</v>
      </c>
      <c r="E215" s="37" t="s">
        <v>395</v>
      </c>
      <c r="F215" s="35">
        <v>816.72</v>
      </c>
      <c r="G215" s="37" t="s">
        <v>396</v>
      </c>
    </row>
    <row r="216" spans="1:7" ht="15" thickBot="1" x14ac:dyDescent="0.35">
      <c r="A216" s="32"/>
      <c r="B216" s="55"/>
      <c r="C216" s="34"/>
      <c r="D216" s="34"/>
      <c r="E216" s="32"/>
      <c r="F216" s="34"/>
      <c r="G216" s="32"/>
    </row>
    <row r="217" spans="1:7" ht="23.4" customHeight="1" x14ac:dyDescent="0.3">
      <c r="A217" s="37">
        <v>2015</v>
      </c>
      <c r="B217" s="54">
        <v>656.9</v>
      </c>
      <c r="C217" s="35">
        <v>708.3</v>
      </c>
      <c r="D217" s="35" t="s">
        <v>397</v>
      </c>
      <c r="E217" s="37" t="s">
        <v>398</v>
      </c>
      <c r="F217" s="35">
        <v>824.75</v>
      </c>
      <c r="G217" s="37" t="s">
        <v>399</v>
      </c>
    </row>
    <row r="218" spans="1:7" ht="15" thickBot="1" x14ac:dyDescent="0.35">
      <c r="A218" s="32"/>
      <c r="B218" s="55"/>
      <c r="C218" s="34"/>
      <c r="D218" s="34"/>
      <c r="E218" s="32"/>
      <c r="F218" s="34"/>
      <c r="G218" s="32"/>
    </row>
    <row r="219" spans="1:7" ht="23.4" customHeight="1" x14ac:dyDescent="0.3">
      <c r="A219" s="37">
        <v>2016</v>
      </c>
      <c r="B219" s="54">
        <v>672.7</v>
      </c>
      <c r="C219" s="35">
        <v>716.19</v>
      </c>
      <c r="D219" s="35" t="s">
        <v>400</v>
      </c>
      <c r="E219" s="37" t="s">
        <v>401</v>
      </c>
      <c r="F219" s="35">
        <v>833.94</v>
      </c>
      <c r="G219" s="37" t="s">
        <v>399</v>
      </c>
    </row>
    <row r="220" spans="1:7" ht="15" thickBot="1" x14ac:dyDescent="0.35">
      <c r="A220" s="32"/>
      <c r="B220" s="55"/>
      <c r="C220" s="34"/>
      <c r="D220" s="34"/>
      <c r="E220" s="32"/>
      <c r="F220" s="34"/>
      <c r="G220" s="32"/>
    </row>
    <row r="221" spans="1:7" ht="26.4" x14ac:dyDescent="0.3">
      <c r="A221" s="37">
        <v>2017</v>
      </c>
      <c r="B221" s="54">
        <v>694.9</v>
      </c>
      <c r="C221" s="35">
        <v>725.68</v>
      </c>
      <c r="D221" s="11" t="s">
        <v>402</v>
      </c>
      <c r="E221" s="37" t="s">
        <v>403</v>
      </c>
      <c r="F221" s="35">
        <v>844.94</v>
      </c>
      <c r="G221" s="37" t="s">
        <v>396</v>
      </c>
    </row>
    <row r="222" spans="1:7" x14ac:dyDescent="0.3">
      <c r="A222" s="30"/>
      <c r="B222" s="56"/>
      <c r="C222" s="36"/>
      <c r="D222" s="51"/>
      <c r="E222" s="30"/>
      <c r="F222" s="36"/>
      <c r="G222" s="30"/>
    </row>
    <row r="223" spans="1:7" x14ac:dyDescent="0.3">
      <c r="A223" s="30"/>
      <c r="B223" s="56"/>
      <c r="C223" s="36"/>
      <c r="D223" s="44"/>
      <c r="E223" s="30"/>
      <c r="F223" s="36"/>
      <c r="G223" s="30"/>
    </row>
    <row r="224" spans="1:7" x14ac:dyDescent="0.3">
      <c r="A224" s="30"/>
      <c r="B224" s="56"/>
      <c r="C224" s="36"/>
      <c r="D224" s="11">
        <v>809.1</v>
      </c>
      <c r="E224" s="30"/>
      <c r="F224" s="36"/>
      <c r="G224" s="30"/>
    </row>
    <row r="225" spans="1:7" x14ac:dyDescent="0.3">
      <c r="A225" s="30"/>
      <c r="B225" s="56"/>
      <c r="C225" s="36"/>
      <c r="D225" s="51"/>
      <c r="E225" s="30"/>
      <c r="F225" s="36"/>
      <c r="G225" s="30"/>
    </row>
    <row r="226" spans="1:7" ht="15" thickBot="1" x14ac:dyDescent="0.35">
      <c r="A226" s="32"/>
      <c r="B226" s="55"/>
      <c r="C226" s="34"/>
      <c r="D226" s="20"/>
      <c r="E226" s="32"/>
      <c r="F226" s="34"/>
      <c r="G226" s="32"/>
    </row>
    <row r="227" spans="1:7" ht="40.200000000000003" thickBot="1" x14ac:dyDescent="0.35">
      <c r="A227" s="13">
        <v>2018</v>
      </c>
      <c r="B227" s="49">
        <v>719.2</v>
      </c>
      <c r="C227" s="17">
        <v>736.97</v>
      </c>
      <c r="D227" s="17" t="s">
        <v>404</v>
      </c>
      <c r="E227" s="12" t="s">
        <v>405</v>
      </c>
      <c r="F227" s="49">
        <v>858.09</v>
      </c>
      <c r="G227" s="12" t="s">
        <v>396</v>
      </c>
    </row>
    <row r="228" spans="1:7" ht="40.200000000000003" thickBot="1" x14ac:dyDescent="0.35">
      <c r="A228" s="13">
        <v>2019</v>
      </c>
      <c r="B228" s="49">
        <v>740.8</v>
      </c>
      <c r="C228" s="17">
        <v>747.07</v>
      </c>
      <c r="D228" s="17" t="s">
        <v>406</v>
      </c>
      <c r="E228" s="12" t="s">
        <v>407</v>
      </c>
      <c r="F228" s="49">
        <v>869.8</v>
      </c>
      <c r="G228" s="12" t="s">
        <v>396</v>
      </c>
    </row>
    <row r="229" spans="1:7" ht="40.200000000000003" thickBot="1" x14ac:dyDescent="0.35">
      <c r="A229" s="13">
        <v>2020</v>
      </c>
      <c r="B229" s="49">
        <v>753.8</v>
      </c>
      <c r="C229" s="17">
        <v>753.8</v>
      </c>
      <c r="D229" s="17" t="s">
        <v>408</v>
      </c>
      <c r="E229" s="12" t="s">
        <v>409</v>
      </c>
      <c r="F229" s="49">
        <v>877.6</v>
      </c>
      <c r="G229" s="12" t="s">
        <v>386</v>
      </c>
    </row>
    <row r="232" spans="1:7" x14ac:dyDescent="0.3">
      <c r="A232" s="39"/>
    </row>
    <row r="233" spans="1:7" ht="15.6" x14ac:dyDescent="0.3">
      <c r="A233" s="38"/>
    </row>
    <row r="234" spans="1:7" x14ac:dyDescent="0.3">
      <c r="A234" s="39"/>
    </row>
    <row r="235" spans="1:7" x14ac:dyDescent="0.3">
      <c r="A235" s="39"/>
    </row>
    <row r="236" spans="1:7" x14ac:dyDescent="0.3">
      <c r="A236" s="39"/>
    </row>
  </sheetData>
  <mergeCells count="221">
    <mergeCell ref="A221:A226"/>
    <mergeCell ref="B221:B226"/>
    <mergeCell ref="C221:C226"/>
    <mergeCell ref="E221:E226"/>
    <mergeCell ref="F221:F226"/>
    <mergeCell ref="G221:G226"/>
    <mergeCell ref="G217:G218"/>
    <mergeCell ref="A219:A220"/>
    <mergeCell ref="B219:B220"/>
    <mergeCell ref="C219:C220"/>
    <mergeCell ref="D219:D220"/>
    <mergeCell ref="E219:E220"/>
    <mergeCell ref="F219:F220"/>
    <mergeCell ref="G219:G220"/>
    <mergeCell ref="A217:A218"/>
    <mergeCell ref="B217:B218"/>
    <mergeCell ref="C217:C218"/>
    <mergeCell ref="D217:D218"/>
    <mergeCell ref="E217:E218"/>
    <mergeCell ref="F217:F218"/>
    <mergeCell ref="G168:G169"/>
    <mergeCell ref="A215:A216"/>
    <mergeCell ref="B215:B216"/>
    <mergeCell ref="C215:C216"/>
    <mergeCell ref="D215:D216"/>
    <mergeCell ref="E215:E216"/>
    <mergeCell ref="F215:F216"/>
    <mergeCell ref="G215:G216"/>
    <mergeCell ref="A168:A169"/>
    <mergeCell ref="B168:B169"/>
    <mergeCell ref="C168:C169"/>
    <mergeCell ref="D168:D169"/>
    <mergeCell ref="E168:E169"/>
    <mergeCell ref="F168:F169"/>
    <mergeCell ref="A164:A166"/>
    <mergeCell ref="B164:B166"/>
    <mergeCell ref="C164:C166"/>
    <mergeCell ref="E164:E166"/>
    <mergeCell ref="F164:F166"/>
    <mergeCell ref="G164:G166"/>
    <mergeCell ref="A161:A163"/>
    <mergeCell ref="B161:B163"/>
    <mergeCell ref="C161:C163"/>
    <mergeCell ref="E161:E163"/>
    <mergeCell ref="F161:F163"/>
    <mergeCell ref="G161:G163"/>
    <mergeCell ref="A158:A159"/>
    <mergeCell ref="B158:B159"/>
    <mergeCell ref="C158:C159"/>
    <mergeCell ref="E158:E159"/>
    <mergeCell ref="F158:F159"/>
    <mergeCell ref="G158:G159"/>
    <mergeCell ref="A153:A154"/>
    <mergeCell ref="B153:B154"/>
    <mergeCell ref="C153:C154"/>
    <mergeCell ref="E153:E154"/>
    <mergeCell ref="F153:F154"/>
    <mergeCell ref="G153:G154"/>
    <mergeCell ref="A141:A144"/>
    <mergeCell ref="C141:C144"/>
    <mergeCell ref="D141:D144"/>
    <mergeCell ref="E141:E144"/>
    <mergeCell ref="F141:F144"/>
    <mergeCell ref="A145:A147"/>
    <mergeCell ref="C145:C147"/>
    <mergeCell ref="D145:D147"/>
    <mergeCell ref="E145:E147"/>
    <mergeCell ref="F145:F147"/>
    <mergeCell ref="A132:A136"/>
    <mergeCell ref="C132:C136"/>
    <mergeCell ref="D132:D136"/>
    <mergeCell ref="E132:E136"/>
    <mergeCell ref="F132:F136"/>
    <mergeCell ref="A137:A140"/>
    <mergeCell ref="C137:C140"/>
    <mergeCell ref="D137:D140"/>
    <mergeCell ref="E137:E140"/>
    <mergeCell ref="F137:F140"/>
    <mergeCell ref="A124:A127"/>
    <mergeCell ref="C124:C127"/>
    <mergeCell ref="D124:D127"/>
    <mergeCell ref="E124:E127"/>
    <mergeCell ref="F124:F127"/>
    <mergeCell ref="A128:A131"/>
    <mergeCell ref="C128:C131"/>
    <mergeCell ref="D128:D131"/>
    <mergeCell ref="E128:E131"/>
    <mergeCell ref="F128:F131"/>
    <mergeCell ref="A115:A119"/>
    <mergeCell ref="C115:C119"/>
    <mergeCell ref="D115:D119"/>
    <mergeCell ref="E115:E119"/>
    <mergeCell ref="F115:F119"/>
    <mergeCell ref="A120:A123"/>
    <mergeCell ref="C120:C123"/>
    <mergeCell ref="D120:D123"/>
    <mergeCell ref="E120:E123"/>
    <mergeCell ref="F120:F123"/>
    <mergeCell ref="A107:A110"/>
    <mergeCell ref="C107:C110"/>
    <mergeCell ref="D107:D110"/>
    <mergeCell ref="E107:E110"/>
    <mergeCell ref="F107:F110"/>
    <mergeCell ref="A111:A114"/>
    <mergeCell ref="C111:C114"/>
    <mergeCell ref="D111:D114"/>
    <mergeCell ref="E111:E114"/>
    <mergeCell ref="F111:F114"/>
    <mergeCell ref="A99:A102"/>
    <mergeCell ref="C99:C102"/>
    <mergeCell ref="D99:D102"/>
    <mergeCell ref="E99:E102"/>
    <mergeCell ref="F99:F102"/>
    <mergeCell ref="A103:A106"/>
    <mergeCell ref="C103:C106"/>
    <mergeCell ref="D103:D106"/>
    <mergeCell ref="E103:E106"/>
    <mergeCell ref="F103:F106"/>
    <mergeCell ref="A91:A94"/>
    <mergeCell ref="C91:C94"/>
    <mergeCell ref="E91:E94"/>
    <mergeCell ref="F91:F94"/>
    <mergeCell ref="A95:A98"/>
    <mergeCell ref="C95:C98"/>
    <mergeCell ref="D95:D98"/>
    <mergeCell ref="E95:E98"/>
    <mergeCell ref="F95:F98"/>
    <mergeCell ref="A83:A86"/>
    <mergeCell ref="C83:C86"/>
    <mergeCell ref="E83:E86"/>
    <mergeCell ref="F83:F86"/>
    <mergeCell ref="A87:A90"/>
    <mergeCell ref="C87:C90"/>
    <mergeCell ref="E87:E90"/>
    <mergeCell ref="F87:F90"/>
    <mergeCell ref="A73:A76"/>
    <mergeCell ref="C73:C76"/>
    <mergeCell ref="D73:D76"/>
    <mergeCell ref="E73:E76"/>
    <mergeCell ref="F73:F76"/>
    <mergeCell ref="A77:A82"/>
    <mergeCell ref="C77:C82"/>
    <mergeCell ref="D77:D82"/>
    <mergeCell ref="E77:E82"/>
    <mergeCell ref="F77:F82"/>
    <mergeCell ref="A64:A68"/>
    <mergeCell ref="C64:C68"/>
    <mergeCell ref="E64:E68"/>
    <mergeCell ref="F64:F68"/>
    <mergeCell ref="A69:A72"/>
    <mergeCell ref="C69:C72"/>
    <mergeCell ref="D69:D72"/>
    <mergeCell ref="E69:E72"/>
    <mergeCell ref="F69:F72"/>
    <mergeCell ref="A56:A59"/>
    <mergeCell ref="C56:C59"/>
    <mergeCell ref="E56:E59"/>
    <mergeCell ref="F56:F59"/>
    <mergeCell ref="A60:A63"/>
    <mergeCell ref="C60:C63"/>
    <mergeCell ref="E60:E63"/>
    <mergeCell ref="F60:F63"/>
    <mergeCell ref="A48:A51"/>
    <mergeCell ref="C48:C51"/>
    <mergeCell ref="D48:D51"/>
    <mergeCell ref="E48:E51"/>
    <mergeCell ref="F48:F51"/>
    <mergeCell ref="A52:A55"/>
    <mergeCell ref="C52:C55"/>
    <mergeCell ref="E52:E55"/>
    <mergeCell ref="F52:F55"/>
    <mergeCell ref="A40:A43"/>
    <mergeCell ref="C40:C43"/>
    <mergeCell ref="D40:D43"/>
    <mergeCell ref="E40:E43"/>
    <mergeCell ref="F40:F43"/>
    <mergeCell ref="A44:A47"/>
    <mergeCell ref="C44:C47"/>
    <mergeCell ref="D44:D47"/>
    <mergeCell ref="E44:E47"/>
    <mergeCell ref="F44:F47"/>
    <mergeCell ref="A32:A35"/>
    <mergeCell ref="C32:C35"/>
    <mergeCell ref="D32:D35"/>
    <mergeCell ref="E32:E35"/>
    <mergeCell ref="F32:F35"/>
    <mergeCell ref="A36:A39"/>
    <mergeCell ref="C36:C39"/>
    <mergeCell ref="D36:D39"/>
    <mergeCell ref="E36:E39"/>
    <mergeCell ref="F36:F39"/>
    <mergeCell ref="A24:A27"/>
    <mergeCell ref="C24:C27"/>
    <mergeCell ref="D24:D27"/>
    <mergeCell ref="E24:E27"/>
    <mergeCell ref="F24:F27"/>
    <mergeCell ref="A28:A31"/>
    <mergeCell ref="C28:C31"/>
    <mergeCell ref="D28:D31"/>
    <mergeCell ref="E28:E31"/>
    <mergeCell ref="F28:F31"/>
    <mergeCell ref="C16:C19"/>
    <mergeCell ref="D16:D19"/>
    <mergeCell ref="E16:E19"/>
    <mergeCell ref="F16:F19"/>
    <mergeCell ref="C20:C23"/>
    <mergeCell ref="D20:D23"/>
    <mergeCell ref="E20:E23"/>
    <mergeCell ref="F20:F23"/>
    <mergeCell ref="A4:A5"/>
    <mergeCell ref="B4:B5"/>
    <mergeCell ref="C4:C5"/>
    <mergeCell ref="E4:E5"/>
    <mergeCell ref="F4:F5"/>
    <mergeCell ref="G4:G5"/>
    <mergeCell ref="A1:A2"/>
    <mergeCell ref="B1:B2"/>
    <mergeCell ref="D1:D2"/>
    <mergeCell ref="E1:E2"/>
    <mergeCell ref="F1:F2"/>
    <mergeCell ref="G1:G2"/>
  </mergeCells>
  <hyperlinks>
    <hyperlink ref="B1" location="_ftn1" display="_ftn1"/>
    <hyperlink ref="C2" location="_ftn2" display="_ftn2"/>
    <hyperlink ref="B17" location="_ftn3" display="_ftn3"/>
    <hyperlink ref="D167" location="_ftn4" display="_ftn4"/>
    <hyperlink ref="B168" location="_ftn5" display="_ftn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X213"/>
  <sheetViews>
    <sheetView topLeftCell="B1" workbookViewId="0">
      <pane ySplit="1" topLeftCell="A75" activePane="bottomLeft" state="frozen"/>
      <selection pane="bottomLeft" activeCell="B1" sqref="B1:N88"/>
    </sheetView>
  </sheetViews>
  <sheetFormatPr defaultColWidth="11.44140625" defaultRowHeight="14.4" x14ac:dyDescent="0.3"/>
  <cols>
    <col min="18" max="18" width="12" bestFit="1" customWidth="1"/>
    <col min="26" max="26" width="11.6640625" bestFit="1" customWidth="1"/>
    <col min="27" max="30" width="8" bestFit="1" customWidth="1"/>
    <col min="31" max="33" width="6.77734375" bestFit="1" customWidth="1"/>
    <col min="34" max="34" width="7.6640625" bestFit="1" customWidth="1"/>
  </cols>
  <sheetData>
    <row r="1" spans="1:43" ht="15" thickBot="1" x14ac:dyDescent="0.35">
      <c r="A1" t="s">
        <v>411</v>
      </c>
      <c r="B1" s="63" t="s">
        <v>18</v>
      </c>
      <c r="C1" s="64" t="s">
        <v>413</v>
      </c>
      <c r="D1" s="63" t="s">
        <v>414</v>
      </c>
      <c r="E1" s="63" t="s">
        <v>423</v>
      </c>
      <c r="F1" s="63" t="s">
        <v>415</v>
      </c>
      <c r="G1" s="63" t="s">
        <v>416</v>
      </c>
      <c r="H1" s="63" t="s">
        <v>417</v>
      </c>
      <c r="I1" s="63" t="s">
        <v>418</v>
      </c>
      <c r="J1" s="63" t="s">
        <v>419</v>
      </c>
      <c r="K1" s="63" t="s">
        <v>412</v>
      </c>
      <c r="L1" s="63" t="s">
        <v>420</v>
      </c>
      <c r="M1" s="63" t="s">
        <v>421</v>
      </c>
      <c r="N1" s="63" t="s">
        <v>422</v>
      </c>
      <c r="O1" s="63" t="s">
        <v>410</v>
      </c>
      <c r="P1" s="63" t="s">
        <v>424</v>
      </c>
      <c r="Q1" s="63" t="s">
        <v>425</v>
      </c>
      <c r="R1" s="63" t="s">
        <v>426</v>
      </c>
      <c r="S1" s="63" t="s">
        <v>427</v>
      </c>
      <c r="T1" s="63" t="s">
        <v>428</v>
      </c>
      <c r="U1" s="63" t="s">
        <v>429</v>
      </c>
      <c r="V1" s="64" t="s">
        <v>431</v>
      </c>
      <c r="W1" s="64" t="s">
        <v>432</v>
      </c>
      <c r="X1" s="64" t="s">
        <v>433</v>
      </c>
      <c r="Y1" s="63" t="s">
        <v>430</v>
      </c>
    </row>
    <row r="2" spans="1:43" ht="15" thickBot="1" x14ac:dyDescent="0.35">
      <c r="A2">
        <v>22</v>
      </c>
      <c r="B2" s="9">
        <v>1924</v>
      </c>
      <c r="C2" s="40">
        <f>V2/38</f>
        <v>11.813947368421053</v>
      </c>
      <c r="D2" s="40">
        <v>348.23</v>
      </c>
      <c r="E2" s="60">
        <f>R2</f>
        <v>5882002</v>
      </c>
      <c r="F2">
        <f>S2*1000000</f>
        <v>13900</v>
      </c>
      <c r="G2">
        <f t="shared" ref="G2:G65" si="0">C2/D2</f>
        <v>3.3925702462226266E-2</v>
      </c>
      <c r="H2">
        <f>U2</f>
        <v>0.62451249667994091</v>
      </c>
      <c r="I2" s="74">
        <f t="shared" ref="I2:I65" si="1">(W2+X2)/E2</f>
        <v>0.15705536992336963</v>
      </c>
      <c r="J2">
        <f>T2</f>
        <v>2.36</v>
      </c>
      <c r="O2">
        <f>Q2</f>
        <v>79844</v>
      </c>
      <c r="Q2">
        <v>79844</v>
      </c>
      <c r="R2">
        <v>5882002</v>
      </c>
      <c r="S2">
        <v>1.3899999999999999E-2</v>
      </c>
      <c r="T2">
        <v>2.36</v>
      </c>
      <c r="U2">
        <f t="shared" ref="U2:U10" si="2">U3-AC$14</f>
        <v>0.62451249667994091</v>
      </c>
      <c r="V2" s="40">
        <v>448.93</v>
      </c>
      <c r="W2" s="60">
        <v>468200</v>
      </c>
      <c r="X2" s="60">
        <v>455600</v>
      </c>
      <c r="Y2">
        <f>B2</f>
        <v>1924</v>
      </c>
    </row>
    <row r="3" spans="1:43" ht="15" thickBot="1" x14ac:dyDescent="0.35">
      <c r="A3">
        <v>26</v>
      </c>
      <c r="B3" s="9">
        <v>1925</v>
      </c>
      <c r="C3" s="40">
        <f t="shared" ref="C3:C66" si="3">V3/38</f>
        <v>12.145263157894737</v>
      </c>
      <c r="D3" s="42">
        <v>360.82</v>
      </c>
      <c r="E3" s="60">
        <f t="shared" ref="E3:E66" si="4">R3</f>
        <v>6003027</v>
      </c>
      <c r="F3">
        <f t="shared" ref="F3:F66" si="5">S3*1000000</f>
        <v>14700</v>
      </c>
      <c r="G3">
        <f t="shared" si="0"/>
        <v>3.3660171714136516E-2</v>
      </c>
      <c r="H3">
        <f t="shared" ref="H3:H66" si="6">U3</f>
        <v>0.62604708948558585</v>
      </c>
      <c r="I3" s="74">
        <f t="shared" si="1"/>
        <v>0.15745389784187211</v>
      </c>
      <c r="J3">
        <f t="shared" ref="J3:J66" si="7">T3</f>
        <v>2.4300000000000002</v>
      </c>
      <c r="O3">
        <f t="shared" ref="O3:O66" si="8">Q3</f>
        <v>86671</v>
      </c>
      <c r="Q3">
        <v>86671</v>
      </c>
      <c r="R3">
        <v>6003027</v>
      </c>
      <c r="S3">
        <v>1.47E-2</v>
      </c>
      <c r="T3">
        <v>2.4300000000000002</v>
      </c>
      <c r="U3">
        <f t="shared" si="2"/>
        <v>0.62604708948558585</v>
      </c>
      <c r="V3" s="42">
        <v>461.52</v>
      </c>
      <c r="W3" s="60">
        <v>480100</v>
      </c>
      <c r="X3" s="60">
        <v>465100</v>
      </c>
      <c r="Y3">
        <f t="shared" ref="Y3:Y66" si="9">B3</f>
        <v>1925</v>
      </c>
    </row>
    <row r="4" spans="1:43" ht="15" thickBot="1" x14ac:dyDescent="0.35">
      <c r="A4">
        <v>30</v>
      </c>
      <c r="B4" s="9">
        <v>1926</v>
      </c>
      <c r="C4" s="40">
        <f t="shared" si="3"/>
        <v>12.145263157894737</v>
      </c>
      <c r="D4" s="42">
        <v>363.06</v>
      </c>
      <c r="E4" s="60">
        <f t="shared" si="4"/>
        <v>6124020</v>
      </c>
      <c r="F4">
        <f t="shared" si="5"/>
        <v>14600</v>
      </c>
      <c r="G4">
        <f t="shared" si="0"/>
        <v>3.3452495890196492E-2</v>
      </c>
      <c r="H4">
        <f t="shared" si="6"/>
        <v>0.62758168229123079</v>
      </c>
      <c r="I4" s="74">
        <f t="shared" si="1"/>
        <v>0.15772319489485664</v>
      </c>
      <c r="J4">
        <f t="shared" si="7"/>
        <v>2.42</v>
      </c>
      <c r="O4">
        <f t="shared" si="8"/>
        <v>87654</v>
      </c>
      <c r="Q4">
        <v>87654</v>
      </c>
      <c r="R4">
        <v>6124020</v>
      </c>
      <c r="S4">
        <v>1.46E-2</v>
      </c>
      <c r="T4">
        <v>2.42</v>
      </c>
      <c r="U4">
        <f t="shared" si="2"/>
        <v>0.62758168229123079</v>
      </c>
      <c r="V4" s="42">
        <v>461.52</v>
      </c>
      <c r="W4" s="60">
        <v>493400</v>
      </c>
      <c r="X4" s="60">
        <v>472500</v>
      </c>
      <c r="Y4">
        <f t="shared" si="9"/>
        <v>1926</v>
      </c>
    </row>
    <row r="5" spans="1:43" ht="15" thickBot="1" x14ac:dyDescent="0.35">
      <c r="A5">
        <v>34</v>
      </c>
      <c r="B5" s="13">
        <v>1927</v>
      </c>
      <c r="C5" s="40">
        <f t="shared" si="3"/>
        <v>12.227105263157895</v>
      </c>
      <c r="D5" s="43">
        <v>365.06</v>
      </c>
      <c r="E5" s="60">
        <f t="shared" si="4"/>
        <v>6251016</v>
      </c>
      <c r="F5">
        <f t="shared" si="5"/>
        <v>14800</v>
      </c>
      <c r="G5">
        <f t="shared" si="0"/>
        <v>3.3493412762718174E-2</v>
      </c>
      <c r="H5">
        <f t="shared" si="6"/>
        <v>0.62911627509687573</v>
      </c>
      <c r="I5" s="74">
        <f t="shared" si="1"/>
        <v>0.15925411165160991</v>
      </c>
      <c r="J5">
        <f t="shared" si="7"/>
        <v>2.42</v>
      </c>
      <c r="O5">
        <f t="shared" si="8"/>
        <v>90845</v>
      </c>
      <c r="Q5">
        <v>90845</v>
      </c>
      <c r="R5">
        <v>6251016</v>
      </c>
      <c r="S5">
        <v>1.4800000000000001E-2</v>
      </c>
      <c r="T5">
        <v>2.42</v>
      </c>
      <c r="U5">
        <f t="shared" si="2"/>
        <v>0.62911627509687573</v>
      </c>
      <c r="V5" s="43">
        <v>464.63</v>
      </c>
      <c r="W5" s="60">
        <v>510500</v>
      </c>
      <c r="X5" s="60">
        <v>485000</v>
      </c>
      <c r="Y5">
        <f t="shared" si="9"/>
        <v>1927</v>
      </c>
    </row>
    <row r="6" spans="1:43" ht="15" thickBot="1" x14ac:dyDescent="0.35">
      <c r="A6">
        <v>38</v>
      </c>
      <c r="B6" s="9">
        <v>1928</v>
      </c>
      <c r="C6" s="40">
        <f t="shared" si="3"/>
        <v>12.117894736842105</v>
      </c>
      <c r="D6" s="40">
        <v>360.92</v>
      </c>
      <c r="E6" s="60">
        <f t="shared" si="4"/>
        <v>6355770</v>
      </c>
      <c r="F6">
        <f t="shared" si="5"/>
        <v>14500</v>
      </c>
      <c r="G6">
        <f t="shared" si="0"/>
        <v>3.3575015895051824E-2</v>
      </c>
      <c r="H6">
        <f t="shared" si="6"/>
        <v>0.63065086790252067</v>
      </c>
      <c r="I6" s="74">
        <f t="shared" si="1"/>
        <v>0.16136518470618036</v>
      </c>
      <c r="J6">
        <f t="shared" si="7"/>
        <v>2.4500000000000002</v>
      </c>
      <c r="O6">
        <f t="shared" si="8"/>
        <v>90360</v>
      </c>
      <c r="Q6">
        <v>90360</v>
      </c>
      <c r="R6">
        <v>6355770</v>
      </c>
      <c r="S6">
        <v>1.4500000000000001E-2</v>
      </c>
      <c r="T6">
        <v>2.4500000000000002</v>
      </c>
      <c r="U6">
        <f t="shared" si="2"/>
        <v>0.63065086790252067</v>
      </c>
      <c r="V6" s="40">
        <v>460.48</v>
      </c>
      <c r="W6" s="60">
        <v>530000</v>
      </c>
      <c r="X6" s="60">
        <v>495600</v>
      </c>
      <c r="Y6">
        <f t="shared" si="9"/>
        <v>1928</v>
      </c>
    </row>
    <row r="7" spans="1:43" ht="15" thickBot="1" x14ac:dyDescent="0.35">
      <c r="A7">
        <v>42</v>
      </c>
      <c r="B7" s="9">
        <v>1929</v>
      </c>
      <c r="C7" s="40">
        <f t="shared" si="3"/>
        <v>12.225263157894737</v>
      </c>
      <c r="D7" s="42">
        <v>367.18</v>
      </c>
      <c r="E7" s="60">
        <f t="shared" si="4"/>
        <v>6436213</v>
      </c>
      <c r="F7">
        <f t="shared" si="5"/>
        <v>14300</v>
      </c>
      <c r="G7">
        <f t="shared" si="0"/>
        <v>3.329501377497341E-2</v>
      </c>
      <c r="H7">
        <f t="shared" si="6"/>
        <v>0.63218546070816561</v>
      </c>
      <c r="I7" s="74">
        <f t="shared" si="1"/>
        <v>0.16287528085226513</v>
      </c>
      <c r="J7">
        <f t="shared" si="7"/>
        <v>2.46</v>
      </c>
      <c r="O7">
        <f t="shared" si="8"/>
        <v>91182</v>
      </c>
      <c r="Q7">
        <v>91182</v>
      </c>
      <c r="R7">
        <v>6436213</v>
      </c>
      <c r="S7">
        <v>1.43E-2</v>
      </c>
      <c r="T7">
        <v>2.46</v>
      </c>
      <c r="U7">
        <f t="shared" si="2"/>
        <v>0.63218546070816561</v>
      </c>
      <c r="V7" s="42">
        <v>464.56</v>
      </c>
      <c r="W7" s="60">
        <v>545300</v>
      </c>
      <c r="X7" s="60">
        <v>503000</v>
      </c>
      <c r="Y7">
        <f t="shared" si="9"/>
        <v>1929</v>
      </c>
    </row>
    <row r="8" spans="1:43" ht="15" thickBot="1" x14ac:dyDescent="0.35">
      <c r="A8">
        <v>46</v>
      </c>
      <c r="B8" s="9">
        <v>1930</v>
      </c>
      <c r="C8" s="40">
        <f t="shared" si="3"/>
        <v>11.949736842105262</v>
      </c>
      <c r="D8" s="42">
        <v>352.24</v>
      </c>
      <c r="E8" s="60">
        <f t="shared" si="4"/>
        <v>6500751</v>
      </c>
      <c r="F8">
        <f t="shared" si="5"/>
        <v>13500</v>
      </c>
      <c r="G8">
        <f t="shared" si="0"/>
        <v>3.3924985356873896E-2</v>
      </c>
      <c r="H8">
        <f t="shared" si="6"/>
        <v>0.63372005351381056</v>
      </c>
      <c r="I8" s="74">
        <f t="shared" si="1"/>
        <v>0.16345803738675732</v>
      </c>
      <c r="J8">
        <f t="shared" si="7"/>
        <v>2.2200000000000002</v>
      </c>
      <c r="O8">
        <f t="shared" si="8"/>
        <v>86631</v>
      </c>
      <c r="Q8">
        <v>86631</v>
      </c>
      <c r="R8">
        <v>6500751</v>
      </c>
      <c r="S8">
        <v>1.35E-2</v>
      </c>
      <c r="T8">
        <v>2.2200000000000002</v>
      </c>
      <c r="U8">
        <f t="shared" si="2"/>
        <v>0.63372005351381056</v>
      </c>
      <c r="V8" s="42">
        <v>454.09</v>
      </c>
      <c r="W8" s="60">
        <v>555600</v>
      </c>
      <c r="X8" s="60">
        <v>507000</v>
      </c>
      <c r="Y8">
        <f t="shared" si="9"/>
        <v>1930</v>
      </c>
      <c r="AA8" s="69">
        <v>1911</v>
      </c>
      <c r="AB8" s="69">
        <v>1921</v>
      </c>
      <c r="AC8" s="69">
        <v>1933</v>
      </c>
      <c r="AD8" s="69">
        <v>1947</v>
      </c>
      <c r="AE8" s="69">
        <v>1954</v>
      </c>
      <c r="AF8" s="69">
        <v>1961</v>
      </c>
      <c r="AG8" s="69">
        <v>1966</v>
      </c>
      <c r="AH8" s="69">
        <v>1971</v>
      </c>
      <c r="AI8" s="69">
        <v>1976</v>
      </c>
      <c r="AJ8" s="69">
        <v>1981</v>
      </c>
      <c r="AK8" s="69">
        <v>1986</v>
      </c>
      <c r="AL8" s="70">
        <v>1991</v>
      </c>
      <c r="AM8" s="70">
        <v>1996</v>
      </c>
      <c r="AN8" s="70">
        <v>2001</v>
      </c>
      <c r="AO8" s="70">
        <v>2006</v>
      </c>
      <c r="AP8" s="70">
        <v>2011</v>
      </c>
      <c r="AQ8" s="70">
        <v>2016</v>
      </c>
    </row>
    <row r="9" spans="1:43" ht="15" thickBot="1" x14ac:dyDescent="0.35">
      <c r="A9">
        <v>50</v>
      </c>
      <c r="B9" s="13">
        <v>1931</v>
      </c>
      <c r="C9" s="40">
        <f t="shared" si="3"/>
        <v>10.005526315789472</v>
      </c>
      <c r="D9" s="43">
        <v>308.86</v>
      </c>
      <c r="E9" s="60">
        <f t="shared" si="4"/>
        <v>6552606</v>
      </c>
      <c r="F9">
        <f t="shared" si="5"/>
        <v>11400</v>
      </c>
      <c r="G9">
        <f t="shared" si="0"/>
        <v>3.239502142002678E-2</v>
      </c>
      <c r="H9">
        <f t="shared" si="6"/>
        <v>0.6352546463194555</v>
      </c>
      <c r="I9" s="74">
        <f t="shared" si="1"/>
        <v>0.16410264862560026</v>
      </c>
      <c r="J9">
        <f t="shared" si="7"/>
        <v>2.0099999999999998</v>
      </c>
      <c r="O9">
        <f t="shared" si="8"/>
        <v>74257</v>
      </c>
      <c r="Q9">
        <v>74257</v>
      </c>
      <c r="R9">
        <v>6552606</v>
      </c>
      <c r="S9">
        <v>1.14E-2</v>
      </c>
      <c r="T9">
        <v>2.0099999999999998</v>
      </c>
      <c r="U9">
        <f t="shared" si="2"/>
        <v>0.6352546463194555</v>
      </c>
      <c r="V9" s="43">
        <v>380.21</v>
      </c>
      <c r="W9" s="60">
        <v>563700</v>
      </c>
      <c r="X9" s="60">
        <v>511600</v>
      </c>
      <c r="Y9">
        <f t="shared" si="9"/>
        <v>1931</v>
      </c>
      <c r="AA9" s="67">
        <v>2560766</v>
      </c>
      <c r="AB9" s="67">
        <v>3370316</v>
      </c>
      <c r="AC9" s="67">
        <v>4232470</v>
      </c>
      <c r="AD9" s="67">
        <v>5208552</v>
      </c>
      <c r="AE9" s="68">
        <v>7073049</v>
      </c>
      <c r="AF9" s="68">
        <v>8610720</v>
      </c>
      <c r="AG9" s="68">
        <v>9612510</v>
      </c>
      <c r="AH9" s="68">
        <v>10915435</v>
      </c>
      <c r="AI9" s="68">
        <v>11650624</v>
      </c>
      <c r="AJ9" s="67">
        <v>12443331</v>
      </c>
      <c r="AK9" s="67">
        <v>13725424</v>
      </c>
      <c r="AL9" s="67">
        <v>14752907</v>
      </c>
      <c r="AM9" s="67">
        <v>15788560</v>
      </c>
      <c r="AN9" s="67">
        <v>16948056</v>
      </c>
      <c r="AO9" s="67">
        <v>18040621</v>
      </c>
      <c r="AP9" s="67">
        <v>19936359</v>
      </c>
      <c r="AQ9">
        <v>21727854</v>
      </c>
    </row>
    <row r="10" spans="1:43" ht="15" thickBot="1" x14ac:dyDescent="0.35">
      <c r="A10">
        <v>54</v>
      </c>
      <c r="B10" s="41">
        <v>1932</v>
      </c>
      <c r="C10" s="40">
        <f t="shared" si="3"/>
        <v>10.280526315789475</v>
      </c>
      <c r="D10" s="40">
        <v>314.33</v>
      </c>
      <c r="E10" s="60">
        <f t="shared" si="4"/>
        <v>6603785</v>
      </c>
      <c r="F10">
        <f t="shared" si="5"/>
        <v>11600</v>
      </c>
      <c r="G10">
        <f t="shared" si="0"/>
        <v>3.2706156955395527E-2</v>
      </c>
      <c r="H10">
        <f t="shared" si="6"/>
        <v>0.63678923912510044</v>
      </c>
      <c r="I10" s="74">
        <f t="shared" si="1"/>
        <v>0.16532942850198787</v>
      </c>
      <c r="J10">
        <f t="shared" si="7"/>
        <v>1.86</v>
      </c>
      <c r="O10">
        <f t="shared" si="8"/>
        <v>75846</v>
      </c>
      <c r="Q10">
        <v>75846</v>
      </c>
      <c r="R10">
        <v>6603785</v>
      </c>
      <c r="S10">
        <v>1.1599999999999999E-2</v>
      </c>
      <c r="T10">
        <v>1.86</v>
      </c>
      <c r="U10">
        <f>U11-AC$14</f>
        <v>0.63678923912510044</v>
      </c>
      <c r="V10" s="40">
        <v>390.66</v>
      </c>
      <c r="W10" s="60">
        <v>573200</v>
      </c>
      <c r="X10" s="60">
        <v>518600</v>
      </c>
      <c r="Y10">
        <f t="shared" si="9"/>
        <v>1932</v>
      </c>
      <c r="AA10" s="67">
        <v>1894239</v>
      </c>
      <c r="AB10" s="67">
        <v>2066478</v>
      </c>
      <c r="AC10" s="67">
        <v>2398130</v>
      </c>
      <c r="AD10" s="67">
        <v>2372268</v>
      </c>
      <c r="AE10" s="68">
        <v>1913824</v>
      </c>
      <c r="AF10" s="68">
        <v>1897466</v>
      </c>
      <c r="AG10" s="68">
        <v>1937952</v>
      </c>
      <c r="AH10" s="68">
        <v>1842187</v>
      </c>
      <c r="AI10" s="68">
        <v>1897848</v>
      </c>
      <c r="AJ10" s="67">
        <v>2073565</v>
      </c>
      <c r="AK10" s="67">
        <v>2292926</v>
      </c>
      <c r="AL10" s="67">
        <v>2531101</v>
      </c>
      <c r="AM10" s="67">
        <v>2522154</v>
      </c>
      <c r="AN10" s="67">
        <v>2465184</v>
      </c>
      <c r="AO10" s="67">
        <v>2410345</v>
      </c>
      <c r="AP10" s="67">
        <v>2403665</v>
      </c>
      <c r="AQ10">
        <v>2463053</v>
      </c>
    </row>
    <row r="11" spans="1:43" ht="15" thickBot="1" x14ac:dyDescent="0.35">
      <c r="A11">
        <v>58</v>
      </c>
      <c r="B11" s="9">
        <v>1933</v>
      </c>
      <c r="C11" s="40">
        <f t="shared" si="3"/>
        <v>10.756315789473684</v>
      </c>
      <c r="D11" s="42">
        <v>329.34</v>
      </c>
      <c r="E11" s="60">
        <f t="shared" si="4"/>
        <v>6656695</v>
      </c>
      <c r="F11">
        <f t="shared" si="5"/>
        <v>12500</v>
      </c>
      <c r="G11">
        <f t="shared" si="0"/>
        <v>3.2660216765268979E-2</v>
      </c>
      <c r="H11">
        <f t="shared" si="6"/>
        <v>0.63832383193074538</v>
      </c>
      <c r="I11" s="74">
        <f t="shared" si="1"/>
        <v>0.16710995471476461</v>
      </c>
      <c r="J11">
        <f t="shared" si="7"/>
        <v>1.83</v>
      </c>
      <c r="O11">
        <f t="shared" si="8"/>
        <v>82753</v>
      </c>
      <c r="Q11">
        <v>82753</v>
      </c>
      <c r="R11">
        <v>6656695</v>
      </c>
      <c r="S11">
        <v>1.2500000000000001E-2</v>
      </c>
      <c r="T11">
        <v>1.83</v>
      </c>
      <c r="U11">
        <f>Z11</f>
        <v>0.63832383193074538</v>
      </c>
      <c r="V11" s="42">
        <v>408.74</v>
      </c>
      <c r="W11" s="60">
        <v>582600</v>
      </c>
      <c r="X11" s="60">
        <v>529800</v>
      </c>
      <c r="Y11">
        <f t="shared" si="9"/>
        <v>1933</v>
      </c>
      <c r="Z11">
        <f>AC11</f>
        <v>0.63832383193074538</v>
      </c>
      <c r="AA11">
        <f>AA9/(AA9+AA10)</f>
        <v>0.57480653781533353</v>
      </c>
      <c r="AB11">
        <f t="shared" ref="AB11:AQ11" si="10">AB9/(AB9+AB10)</f>
        <v>0.61990871826300575</v>
      </c>
      <c r="AC11">
        <f t="shared" si="10"/>
        <v>0.63832383193074538</v>
      </c>
      <c r="AD11">
        <f t="shared" si="10"/>
        <v>0.68706973651926839</v>
      </c>
      <c r="AE11">
        <f t="shared" si="10"/>
        <v>0.78704227822068917</v>
      </c>
      <c r="AF11">
        <f t="shared" si="10"/>
        <v>0.81942972840412232</v>
      </c>
      <c r="AG11">
        <f t="shared" si="10"/>
        <v>0.83221865930557581</v>
      </c>
      <c r="AH11">
        <f t="shared" si="10"/>
        <v>0.85560106734624997</v>
      </c>
      <c r="AI11">
        <f t="shared" si="10"/>
        <v>0.85992162068165323</v>
      </c>
      <c r="AJ11">
        <f t="shared" si="10"/>
        <v>0.85716195803841266</v>
      </c>
      <c r="AK11">
        <f t="shared" si="10"/>
        <v>0.85685629293903554</v>
      </c>
      <c r="AL11">
        <f t="shared" si="10"/>
        <v>0.85355821404387222</v>
      </c>
      <c r="AM11">
        <f t="shared" si="10"/>
        <v>0.86225802008594532</v>
      </c>
      <c r="AN11">
        <f t="shared" si="10"/>
        <v>0.87301532356268197</v>
      </c>
      <c r="AO11">
        <f t="shared" si="10"/>
        <v>0.88214028618501439</v>
      </c>
      <c r="AP11">
        <f t="shared" si="10"/>
        <v>0.89240544235762687</v>
      </c>
      <c r="AQ11">
        <f t="shared" si="10"/>
        <v>0.89818269319128874</v>
      </c>
    </row>
    <row r="12" spans="1:43" ht="15" thickBot="1" x14ac:dyDescent="0.35">
      <c r="A12">
        <v>62</v>
      </c>
      <c r="B12" s="9">
        <v>1934</v>
      </c>
      <c r="C12" s="40">
        <f t="shared" si="3"/>
        <v>11.978684210526316</v>
      </c>
      <c r="D12" s="42">
        <v>333.81</v>
      </c>
      <c r="E12" s="60">
        <f t="shared" si="4"/>
        <v>6707247</v>
      </c>
      <c r="F12">
        <f t="shared" si="5"/>
        <v>13000</v>
      </c>
      <c r="G12">
        <f t="shared" si="0"/>
        <v>3.5884737457015418E-2</v>
      </c>
      <c r="H12">
        <f t="shared" si="6"/>
        <v>0.64180568225849699</v>
      </c>
      <c r="I12" s="74">
        <f t="shared" si="1"/>
        <v>0.16947340689853826</v>
      </c>
      <c r="J12">
        <f t="shared" si="7"/>
        <v>1.9</v>
      </c>
      <c r="O12">
        <f t="shared" si="8"/>
        <v>86859</v>
      </c>
      <c r="Q12">
        <v>86859</v>
      </c>
      <c r="R12">
        <v>6707247</v>
      </c>
      <c r="S12">
        <v>1.2999999999999999E-2</v>
      </c>
      <c r="T12">
        <v>1.9</v>
      </c>
      <c r="U12">
        <f>U11+Z$12</f>
        <v>0.64180568225849699</v>
      </c>
      <c r="V12" s="42">
        <v>455.19</v>
      </c>
      <c r="W12" s="60">
        <v>596300</v>
      </c>
      <c r="X12" s="60">
        <v>540400</v>
      </c>
      <c r="Y12">
        <f t="shared" si="9"/>
        <v>1934</v>
      </c>
      <c r="Z12">
        <f>(Z$25-Z$11)/14</f>
        <v>3.4818503277516438E-3</v>
      </c>
    </row>
    <row r="13" spans="1:43" ht="15" thickBot="1" x14ac:dyDescent="0.35">
      <c r="A13">
        <v>67</v>
      </c>
      <c r="B13" s="13">
        <v>1935</v>
      </c>
      <c r="C13" s="40">
        <f t="shared" si="3"/>
        <v>12.473421052631579</v>
      </c>
      <c r="D13" s="43">
        <v>339.28</v>
      </c>
      <c r="E13" s="60">
        <f t="shared" si="4"/>
        <v>6755662</v>
      </c>
      <c r="F13">
        <f t="shared" si="5"/>
        <v>13700</v>
      </c>
      <c r="G13">
        <f t="shared" si="0"/>
        <v>3.6764386502686805E-2</v>
      </c>
      <c r="H13">
        <f t="shared" si="6"/>
        <v>0.6452875325862486</v>
      </c>
      <c r="I13" s="74">
        <f t="shared" si="1"/>
        <v>0.17129335363432924</v>
      </c>
      <c r="J13">
        <f t="shared" si="7"/>
        <v>1.96</v>
      </c>
      <c r="O13">
        <f t="shared" si="8"/>
        <v>91734</v>
      </c>
      <c r="Q13">
        <v>91734</v>
      </c>
      <c r="R13">
        <v>6755662</v>
      </c>
      <c r="S13">
        <v>1.37E-2</v>
      </c>
      <c r="T13">
        <v>1.96</v>
      </c>
      <c r="U13">
        <f>U12+Z$12</f>
        <v>0.6452875325862486</v>
      </c>
      <c r="V13" s="43">
        <v>473.99</v>
      </c>
      <c r="W13" s="60">
        <v>608100</v>
      </c>
      <c r="X13" s="60">
        <v>549100</v>
      </c>
      <c r="Y13">
        <f t="shared" si="9"/>
        <v>1935</v>
      </c>
    </row>
    <row r="14" spans="1:43" ht="15" thickBot="1" x14ac:dyDescent="0.35">
      <c r="A14">
        <v>71</v>
      </c>
      <c r="B14" s="41">
        <v>1936</v>
      </c>
      <c r="C14" s="40">
        <f t="shared" si="3"/>
        <v>12.307105263157895</v>
      </c>
      <c r="D14" s="40">
        <v>334.75</v>
      </c>
      <c r="E14" s="60">
        <f t="shared" si="4"/>
        <v>6810413</v>
      </c>
      <c r="F14">
        <f t="shared" si="5"/>
        <v>14400</v>
      </c>
      <c r="G14">
        <f t="shared" si="0"/>
        <v>3.6765064266341733E-2</v>
      </c>
      <c r="H14">
        <f t="shared" si="6"/>
        <v>0.64876938291400021</v>
      </c>
      <c r="I14" s="74">
        <f t="shared" si="1"/>
        <v>0.17182511545188228</v>
      </c>
      <c r="J14">
        <f t="shared" si="7"/>
        <v>2.0499999999999998</v>
      </c>
      <c r="O14">
        <f t="shared" si="8"/>
        <v>97362</v>
      </c>
      <c r="Q14">
        <v>97362</v>
      </c>
      <c r="R14">
        <v>6810413</v>
      </c>
      <c r="S14">
        <v>1.44E-2</v>
      </c>
      <c r="T14">
        <v>2.0499999999999998</v>
      </c>
      <c r="U14">
        <f>U13+Z$12</f>
        <v>0.64876938291400021</v>
      </c>
      <c r="V14" s="40">
        <v>467.67</v>
      </c>
      <c r="W14" s="60">
        <v>612600</v>
      </c>
      <c r="X14" s="60">
        <v>557600</v>
      </c>
      <c r="Y14">
        <f t="shared" si="9"/>
        <v>1936</v>
      </c>
      <c r="AA14" s="71"/>
      <c r="AC14">
        <f>(AC11-AB11)/12</f>
        <v>1.5345928056449687E-3</v>
      </c>
    </row>
    <row r="15" spans="1:43" ht="15" thickBot="1" x14ac:dyDescent="0.35">
      <c r="A15">
        <v>75</v>
      </c>
      <c r="B15" s="9">
        <v>1937</v>
      </c>
      <c r="C15" s="40">
        <f t="shared" si="3"/>
        <v>13.203947368421053</v>
      </c>
      <c r="D15" s="42">
        <v>359.75</v>
      </c>
      <c r="E15" s="60">
        <f t="shared" si="4"/>
        <v>6871492</v>
      </c>
      <c r="F15">
        <f t="shared" si="5"/>
        <v>14700</v>
      </c>
      <c r="G15">
        <f t="shared" si="0"/>
        <v>3.6703119856625582E-2</v>
      </c>
      <c r="H15">
        <f t="shared" si="6"/>
        <v>0.65225123324175183</v>
      </c>
      <c r="I15" s="74">
        <f t="shared" si="1"/>
        <v>0.17207325570632986</v>
      </c>
      <c r="J15">
        <f t="shared" si="7"/>
        <v>2.17</v>
      </c>
      <c r="O15">
        <f t="shared" si="8"/>
        <v>100270</v>
      </c>
      <c r="Q15">
        <v>100270</v>
      </c>
      <c r="R15">
        <v>6871492</v>
      </c>
      <c r="S15">
        <v>1.47E-2</v>
      </c>
      <c r="T15">
        <v>2.17</v>
      </c>
      <c r="U15">
        <f>U14+Z$12</f>
        <v>0.65225123324175183</v>
      </c>
      <c r="V15" s="42">
        <v>501.75</v>
      </c>
      <c r="W15" s="60">
        <v>614700</v>
      </c>
      <c r="X15" s="60">
        <v>567700</v>
      </c>
      <c r="Y15">
        <f t="shared" si="9"/>
        <v>1937</v>
      </c>
    </row>
    <row r="16" spans="1:43" ht="15" thickBot="1" x14ac:dyDescent="0.35">
      <c r="A16">
        <v>81</v>
      </c>
      <c r="B16" s="9">
        <v>1938</v>
      </c>
      <c r="C16" s="40">
        <f t="shared" si="3"/>
        <v>13.116842105263158</v>
      </c>
      <c r="D16" s="42">
        <v>359.98</v>
      </c>
      <c r="E16" s="60">
        <f t="shared" si="4"/>
        <v>6935909</v>
      </c>
      <c r="F16">
        <f t="shared" si="5"/>
        <v>15600</v>
      </c>
      <c r="G16">
        <f t="shared" si="0"/>
        <v>3.6437696831110498E-2</v>
      </c>
      <c r="H16">
        <f t="shared" si="6"/>
        <v>0.65573308356950344</v>
      </c>
      <c r="I16" s="74">
        <f t="shared" si="1"/>
        <v>0.17145553668596286</v>
      </c>
      <c r="J16">
        <f t="shared" si="7"/>
        <v>2.2000000000000002</v>
      </c>
      <c r="O16">
        <f t="shared" si="8"/>
        <v>107352</v>
      </c>
      <c r="Q16">
        <v>107352</v>
      </c>
      <c r="R16">
        <v>6935909</v>
      </c>
      <c r="S16">
        <v>1.5599999999999999E-2</v>
      </c>
      <c r="T16">
        <v>2.2000000000000002</v>
      </c>
      <c r="U16">
        <f>U15+Z$12</f>
        <v>0.65573308356950344</v>
      </c>
      <c r="V16" s="42">
        <v>498.44</v>
      </c>
      <c r="W16" s="60">
        <v>611100</v>
      </c>
      <c r="X16" s="60">
        <v>578100</v>
      </c>
      <c r="Y16">
        <f t="shared" si="9"/>
        <v>1938</v>
      </c>
    </row>
    <row r="17" spans="1:26" ht="15" thickBot="1" x14ac:dyDescent="0.35">
      <c r="A17">
        <v>85</v>
      </c>
      <c r="B17" s="13">
        <v>1939</v>
      </c>
      <c r="C17" s="40">
        <f t="shared" si="3"/>
        <v>12.915263157894737</v>
      </c>
      <c r="D17" s="43">
        <v>355.7</v>
      </c>
      <c r="E17" s="60">
        <f t="shared" si="4"/>
        <v>7004912</v>
      </c>
      <c r="F17">
        <f t="shared" si="5"/>
        <v>15500</v>
      </c>
      <c r="G17">
        <f t="shared" si="0"/>
        <v>3.6309426926889897E-2</v>
      </c>
      <c r="H17">
        <f t="shared" si="6"/>
        <v>0.65921493389725505</v>
      </c>
      <c r="I17" s="74">
        <f t="shared" si="1"/>
        <v>0.17056602566884493</v>
      </c>
      <c r="J17">
        <f t="shared" si="7"/>
        <v>2.25</v>
      </c>
      <c r="O17">
        <f t="shared" si="8"/>
        <v>107312</v>
      </c>
      <c r="Q17">
        <v>107312</v>
      </c>
      <c r="R17">
        <v>7004912</v>
      </c>
      <c r="S17">
        <v>1.55E-2</v>
      </c>
      <c r="T17">
        <v>2.25</v>
      </c>
      <c r="U17">
        <f>U16+Z$12</f>
        <v>0.65921493389725505</v>
      </c>
      <c r="V17" s="43">
        <v>490.78</v>
      </c>
      <c r="W17" s="60">
        <v>601400</v>
      </c>
      <c r="X17" s="60">
        <v>593400</v>
      </c>
      <c r="Y17">
        <f t="shared" si="9"/>
        <v>1939</v>
      </c>
    </row>
    <row r="18" spans="1:26" ht="15" thickBot="1" x14ac:dyDescent="0.35">
      <c r="A18">
        <v>89</v>
      </c>
      <c r="B18" s="41">
        <v>1940</v>
      </c>
      <c r="C18" s="40">
        <f t="shared" si="3"/>
        <v>12.916842105263157</v>
      </c>
      <c r="D18" s="40">
        <v>360.53</v>
      </c>
      <c r="E18" s="60">
        <f t="shared" si="4"/>
        <v>7077586</v>
      </c>
      <c r="F18">
        <f t="shared" si="5"/>
        <v>15600</v>
      </c>
      <c r="G18">
        <f t="shared" si="0"/>
        <v>3.5827371107156572E-2</v>
      </c>
      <c r="H18">
        <f t="shared" si="6"/>
        <v>0.66269678422500666</v>
      </c>
      <c r="I18" s="74">
        <f t="shared" si="1"/>
        <v>0.17000146660174811</v>
      </c>
      <c r="J18">
        <f t="shared" si="7"/>
        <v>2.3199999999999998</v>
      </c>
      <c r="O18">
        <f t="shared" si="8"/>
        <v>109386</v>
      </c>
      <c r="Q18">
        <v>109386</v>
      </c>
      <c r="R18">
        <v>7077586</v>
      </c>
      <c r="S18">
        <v>1.5599999999999999E-2</v>
      </c>
      <c r="T18">
        <v>2.3199999999999998</v>
      </c>
      <c r="U18">
        <f>U17+Z$12</f>
        <v>0.66269678422500666</v>
      </c>
      <c r="V18" s="40">
        <v>490.84</v>
      </c>
      <c r="W18" s="60">
        <v>596500</v>
      </c>
      <c r="X18" s="60">
        <v>606700</v>
      </c>
      <c r="Y18">
        <f t="shared" si="9"/>
        <v>1940</v>
      </c>
    </row>
    <row r="19" spans="1:26" ht="15" thickBot="1" x14ac:dyDescent="0.35">
      <c r="A19">
        <v>93</v>
      </c>
      <c r="B19" s="9">
        <v>1941</v>
      </c>
      <c r="C19" s="40">
        <f t="shared" si="3"/>
        <v>13.427894736842106</v>
      </c>
      <c r="D19" s="42">
        <v>360.92</v>
      </c>
      <c r="E19" s="60">
        <f t="shared" si="4"/>
        <v>7143598</v>
      </c>
      <c r="F19">
        <f t="shared" si="5"/>
        <v>16600</v>
      </c>
      <c r="G19">
        <f t="shared" si="0"/>
        <v>3.7204629105735632E-2</v>
      </c>
      <c r="H19">
        <f t="shared" si="6"/>
        <v>0.66617863455275828</v>
      </c>
      <c r="I19" s="74">
        <f t="shared" si="1"/>
        <v>0.17044632130755399</v>
      </c>
      <c r="J19">
        <f t="shared" si="7"/>
        <v>2.34</v>
      </c>
      <c r="O19">
        <f t="shared" si="8"/>
        <v>117585</v>
      </c>
      <c r="Q19">
        <v>117585</v>
      </c>
      <c r="R19">
        <v>7143598</v>
      </c>
      <c r="S19">
        <v>1.66E-2</v>
      </c>
      <c r="T19">
        <v>2.34</v>
      </c>
      <c r="U19">
        <f>U18+Z$12</f>
        <v>0.66617863455275828</v>
      </c>
      <c r="V19" s="42">
        <v>510.26</v>
      </c>
      <c r="W19" s="60">
        <v>606400</v>
      </c>
      <c r="X19" s="60">
        <v>611200</v>
      </c>
      <c r="Y19">
        <f t="shared" si="9"/>
        <v>1941</v>
      </c>
    </row>
    <row r="20" spans="1:26" ht="15" thickBot="1" x14ac:dyDescent="0.35">
      <c r="A20">
        <v>97</v>
      </c>
      <c r="B20" s="9">
        <v>1942</v>
      </c>
      <c r="C20" s="40">
        <f t="shared" si="3"/>
        <v>13.121842105263157</v>
      </c>
      <c r="D20" s="42">
        <v>361.6</v>
      </c>
      <c r="E20" s="60">
        <f t="shared" si="4"/>
        <v>7201096</v>
      </c>
      <c r="F20">
        <f t="shared" si="5"/>
        <v>18900</v>
      </c>
      <c r="G20">
        <f t="shared" si="0"/>
        <v>3.6288280158360497E-2</v>
      </c>
      <c r="H20">
        <f t="shared" si="6"/>
        <v>0.66966048488050989</v>
      </c>
      <c r="I20" s="74">
        <f t="shared" si="1"/>
        <v>0.17004356003586121</v>
      </c>
      <c r="J20">
        <f t="shared" si="7"/>
        <v>2.37</v>
      </c>
      <c r="O20">
        <f t="shared" si="8"/>
        <v>134826</v>
      </c>
      <c r="Q20">
        <v>134826</v>
      </c>
      <c r="R20">
        <v>7201096</v>
      </c>
      <c r="S20">
        <v>1.89E-2</v>
      </c>
      <c r="T20">
        <v>2.37</v>
      </c>
      <c r="U20">
        <f>U19+Z$12</f>
        <v>0.66966048488050989</v>
      </c>
      <c r="V20" s="42">
        <v>498.63</v>
      </c>
      <c r="W20" s="60">
        <v>612700</v>
      </c>
      <c r="X20" s="60">
        <v>611800</v>
      </c>
      <c r="Y20">
        <f t="shared" si="9"/>
        <v>1942</v>
      </c>
    </row>
    <row r="21" spans="1:26" ht="15" thickBot="1" x14ac:dyDescent="0.35">
      <c r="A21">
        <v>101</v>
      </c>
      <c r="B21" s="13">
        <v>1943</v>
      </c>
      <c r="C21" s="40">
        <f t="shared" si="3"/>
        <v>12.794473684210526</v>
      </c>
      <c r="D21" s="43">
        <v>354.59</v>
      </c>
      <c r="E21" s="60">
        <f t="shared" si="4"/>
        <v>7269658</v>
      </c>
      <c r="F21">
        <f t="shared" si="5"/>
        <v>20400</v>
      </c>
      <c r="G21">
        <f t="shared" si="0"/>
        <v>3.6082443622805292E-2</v>
      </c>
      <c r="H21">
        <f t="shared" si="6"/>
        <v>0.6731423352082615</v>
      </c>
      <c r="I21" s="74">
        <f t="shared" si="1"/>
        <v>0.16854988226406248</v>
      </c>
      <c r="J21">
        <f t="shared" si="7"/>
        <v>2.5</v>
      </c>
      <c r="O21">
        <f t="shared" si="8"/>
        <v>146573</v>
      </c>
      <c r="Q21">
        <v>146573</v>
      </c>
      <c r="R21">
        <v>7269658</v>
      </c>
      <c r="S21">
        <v>2.0400000000000001E-2</v>
      </c>
      <c r="T21">
        <v>2.5</v>
      </c>
      <c r="U21">
        <f>U20+Z$12</f>
        <v>0.6731423352082615</v>
      </c>
      <c r="V21" s="43">
        <v>486.19</v>
      </c>
      <c r="W21" s="60">
        <v>621100</v>
      </c>
      <c r="X21" s="60">
        <v>604200</v>
      </c>
      <c r="Y21">
        <f t="shared" si="9"/>
        <v>1943</v>
      </c>
    </row>
    <row r="22" spans="1:26" ht="15" thickBot="1" x14ac:dyDescent="0.35">
      <c r="A22">
        <v>105</v>
      </c>
      <c r="B22" s="41">
        <v>1944</v>
      </c>
      <c r="C22" s="40">
        <f t="shared" si="3"/>
        <v>12.825263157894737</v>
      </c>
      <c r="D22" s="40">
        <v>354.44</v>
      </c>
      <c r="E22" s="60">
        <f t="shared" si="4"/>
        <v>7347024</v>
      </c>
      <c r="F22">
        <f t="shared" si="5"/>
        <v>19900</v>
      </c>
      <c r="G22">
        <f t="shared" si="0"/>
        <v>3.6184581756841035E-2</v>
      </c>
      <c r="H22">
        <f t="shared" si="6"/>
        <v>0.67662418553601311</v>
      </c>
      <c r="I22" s="74">
        <f t="shared" si="1"/>
        <v>0.16590390884799069</v>
      </c>
      <c r="J22">
        <f t="shared" si="7"/>
        <v>2.57</v>
      </c>
      <c r="O22">
        <f t="shared" si="8"/>
        <v>144828</v>
      </c>
      <c r="Q22">
        <v>144828</v>
      </c>
      <c r="R22">
        <v>7347024</v>
      </c>
      <c r="S22">
        <v>1.9900000000000001E-2</v>
      </c>
      <c r="T22">
        <v>2.57</v>
      </c>
      <c r="U22">
        <f>U21+Z$12</f>
        <v>0.67662418553601311</v>
      </c>
      <c r="V22" s="40">
        <v>487.36</v>
      </c>
      <c r="W22" s="60">
        <v>628300</v>
      </c>
      <c r="X22" s="60">
        <v>590600</v>
      </c>
      <c r="Y22">
        <f t="shared" si="9"/>
        <v>1944</v>
      </c>
    </row>
    <row r="23" spans="1:26" ht="15" thickBot="1" x14ac:dyDescent="0.35">
      <c r="A23">
        <v>109</v>
      </c>
      <c r="B23" s="9">
        <v>1945</v>
      </c>
      <c r="C23" s="40">
        <f t="shared" si="3"/>
        <v>12.825263157894737</v>
      </c>
      <c r="D23" s="42">
        <v>354.44</v>
      </c>
      <c r="E23" s="60">
        <f t="shared" si="4"/>
        <v>7430197</v>
      </c>
      <c r="F23">
        <f t="shared" si="5"/>
        <v>18600</v>
      </c>
      <c r="G23">
        <f t="shared" si="0"/>
        <v>3.6184581756841035E-2</v>
      </c>
      <c r="H23">
        <f t="shared" si="6"/>
        <v>0.68010603586376472</v>
      </c>
      <c r="I23" s="74">
        <f t="shared" si="1"/>
        <v>0.16353536790478099</v>
      </c>
      <c r="J23">
        <f t="shared" si="7"/>
        <v>2.67</v>
      </c>
      <c r="O23">
        <f t="shared" si="8"/>
        <v>136457</v>
      </c>
      <c r="Q23">
        <v>136457</v>
      </c>
      <c r="R23">
        <v>7430197</v>
      </c>
      <c r="S23">
        <v>1.8599999999999998E-2</v>
      </c>
      <c r="T23">
        <v>2.67</v>
      </c>
      <c r="U23">
        <f>U22+Z$12</f>
        <v>0.68010603586376472</v>
      </c>
      <c r="V23" s="42">
        <v>487.36</v>
      </c>
      <c r="W23" s="60">
        <v>632300</v>
      </c>
      <c r="X23" s="60">
        <v>582800</v>
      </c>
      <c r="Y23">
        <f t="shared" si="9"/>
        <v>1945</v>
      </c>
    </row>
    <row r="24" spans="1:26" ht="15" thickBot="1" x14ac:dyDescent="0.35">
      <c r="A24">
        <v>113</v>
      </c>
      <c r="B24" s="9">
        <v>1946</v>
      </c>
      <c r="C24" s="40">
        <f t="shared" si="3"/>
        <v>13.431052631578947</v>
      </c>
      <c r="D24" s="42">
        <v>380.07</v>
      </c>
      <c r="E24" s="60">
        <f t="shared" si="4"/>
        <v>7517981</v>
      </c>
      <c r="F24">
        <f t="shared" si="5"/>
        <v>17600</v>
      </c>
      <c r="G24">
        <f t="shared" si="0"/>
        <v>3.533836564732535E-2</v>
      </c>
      <c r="H24">
        <f t="shared" si="6"/>
        <v>0.68358788619151634</v>
      </c>
      <c r="I24" s="74">
        <f t="shared" si="1"/>
        <v>0.161851965308239</v>
      </c>
      <c r="J24">
        <f t="shared" si="7"/>
        <v>2.87</v>
      </c>
      <c r="O24">
        <f t="shared" si="8"/>
        <v>130820</v>
      </c>
      <c r="Q24">
        <v>130820</v>
      </c>
      <c r="R24">
        <v>7517981</v>
      </c>
      <c r="S24">
        <v>1.7600000000000001E-2</v>
      </c>
      <c r="T24">
        <v>2.87</v>
      </c>
      <c r="U24">
        <f>U23+Z$12</f>
        <v>0.68358788619151634</v>
      </c>
      <c r="V24" s="42">
        <v>510.38</v>
      </c>
      <c r="W24" s="60">
        <v>625600</v>
      </c>
      <c r="X24" s="60">
        <v>591200</v>
      </c>
      <c r="Y24">
        <f t="shared" si="9"/>
        <v>1946</v>
      </c>
    </row>
    <row r="25" spans="1:26" ht="15" thickBot="1" x14ac:dyDescent="0.35">
      <c r="A25">
        <v>118</v>
      </c>
      <c r="B25" s="13">
        <v>1947</v>
      </c>
      <c r="C25" s="40">
        <f t="shared" si="3"/>
        <v>14.757368421052631</v>
      </c>
      <c r="D25" s="43">
        <v>379.66</v>
      </c>
      <c r="E25" s="60">
        <f t="shared" si="4"/>
        <v>7637963</v>
      </c>
      <c r="F25">
        <f t="shared" si="5"/>
        <v>16900</v>
      </c>
      <c r="G25">
        <f t="shared" si="0"/>
        <v>3.8869958439268368E-2</v>
      </c>
      <c r="H25">
        <f t="shared" si="6"/>
        <v>0.68706973651926795</v>
      </c>
      <c r="I25" s="74">
        <f t="shared" si="1"/>
        <v>0.15911310384719068</v>
      </c>
      <c r="J25">
        <f t="shared" si="7"/>
        <v>3.15</v>
      </c>
      <c r="O25">
        <f t="shared" si="8"/>
        <v>126857</v>
      </c>
      <c r="Q25">
        <v>126857</v>
      </c>
      <c r="R25">
        <v>7637963</v>
      </c>
      <c r="S25">
        <v>1.6899999999999998E-2</v>
      </c>
      <c r="T25">
        <v>3.15</v>
      </c>
      <c r="U25">
        <f>U24+Z$12</f>
        <v>0.68706973651926795</v>
      </c>
      <c r="V25" s="43">
        <v>560.78</v>
      </c>
      <c r="W25" s="60">
        <v>616200</v>
      </c>
      <c r="X25" s="60">
        <v>599100</v>
      </c>
      <c r="Y25">
        <f t="shared" si="9"/>
        <v>1947</v>
      </c>
      <c r="Z25">
        <f>AD11</f>
        <v>0.68706973651926839</v>
      </c>
    </row>
    <row r="26" spans="1:26" ht="15" thickBot="1" x14ac:dyDescent="0.35">
      <c r="A26">
        <v>122</v>
      </c>
      <c r="B26" s="41">
        <v>1948</v>
      </c>
      <c r="C26" s="40">
        <f t="shared" si="3"/>
        <v>14.200526315789475</v>
      </c>
      <c r="D26" s="40">
        <v>375.52</v>
      </c>
      <c r="E26" s="60">
        <f t="shared" si="4"/>
        <v>7792465</v>
      </c>
      <c r="F26">
        <f t="shared" si="5"/>
        <v>18000</v>
      </c>
      <c r="G26">
        <f t="shared" si="0"/>
        <v>3.7815632498374191E-2</v>
      </c>
      <c r="H26">
        <f t="shared" si="6"/>
        <v>0.70135152819089952</v>
      </c>
      <c r="I26" s="74">
        <f t="shared" si="1"/>
        <v>0.15824261000851464</v>
      </c>
      <c r="J26">
        <f t="shared" si="7"/>
        <v>3.5</v>
      </c>
      <c r="O26">
        <f t="shared" si="8"/>
        <v>137116</v>
      </c>
      <c r="Q26">
        <v>137116</v>
      </c>
      <c r="R26">
        <v>7792465</v>
      </c>
      <c r="S26">
        <v>1.7999999999999999E-2</v>
      </c>
      <c r="T26">
        <v>3.5</v>
      </c>
      <c r="U26">
        <f>U25+Z$26</f>
        <v>0.70135152819089952</v>
      </c>
      <c r="V26" s="40">
        <v>539.62</v>
      </c>
      <c r="W26" s="60">
        <v>619300</v>
      </c>
      <c r="X26" s="60">
        <v>613800</v>
      </c>
      <c r="Y26">
        <f t="shared" si="9"/>
        <v>1948</v>
      </c>
      <c r="Z26">
        <f>(Z$32-Z$25)/7</f>
        <v>1.4281791671631541E-2</v>
      </c>
    </row>
    <row r="27" spans="1:26" ht="15" thickBot="1" x14ac:dyDescent="0.35">
      <c r="A27">
        <v>126</v>
      </c>
      <c r="B27" s="9">
        <v>1949</v>
      </c>
      <c r="C27" s="40">
        <f t="shared" si="3"/>
        <v>13.739210526315791</v>
      </c>
      <c r="D27" s="42">
        <v>372.1</v>
      </c>
      <c r="E27" s="60">
        <f t="shared" si="4"/>
        <v>8045570</v>
      </c>
      <c r="F27">
        <f t="shared" si="5"/>
        <v>18500</v>
      </c>
      <c r="G27">
        <f t="shared" si="0"/>
        <v>3.6923435975049157E-2</v>
      </c>
      <c r="H27">
        <f t="shared" si="6"/>
        <v>0.71563331986253109</v>
      </c>
      <c r="I27" s="74">
        <f t="shared" si="1"/>
        <v>0.15796270494197429</v>
      </c>
      <c r="J27">
        <f t="shared" si="7"/>
        <v>3.85</v>
      </c>
      <c r="O27">
        <f t="shared" si="8"/>
        <v>143883</v>
      </c>
      <c r="Q27">
        <v>143883</v>
      </c>
      <c r="R27">
        <v>8045570</v>
      </c>
      <c r="S27">
        <v>1.8499999999999999E-2</v>
      </c>
      <c r="T27">
        <v>3.85</v>
      </c>
      <c r="U27">
        <f>U26+Z$26</f>
        <v>0.71563331986253109</v>
      </c>
      <c r="V27" s="42">
        <v>522.09</v>
      </c>
      <c r="W27" s="60">
        <v>629900</v>
      </c>
      <c r="X27" s="60">
        <v>641000</v>
      </c>
      <c r="Y27">
        <f t="shared" si="9"/>
        <v>1949</v>
      </c>
    </row>
    <row r="28" spans="1:26" ht="15" thickBot="1" x14ac:dyDescent="0.35">
      <c r="A28">
        <v>130</v>
      </c>
      <c r="B28" s="9">
        <v>1950</v>
      </c>
      <c r="C28" s="40">
        <f t="shared" si="3"/>
        <v>14.944473684210527</v>
      </c>
      <c r="D28" s="42">
        <v>429.9</v>
      </c>
      <c r="E28" s="60">
        <f t="shared" si="4"/>
        <v>8307481</v>
      </c>
      <c r="F28">
        <f t="shared" si="5"/>
        <v>19300</v>
      </c>
      <c r="G28">
        <f t="shared" si="0"/>
        <v>3.4762674306142188E-2</v>
      </c>
      <c r="H28">
        <f t="shared" si="6"/>
        <v>0.72991511153416266</v>
      </c>
      <c r="I28" s="74">
        <f t="shared" si="1"/>
        <v>0.15870033286865176</v>
      </c>
      <c r="J28">
        <f t="shared" si="7"/>
        <v>4.2</v>
      </c>
      <c r="O28">
        <f t="shared" si="8"/>
        <v>155559</v>
      </c>
      <c r="Q28">
        <v>155559</v>
      </c>
      <c r="R28">
        <v>8307481</v>
      </c>
      <c r="S28">
        <v>1.9300000000000001E-2</v>
      </c>
      <c r="T28">
        <v>4.2</v>
      </c>
      <c r="U28">
        <f>U27+Z$26</f>
        <v>0.72991511153416266</v>
      </c>
      <c r="V28" s="42">
        <v>567.89</v>
      </c>
      <c r="W28" s="60">
        <v>641000</v>
      </c>
      <c r="X28" s="60">
        <v>677400</v>
      </c>
      <c r="Y28">
        <f t="shared" si="9"/>
        <v>1950</v>
      </c>
    </row>
    <row r="29" spans="1:26" ht="15" thickBot="1" x14ac:dyDescent="0.35">
      <c r="A29">
        <v>135</v>
      </c>
      <c r="B29" s="13">
        <v>1951</v>
      </c>
      <c r="C29" s="40">
        <f t="shared" si="3"/>
        <v>14.735526315789475</v>
      </c>
      <c r="D29" s="43">
        <v>444.4</v>
      </c>
      <c r="E29" s="60">
        <f t="shared" si="4"/>
        <v>8527907</v>
      </c>
      <c r="F29">
        <f t="shared" si="5"/>
        <v>19800</v>
      </c>
      <c r="G29">
        <f t="shared" si="0"/>
        <v>3.3158250035529871E-2</v>
      </c>
      <c r="H29">
        <f t="shared" si="6"/>
        <v>0.74419690320579424</v>
      </c>
      <c r="I29" s="74">
        <f t="shared" si="1"/>
        <v>0.15682628809155635</v>
      </c>
      <c r="J29">
        <f t="shared" si="7"/>
        <v>5.27</v>
      </c>
      <c r="O29">
        <f t="shared" si="8"/>
        <v>164530</v>
      </c>
      <c r="Q29">
        <v>164530</v>
      </c>
      <c r="R29">
        <v>8527907</v>
      </c>
      <c r="S29">
        <v>1.9800000000000002E-2</v>
      </c>
      <c r="T29">
        <v>5.27</v>
      </c>
      <c r="U29">
        <f>U28+Z$26</f>
        <v>0.74419690320579424</v>
      </c>
      <c r="V29" s="43">
        <v>559.95000000000005</v>
      </c>
      <c r="W29" s="60">
        <v>642100</v>
      </c>
      <c r="X29" s="60">
        <v>695300</v>
      </c>
      <c r="Y29">
        <f t="shared" si="9"/>
        <v>1951</v>
      </c>
    </row>
    <row r="30" spans="1:26" ht="15" thickBot="1" x14ac:dyDescent="0.35">
      <c r="A30">
        <v>139</v>
      </c>
      <c r="B30" s="41">
        <v>1952</v>
      </c>
      <c r="C30" s="40">
        <f t="shared" si="3"/>
        <v>14.116578947368419</v>
      </c>
      <c r="D30" s="40">
        <v>437.86</v>
      </c>
      <c r="E30" s="60">
        <f t="shared" si="4"/>
        <v>8739569</v>
      </c>
      <c r="F30">
        <f t="shared" si="5"/>
        <v>19900</v>
      </c>
      <c r="G30">
        <f t="shared" si="0"/>
        <v>3.2239937302718721E-2</v>
      </c>
      <c r="H30">
        <f t="shared" si="6"/>
        <v>0.75847869487742581</v>
      </c>
      <c r="I30" s="74">
        <f t="shared" si="1"/>
        <v>0.15305102574280266</v>
      </c>
      <c r="J30">
        <f t="shared" si="7"/>
        <v>5.5</v>
      </c>
      <c r="O30">
        <f t="shared" si="8"/>
        <v>169352</v>
      </c>
      <c r="Q30">
        <v>169352</v>
      </c>
      <c r="R30">
        <v>8739569</v>
      </c>
      <c r="S30">
        <v>1.9900000000000001E-2</v>
      </c>
      <c r="T30">
        <v>5.5</v>
      </c>
      <c r="U30">
        <f>U29+Z$26</f>
        <v>0.75847869487742581</v>
      </c>
      <c r="V30" s="40">
        <v>536.42999999999995</v>
      </c>
      <c r="W30" s="60">
        <v>633900</v>
      </c>
      <c r="X30" s="60">
        <v>703700</v>
      </c>
      <c r="Y30">
        <f t="shared" si="9"/>
        <v>1952</v>
      </c>
    </row>
    <row r="31" spans="1:26" ht="15" thickBot="1" x14ac:dyDescent="0.35">
      <c r="A31">
        <v>143</v>
      </c>
      <c r="B31" s="9">
        <v>1953</v>
      </c>
      <c r="C31" s="40">
        <f t="shared" si="3"/>
        <v>13.748684210526317</v>
      </c>
      <c r="D31" s="42">
        <v>428.12</v>
      </c>
      <c r="E31" s="60">
        <f t="shared" si="4"/>
        <v>8902686</v>
      </c>
      <c r="F31">
        <f t="shared" si="5"/>
        <v>19200</v>
      </c>
      <c r="G31">
        <f t="shared" si="0"/>
        <v>3.2114089999360731E-2</v>
      </c>
      <c r="H31">
        <f t="shared" si="6"/>
        <v>0.77276048654905738</v>
      </c>
      <c r="I31" s="74">
        <f t="shared" si="1"/>
        <v>0.14816876614540825</v>
      </c>
      <c r="J31">
        <f t="shared" si="7"/>
        <v>6.28</v>
      </c>
      <c r="O31">
        <f t="shared" si="8"/>
        <v>168036</v>
      </c>
      <c r="Q31">
        <v>168036</v>
      </c>
      <c r="R31">
        <v>8902686</v>
      </c>
      <c r="S31">
        <v>1.9199999999999998E-2</v>
      </c>
      <c r="T31">
        <v>6.28</v>
      </c>
      <c r="U31">
        <f>U30+Z$26</f>
        <v>0.77276048654905738</v>
      </c>
      <c r="V31" s="42">
        <v>522.45000000000005</v>
      </c>
      <c r="W31" s="60">
        <v>615000</v>
      </c>
      <c r="X31" s="60">
        <v>704100</v>
      </c>
      <c r="Y31">
        <f t="shared" si="9"/>
        <v>1953</v>
      </c>
    </row>
    <row r="32" spans="1:26" ht="15" thickBot="1" x14ac:dyDescent="0.35">
      <c r="A32">
        <v>146</v>
      </c>
      <c r="B32" s="9">
        <v>1954</v>
      </c>
      <c r="C32" s="40">
        <f t="shared" si="3"/>
        <v>14.618157894736843</v>
      </c>
      <c r="D32" s="42">
        <v>421.53</v>
      </c>
      <c r="E32" s="60">
        <f t="shared" si="4"/>
        <v>9089936</v>
      </c>
      <c r="F32">
        <f t="shared" si="5"/>
        <v>20100</v>
      </c>
      <c r="G32">
        <f t="shared" si="0"/>
        <v>3.4678807901541632E-2</v>
      </c>
      <c r="H32">
        <f t="shared" si="6"/>
        <v>0.78704227822068895</v>
      </c>
      <c r="I32" s="74">
        <f t="shared" si="1"/>
        <v>0.14309231660156904</v>
      </c>
      <c r="J32">
        <f t="shared" si="7"/>
        <v>6.46</v>
      </c>
      <c r="O32">
        <f t="shared" si="8"/>
        <v>178610</v>
      </c>
      <c r="Q32">
        <v>178610</v>
      </c>
      <c r="R32">
        <v>9089936</v>
      </c>
      <c r="S32">
        <v>2.01E-2</v>
      </c>
      <c r="T32">
        <v>6.46</v>
      </c>
      <c r="U32">
        <f>U31+Z$26</f>
        <v>0.78704227822068895</v>
      </c>
      <c r="V32" s="42">
        <v>555.49</v>
      </c>
      <c r="W32" s="60">
        <v>599000</v>
      </c>
      <c r="X32" s="60">
        <v>701700</v>
      </c>
      <c r="Y32">
        <f t="shared" si="9"/>
        <v>1954</v>
      </c>
      <c r="Z32">
        <f>AE11</f>
        <v>0.78704227822068917</v>
      </c>
    </row>
    <row r="33" spans="1:26" ht="15" thickBot="1" x14ac:dyDescent="0.35">
      <c r="A33">
        <v>147</v>
      </c>
      <c r="B33" s="13">
        <v>1955</v>
      </c>
      <c r="C33" s="40">
        <f t="shared" si="3"/>
        <v>14.396842105263159</v>
      </c>
      <c r="D33" s="43">
        <v>415.15</v>
      </c>
      <c r="E33" s="60">
        <f t="shared" si="4"/>
        <v>9311825</v>
      </c>
      <c r="F33">
        <f t="shared" si="5"/>
        <v>20800</v>
      </c>
      <c r="G33">
        <f t="shared" si="0"/>
        <v>3.4678651343522007E-2</v>
      </c>
      <c r="H33">
        <f t="shared" si="6"/>
        <v>0.79166905681832223</v>
      </c>
      <c r="I33" s="74">
        <f t="shared" si="1"/>
        <v>0.13887718035938176</v>
      </c>
      <c r="J33">
        <f t="shared" si="7"/>
        <v>6.5</v>
      </c>
      <c r="O33">
        <f t="shared" si="8"/>
        <v>189255</v>
      </c>
      <c r="Q33">
        <v>189255</v>
      </c>
      <c r="R33">
        <v>9311825</v>
      </c>
      <c r="S33">
        <v>2.0799999999999999E-2</v>
      </c>
      <c r="T33">
        <v>6.5</v>
      </c>
      <c r="U33">
        <f>U32+Z$33</f>
        <v>0.79166905681832223</v>
      </c>
      <c r="V33" s="43">
        <v>547.08000000000004</v>
      </c>
      <c r="W33" s="60">
        <v>592900</v>
      </c>
      <c r="X33" s="60">
        <v>700300</v>
      </c>
      <c r="Y33">
        <f t="shared" si="9"/>
        <v>1955</v>
      </c>
      <c r="Z33">
        <f>(Z$39-Z$32)/7</f>
        <v>4.6267785976333064E-3</v>
      </c>
    </row>
    <row r="34" spans="1:26" ht="15" thickBot="1" x14ac:dyDescent="0.35">
      <c r="A34">
        <v>148</v>
      </c>
      <c r="B34" s="41">
        <v>1956</v>
      </c>
      <c r="C34" s="40">
        <f t="shared" si="3"/>
        <v>14.06078947368421</v>
      </c>
      <c r="D34" s="40">
        <v>409.47</v>
      </c>
      <c r="E34" s="60">
        <f t="shared" si="4"/>
        <v>9530871</v>
      </c>
      <c r="F34">
        <f t="shared" si="5"/>
        <v>21300</v>
      </c>
      <c r="G34">
        <f t="shared" si="0"/>
        <v>3.4338997908721539E-2</v>
      </c>
      <c r="H34">
        <f t="shared" si="6"/>
        <v>0.7962958354159555</v>
      </c>
      <c r="I34" s="74">
        <f t="shared" si="1"/>
        <v>0.13592671645644977</v>
      </c>
      <c r="J34">
        <f t="shared" si="7"/>
        <v>6.7</v>
      </c>
      <c r="O34">
        <f t="shared" si="8"/>
        <v>198770</v>
      </c>
      <c r="Q34">
        <v>198770</v>
      </c>
      <c r="R34">
        <v>9530871</v>
      </c>
      <c r="S34">
        <v>2.1299999999999999E-2</v>
      </c>
      <c r="T34">
        <v>6.7</v>
      </c>
      <c r="U34">
        <f>U33+Z$33</f>
        <v>0.7962958354159555</v>
      </c>
      <c r="V34" s="40">
        <v>534.30999999999995</v>
      </c>
      <c r="W34" s="60">
        <v>595500</v>
      </c>
      <c r="X34" s="60">
        <v>700000</v>
      </c>
      <c r="Y34">
        <f t="shared" si="9"/>
        <v>1956</v>
      </c>
    </row>
    <row r="35" spans="1:26" ht="15" thickBot="1" x14ac:dyDescent="0.35">
      <c r="A35">
        <v>149</v>
      </c>
      <c r="B35" s="9">
        <v>1957</v>
      </c>
      <c r="C35" s="40">
        <f t="shared" si="3"/>
        <v>14.094736842105263</v>
      </c>
      <c r="D35" s="42">
        <v>414.24</v>
      </c>
      <c r="E35" s="60">
        <f t="shared" si="4"/>
        <v>9744087</v>
      </c>
      <c r="F35">
        <f t="shared" si="5"/>
        <v>21300</v>
      </c>
      <c r="G35">
        <f t="shared" si="0"/>
        <v>3.4025533125978329E-2</v>
      </c>
      <c r="H35">
        <f t="shared" si="6"/>
        <v>0.80092261401358877</v>
      </c>
      <c r="I35" s="74">
        <f t="shared" si="1"/>
        <v>0.13343476920926506</v>
      </c>
      <c r="J35">
        <f t="shared" si="7"/>
        <v>7.16</v>
      </c>
      <c r="O35">
        <f t="shared" si="8"/>
        <v>202676</v>
      </c>
      <c r="Q35">
        <v>202676</v>
      </c>
      <c r="R35">
        <v>9744087</v>
      </c>
      <c r="S35">
        <v>2.1299999999999999E-2</v>
      </c>
      <c r="T35">
        <v>7.16</v>
      </c>
      <c r="U35">
        <f>U34+Z$33</f>
        <v>0.80092261401358877</v>
      </c>
      <c r="V35" s="42">
        <v>535.6</v>
      </c>
      <c r="W35" s="60">
        <v>610700</v>
      </c>
      <c r="X35" s="60">
        <v>689500</v>
      </c>
      <c r="Y35">
        <f t="shared" si="9"/>
        <v>1957</v>
      </c>
    </row>
    <row r="36" spans="1:26" ht="15" thickBot="1" x14ac:dyDescent="0.35">
      <c r="A36">
        <v>150</v>
      </c>
      <c r="B36" s="9">
        <v>1958</v>
      </c>
      <c r="C36" s="40">
        <f t="shared" si="3"/>
        <v>14.208684210526314</v>
      </c>
      <c r="D36" s="42">
        <v>419.41</v>
      </c>
      <c r="E36" s="60">
        <f t="shared" si="4"/>
        <v>9947358</v>
      </c>
      <c r="F36">
        <f t="shared" si="5"/>
        <v>21200</v>
      </c>
      <c r="G36">
        <f t="shared" si="0"/>
        <v>3.3877790731089659E-2</v>
      </c>
      <c r="H36">
        <f t="shared" si="6"/>
        <v>0.80554939261122205</v>
      </c>
      <c r="I36" s="74">
        <f t="shared" si="1"/>
        <v>0.13046680334617494</v>
      </c>
      <c r="J36">
        <f t="shared" si="7"/>
        <v>7.17</v>
      </c>
      <c r="O36">
        <f t="shared" si="8"/>
        <v>206997</v>
      </c>
      <c r="Q36">
        <v>206997</v>
      </c>
      <c r="R36">
        <v>9947358</v>
      </c>
      <c r="S36">
        <v>2.12E-2</v>
      </c>
      <c r="T36">
        <v>7.17</v>
      </c>
      <c r="U36">
        <f>U35+Z$33</f>
        <v>0.80554939261122205</v>
      </c>
      <c r="V36" s="42">
        <v>539.92999999999995</v>
      </c>
      <c r="W36" s="60">
        <v>625000</v>
      </c>
      <c r="X36" s="60">
        <v>672800</v>
      </c>
      <c r="Y36">
        <f t="shared" si="9"/>
        <v>1958</v>
      </c>
    </row>
    <row r="37" spans="1:26" ht="15" thickBot="1" x14ac:dyDescent="0.35">
      <c r="A37">
        <v>151</v>
      </c>
      <c r="B37" s="13">
        <v>1959</v>
      </c>
      <c r="C37" s="40">
        <f t="shared" si="3"/>
        <v>15.411052631578947</v>
      </c>
      <c r="D37" s="43">
        <v>434.49</v>
      </c>
      <c r="E37" s="60">
        <f t="shared" si="4"/>
        <v>10160968</v>
      </c>
      <c r="F37">
        <f t="shared" si="5"/>
        <v>22400</v>
      </c>
      <c r="G37">
        <f t="shared" si="0"/>
        <v>3.5469291886070904E-2</v>
      </c>
      <c r="H37">
        <f t="shared" si="6"/>
        <v>0.81017617120885532</v>
      </c>
      <c r="I37" s="74">
        <f t="shared" si="1"/>
        <v>0.12869836810823534</v>
      </c>
      <c r="J37">
        <f t="shared" si="7"/>
        <v>7.17</v>
      </c>
      <c r="O37">
        <f t="shared" si="8"/>
        <v>222364</v>
      </c>
      <c r="P37">
        <v>-100</v>
      </c>
      <c r="Q37">
        <v>222364</v>
      </c>
      <c r="R37">
        <v>10160968</v>
      </c>
      <c r="S37">
        <v>2.24E-2</v>
      </c>
      <c r="T37">
        <v>7.17</v>
      </c>
      <c r="U37">
        <f>U36+Z$33</f>
        <v>0.81017617120885532</v>
      </c>
      <c r="V37" s="43">
        <v>585.62</v>
      </c>
      <c r="W37" s="60">
        <v>646600</v>
      </c>
      <c r="X37" s="60">
        <v>661100</v>
      </c>
      <c r="Y37">
        <f t="shared" si="9"/>
        <v>1959</v>
      </c>
    </row>
    <row r="38" spans="1:26" ht="15" thickBot="1" x14ac:dyDescent="0.35">
      <c r="A38">
        <v>153</v>
      </c>
      <c r="B38" s="41">
        <v>1960</v>
      </c>
      <c r="C38" s="40">
        <f t="shared" si="3"/>
        <v>14.856842105263157</v>
      </c>
      <c r="D38" s="40">
        <v>418.87</v>
      </c>
      <c r="E38" s="60">
        <f t="shared" si="4"/>
        <v>10391920</v>
      </c>
      <c r="F38">
        <f t="shared" si="5"/>
        <v>23200</v>
      </c>
      <c r="G38">
        <f t="shared" si="0"/>
        <v>3.5468861711899051E-2</v>
      </c>
      <c r="H38">
        <f t="shared" si="6"/>
        <v>0.8148029498064886</v>
      </c>
      <c r="I38" s="74">
        <f t="shared" si="1"/>
        <v>0.12741630035643076</v>
      </c>
      <c r="J38">
        <f t="shared" si="7"/>
        <v>7.48</v>
      </c>
      <c r="O38">
        <f t="shared" si="8"/>
        <v>235783</v>
      </c>
      <c r="P38">
        <v>-71</v>
      </c>
      <c r="Q38">
        <v>235783</v>
      </c>
      <c r="R38">
        <v>10391920</v>
      </c>
      <c r="S38">
        <v>2.3199999999999998E-2</v>
      </c>
      <c r="T38">
        <v>7.48</v>
      </c>
      <c r="U38">
        <f>U37+Z$33</f>
        <v>0.8148029498064886</v>
      </c>
      <c r="V38" s="40">
        <v>564.55999999999995</v>
      </c>
      <c r="W38" s="60">
        <v>669800</v>
      </c>
      <c r="X38" s="60">
        <v>654300</v>
      </c>
      <c r="Y38">
        <f t="shared" si="9"/>
        <v>1960</v>
      </c>
    </row>
    <row r="39" spans="1:26" ht="15" thickBot="1" x14ac:dyDescent="0.35">
      <c r="A39">
        <v>154</v>
      </c>
      <c r="B39" s="9">
        <v>1961</v>
      </c>
      <c r="C39" s="40">
        <f t="shared" si="3"/>
        <v>14.993157894736843</v>
      </c>
      <c r="D39" s="42">
        <v>427.31</v>
      </c>
      <c r="E39" s="60">
        <f t="shared" si="4"/>
        <v>10642654</v>
      </c>
      <c r="F39">
        <f t="shared" si="5"/>
        <v>23300</v>
      </c>
      <c r="G39">
        <f t="shared" si="0"/>
        <v>3.5087308733090364E-2</v>
      </c>
      <c r="H39">
        <f t="shared" si="6"/>
        <v>0.81942972840412187</v>
      </c>
      <c r="I39" s="74">
        <f t="shared" si="1"/>
        <v>0.12668832417177145</v>
      </c>
      <c r="J39">
        <f t="shared" si="7"/>
        <v>7.7</v>
      </c>
      <c r="O39">
        <f t="shared" si="8"/>
        <v>241642</v>
      </c>
      <c r="P39">
        <v>-160</v>
      </c>
      <c r="Q39">
        <v>241642</v>
      </c>
      <c r="R39">
        <v>10642654</v>
      </c>
      <c r="S39">
        <v>2.3300000000000001E-2</v>
      </c>
      <c r="T39">
        <v>7.7</v>
      </c>
      <c r="U39">
        <f>U38+Z$33</f>
        <v>0.81942972840412187</v>
      </c>
      <c r="V39" s="42">
        <v>569.74</v>
      </c>
      <c r="W39" s="60">
        <v>695100</v>
      </c>
      <c r="X39" s="60">
        <v>653200</v>
      </c>
      <c r="Y39">
        <f t="shared" si="9"/>
        <v>1961</v>
      </c>
      <c r="Z39">
        <f>AF11</f>
        <v>0.81942972840412232</v>
      </c>
    </row>
    <row r="40" spans="1:26" ht="15" thickBot="1" x14ac:dyDescent="0.35">
      <c r="A40">
        <v>155</v>
      </c>
      <c r="B40" s="9">
        <v>1962</v>
      </c>
      <c r="C40" s="40">
        <f t="shared" si="3"/>
        <v>15.041315789473686</v>
      </c>
      <c r="D40" s="42">
        <v>428.68</v>
      </c>
      <c r="E40" s="60">
        <f t="shared" si="4"/>
        <v>10846059</v>
      </c>
      <c r="F40">
        <f t="shared" si="5"/>
        <v>23000</v>
      </c>
      <c r="G40">
        <f t="shared" si="0"/>
        <v>3.5087514671721762E-2</v>
      </c>
      <c r="H40">
        <f t="shared" si="6"/>
        <v>0.82198751458441255</v>
      </c>
      <c r="I40" s="74">
        <f t="shared" si="1"/>
        <v>0.12712451591863921</v>
      </c>
      <c r="J40">
        <f t="shared" si="7"/>
        <v>7.7</v>
      </c>
      <c r="O40">
        <f t="shared" si="8"/>
        <v>244978</v>
      </c>
      <c r="P40">
        <v>28</v>
      </c>
      <c r="Q40">
        <v>244978</v>
      </c>
      <c r="R40">
        <v>10846059</v>
      </c>
      <c r="S40">
        <v>2.3E-2</v>
      </c>
      <c r="T40">
        <v>7.7</v>
      </c>
      <c r="U40">
        <f>U39+Z$40</f>
        <v>0.82198751458441255</v>
      </c>
      <c r="V40" s="42">
        <v>571.57000000000005</v>
      </c>
      <c r="W40" s="60">
        <v>716200</v>
      </c>
      <c r="X40" s="60">
        <v>662600</v>
      </c>
      <c r="Y40">
        <f t="shared" si="9"/>
        <v>1962</v>
      </c>
      <c r="Z40">
        <f>(Z$44-Z$39)/5</f>
        <v>2.5577861802906997E-3</v>
      </c>
    </row>
    <row r="41" spans="1:26" ht="15" thickBot="1" x14ac:dyDescent="0.35">
      <c r="A41">
        <v>156</v>
      </c>
      <c r="B41" s="13">
        <v>1963</v>
      </c>
      <c r="C41" s="40">
        <f t="shared" si="3"/>
        <v>15.334736842105263</v>
      </c>
      <c r="D41" s="43">
        <v>425.95</v>
      </c>
      <c r="E41" s="60">
        <f t="shared" si="4"/>
        <v>11055482</v>
      </c>
      <c r="F41">
        <f t="shared" si="5"/>
        <v>24000</v>
      </c>
      <c r="G41">
        <f t="shared" si="0"/>
        <v>3.6001260340662672E-2</v>
      </c>
      <c r="H41">
        <f t="shared" si="6"/>
        <v>0.82454530076470323</v>
      </c>
      <c r="I41" s="74">
        <f t="shared" si="1"/>
        <v>0.1278008502930944</v>
      </c>
      <c r="J41">
        <f t="shared" si="7"/>
        <v>7.8</v>
      </c>
      <c r="O41">
        <f t="shared" si="8"/>
        <v>260355</v>
      </c>
      <c r="P41">
        <v>-52</v>
      </c>
      <c r="Q41">
        <v>260355</v>
      </c>
      <c r="R41">
        <v>11055482</v>
      </c>
      <c r="S41">
        <v>2.4E-2</v>
      </c>
      <c r="T41">
        <v>7.8</v>
      </c>
      <c r="U41">
        <f>U40+Z$40</f>
        <v>0.82454530076470323</v>
      </c>
      <c r="V41" s="43">
        <v>582.72</v>
      </c>
      <c r="W41" s="60">
        <v>735300</v>
      </c>
      <c r="X41" s="60">
        <v>677600</v>
      </c>
      <c r="Y41">
        <f t="shared" si="9"/>
        <v>1963</v>
      </c>
    </row>
    <row r="42" spans="1:26" ht="15" thickBot="1" x14ac:dyDescent="0.35">
      <c r="A42">
        <v>158</v>
      </c>
      <c r="B42" s="41">
        <v>1964</v>
      </c>
      <c r="C42" s="40">
        <f t="shared" si="3"/>
        <v>15.66421052631579</v>
      </c>
      <c r="D42" s="40">
        <v>442.83</v>
      </c>
      <c r="E42" s="60">
        <f t="shared" si="4"/>
        <v>11280429</v>
      </c>
      <c r="F42">
        <f t="shared" si="5"/>
        <v>25200</v>
      </c>
      <c r="G42">
        <f t="shared" si="0"/>
        <v>3.5372965983144301E-2</v>
      </c>
      <c r="H42">
        <f t="shared" si="6"/>
        <v>0.8271030869449939</v>
      </c>
      <c r="I42" s="74">
        <f t="shared" si="1"/>
        <v>0.13063332963666541</v>
      </c>
      <c r="J42">
        <f t="shared" si="7"/>
        <v>8.1</v>
      </c>
      <c r="O42">
        <f t="shared" si="8"/>
        <v>278641</v>
      </c>
      <c r="P42">
        <v>51</v>
      </c>
      <c r="Q42">
        <v>278641</v>
      </c>
      <c r="R42">
        <v>11280429</v>
      </c>
      <c r="S42">
        <v>2.52E-2</v>
      </c>
      <c r="T42">
        <v>8.1</v>
      </c>
      <c r="U42">
        <f>U41+Z$40</f>
        <v>0.8271030869449939</v>
      </c>
      <c r="V42" s="40">
        <v>595.24</v>
      </c>
      <c r="W42" s="60">
        <v>773800</v>
      </c>
      <c r="X42" s="60">
        <v>699800</v>
      </c>
      <c r="Y42">
        <f t="shared" si="9"/>
        <v>1964</v>
      </c>
    </row>
    <row r="43" spans="1:26" ht="15" thickBot="1" x14ac:dyDescent="0.35">
      <c r="A43">
        <v>159</v>
      </c>
      <c r="B43" s="9">
        <v>1965</v>
      </c>
      <c r="C43" s="40">
        <f t="shared" si="3"/>
        <v>15.367894736842105</v>
      </c>
      <c r="D43" s="42">
        <v>428.25</v>
      </c>
      <c r="E43" s="60">
        <f t="shared" si="4"/>
        <v>11505408</v>
      </c>
      <c r="F43">
        <f t="shared" si="5"/>
        <v>26200</v>
      </c>
      <c r="G43">
        <f t="shared" si="0"/>
        <v>3.5885335053922024E-2</v>
      </c>
      <c r="H43">
        <f t="shared" si="6"/>
        <v>0.82966087312528458</v>
      </c>
      <c r="I43" s="74">
        <f t="shared" si="1"/>
        <v>0.13380664118995172</v>
      </c>
      <c r="J43">
        <f t="shared" si="7"/>
        <v>8.3000000000000007</v>
      </c>
      <c r="O43">
        <f t="shared" si="8"/>
        <v>295319</v>
      </c>
      <c r="P43">
        <v>-164</v>
      </c>
      <c r="Q43">
        <v>295319</v>
      </c>
      <c r="R43">
        <v>11505408</v>
      </c>
      <c r="S43">
        <v>2.6200000000000001E-2</v>
      </c>
      <c r="T43">
        <v>8.3000000000000007</v>
      </c>
      <c r="U43">
        <f>U42+Z$40</f>
        <v>0.82966087312528458</v>
      </c>
      <c r="V43" s="42">
        <v>583.98</v>
      </c>
      <c r="W43" s="60">
        <v>817800</v>
      </c>
      <c r="X43" s="60">
        <v>721700</v>
      </c>
      <c r="Y43">
        <f t="shared" si="9"/>
        <v>1965</v>
      </c>
    </row>
    <row r="44" spans="1:26" ht="15" thickBot="1" x14ac:dyDescent="0.35">
      <c r="A44">
        <v>162</v>
      </c>
      <c r="B44" s="9">
        <v>1966</v>
      </c>
      <c r="C44" s="40">
        <f t="shared" si="3"/>
        <v>15.976052631578948</v>
      </c>
      <c r="D44" s="42">
        <v>441.52</v>
      </c>
      <c r="E44" s="60">
        <f t="shared" si="4"/>
        <v>11704843</v>
      </c>
      <c r="F44">
        <f t="shared" si="5"/>
        <v>26300</v>
      </c>
      <c r="G44">
        <f t="shared" si="0"/>
        <v>3.6184210526315791E-2</v>
      </c>
      <c r="H44">
        <f t="shared" si="6"/>
        <v>0.83221865930557526</v>
      </c>
      <c r="I44" s="74">
        <f t="shared" si="1"/>
        <v>0.13720286551472755</v>
      </c>
      <c r="J44">
        <f t="shared" si="7"/>
        <v>8.5</v>
      </c>
      <c r="O44">
        <f t="shared" si="8"/>
        <v>302213</v>
      </c>
      <c r="P44">
        <v>-140</v>
      </c>
      <c r="Q44">
        <v>302213</v>
      </c>
      <c r="R44">
        <v>11704843</v>
      </c>
      <c r="S44">
        <v>2.63E-2</v>
      </c>
      <c r="T44">
        <v>8.5</v>
      </c>
      <c r="U44">
        <f>U43+Z$40</f>
        <v>0.83221865930557526</v>
      </c>
      <c r="V44" s="42">
        <v>607.09</v>
      </c>
      <c r="W44" s="60">
        <v>859159</v>
      </c>
      <c r="X44" s="60">
        <v>746779</v>
      </c>
      <c r="Y44">
        <f t="shared" si="9"/>
        <v>1966</v>
      </c>
      <c r="Z44">
        <f>AG11</f>
        <v>0.83221865930557581</v>
      </c>
    </row>
    <row r="45" spans="1:26" ht="15" thickBot="1" x14ac:dyDescent="0.35">
      <c r="A45">
        <v>165</v>
      </c>
      <c r="B45" s="13">
        <v>1967</v>
      </c>
      <c r="C45" s="40">
        <f t="shared" si="3"/>
        <v>18.280263157894737</v>
      </c>
      <c r="D45" s="43">
        <v>426.68</v>
      </c>
      <c r="E45" s="60">
        <f t="shared" si="4"/>
        <v>11912253</v>
      </c>
      <c r="F45">
        <f t="shared" si="5"/>
        <v>27500</v>
      </c>
      <c r="G45">
        <f t="shared" si="0"/>
        <v>4.2843027931692923E-2</v>
      </c>
      <c r="H45">
        <f t="shared" si="6"/>
        <v>0.83689514091371009</v>
      </c>
      <c r="I45" s="74">
        <f t="shared" si="1"/>
        <v>0.14294382431266361</v>
      </c>
      <c r="J45">
        <f t="shared" si="7"/>
        <v>8.9</v>
      </c>
      <c r="O45">
        <f t="shared" si="8"/>
        <v>321305</v>
      </c>
      <c r="P45">
        <v>-138</v>
      </c>
      <c r="Q45">
        <v>321305</v>
      </c>
      <c r="R45">
        <v>11912253</v>
      </c>
      <c r="S45">
        <v>2.75E-2</v>
      </c>
      <c r="T45">
        <v>8.9</v>
      </c>
      <c r="U45">
        <f>U44+Z$45</f>
        <v>0.83689514091371009</v>
      </c>
      <c r="V45" s="43">
        <v>694.65</v>
      </c>
      <c r="W45" s="60">
        <v>929824</v>
      </c>
      <c r="X45" s="60">
        <v>772959</v>
      </c>
      <c r="Y45">
        <f t="shared" si="9"/>
        <v>1967</v>
      </c>
      <c r="Z45">
        <f>(Z$49-Z$44)/5</f>
        <v>4.6764816081348304E-3</v>
      </c>
    </row>
    <row r="46" spans="1:26" ht="15" thickBot="1" x14ac:dyDescent="0.35">
      <c r="A46">
        <v>166</v>
      </c>
      <c r="B46" s="41">
        <v>1968</v>
      </c>
      <c r="C46" s="40">
        <f t="shared" si="3"/>
        <v>18.281578947368423</v>
      </c>
      <c r="D46" s="40">
        <v>378.75</v>
      </c>
      <c r="E46" s="60">
        <f t="shared" si="4"/>
        <v>12145582</v>
      </c>
      <c r="F46">
        <f t="shared" si="5"/>
        <v>28400</v>
      </c>
      <c r="G46">
        <f t="shared" si="0"/>
        <v>4.8268195240576697E-2</v>
      </c>
      <c r="H46">
        <f t="shared" si="6"/>
        <v>0.84157162252184492</v>
      </c>
      <c r="I46" s="74">
        <f t="shared" si="1"/>
        <v>0.14729100672162107</v>
      </c>
      <c r="J46">
        <f t="shared" si="7"/>
        <v>9.1</v>
      </c>
      <c r="O46">
        <f t="shared" si="8"/>
        <v>337782</v>
      </c>
      <c r="P46">
        <v>-335</v>
      </c>
      <c r="Q46">
        <v>337782</v>
      </c>
      <c r="R46">
        <v>12145582</v>
      </c>
      <c r="S46">
        <v>2.8400000000000002E-2</v>
      </c>
      <c r="T46">
        <v>9.1</v>
      </c>
      <c r="U46">
        <f>U45+Z$45</f>
        <v>0.84157162252184492</v>
      </c>
      <c r="V46" s="40">
        <v>694.7</v>
      </c>
      <c r="W46" s="60">
        <v>991828</v>
      </c>
      <c r="X46" s="60">
        <v>797107</v>
      </c>
      <c r="Y46">
        <f t="shared" si="9"/>
        <v>1968</v>
      </c>
    </row>
    <row r="47" spans="1:26" ht="16.2" thickBot="1" x14ac:dyDescent="0.35">
      <c r="A47">
        <v>168</v>
      </c>
      <c r="B47" s="9">
        <v>1969</v>
      </c>
      <c r="C47" s="40">
        <f t="shared" si="3"/>
        <v>18.234473684210524</v>
      </c>
      <c r="D47" s="42">
        <v>377.17</v>
      </c>
      <c r="E47" s="60">
        <f t="shared" si="4"/>
        <v>12407217</v>
      </c>
      <c r="F47">
        <f t="shared" si="5"/>
        <v>29800</v>
      </c>
      <c r="G47">
        <f t="shared" si="0"/>
        <v>4.834550384232713E-2</v>
      </c>
      <c r="H47">
        <f t="shared" si="6"/>
        <v>0.84624810412997975</v>
      </c>
      <c r="I47" s="74">
        <f t="shared" si="1"/>
        <v>0.15116008690748295</v>
      </c>
      <c r="J47">
        <f t="shared" si="7"/>
        <v>9.6</v>
      </c>
      <c r="K47" s="65">
        <v>51</v>
      </c>
      <c r="O47">
        <f t="shared" si="8"/>
        <v>361637</v>
      </c>
      <c r="P47">
        <v>-144</v>
      </c>
      <c r="Q47">
        <v>361637</v>
      </c>
      <c r="R47">
        <v>12407217</v>
      </c>
      <c r="S47">
        <v>2.98E-2</v>
      </c>
      <c r="T47">
        <v>9.6</v>
      </c>
      <c r="U47">
        <f>U46+Z$45</f>
        <v>0.84624810412997975</v>
      </c>
      <c r="V47" s="42">
        <v>692.91</v>
      </c>
      <c r="W47" s="60">
        <v>1035159</v>
      </c>
      <c r="X47" s="60">
        <v>840317</v>
      </c>
      <c r="Y47">
        <f t="shared" si="9"/>
        <v>1969</v>
      </c>
    </row>
    <row r="48" spans="1:26" ht="15" thickBot="1" x14ac:dyDescent="0.35">
      <c r="A48">
        <v>169</v>
      </c>
      <c r="B48" s="9">
        <v>1970</v>
      </c>
      <c r="C48" s="40">
        <f t="shared" si="3"/>
        <v>18.691052631578948</v>
      </c>
      <c r="D48" s="9">
        <v>469.15</v>
      </c>
      <c r="E48" s="60">
        <f t="shared" si="4"/>
        <v>12663469</v>
      </c>
      <c r="F48">
        <f t="shared" si="5"/>
        <v>31200</v>
      </c>
      <c r="G48">
        <f t="shared" si="0"/>
        <v>3.9840248601894807E-2</v>
      </c>
      <c r="H48">
        <f t="shared" si="6"/>
        <v>0.85092458573811458</v>
      </c>
      <c r="I48" s="74">
        <f t="shared" si="1"/>
        <v>0.15504258746161892</v>
      </c>
      <c r="J48">
        <f t="shared" si="7"/>
        <v>10.1</v>
      </c>
      <c r="O48">
        <f t="shared" si="8"/>
        <v>387656</v>
      </c>
      <c r="P48">
        <v>-76</v>
      </c>
      <c r="Q48">
        <v>387656</v>
      </c>
      <c r="R48">
        <v>12663469</v>
      </c>
      <c r="S48">
        <v>3.1199999999999999E-2</v>
      </c>
      <c r="T48">
        <v>10.1</v>
      </c>
      <c r="U48">
        <f>U47+Z$45</f>
        <v>0.85092458573811458</v>
      </c>
      <c r="V48" s="9">
        <v>710.26</v>
      </c>
      <c r="W48" s="61">
        <v>1075643</v>
      </c>
      <c r="X48" s="61">
        <v>887734</v>
      </c>
      <c r="Y48">
        <f t="shared" si="9"/>
        <v>1970</v>
      </c>
    </row>
    <row r="49" spans="1:26" ht="15" thickBot="1" x14ac:dyDescent="0.35">
      <c r="A49">
        <v>170</v>
      </c>
      <c r="B49" s="13">
        <v>1971</v>
      </c>
      <c r="C49" s="40">
        <f t="shared" si="3"/>
        <v>19.377105263157897</v>
      </c>
      <c r="D49" s="13">
        <v>492.38</v>
      </c>
      <c r="E49" s="60">
        <f t="shared" si="4"/>
        <v>13198380</v>
      </c>
      <c r="F49">
        <f t="shared" si="5"/>
        <v>31800.000000000004</v>
      </c>
      <c r="G49">
        <f t="shared" si="0"/>
        <v>3.9353964952187126E-2</v>
      </c>
      <c r="H49">
        <f t="shared" si="6"/>
        <v>0.85560106734624941</v>
      </c>
      <c r="I49" s="74">
        <f t="shared" si="1"/>
        <v>0.15933781267094901</v>
      </c>
      <c r="J49">
        <f t="shared" si="7"/>
        <v>10.6</v>
      </c>
      <c r="O49">
        <f t="shared" si="8"/>
        <v>403159</v>
      </c>
      <c r="P49">
        <v>-169</v>
      </c>
      <c r="Q49">
        <v>403159</v>
      </c>
      <c r="R49">
        <v>13198380</v>
      </c>
      <c r="S49">
        <v>3.1800000000000002E-2</v>
      </c>
      <c r="T49">
        <v>10.6</v>
      </c>
      <c r="U49">
        <f>U48+Z$45</f>
        <v>0.85560106734624941</v>
      </c>
      <c r="V49" s="13">
        <v>736.33</v>
      </c>
      <c r="W49" s="61">
        <v>1140607</v>
      </c>
      <c r="X49" s="61">
        <v>962394</v>
      </c>
      <c r="Y49">
        <f t="shared" si="9"/>
        <v>1971</v>
      </c>
      <c r="Z49">
        <f>AH11</f>
        <v>0.85560106734624997</v>
      </c>
    </row>
    <row r="50" spans="1:26" ht="15" thickBot="1" x14ac:dyDescent="0.35">
      <c r="A50">
        <v>171</v>
      </c>
      <c r="B50" s="41">
        <v>1972</v>
      </c>
      <c r="C50" s="40">
        <f t="shared" si="3"/>
        <v>18.831578947368421</v>
      </c>
      <c r="D50" s="41">
        <v>485.51</v>
      </c>
      <c r="E50" s="60">
        <f t="shared" si="4"/>
        <v>13409288</v>
      </c>
      <c r="F50">
        <f t="shared" si="5"/>
        <v>31700</v>
      </c>
      <c r="G50">
        <f t="shared" si="0"/>
        <v>3.8787211277560546E-2</v>
      </c>
      <c r="H50">
        <f t="shared" si="6"/>
        <v>0.85646517801333011</v>
      </c>
      <c r="I50" s="74">
        <f t="shared" si="1"/>
        <v>0.16127918201175184</v>
      </c>
      <c r="J50">
        <f t="shared" si="7"/>
        <v>11.2</v>
      </c>
      <c r="O50">
        <f t="shared" si="8"/>
        <v>418874</v>
      </c>
      <c r="P50">
        <v>28</v>
      </c>
      <c r="Q50">
        <v>418874</v>
      </c>
      <c r="R50">
        <v>13409288</v>
      </c>
      <c r="S50">
        <v>3.1699999999999999E-2</v>
      </c>
      <c r="T50">
        <v>11.2</v>
      </c>
      <c r="U50">
        <f>U49+Z$50</f>
        <v>0.85646517801333011</v>
      </c>
      <c r="V50" s="41">
        <v>715.6</v>
      </c>
      <c r="W50" s="61">
        <v>1128504</v>
      </c>
      <c r="X50" s="61">
        <v>1034135</v>
      </c>
      <c r="Y50">
        <f t="shared" si="9"/>
        <v>1972</v>
      </c>
      <c r="Z50">
        <f>(Z$54-Z$49)/5</f>
        <v>8.6411066708065305E-4</v>
      </c>
    </row>
    <row r="51" spans="1:26" ht="15" thickBot="1" x14ac:dyDescent="0.35">
      <c r="A51">
        <v>172</v>
      </c>
      <c r="B51" s="9">
        <v>1973</v>
      </c>
      <c r="C51" s="40">
        <f t="shared" si="3"/>
        <v>19.018947368421053</v>
      </c>
      <c r="D51" s="9">
        <v>507.94</v>
      </c>
      <c r="E51" s="60">
        <f t="shared" si="4"/>
        <v>13614344</v>
      </c>
      <c r="F51">
        <f t="shared" si="5"/>
        <v>32099.999999999996</v>
      </c>
      <c r="G51">
        <f t="shared" si="0"/>
        <v>3.7443295208924386E-2</v>
      </c>
      <c r="H51">
        <f t="shared" si="6"/>
        <v>0.85732928868041081</v>
      </c>
      <c r="I51" s="74">
        <f t="shared" si="1"/>
        <v>0.16350152456849923</v>
      </c>
      <c r="J51">
        <f t="shared" si="7"/>
        <v>12.3</v>
      </c>
      <c r="O51">
        <f t="shared" si="8"/>
        <v>429977</v>
      </c>
      <c r="P51">
        <v>314</v>
      </c>
      <c r="Q51">
        <v>429977</v>
      </c>
      <c r="R51">
        <v>13614344</v>
      </c>
      <c r="S51">
        <v>3.2099999999999997E-2</v>
      </c>
      <c r="T51">
        <v>12.3</v>
      </c>
      <c r="U51">
        <f>U50+Z$50</f>
        <v>0.85732928868041081</v>
      </c>
      <c r="V51" s="9">
        <v>722.72</v>
      </c>
      <c r="W51" s="61">
        <v>1138271</v>
      </c>
      <c r="X51" s="61">
        <v>1087695</v>
      </c>
      <c r="Y51">
        <f t="shared" si="9"/>
        <v>1973</v>
      </c>
    </row>
    <row r="52" spans="1:26" ht="15" thickBot="1" x14ac:dyDescent="0.35">
      <c r="A52">
        <v>173</v>
      </c>
      <c r="B52" s="9">
        <v>1974</v>
      </c>
      <c r="C52" s="40">
        <f t="shared" si="3"/>
        <v>23.405263157894737</v>
      </c>
      <c r="D52" s="9">
        <v>699.11</v>
      </c>
      <c r="E52" s="60">
        <f t="shared" si="4"/>
        <v>13831978</v>
      </c>
      <c r="F52">
        <f t="shared" si="5"/>
        <v>32900</v>
      </c>
      <c r="G52">
        <f t="shared" si="0"/>
        <v>3.3478655945265751E-2</v>
      </c>
      <c r="H52">
        <f t="shared" si="6"/>
        <v>0.8581933993474915</v>
      </c>
      <c r="I52" s="74">
        <f t="shared" si="1"/>
        <v>0.16494878751253075</v>
      </c>
      <c r="J52">
        <f t="shared" si="7"/>
        <v>14.3</v>
      </c>
      <c r="O52">
        <f t="shared" si="8"/>
        <v>447672</v>
      </c>
      <c r="P52">
        <v>-213</v>
      </c>
      <c r="Q52">
        <v>447672</v>
      </c>
      <c r="R52">
        <v>13831978</v>
      </c>
      <c r="S52">
        <v>3.2899999999999999E-2</v>
      </c>
      <c r="T52">
        <v>14.3</v>
      </c>
      <c r="U52">
        <f>U51+Z$50</f>
        <v>0.8581933993474915</v>
      </c>
      <c r="V52" s="9">
        <v>889.4</v>
      </c>
      <c r="W52" s="61">
        <v>1156689</v>
      </c>
      <c r="X52" s="61">
        <v>1124879</v>
      </c>
      <c r="Y52">
        <f t="shared" si="9"/>
        <v>1974</v>
      </c>
    </row>
    <row r="53" spans="1:26" ht="15" thickBot="1" x14ac:dyDescent="0.35">
      <c r="A53">
        <v>174</v>
      </c>
      <c r="B53" s="9">
        <v>1975</v>
      </c>
      <c r="C53" s="40">
        <f t="shared" si="3"/>
        <v>21.779473684210526</v>
      </c>
      <c r="D53" s="42">
        <v>628.91</v>
      </c>
      <c r="E53" s="60">
        <f t="shared" si="4"/>
        <v>13968881</v>
      </c>
      <c r="F53">
        <f t="shared" si="5"/>
        <v>32800</v>
      </c>
      <c r="G53">
        <f t="shared" si="0"/>
        <v>3.4630509427756799E-2</v>
      </c>
      <c r="H53">
        <f t="shared" si="6"/>
        <v>0.8590575100145722</v>
      </c>
      <c r="I53" s="74">
        <f t="shared" si="1"/>
        <v>0.16639657822269371</v>
      </c>
      <c r="J53">
        <f t="shared" si="7"/>
        <v>16.600000000000001</v>
      </c>
      <c r="O53">
        <f t="shared" si="8"/>
        <v>453204</v>
      </c>
      <c r="P53">
        <v>-41</v>
      </c>
      <c r="Q53">
        <v>453204</v>
      </c>
      <c r="R53">
        <v>13968881</v>
      </c>
      <c r="S53">
        <v>3.2800000000000003E-2</v>
      </c>
      <c r="T53">
        <v>16.600000000000001</v>
      </c>
      <c r="U53">
        <f>U52+Z$50</f>
        <v>0.8590575100145722</v>
      </c>
      <c r="V53" s="42">
        <v>827.62</v>
      </c>
      <c r="W53" s="60">
        <v>1164852</v>
      </c>
      <c r="X53" s="60">
        <v>1159522</v>
      </c>
      <c r="Y53">
        <f t="shared" si="9"/>
        <v>1975</v>
      </c>
    </row>
    <row r="54" spans="1:26" ht="15" thickBot="1" x14ac:dyDescent="0.35">
      <c r="A54">
        <v>175</v>
      </c>
      <c r="B54" s="13">
        <v>1976</v>
      </c>
      <c r="C54" s="40">
        <f t="shared" si="3"/>
        <v>21.957368421052632</v>
      </c>
      <c r="D54" s="43">
        <v>629.48</v>
      </c>
      <c r="E54" s="60">
        <f t="shared" si="4"/>
        <v>14110107</v>
      </c>
      <c r="F54">
        <f t="shared" si="5"/>
        <v>33300</v>
      </c>
      <c r="G54">
        <f t="shared" si="0"/>
        <v>3.4881757039227031E-2</v>
      </c>
      <c r="H54">
        <f t="shared" si="6"/>
        <v>0.8599216206816529</v>
      </c>
      <c r="I54" s="74">
        <f t="shared" si="1"/>
        <v>0.16701829404978999</v>
      </c>
      <c r="J54">
        <f t="shared" si="7"/>
        <v>19</v>
      </c>
      <c r="O54">
        <f t="shared" si="8"/>
        <v>465110</v>
      </c>
      <c r="P54">
        <v>-336</v>
      </c>
      <c r="Q54">
        <v>465110</v>
      </c>
      <c r="R54">
        <v>14110107</v>
      </c>
      <c r="S54">
        <v>3.3300000000000003E-2</v>
      </c>
      <c r="T54">
        <v>19</v>
      </c>
      <c r="U54">
        <f>U53+Z$50</f>
        <v>0.8599216206816529</v>
      </c>
      <c r="V54" s="43">
        <v>834.38</v>
      </c>
      <c r="W54" s="60">
        <v>1173358</v>
      </c>
      <c r="X54" s="60">
        <v>1183288</v>
      </c>
      <c r="Y54">
        <f t="shared" si="9"/>
        <v>1976</v>
      </c>
      <c r="Z54">
        <f>AI11</f>
        <v>0.85992162068165323</v>
      </c>
    </row>
    <row r="55" spans="1:26" ht="15" thickBot="1" x14ac:dyDescent="0.35">
      <c r="A55">
        <v>176</v>
      </c>
      <c r="B55" s="41">
        <v>1977</v>
      </c>
      <c r="C55" s="40">
        <f t="shared" si="3"/>
        <v>21.53736842105263</v>
      </c>
      <c r="D55" s="40">
        <v>620.48</v>
      </c>
      <c r="E55" s="60">
        <f t="shared" si="4"/>
        <v>14281533</v>
      </c>
      <c r="F55">
        <f t="shared" si="5"/>
        <v>34100</v>
      </c>
      <c r="G55">
        <f t="shared" si="0"/>
        <v>3.4710818110257592E-2</v>
      </c>
      <c r="H55">
        <f t="shared" si="6"/>
        <v>0.85936968815300474</v>
      </c>
      <c r="I55" s="74">
        <f t="shared" si="1"/>
        <v>0.16532405869874053</v>
      </c>
      <c r="J55">
        <f t="shared" si="7"/>
        <v>21.1</v>
      </c>
      <c r="O55">
        <f t="shared" si="8"/>
        <v>481732</v>
      </c>
      <c r="P55">
        <v>-729</v>
      </c>
      <c r="Q55">
        <v>481732</v>
      </c>
      <c r="R55">
        <v>14281533</v>
      </c>
      <c r="S55">
        <v>3.4099999999999998E-2</v>
      </c>
      <c r="T55">
        <v>21.1</v>
      </c>
      <c r="U55">
        <f>U54+Z$55</f>
        <v>0.85936968815300474</v>
      </c>
      <c r="V55" s="40">
        <v>818.42</v>
      </c>
      <c r="W55" s="60">
        <v>1189213</v>
      </c>
      <c r="X55" s="60">
        <v>1171868</v>
      </c>
      <c r="Y55">
        <f t="shared" si="9"/>
        <v>1977</v>
      </c>
      <c r="Z55">
        <f>(Z$59-Z$54)/5</f>
        <v>-5.5193252864811355E-4</v>
      </c>
    </row>
    <row r="56" spans="1:26" ht="15" thickBot="1" x14ac:dyDescent="0.35">
      <c r="A56">
        <v>177</v>
      </c>
      <c r="B56" s="9">
        <v>1978</v>
      </c>
      <c r="C56" s="40">
        <f t="shared" si="3"/>
        <v>23.16</v>
      </c>
      <c r="D56" s="42">
        <v>744.52</v>
      </c>
      <c r="E56" s="60">
        <f t="shared" si="4"/>
        <v>14430830</v>
      </c>
      <c r="F56">
        <f t="shared" si="5"/>
        <v>34000</v>
      </c>
      <c r="G56">
        <f t="shared" si="0"/>
        <v>3.1107290603341751E-2</v>
      </c>
      <c r="H56">
        <f t="shared" si="6"/>
        <v>0.85881775562435658</v>
      </c>
      <c r="I56" s="74">
        <f t="shared" si="1"/>
        <v>0.16574853975828141</v>
      </c>
      <c r="J56">
        <f t="shared" si="7"/>
        <v>22.9</v>
      </c>
      <c r="O56">
        <f t="shared" si="8"/>
        <v>486005</v>
      </c>
      <c r="P56">
        <v>-846</v>
      </c>
      <c r="Q56">
        <v>486005</v>
      </c>
      <c r="R56">
        <v>14430830</v>
      </c>
      <c r="S56">
        <v>3.4000000000000002E-2</v>
      </c>
      <c r="T56">
        <v>22.9</v>
      </c>
      <c r="U56">
        <f>U55+Z$55</f>
        <v>0.85881775562435658</v>
      </c>
      <c r="V56" s="42">
        <v>880.08</v>
      </c>
      <c r="W56" s="60">
        <v>1210115</v>
      </c>
      <c r="X56" s="60">
        <v>1181774</v>
      </c>
      <c r="Y56">
        <f t="shared" si="9"/>
        <v>1978</v>
      </c>
    </row>
    <row r="57" spans="1:26" ht="15" thickBot="1" x14ac:dyDescent="0.35">
      <c r="A57">
        <v>178</v>
      </c>
      <c r="B57" s="9">
        <v>1979</v>
      </c>
      <c r="C57" s="40">
        <f t="shared" si="3"/>
        <v>22.718157894736841</v>
      </c>
      <c r="D57" s="42">
        <v>674.04</v>
      </c>
      <c r="E57" s="60">
        <f t="shared" si="4"/>
        <v>14602481</v>
      </c>
      <c r="F57">
        <f t="shared" si="5"/>
        <v>35100</v>
      </c>
      <c r="G57">
        <f t="shared" si="0"/>
        <v>3.3704465454182007E-2</v>
      </c>
      <c r="H57">
        <f t="shared" si="6"/>
        <v>0.85826582309570842</v>
      </c>
      <c r="I57" s="74">
        <f t="shared" si="1"/>
        <v>0.16663599836219611</v>
      </c>
      <c r="J57">
        <f t="shared" si="7"/>
        <v>24.8</v>
      </c>
      <c r="O57">
        <f t="shared" si="8"/>
        <v>506087</v>
      </c>
      <c r="P57">
        <v>-740</v>
      </c>
      <c r="Q57">
        <v>506087</v>
      </c>
      <c r="R57">
        <v>14602481</v>
      </c>
      <c r="S57">
        <v>3.5099999999999999E-2</v>
      </c>
      <c r="T57">
        <v>24.8</v>
      </c>
      <c r="U57">
        <f>U56+Z$55</f>
        <v>0.85826582309570842</v>
      </c>
      <c r="V57" s="42">
        <v>863.29</v>
      </c>
      <c r="W57" s="60">
        <v>1240002</v>
      </c>
      <c r="X57" s="60">
        <v>1193297</v>
      </c>
      <c r="Y57">
        <f t="shared" si="9"/>
        <v>1979</v>
      </c>
    </row>
    <row r="58" spans="1:26" ht="16.2" thickBot="1" x14ac:dyDescent="0.35">
      <c r="A58">
        <v>179</v>
      </c>
      <c r="B58" s="13">
        <v>1980</v>
      </c>
      <c r="C58" s="40">
        <f t="shared" si="3"/>
        <v>22.459473684210526</v>
      </c>
      <c r="D58" s="43">
        <v>666.64</v>
      </c>
      <c r="E58" s="60">
        <f t="shared" si="4"/>
        <v>14807370</v>
      </c>
      <c r="F58">
        <f t="shared" si="5"/>
        <v>35700</v>
      </c>
      <c r="G58">
        <f t="shared" si="0"/>
        <v>3.3690558148641733E-2</v>
      </c>
      <c r="H58">
        <f t="shared" si="6"/>
        <v>0.85771389056706027</v>
      </c>
      <c r="I58" s="74">
        <f t="shared" si="1"/>
        <v>0.16742048047695168</v>
      </c>
      <c r="J58">
        <f t="shared" si="7"/>
        <v>27.3</v>
      </c>
      <c r="K58" s="65">
        <v>29.3</v>
      </c>
      <c r="O58">
        <f t="shared" si="8"/>
        <v>521559</v>
      </c>
      <c r="P58">
        <v>-518</v>
      </c>
      <c r="Q58">
        <v>521559</v>
      </c>
      <c r="R58">
        <v>14807370</v>
      </c>
      <c r="S58">
        <v>3.5700000000000003E-2</v>
      </c>
      <c r="T58">
        <v>27.3</v>
      </c>
      <c r="U58">
        <f>U57+Z$55</f>
        <v>0.85771389056706027</v>
      </c>
      <c r="V58" s="43">
        <v>853.46</v>
      </c>
      <c r="W58" s="60">
        <v>1269148</v>
      </c>
      <c r="X58" s="60">
        <v>1209909</v>
      </c>
      <c r="Y58">
        <f t="shared" si="9"/>
        <v>1980</v>
      </c>
    </row>
    <row r="59" spans="1:26" ht="15" thickBot="1" x14ac:dyDescent="0.35">
      <c r="A59">
        <v>180</v>
      </c>
      <c r="B59" s="41">
        <v>1981</v>
      </c>
      <c r="C59" s="40">
        <f t="shared" si="3"/>
        <v>25.670526315789473</v>
      </c>
      <c r="D59" s="40">
        <v>761.79</v>
      </c>
      <c r="E59" s="60">
        <f t="shared" si="4"/>
        <v>15054117</v>
      </c>
      <c r="F59">
        <f t="shared" si="5"/>
        <v>36400</v>
      </c>
      <c r="G59">
        <f t="shared" si="0"/>
        <v>3.3697641496724128E-2</v>
      </c>
      <c r="H59">
        <f t="shared" si="6"/>
        <v>0.85716195803841211</v>
      </c>
      <c r="I59" s="74">
        <f t="shared" si="1"/>
        <v>0.16818309569402176</v>
      </c>
      <c r="J59">
        <f t="shared" si="7"/>
        <v>29.9</v>
      </c>
      <c r="O59">
        <f t="shared" si="8"/>
        <v>539299</v>
      </c>
      <c r="P59">
        <v>-1487</v>
      </c>
      <c r="Q59">
        <v>539299</v>
      </c>
      <c r="R59">
        <v>15054117</v>
      </c>
      <c r="S59">
        <v>3.6400000000000002E-2</v>
      </c>
      <c r="T59">
        <v>29.9</v>
      </c>
      <c r="U59">
        <f>U58+Z$55</f>
        <v>0.85716195803841211</v>
      </c>
      <c r="V59" s="40">
        <v>975.48</v>
      </c>
      <c r="W59" s="60">
        <v>1301866</v>
      </c>
      <c r="X59" s="60">
        <v>1229982</v>
      </c>
      <c r="Y59">
        <f t="shared" si="9"/>
        <v>1981</v>
      </c>
      <c r="Z59">
        <f>AJ11</f>
        <v>0.85716195803841266</v>
      </c>
    </row>
    <row r="60" spans="1:26" ht="15" thickBot="1" x14ac:dyDescent="0.35">
      <c r="A60">
        <v>181</v>
      </c>
      <c r="B60" s="9">
        <v>1982</v>
      </c>
      <c r="C60" s="40">
        <f t="shared" si="3"/>
        <v>24.385000000000002</v>
      </c>
      <c r="D60" s="9">
        <v>723.52</v>
      </c>
      <c r="E60" s="60">
        <f t="shared" si="4"/>
        <v>15288891</v>
      </c>
      <c r="F60">
        <f t="shared" si="5"/>
        <v>37000</v>
      </c>
      <c r="G60">
        <f t="shared" si="0"/>
        <v>3.3703283945157016E-2</v>
      </c>
      <c r="H60">
        <f t="shared" si="6"/>
        <v>0.85710082501853668</v>
      </c>
      <c r="I60" s="74">
        <f t="shared" si="1"/>
        <v>0.16921018012359432</v>
      </c>
      <c r="J60">
        <f t="shared" si="7"/>
        <v>33.4</v>
      </c>
      <c r="O60">
        <f t="shared" si="8"/>
        <v>556761</v>
      </c>
      <c r="P60">
        <v>-2273</v>
      </c>
      <c r="Q60">
        <v>556761</v>
      </c>
      <c r="R60">
        <v>15288891</v>
      </c>
      <c r="S60">
        <v>3.6999999999999998E-2</v>
      </c>
      <c r="T60">
        <v>33.4</v>
      </c>
      <c r="U60">
        <f>U59+Z$60</f>
        <v>0.85710082501853668</v>
      </c>
      <c r="V60" s="9">
        <v>926.63</v>
      </c>
      <c r="W60" s="61">
        <v>1333401</v>
      </c>
      <c r="X60" s="61">
        <v>1253635</v>
      </c>
      <c r="Y60">
        <f t="shared" si="9"/>
        <v>1982</v>
      </c>
      <c r="Z60">
        <f>(Z$64-Z$59)/5</f>
        <v>-6.1133019875425632E-5</v>
      </c>
    </row>
    <row r="61" spans="1:26" ht="15" thickBot="1" x14ac:dyDescent="0.35">
      <c r="A61">
        <v>182</v>
      </c>
      <c r="B61" s="9">
        <v>1983</v>
      </c>
      <c r="C61" s="40">
        <f t="shared" si="3"/>
        <v>23.111052631578946</v>
      </c>
      <c r="D61" s="9">
        <v>685.79</v>
      </c>
      <c r="E61" s="60">
        <f t="shared" si="4"/>
        <v>15483496</v>
      </c>
      <c r="F61">
        <f t="shared" si="5"/>
        <v>35600</v>
      </c>
      <c r="G61">
        <f t="shared" si="0"/>
        <v>3.3699897390715737E-2</v>
      </c>
      <c r="H61">
        <f t="shared" si="6"/>
        <v>0.85703969199866126</v>
      </c>
      <c r="I61" s="74">
        <f t="shared" si="1"/>
        <v>0.16913790012281463</v>
      </c>
      <c r="J61">
        <f t="shared" si="7"/>
        <v>36.799999999999997</v>
      </c>
      <c r="O61">
        <f t="shared" si="8"/>
        <v>543876</v>
      </c>
      <c r="P61">
        <v>-1694</v>
      </c>
      <c r="Q61">
        <v>543876</v>
      </c>
      <c r="R61">
        <v>15483496</v>
      </c>
      <c r="S61">
        <v>3.56E-2</v>
      </c>
      <c r="T61">
        <v>36.799999999999997</v>
      </c>
      <c r="U61">
        <f>U60+Z$60</f>
        <v>0.85703969199866126</v>
      </c>
      <c r="V61" s="9">
        <v>878.22</v>
      </c>
      <c r="W61" s="61">
        <v>1348438</v>
      </c>
      <c r="X61" s="61">
        <v>1270408</v>
      </c>
      <c r="Y61">
        <f t="shared" si="9"/>
        <v>1983</v>
      </c>
    </row>
    <row r="62" spans="1:26" ht="15" thickBot="1" x14ac:dyDescent="0.35">
      <c r="A62">
        <v>183</v>
      </c>
      <c r="B62" s="13">
        <v>1984</v>
      </c>
      <c r="C62" s="40">
        <f t="shared" si="3"/>
        <v>23.145263157894735</v>
      </c>
      <c r="D62" s="13">
        <v>686.81</v>
      </c>
      <c r="E62" s="60">
        <f t="shared" si="4"/>
        <v>15677282</v>
      </c>
      <c r="F62">
        <f t="shared" si="5"/>
        <v>36800</v>
      </c>
      <c r="G62">
        <f t="shared" si="0"/>
        <v>3.3699659524314932E-2</v>
      </c>
      <c r="H62">
        <f t="shared" si="6"/>
        <v>0.85697855897878583</v>
      </c>
      <c r="I62" s="74">
        <f t="shared" si="1"/>
        <v>0.16857099336479373</v>
      </c>
      <c r="J62">
        <f t="shared" si="7"/>
        <v>39.700000000000003</v>
      </c>
      <c r="O62">
        <f t="shared" si="8"/>
        <v>569689</v>
      </c>
      <c r="P62">
        <v>-2010</v>
      </c>
      <c r="Q62">
        <v>569689</v>
      </c>
      <c r="R62">
        <v>15677282</v>
      </c>
      <c r="S62">
        <v>3.6799999999999999E-2</v>
      </c>
      <c r="T62">
        <v>39.700000000000003</v>
      </c>
      <c r="U62">
        <f>U61+Z$60</f>
        <v>0.85697855897878583</v>
      </c>
      <c r="V62" s="13">
        <v>879.52</v>
      </c>
      <c r="W62" s="61">
        <v>1351931</v>
      </c>
      <c r="X62" s="61">
        <v>1290804</v>
      </c>
      <c r="Y62">
        <f t="shared" si="9"/>
        <v>1984</v>
      </c>
    </row>
    <row r="63" spans="1:26" ht="15" thickBot="1" x14ac:dyDescent="0.35">
      <c r="A63">
        <v>184</v>
      </c>
      <c r="B63" s="41">
        <v>1985</v>
      </c>
      <c r="C63" s="40">
        <f t="shared" si="3"/>
        <v>23.094473684210527</v>
      </c>
      <c r="D63" s="41">
        <v>685.5</v>
      </c>
      <c r="E63" s="60">
        <f t="shared" si="4"/>
        <v>15900566</v>
      </c>
      <c r="F63">
        <f t="shared" si="5"/>
        <v>38200</v>
      </c>
      <c r="G63">
        <f t="shared" si="0"/>
        <v>3.3689968904756423E-2</v>
      </c>
      <c r="H63">
        <f t="shared" si="6"/>
        <v>0.85691742595891041</v>
      </c>
      <c r="I63" s="74">
        <f t="shared" si="1"/>
        <v>0.16785301856550264</v>
      </c>
      <c r="J63">
        <f t="shared" si="7"/>
        <v>41.7</v>
      </c>
      <c r="O63">
        <f t="shared" si="8"/>
        <v>598543</v>
      </c>
      <c r="P63">
        <v>-2251</v>
      </c>
      <c r="Q63">
        <v>598543</v>
      </c>
      <c r="R63">
        <v>15900566</v>
      </c>
      <c r="S63">
        <v>3.8199999999999998E-2</v>
      </c>
      <c r="T63">
        <v>41.7</v>
      </c>
      <c r="U63">
        <f>U62+Z$60</f>
        <v>0.85691742595891041</v>
      </c>
      <c r="V63" s="41">
        <v>877.59</v>
      </c>
      <c r="W63" s="61">
        <v>1349451</v>
      </c>
      <c r="X63" s="61">
        <v>1319507</v>
      </c>
      <c r="Y63">
        <f t="shared" si="9"/>
        <v>1985</v>
      </c>
    </row>
    <row r="64" spans="1:26" ht="15" thickBot="1" x14ac:dyDescent="0.35">
      <c r="A64">
        <v>185</v>
      </c>
      <c r="B64" s="9">
        <v>1986</v>
      </c>
      <c r="C64" s="40">
        <f t="shared" si="3"/>
        <v>21.663684210526316</v>
      </c>
      <c r="D64" s="42">
        <v>642.99</v>
      </c>
      <c r="E64" s="60">
        <f t="shared" si="4"/>
        <v>16138769</v>
      </c>
      <c r="F64">
        <f t="shared" si="5"/>
        <v>39400</v>
      </c>
      <c r="G64">
        <f t="shared" si="0"/>
        <v>3.3692101293218119E-2</v>
      </c>
      <c r="H64">
        <f t="shared" si="6"/>
        <v>0.85685629293903498</v>
      </c>
      <c r="I64" s="74">
        <f t="shared" si="1"/>
        <v>0.16638047176956308</v>
      </c>
      <c r="J64">
        <f t="shared" si="7"/>
        <v>44</v>
      </c>
      <c r="O64">
        <f t="shared" si="8"/>
        <v>625997</v>
      </c>
      <c r="P64">
        <v>-3641</v>
      </c>
      <c r="Q64">
        <v>625997</v>
      </c>
      <c r="R64">
        <v>16138769</v>
      </c>
      <c r="S64">
        <v>3.9399999999999998E-2</v>
      </c>
      <c r="T64">
        <v>44</v>
      </c>
      <c r="U64">
        <f>U63+Z$60</f>
        <v>0.85685629293903498</v>
      </c>
      <c r="V64" s="42">
        <v>823.22</v>
      </c>
      <c r="W64" s="60">
        <v>1336709</v>
      </c>
      <c r="X64" s="60">
        <v>1348467</v>
      </c>
      <c r="Y64">
        <f t="shared" si="9"/>
        <v>1986</v>
      </c>
      <c r="Z64">
        <f>AK11</f>
        <v>0.85685629293903554</v>
      </c>
    </row>
    <row r="65" spans="1:128" ht="15" thickBot="1" x14ac:dyDescent="0.35">
      <c r="A65">
        <v>186</v>
      </c>
      <c r="B65" s="9">
        <v>1987</v>
      </c>
      <c r="C65" s="40">
        <f t="shared" si="3"/>
        <v>21.441052631578948</v>
      </c>
      <c r="D65" s="42">
        <v>642.21</v>
      </c>
      <c r="E65" s="60">
        <f t="shared" si="4"/>
        <v>16394641</v>
      </c>
      <c r="F65">
        <f t="shared" si="5"/>
        <v>39800</v>
      </c>
      <c r="G65">
        <f t="shared" si="0"/>
        <v>3.338635747119937E-2</v>
      </c>
      <c r="H65">
        <f t="shared" si="6"/>
        <v>0.85619667716000236</v>
      </c>
      <c r="I65" s="74">
        <f t="shared" si="1"/>
        <v>0.165029902149123</v>
      </c>
      <c r="J65">
        <f t="shared" si="7"/>
        <v>47.1</v>
      </c>
      <c r="O65">
        <f t="shared" si="8"/>
        <v>642470</v>
      </c>
      <c r="P65">
        <v>-2832</v>
      </c>
      <c r="Q65">
        <v>642470</v>
      </c>
      <c r="R65">
        <v>16394641</v>
      </c>
      <c r="S65">
        <v>3.9800000000000002E-2</v>
      </c>
      <c r="T65">
        <v>47.1</v>
      </c>
      <c r="U65">
        <f>U64+Z$65</f>
        <v>0.85619667716000236</v>
      </c>
      <c r="V65" s="42">
        <v>814.76</v>
      </c>
      <c r="W65" s="60">
        <v>1327203</v>
      </c>
      <c r="X65" s="60">
        <v>1378403</v>
      </c>
      <c r="Y65">
        <f t="shared" si="9"/>
        <v>1987</v>
      </c>
      <c r="Z65">
        <f>(Z$69-Z$64)/5</f>
        <v>-6.5961577903266293E-4</v>
      </c>
    </row>
    <row r="66" spans="1:128" ht="15" thickBot="1" x14ac:dyDescent="0.35">
      <c r="A66">
        <v>187</v>
      </c>
      <c r="B66" s="9">
        <v>1988</v>
      </c>
      <c r="C66" s="40">
        <f t="shared" si="3"/>
        <v>20.980263157894736</v>
      </c>
      <c r="D66" s="42">
        <v>631.41</v>
      </c>
      <c r="E66" s="60">
        <f t="shared" si="4"/>
        <v>16687082</v>
      </c>
      <c r="F66">
        <f t="shared" si="5"/>
        <v>41400</v>
      </c>
      <c r="G66">
        <f t="shared" ref="G66:G98" si="11">C66/D66</f>
        <v>3.3227638393270198E-2</v>
      </c>
      <c r="H66">
        <f t="shared" si="6"/>
        <v>0.85553706138096974</v>
      </c>
      <c r="I66" s="74">
        <f t="shared" ref="I66:I82" si="12">(W66+X66)/E66</f>
        <v>0.16362507237634477</v>
      </c>
      <c r="J66">
        <f t="shared" si="7"/>
        <v>50.7</v>
      </c>
      <c r="O66">
        <f t="shared" si="8"/>
        <v>678762</v>
      </c>
      <c r="P66">
        <v>-2370</v>
      </c>
      <c r="Q66">
        <v>678762</v>
      </c>
      <c r="R66">
        <v>16687082</v>
      </c>
      <c r="S66">
        <v>4.1399999999999999E-2</v>
      </c>
      <c r="T66">
        <v>50.7</v>
      </c>
      <c r="U66">
        <f>U65+Z$65</f>
        <v>0.85553706138096974</v>
      </c>
      <c r="V66" s="42">
        <v>797.25</v>
      </c>
      <c r="W66" s="60">
        <v>1325819</v>
      </c>
      <c r="X66" s="60">
        <v>1404606</v>
      </c>
      <c r="Y66">
        <f t="shared" si="9"/>
        <v>1988</v>
      </c>
    </row>
    <row r="67" spans="1:128" ht="15" thickBot="1" x14ac:dyDescent="0.35">
      <c r="A67">
        <v>188</v>
      </c>
      <c r="B67" s="9">
        <v>1989</v>
      </c>
      <c r="C67" s="40">
        <f t="shared" ref="C67:C98" si="13">V67/38</f>
        <v>21.342631578947369</v>
      </c>
      <c r="D67" s="42">
        <v>640.1</v>
      </c>
      <c r="E67" s="60">
        <f t="shared" ref="E67:E88" si="14">R67</f>
        <v>16936723</v>
      </c>
      <c r="F67">
        <f t="shared" ref="F67:F88" si="15">S67*1000000</f>
        <v>42300</v>
      </c>
      <c r="G67">
        <f t="shared" si="11"/>
        <v>3.3342652052722029E-2</v>
      </c>
      <c r="H67">
        <f t="shared" ref="H67:H89" si="16">U67</f>
        <v>0.85487744560193712</v>
      </c>
      <c r="I67" s="74">
        <f t="shared" si="12"/>
        <v>0.16296015468871988</v>
      </c>
      <c r="J67">
        <f t="shared" ref="J67:J98" si="17">T67</f>
        <v>55.3</v>
      </c>
      <c r="O67">
        <f t="shared" ref="O67:O98" si="18">Q67</f>
        <v>705368</v>
      </c>
      <c r="P67">
        <v>-5014</v>
      </c>
      <c r="Q67">
        <v>705368</v>
      </c>
      <c r="R67">
        <v>16936723</v>
      </c>
      <c r="S67">
        <v>4.2299999999999997E-2</v>
      </c>
      <c r="T67">
        <v>55.3</v>
      </c>
      <c r="U67">
        <f>U66+Z$65</f>
        <v>0.85487744560193712</v>
      </c>
      <c r="V67" s="42">
        <v>811.02</v>
      </c>
      <c r="W67" s="60">
        <v>1335896</v>
      </c>
      <c r="X67" s="60">
        <v>1424115</v>
      </c>
      <c r="Y67">
        <f t="shared" ref="Y67:Y98" si="19">B67</f>
        <v>1989</v>
      </c>
    </row>
    <row r="68" spans="1:128" ht="15" thickBot="1" x14ac:dyDescent="0.35">
      <c r="A68">
        <v>189</v>
      </c>
      <c r="B68" s="13">
        <v>1990</v>
      </c>
      <c r="C68" s="40">
        <f t="shared" si="13"/>
        <v>21.160789473684211</v>
      </c>
      <c r="D68" s="43">
        <v>629.1</v>
      </c>
      <c r="E68" s="60">
        <f t="shared" si="14"/>
        <v>17169768</v>
      </c>
      <c r="F68">
        <f t="shared" si="15"/>
        <v>43100</v>
      </c>
      <c r="G68">
        <f t="shared" si="11"/>
        <v>3.3636607015870623E-2</v>
      </c>
      <c r="H68">
        <f t="shared" si="16"/>
        <v>0.85421782982290451</v>
      </c>
      <c r="I68" s="74">
        <f t="shared" si="12"/>
        <v>0.16196881635209048</v>
      </c>
      <c r="J68">
        <f t="shared" si="17"/>
        <v>58.7</v>
      </c>
      <c r="O68">
        <f t="shared" si="18"/>
        <v>730662</v>
      </c>
      <c r="P68">
        <v>-6204</v>
      </c>
      <c r="Q68">
        <v>730662</v>
      </c>
      <c r="R68">
        <v>17169768</v>
      </c>
      <c r="S68">
        <v>4.3099999999999999E-2</v>
      </c>
      <c r="T68">
        <v>58.7</v>
      </c>
      <c r="U68">
        <f>U67+Z$65</f>
        <v>0.85421782982290451</v>
      </c>
      <c r="V68" s="43">
        <v>804.11</v>
      </c>
      <c r="W68" s="60">
        <v>1358360</v>
      </c>
      <c r="X68" s="60">
        <v>1422607</v>
      </c>
      <c r="Y68">
        <f t="shared" si="19"/>
        <v>1990</v>
      </c>
    </row>
    <row r="69" spans="1:128" ht="15" thickBot="1" x14ac:dyDescent="0.35">
      <c r="A69">
        <v>190</v>
      </c>
      <c r="B69" s="41">
        <v>1991</v>
      </c>
      <c r="C69" s="40">
        <f t="shared" si="13"/>
        <v>21.504210526315788</v>
      </c>
      <c r="D69" s="40">
        <v>637.35</v>
      </c>
      <c r="E69" s="60">
        <f t="shared" si="14"/>
        <v>17378981</v>
      </c>
      <c r="F69">
        <f t="shared" si="15"/>
        <v>42400</v>
      </c>
      <c r="G69">
        <f t="shared" si="11"/>
        <v>3.3740033774716856E-2</v>
      </c>
      <c r="H69">
        <f t="shared" si="16"/>
        <v>0.85355821404387189</v>
      </c>
      <c r="I69" s="74">
        <f t="shared" si="12"/>
        <v>0.16090857110667189</v>
      </c>
      <c r="J69">
        <f t="shared" si="17"/>
        <v>60.5</v>
      </c>
      <c r="O69">
        <f t="shared" si="18"/>
        <v>728098</v>
      </c>
      <c r="P69">
        <v>-3950</v>
      </c>
      <c r="Q69">
        <v>728098</v>
      </c>
      <c r="R69">
        <v>17378981</v>
      </c>
      <c r="S69">
        <v>4.24E-2</v>
      </c>
      <c r="T69">
        <v>60.5</v>
      </c>
      <c r="U69">
        <f>U68+Z$65</f>
        <v>0.85355821404387189</v>
      </c>
      <c r="V69" s="40">
        <v>817.16</v>
      </c>
      <c r="W69" s="60">
        <v>1396764</v>
      </c>
      <c r="X69" s="60">
        <v>1399663</v>
      </c>
      <c r="Y69">
        <f t="shared" si="19"/>
        <v>1991</v>
      </c>
      <c r="Z69">
        <f>AL11</f>
        <v>0.85355821404387222</v>
      </c>
    </row>
    <row r="70" spans="1:128" ht="15" thickBot="1" x14ac:dyDescent="0.35">
      <c r="A70">
        <v>191</v>
      </c>
      <c r="B70" s="9">
        <v>1992</v>
      </c>
      <c r="C70" s="40">
        <f t="shared" si="13"/>
        <v>21.288684210526316</v>
      </c>
      <c r="D70" s="42">
        <v>630.96</v>
      </c>
      <c r="E70" s="60">
        <f t="shared" si="14"/>
        <v>17557133</v>
      </c>
      <c r="F70">
        <f t="shared" si="15"/>
        <v>42100</v>
      </c>
      <c r="G70">
        <f t="shared" si="11"/>
        <v>3.3740148679038788E-2</v>
      </c>
      <c r="H70">
        <f t="shared" si="16"/>
        <v>0.85529817525228646</v>
      </c>
      <c r="I70" s="74">
        <f t="shared" si="12"/>
        <v>0.16006628189237959</v>
      </c>
      <c r="J70">
        <f t="shared" si="17"/>
        <v>61.3</v>
      </c>
      <c r="O70">
        <f t="shared" si="18"/>
        <v>731216</v>
      </c>
      <c r="P70">
        <v>-3113</v>
      </c>
      <c r="Q70">
        <v>731216</v>
      </c>
      <c r="R70">
        <v>17557133</v>
      </c>
      <c r="S70">
        <v>4.2099999999999999E-2</v>
      </c>
      <c r="T70">
        <v>61.3</v>
      </c>
      <c r="U70">
        <f>U69+Z$70</f>
        <v>0.85529817525228646</v>
      </c>
      <c r="V70" s="42">
        <v>808.97</v>
      </c>
      <c r="W70" s="60">
        <v>1428751</v>
      </c>
      <c r="X70" s="60">
        <v>1381554</v>
      </c>
      <c r="Y70">
        <f t="shared" si="19"/>
        <v>1992</v>
      </c>
      <c r="Z70">
        <f>(Z$74-Z$69)/5</f>
        <v>1.7399612084146199E-3</v>
      </c>
    </row>
    <row r="71" spans="1:128" ht="16.2" thickBot="1" x14ac:dyDescent="0.35">
      <c r="A71">
        <v>192</v>
      </c>
      <c r="B71" s="9">
        <v>1993</v>
      </c>
      <c r="C71" s="40">
        <f t="shared" si="13"/>
        <v>21.322894736842105</v>
      </c>
      <c r="D71" s="42">
        <v>635.33000000000004</v>
      </c>
      <c r="E71" s="60">
        <f t="shared" si="14"/>
        <v>17719090</v>
      </c>
      <c r="F71">
        <f t="shared" si="15"/>
        <v>43400</v>
      </c>
      <c r="G71">
        <f t="shared" si="11"/>
        <v>3.3561920162501542E-2</v>
      </c>
      <c r="H71">
        <f t="shared" si="16"/>
        <v>0.85703813646070104</v>
      </c>
      <c r="I71" s="74">
        <f t="shared" si="12"/>
        <v>0.15814627049131755</v>
      </c>
      <c r="J71">
        <f t="shared" si="17"/>
        <v>61.8</v>
      </c>
      <c r="K71" s="65">
        <v>34</v>
      </c>
      <c r="O71">
        <f t="shared" si="18"/>
        <v>761274</v>
      </c>
      <c r="P71">
        <v>-3102</v>
      </c>
      <c r="Q71">
        <v>761274</v>
      </c>
      <c r="R71">
        <v>17719090</v>
      </c>
      <c r="S71">
        <v>4.3400000000000001E-2</v>
      </c>
      <c r="T71">
        <v>61.8</v>
      </c>
      <c r="U71">
        <f>U70+Z$70</f>
        <v>0.85703813646070104</v>
      </c>
      <c r="V71" s="42">
        <v>810.27</v>
      </c>
      <c r="W71" s="60">
        <v>1439495</v>
      </c>
      <c r="X71" s="60">
        <v>1362713</v>
      </c>
      <c r="Y71">
        <f t="shared" si="19"/>
        <v>1993</v>
      </c>
    </row>
    <row r="72" spans="1:128" ht="15" thickBot="1" x14ac:dyDescent="0.35">
      <c r="A72">
        <v>193</v>
      </c>
      <c r="B72" s="13">
        <v>1994</v>
      </c>
      <c r="C72" s="40">
        <f t="shared" si="13"/>
        <v>20.911052631578947</v>
      </c>
      <c r="D72" s="43">
        <v>623.05999999999995</v>
      </c>
      <c r="E72" s="60">
        <f t="shared" si="14"/>
        <v>17893433</v>
      </c>
      <c r="F72">
        <f t="shared" si="15"/>
        <v>44700</v>
      </c>
      <c r="G72">
        <f t="shared" si="11"/>
        <v>3.3561860224663675E-2</v>
      </c>
      <c r="H72">
        <f t="shared" si="16"/>
        <v>0.85877809766911561</v>
      </c>
      <c r="I72" s="74">
        <f t="shared" si="12"/>
        <v>0.15605468218424043</v>
      </c>
      <c r="J72">
        <f t="shared" si="17"/>
        <v>62.5</v>
      </c>
      <c r="O72">
        <f t="shared" si="18"/>
        <v>792096</v>
      </c>
      <c r="P72">
        <v>-3075</v>
      </c>
      <c r="Q72">
        <v>792096</v>
      </c>
      <c r="R72">
        <v>17893433</v>
      </c>
      <c r="S72">
        <v>4.4699999999999997E-2</v>
      </c>
      <c r="T72">
        <v>62.5</v>
      </c>
      <c r="U72">
        <f>U71+Z$70</f>
        <v>0.85877809766911561</v>
      </c>
      <c r="V72" s="43">
        <v>794.62</v>
      </c>
      <c r="W72" s="60">
        <v>1434745</v>
      </c>
      <c r="X72" s="60">
        <v>1357609</v>
      </c>
      <c r="Y72">
        <f t="shared" si="19"/>
        <v>1994</v>
      </c>
    </row>
    <row r="73" spans="1:128" ht="15" thickBot="1" x14ac:dyDescent="0.35">
      <c r="A73">
        <v>194</v>
      </c>
      <c r="B73" s="41">
        <v>1995</v>
      </c>
      <c r="C73" s="40">
        <f t="shared" si="13"/>
        <v>20.73815789473684</v>
      </c>
      <c r="D73" s="40">
        <v>609.79</v>
      </c>
      <c r="E73" s="60">
        <f t="shared" si="14"/>
        <v>18119616</v>
      </c>
      <c r="F73">
        <f t="shared" si="15"/>
        <v>46000</v>
      </c>
      <c r="G73">
        <f t="shared" si="11"/>
        <v>3.4008688064312044E-2</v>
      </c>
      <c r="H73">
        <f t="shared" si="16"/>
        <v>0.86051805887753019</v>
      </c>
      <c r="I73" s="74">
        <f t="shared" si="12"/>
        <v>0.15428279495547809</v>
      </c>
      <c r="J73">
        <f t="shared" si="17"/>
        <v>63.8</v>
      </c>
      <c r="O73">
        <f t="shared" si="18"/>
        <v>823697</v>
      </c>
      <c r="P73">
        <v>-6775</v>
      </c>
      <c r="Q73">
        <v>823697</v>
      </c>
      <c r="R73">
        <v>18119616</v>
      </c>
      <c r="S73">
        <v>4.5999999999999999E-2</v>
      </c>
      <c r="T73">
        <v>63.8</v>
      </c>
      <c r="U73">
        <f>U72+Z$70</f>
        <v>0.86051805887753019</v>
      </c>
      <c r="V73" s="40">
        <v>788.05</v>
      </c>
      <c r="W73" s="60">
        <v>1422850</v>
      </c>
      <c r="X73" s="60">
        <v>1372695</v>
      </c>
      <c r="Y73">
        <f t="shared" si="19"/>
        <v>1995</v>
      </c>
    </row>
    <row r="74" spans="1:128" ht="16.2" thickBot="1" x14ac:dyDescent="0.35">
      <c r="A74">
        <v>195</v>
      </c>
      <c r="B74" s="9">
        <v>1996</v>
      </c>
      <c r="C74" s="40">
        <f t="shared" si="13"/>
        <v>20.209736842105265</v>
      </c>
      <c r="D74" s="42">
        <v>594.25</v>
      </c>
      <c r="E74" s="60">
        <f t="shared" si="14"/>
        <v>18330079</v>
      </c>
      <c r="F74">
        <f t="shared" si="15"/>
        <v>47300</v>
      </c>
      <c r="G74">
        <f t="shared" si="11"/>
        <v>3.4008812523525896E-2</v>
      </c>
      <c r="H74">
        <f t="shared" si="16"/>
        <v>0.86225802008594477</v>
      </c>
      <c r="I74" s="74">
        <f t="shared" si="12"/>
        <v>0.15267462840722071</v>
      </c>
      <c r="J74">
        <f t="shared" si="17"/>
        <v>65.5</v>
      </c>
      <c r="K74" s="65">
        <v>47.7</v>
      </c>
      <c r="O74">
        <f t="shared" si="18"/>
        <v>856592</v>
      </c>
      <c r="P74">
        <v>-4657</v>
      </c>
      <c r="Q74">
        <v>856592</v>
      </c>
      <c r="R74">
        <v>18330079</v>
      </c>
      <c r="S74">
        <v>4.7300000000000002E-2</v>
      </c>
      <c r="T74">
        <v>65.5</v>
      </c>
      <c r="U74">
        <f>U73+Z$70</f>
        <v>0.86225802008594477</v>
      </c>
      <c r="V74" s="42">
        <v>767.97</v>
      </c>
      <c r="W74" s="60">
        <v>1388756</v>
      </c>
      <c r="X74" s="60">
        <v>1409782</v>
      </c>
      <c r="Y74">
        <f t="shared" si="19"/>
        <v>1996</v>
      </c>
      <c r="Z74">
        <f>AM11</f>
        <v>0.86225802008594532</v>
      </c>
    </row>
    <row r="75" spans="1:128" ht="15" thickBot="1" x14ac:dyDescent="0.35">
      <c r="A75">
        <v>196</v>
      </c>
      <c r="B75" s="9">
        <v>1997</v>
      </c>
      <c r="C75" s="40">
        <f t="shared" si="13"/>
        <v>20.621315789473684</v>
      </c>
      <c r="D75" s="42">
        <v>624.17999999999995</v>
      </c>
      <c r="E75" s="60">
        <f t="shared" si="14"/>
        <v>18510004</v>
      </c>
      <c r="F75">
        <f t="shared" si="15"/>
        <v>48600</v>
      </c>
      <c r="G75">
        <f t="shared" si="11"/>
        <v>3.3037450398080176E-2</v>
      </c>
      <c r="H75">
        <f t="shared" si="16"/>
        <v>0.86440948078129209</v>
      </c>
      <c r="I75" s="74">
        <f t="shared" si="12"/>
        <v>0.1508635006237708</v>
      </c>
      <c r="J75">
        <f t="shared" si="17"/>
        <v>66.3</v>
      </c>
      <c r="O75">
        <f t="shared" si="18"/>
        <v>890004</v>
      </c>
      <c r="P75">
        <v>-3499</v>
      </c>
      <c r="Q75">
        <v>890004</v>
      </c>
      <c r="R75">
        <v>18510004</v>
      </c>
      <c r="S75">
        <v>4.8599999999999997E-2</v>
      </c>
      <c r="T75">
        <v>66.3</v>
      </c>
      <c r="U75">
        <f>U74+Z$75</f>
        <v>0.86440948078129209</v>
      </c>
      <c r="V75" s="42">
        <v>783.61</v>
      </c>
      <c r="W75" s="60">
        <v>1349381</v>
      </c>
      <c r="X75" s="60">
        <v>1443103</v>
      </c>
      <c r="Y75">
        <f t="shared" si="19"/>
        <v>1997</v>
      </c>
      <c r="Z75">
        <f>(Z$79-Z$74)/5</f>
        <v>2.1514606953473292E-3</v>
      </c>
    </row>
    <row r="76" spans="1:128" ht="16.2" thickBot="1" x14ac:dyDescent="0.35">
      <c r="A76">
        <v>197</v>
      </c>
      <c r="B76" s="13">
        <v>1998</v>
      </c>
      <c r="C76" s="40">
        <f t="shared" si="13"/>
        <v>21.079736842105262</v>
      </c>
      <c r="D76" s="43">
        <v>642.96</v>
      </c>
      <c r="E76" s="60">
        <f t="shared" si="14"/>
        <v>18705620</v>
      </c>
      <c r="F76">
        <f t="shared" si="15"/>
        <v>50300</v>
      </c>
      <c r="G76">
        <f t="shared" si="11"/>
        <v>3.2785456081412936E-2</v>
      </c>
      <c r="H76">
        <f t="shared" si="16"/>
        <v>0.86656094147663942</v>
      </c>
      <c r="I76" s="74">
        <f t="shared" si="12"/>
        <v>0.14809661481415745</v>
      </c>
      <c r="J76">
        <f t="shared" si="17"/>
        <v>67.099999999999994</v>
      </c>
      <c r="K76" s="65">
        <v>33.5</v>
      </c>
      <c r="O76">
        <f t="shared" si="18"/>
        <v>930268</v>
      </c>
      <c r="P76">
        <v>-6782</v>
      </c>
      <c r="Q76">
        <v>930268</v>
      </c>
      <c r="R76">
        <v>18705620</v>
      </c>
      <c r="S76">
        <v>5.0299999999999997E-2</v>
      </c>
      <c r="T76">
        <v>67.099999999999994</v>
      </c>
      <c r="U76">
        <f>U75+Z$75</f>
        <v>0.86656094147663942</v>
      </c>
      <c r="V76" s="43">
        <v>801.03</v>
      </c>
      <c r="W76" s="60">
        <v>1314642</v>
      </c>
      <c r="X76" s="60">
        <v>1455597</v>
      </c>
      <c r="Y76">
        <f t="shared" si="19"/>
        <v>1998</v>
      </c>
    </row>
    <row r="77" spans="1:128" ht="15" thickBot="1" x14ac:dyDescent="0.35">
      <c r="A77">
        <v>198</v>
      </c>
      <c r="B77" s="41">
        <v>1999</v>
      </c>
      <c r="C77" s="40">
        <f t="shared" si="13"/>
        <v>21.307631578947369</v>
      </c>
      <c r="D77" s="40">
        <v>653.92999999999995</v>
      </c>
      <c r="E77" s="60">
        <f t="shared" si="14"/>
        <v>18919210</v>
      </c>
      <c r="F77">
        <f t="shared" si="15"/>
        <v>52200</v>
      </c>
      <c r="G77">
        <f t="shared" si="11"/>
        <v>3.258396400065354E-2</v>
      </c>
      <c r="H77">
        <f t="shared" si="16"/>
        <v>0.86871240217198675</v>
      </c>
      <c r="I77" s="74">
        <f t="shared" si="12"/>
        <v>0.14498501787336787</v>
      </c>
      <c r="J77">
        <f t="shared" si="17"/>
        <v>67.400000000000006</v>
      </c>
      <c r="O77">
        <f t="shared" si="18"/>
        <v>976358</v>
      </c>
      <c r="P77">
        <v>-8378</v>
      </c>
      <c r="Q77">
        <v>976358</v>
      </c>
      <c r="R77">
        <v>18919210</v>
      </c>
      <c r="S77">
        <v>5.2200000000000003E-2</v>
      </c>
      <c r="T77">
        <v>67.400000000000006</v>
      </c>
      <c r="U77">
        <f>U76+Z$75</f>
        <v>0.86871240217198675</v>
      </c>
      <c r="V77" s="40">
        <v>809.69</v>
      </c>
      <c r="W77" s="60">
        <v>1290648</v>
      </c>
      <c r="X77" s="60">
        <v>1452354</v>
      </c>
      <c r="Y77">
        <f t="shared" si="19"/>
        <v>1999</v>
      </c>
    </row>
    <row r="78" spans="1:128" ht="15" thickBot="1" x14ac:dyDescent="0.35">
      <c r="A78">
        <v>199</v>
      </c>
      <c r="B78" s="9">
        <v>2000</v>
      </c>
      <c r="C78" s="40">
        <f t="shared" si="13"/>
        <v>21.039473684210527</v>
      </c>
      <c r="D78" s="42">
        <v>650.39</v>
      </c>
      <c r="E78" s="60">
        <f t="shared" si="14"/>
        <v>19141036</v>
      </c>
      <c r="F78">
        <f t="shared" si="15"/>
        <v>53600</v>
      </c>
      <c r="G78">
        <f t="shared" si="11"/>
        <v>3.2349011645644195E-2</v>
      </c>
      <c r="H78">
        <f t="shared" si="16"/>
        <v>0.87086386286733408</v>
      </c>
      <c r="I78" s="74">
        <f t="shared" si="12"/>
        <v>0.14196055009770631</v>
      </c>
      <c r="J78">
        <f t="shared" si="17"/>
        <v>69.2</v>
      </c>
      <c r="O78">
        <f t="shared" si="18"/>
        <v>1013910</v>
      </c>
      <c r="P78">
        <v>-7660</v>
      </c>
      <c r="Q78">
        <v>1013910</v>
      </c>
      <c r="R78">
        <v>19141036</v>
      </c>
      <c r="S78">
        <v>5.3600000000000002E-2</v>
      </c>
      <c r="T78">
        <v>69.2</v>
      </c>
      <c r="U78">
        <f>U77+Z$75</f>
        <v>0.87086386286733408</v>
      </c>
      <c r="V78" s="42">
        <v>799.5</v>
      </c>
      <c r="W78" s="60">
        <v>1279853</v>
      </c>
      <c r="X78" s="60">
        <v>1437419</v>
      </c>
      <c r="Y78">
        <f t="shared" si="19"/>
        <v>2000</v>
      </c>
      <c r="AJ78" s="75">
        <v>468200</v>
      </c>
      <c r="AK78" s="75">
        <v>480100</v>
      </c>
      <c r="AL78" s="75">
        <v>493400</v>
      </c>
      <c r="AM78" s="75">
        <v>510500</v>
      </c>
      <c r="AN78" s="75">
        <v>530000</v>
      </c>
      <c r="AO78" s="75">
        <v>545300</v>
      </c>
      <c r="AP78" s="75">
        <v>555600</v>
      </c>
      <c r="AQ78" s="75">
        <v>563700</v>
      </c>
      <c r="AR78" s="75">
        <v>573200</v>
      </c>
      <c r="AS78" s="75">
        <v>582600</v>
      </c>
      <c r="AT78" s="75">
        <v>596300</v>
      </c>
      <c r="AU78" s="75">
        <v>608100</v>
      </c>
      <c r="AV78" s="75">
        <v>612600</v>
      </c>
      <c r="AW78" s="75">
        <v>614700</v>
      </c>
      <c r="AX78" s="75">
        <v>611100</v>
      </c>
      <c r="AY78" s="75">
        <v>601400</v>
      </c>
      <c r="AZ78" s="75">
        <v>596500</v>
      </c>
      <c r="BA78" s="75">
        <v>606400</v>
      </c>
      <c r="BB78" s="75">
        <v>612700</v>
      </c>
      <c r="BC78" s="75">
        <v>621100</v>
      </c>
      <c r="BD78" s="75">
        <v>628300</v>
      </c>
      <c r="BE78" s="75">
        <v>632300</v>
      </c>
      <c r="BF78" s="75">
        <v>625600</v>
      </c>
      <c r="BG78" s="75">
        <v>616200</v>
      </c>
      <c r="BH78" s="75">
        <v>619300</v>
      </c>
      <c r="BI78" s="75">
        <v>629900</v>
      </c>
      <c r="BJ78" s="75">
        <v>641000</v>
      </c>
      <c r="BK78" s="75">
        <v>642100</v>
      </c>
      <c r="BL78" s="75">
        <v>633900</v>
      </c>
      <c r="BM78" s="75">
        <v>615000</v>
      </c>
      <c r="BN78" s="75">
        <v>599000</v>
      </c>
      <c r="BO78" s="75">
        <v>592900</v>
      </c>
      <c r="BP78" s="75">
        <v>595500</v>
      </c>
      <c r="BQ78" s="75">
        <v>610700</v>
      </c>
      <c r="BR78" s="75">
        <v>625000</v>
      </c>
      <c r="BS78" s="75">
        <v>646600</v>
      </c>
      <c r="BT78" s="75">
        <v>669800</v>
      </c>
      <c r="BU78" s="75">
        <v>695100</v>
      </c>
      <c r="BV78" s="75">
        <v>716200</v>
      </c>
      <c r="BW78" s="75">
        <v>735300</v>
      </c>
      <c r="BX78" s="75">
        <v>773800</v>
      </c>
      <c r="BY78" s="75">
        <v>817800</v>
      </c>
      <c r="BZ78" s="75">
        <v>859159</v>
      </c>
      <c r="CA78" s="75">
        <v>929824</v>
      </c>
      <c r="CB78" s="75">
        <v>991828</v>
      </c>
      <c r="CC78" s="75">
        <v>1035159</v>
      </c>
      <c r="CD78" s="75">
        <v>1075643</v>
      </c>
      <c r="CE78" s="75">
        <v>1140607</v>
      </c>
      <c r="CF78" s="75">
        <v>1128504</v>
      </c>
      <c r="CG78" s="75">
        <v>1138271</v>
      </c>
      <c r="CH78" s="75">
        <v>1156689</v>
      </c>
      <c r="CI78" s="75">
        <v>1164852</v>
      </c>
      <c r="CJ78" s="75">
        <v>1173358</v>
      </c>
      <c r="CK78" s="75">
        <v>1189213</v>
      </c>
      <c r="CL78" s="75">
        <v>1210115</v>
      </c>
      <c r="CM78" s="75">
        <v>1240002</v>
      </c>
      <c r="CN78" s="75">
        <v>1269148</v>
      </c>
      <c r="CO78" s="75">
        <v>1301866</v>
      </c>
      <c r="CP78" s="75">
        <v>1333401</v>
      </c>
      <c r="CQ78" s="75">
        <v>1348438</v>
      </c>
      <c r="CR78" s="75">
        <v>1351931</v>
      </c>
      <c r="CS78" s="75">
        <v>1349451</v>
      </c>
      <c r="CT78" s="75">
        <v>1336709</v>
      </c>
      <c r="CU78" s="75">
        <v>1327203</v>
      </c>
      <c r="CV78" s="75">
        <v>1325819</v>
      </c>
      <c r="CW78" s="75">
        <v>1335896</v>
      </c>
      <c r="CX78" s="75">
        <v>1358360</v>
      </c>
      <c r="CY78" s="75">
        <v>1396764</v>
      </c>
      <c r="CZ78" s="75">
        <v>1428751</v>
      </c>
      <c r="DA78" s="75">
        <v>1439495</v>
      </c>
      <c r="DB78" s="75">
        <v>1434745</v>
      </c>
      <c r="DC78" s="75">
        <v>1422850</v>
      </c>
      <c r="DD78" s="76">
        <v>1388756</v>
      </c>
      <c r="DE78" s="76">
        <v>1349381</v>
      </c>
      <c r="DF78" s="76">
        <v>1314642</v>
      </c>
      <c r="DG78" s="76">
        <v>1290648</v>
      </c>
      <c r="DH78" s="76">
        <v>1279853</v>
      </c>
      <c r="DI78" s="75">
        <v>1290129</v>
      </c>
      <c r="DJ78" s="75">
        <v>1315683</v>
      </c>
      <c r="DK78" s="75">
        <v>1350012</v>
      </c>
      <c r="DL78" s="75">
        <v>1380726</v>
      </c>
      <c r="DM78" s="75">
        <v>1414648</v>
      </c>
      <c r="DN78" s="75">
        <v>1448435</v>
      </c>
      <c r="DO78" s="75">
        <v>1483141</v>
      </c>
      <c r="DP78">
        <v>1526362</v>
      </c>
      <c r="DQ78">
        <v>1581376</v>
      </c>
      <c r="DR78">
        <v>1605054</v>
      </c>
      <c r="DS78">
        <v>1611663</v>
      </c>
      <c r="DT78">
        <v>1628778</v>
      </c>
      <c r="DU78">
        <v>1645662</v>
      </c>
      <c r="DV78">
        <v>1661633</v>
      </c>
      <c r="DW78">
        <v>1676279</v>
      </c>
      <c r="DX78">
        <v>1694074</v>
      </c>
    </row>
    <row r="79" spans="1:128" ht="16.2" thickBot="1" x14ac:dyDescent="0.35">
      <c r="A79">
        <v>200</v>
      </c>
      <c r="B79" s="9">
        <v>2001</v>
      </c>
      <c r="C79" s="40">
        <f t="shared" si="13"/>
        <v>20.765526315789476</v>
      </c>
      <c r="D79" s="42">
        <v>643.16</v>
      </c>
      <c r="E79" s="60">
        <f t="shared" si="14"/>
        <v>19386461</v>
      </c>
      <c r="F79">
        <f t="shared" si="15"/>
        <v>54000</v>
      </c>
      <c r="G79">
        <f t="shared" si="11"/>
        <v>3.2286719192408539E-2</v>
      </c>
      <c r="H79">
        <f t="shared" si="16"/>
        <v>0.87301532356268141</v>
      </c>
      <c r="I79" s="74">
        <f t="shared" si="12"/>
        <v>0.13844388617396439</v>
      </c>
      <c r="J79">
        <f t="shared" si="17"/>
        <v>72.5</v>
      </c>
      <c r="K79" s="65">
        <v>31.7</v>
      </c>
      <c r="O79">
        <f t="shared" si="18"/>
        <v>1033167</v>
      </c>
      <c r="P79">
        <v>-4187</v>
      </c>
      <c r="Q79">
        <v>1033167</v>
      </c>
      <c r="R79">
        <v>19386461</v>
      </c>
      <c r="S79">
        <v>5.3999999999999999E-2</v>
      </c>
      <c r="T79">
        <v>72.5</v>
      </c>
      <c r="U79">
        <f>U78+Z$75</f>
        <v>0.87301532356268141</v>
      </c>
      <c r="V79" s="42">
        <v>789.09</v>
      </c>
      <c r="W79" s="60">
        <v>1290129</v>
      </c>
      <c r="X79" s="60">
        <v>1393808</v>
      </c>
      <c r="Y79">
        <f t="shared" si="19"/>
        <v>2001</v>
      </c>
      <c r="Z79">
        <f>AN11</f>
        <v>0.87301532356268197</v>
      </c>
      <c r="AJ79" s="75">
        <v>455600</v>
      </c>
      <c r="AK79" s="75">
        <v>465100</v>
      </c>
      <c r="AL79" s="75">
        <v>472500</v>
      </c>
      <c r="AM79" s="75">
        <v>485000</v>
      </c>
      <c r="AN79" s="75">
        <v>495600</v>
      </c>
      <c r="AO79" s="75">
        <v>503000</v>
      </c>
      <c r="AP79" s="75">
        <v>507000</v>
      </c>
      <c r="AQ79" s="75">
        <v>511600</v>
      </c>
      <c r="AR79" s="75">
        <v>518600</v>
      </c>
      <c r="AS79" s="75">
        <v>529800</v>
      </c>
      <c r="AT79" s="75">
        <v>540400</v>
      </c>
      <c r="AU79" s="75">
        <v>549100</v>
      </c>
      <c r="AV79" s="75">
        <v>557600</v>
      </c>
      <c r="AW79" s="75">
        <v>567700</v>
      </c>
      <c r="AX79" s="75">
        <v>578100</v>
      </c>
      <c r="AY79" s="75">
        <v>593400</v>
      </c>
      <c r="AZ79" s="75">
        <v>606700</v>
      </c>
      <c r="BA79" s="75">
        <v>611200</v>
      </c>
      <c r="BB79" s="75">
        <v>611800</v>
      </c>
      <c r="BC79" s="75">
        <v>604200</v>
      </c>
      <c r="BD79" s="75">
        <v>590600</v>
      </c>
      <c r="BE79" s="75">
        <v>582800</v>
      </c>
      <c r="BF79" s="75">
        <v>591200</v>
      </c>
      <c r="BG79" s="75">
        <v>599100</v>
      </c>
      <c r="BH79" s="75">
        <v>613800</v>
      </c>
      <c r="BI79" s="75">
        <v>641000</v>
      </c>
      <c r="BJ79" s="75">
        <v>677400</v>
      </c>
      <c r="BK79" s="75">
        <v>695300</v>
      </c>
      <c r="BL79" s="75">
        <v>703700</v>
      </c>
      <c r="BM79" s="75">
        <v>704100</v>
      </c>
      <c r="BN79" s="75">
        <v>701700</v>
      </c>
      <c r="BO79" s="75">
        <v>700300</v>
      </c>
      <c r="BP79" s="75">
        <v>700000</v>
      </c>
      <c r="BQ79" s="75">
        <v>689500</v>
      </c>
      <c r="BR79" s="75">
        <v>672800</v>
      </c>
      <c r="BS79" s="75">
        <v>661100</v>
      </c>
      <c r="BT79" s="75">
        <v>654300</v>
      </c>
      <c r="BU79" s="75">
        <v>653200</v>
      </c>
      <c r="BV79" s="75">
        <v>662600</v>
      </c>
      <c r="BW79" s="75">
        <v>677600</v>
      </c>
      <c r="BX79" s="75">
        <v>699800</v>
      </c>
      <c r="BY79" s="75">
        <v>721700</v>
      </c>
      <c r="BZ79" s="75">
        <v>746779</v>
      </c>
      <c r="CA79" s="75">
        <v>772959</v>
      </c>
      <c r="CB79" s="75">
        <v>797107</v>
      </c>
      <c r="CC79" s="75">
        <v>840317</v>
      </c>
      <c r="CD79" s="75">
        <v>887734</v>
      </c>
      <c r="CE79" s="75">
        <v>962394</v>
      </c>
      <c r="CF79" s="75">
        <v>1034135</v>
      </c>
      <c r="CG79" s="75">
        <v>1087695</v>
      </c>
      <c r="CH79" s="75">
        <v>1124879</v>
      </c>
      <c r="CI79" s="75">
        <v>1159522</v>
      </c>
      <c r="CJ79" s="75">
        <v>1183288</v>
      </c>
      <c r="CK79" s="75">
        <v>1171868</v>
      </c>
      <c r="CL79" s="75">
        <v>1181774</v>
      </c>
      <c r="CM79" s="75">
        <v>1193297</v>
      </c>
      <c r="CN79" s="75">
        <v>1209909</v>
      </c>
      <c r="CO79" s="75">
        <v>1229982</v>
      </c>
      <c r="CP79" s="75">
        <v>1253635</v>
      </c>
      <c r="CQ79" s="75">
        <v>1270408</v>
      </c>
      <c r="CR79" s="75">
        <v>1290804</v>
      </c>
      <c r="CS79" s="75">
        <v>1319507</v>
      </c>
      <c r="CT79" s="75">
        <v>1348467</v>
      </c>
      <c r="CU79" s="75">
        <v>1378403</v>
      </c>
      <c r="CV79" s="75">
        <v>1404606</v>
      </c>
      <c r="CW79" s="75">
        <v>1424115</v>
      </c>
      <c r="CX79" s="75">
        <v>1422607</v>
      </c>
      <c r="CY79" s="75">
        <v>1399663</v>
      </c>
      <c r="CZ79" s="75">
        <v>1381554</v>
      </c>
      <c r="DA79" s="75">
        <v>1362713</v>
      </c>
      <c r="DB79" s="75">
        <v>1357609</v>
      </c>
      <c r="DC79" s="75">
        <v>1372695</v>
      </c>
      <c r="DD79" s="76">
        <v>1409782</v>
      </c>
      <c r="DE79" s="76">
        <v>1443103</v>
      </c>
      <c r="DF79" s="76">
        <v>1455597</v>
      </c>
      <c r="DG79" s="76">
        <v>1452354</v>
      </c>
      <c r="DH79" s="76">
        <v>1437419</v>
      </c>
      <c r="DI79" s="75">
        <v>1393808</v>
      </c>
      <c r="DJ79" s="75">
        <v>1363804</v>
      </c>
      <c r="DK79" s="75">
        <v>1349310</v>
      </c>
      <c r="DL79" s="75">
        <v>1343718</v>
      </c>
      <c r="DM79" s="75">
        <v>1352553</v>
      </c>
      <c r="DN79" s="75">
        <v>1381588</v>
      </c>
      <c r="DO79" s="75">
        <v>1431018</v>
      </c>
      <c r="DP79">
        <v>1500008</v>
      </c>
      <c r="DQ79">
        <v>1577309</v>
      </c>
      <c r="DR79">
        <v>1627256</v>
      </c>
      <c r="DS79">
        <v>1658170</v>
      </c>
      <c r="DT79">
        <v>1698768</v>
      </c>
      <c r="DU79">
        <v>1732064</v>
      </c>
      <c r="DV79">
        <v>1756185</v>
      </c>
      <c r="DW79">
        <v>1786026</v>
      </c>
      <c r="DX79">
        <v>1814296</v>
      </c>
    </row>
    <row r="80" spans="1:128" ht="15" thickBot="1" x14ac:dyDescent="0.35">
      <c r="A80">
        <v>201</v>
      </c>
      <c r="B80" s="13">
        <v>2002</v>
      </c>
      <c r="C80" s="40">
        <f t="shared" si="13"/>
        <v>20.880000000000003</v>
      </c>
      <c r="D80" s="43">
        <v>651.73</v>
      </c>
      <c r="E80" s="60">
        <f t="shared" si="14"/>
        <v>19605441</v>
      </c>
      <c r="F80">
        <f t="shared" si="15"/>
        <v>55400</v>
      </c>
      <c r="G80">
        <f t="shared" si="11"/>
        <v>3.203780706734384E-2</v>
      </c>
      <c r="H80">
        <f t="shared" si="16"/>
        <v>0.87484031608714785</v>
      </c>
      <c r="I80" s="74">
        <f t="shared" si="12"/>
        <v>0.13667058037613131</v>
      </c>
      <c r="J80">
        <f t="shared" si="17"/>
        <v>74.5</v>
      </c>
      <c r="O80">
        <f t="shared" si="18"/>
        <v>1073597</v>
      </c>
      <c r="P80">
        <v>-4620</v>
      </c>
      <c r="Q80">
        <v>1073597</v>
      </c>
      <c r="R80">
        <v>19605441</v>
      </c>
      <c r="S80">
        <v>5.5399999999999998E-2</v>
      </c>
      <c r="T80">
        <v>74.5</v>
      </c>
      <c r="U80">
        <f>U79+Z$80</f>
        <v>0.87484031608714785</v>
      </c>
      <c r="V80" s="43">
        <v>793.44</v>
      </c>
      <c r="W80" s="60">
        <v>1315683</v>
      </c>
      <c r="X80" s="60">
        <v>1363804</v>
      </c>
      <c r="Y80">
        <f t="shared" si="19"/>
        <v>2002</v>
      </c>
      <c r="Z80">
        <f>(Z$84-Z$79)/5</f>
        <v>1.8249925244664845E-3</v>
      </c>
    </row>
    <row r="81" spans="1:37" ht="15" thickBot="1" x14ac:dyDescent="0.35">
      <c r="A81">
        <v>202</v>
      </c>
      <c r="B81" s="41">
        <v>2003</v>
      </c>
      <c r="C81" s="40">
        <f t="shared" si="13"/>
        <v>20.982368421052634</v>
      </c>
      <c r="D81" s="40">
        <v>659.4</v>
      </c>
      <c r="E81" s="60">
        <f t="shared" si="14"/>
        <v>19827155</v>
      </c>
      <c r="F81">
        <f t="shared" si="15"/>
        <v>56500</v>
      </c>
      <c r="G81">
        <f t="shared" si="11"/>
        <v>3.1820394936385554E-2</v>
      </c>
      <c r="H81">
        <f t="shared" si="16"/>
        <v>0.87666530861161429</v>
      </c>
      <c r="I81" s="74">
        <f t="shared" si="12"/>
        <v>0.13614267906817695</v>
      </c>
      <c r="J81">
        <f t="shared" si="17"/>
        <v>76.599999999999994</v>
      </c>
      <c r="O81">
        <f t="shared" si="18"/>
        <v>1107426</v>
      </c>
      <c r="P81">
        <v>-9353</v>
      </c>
      <c r="Q81">
        <v>1107426</v>
      </c>
      <c r="R81">
        <v>19827155</v>
      </c>
      <c r="S81">
        <v>5.6500000000000002E-2</v>
      </c>
      <c r="T81">
        <v>76.599999999999994</v>
      </c>
      <c r="U81">
        <f>U80+Z$80</f>
        <v>0.87666530861161429</v>
      </c>
      <c r="V81" s="40">
        <v>797.33</v>
      </c>
      <c r="W81" s="60">
        <v>1350012</v>
      </c>
      <c r="X81" s="60">
        <v>1349310</v>
      </c>
      <c r="Y81">
        <f t="shared" si="19"/>
        <v>2003</v>
      </c>
    </row>
    <row r="82" spans="1:37" ht="16.2" thickBot="1" x14ac:dyDescent="0.35">
      <c r="A82">
        <v>203</v>
      </c>
      <c r="B82" s="9">
        <v>2004</v>
      </c>
      <c r="C82" s="40">
        <f t="shared" si="13"/>
        <v>21.220526315789474</v>
      </c>
      <c r="D82" s="42">
        <v>671.6</v>
      </c>
      <c r="E82" s="60">
        <f t="shared" si="14"/>
        <v>20046003</v>
      </c>
      <c r="F82">
        <f t="shared" si="15"/>
        <v>58200</v>
      </c>
      <c r="G82">
        <f t="shared" si="11"/>
        <v>3.1596971881759195E-2</v>
      </c>
      <c r="H82">
        <f t="shared" si="16"/>
        <v>0.87849030113608073</v>
      </c>
      <c r="I82" s="74">
        <f>(W82+X82)/E82</f>
        <v>0.13590958756216887</v>
      </c>
      <c r="J82">
        <f t="shared" si="17"/>
        <v>78.900000000000006</v>
      </c>
      <c r="K82" s="65">
        <v>39.5</v>
      </c>
      <c r="O82">
        <f t="shared" si="18"/>
        <v>1153355</v>
      </c>
      <c r="P82">
        <v>-11557</v>
      </c>
      <c r="Q82">
        <v>1153355</v>
      </c>
      <c r="R82">
        <v>20046003</v>
      </c>
      <c r="S82">
        <v>5.8200000000000002E-2</v>
      </c>
      <c r="T82">
        <v>78.900000000000006</v>
      </c>
      <c r="U82">
        <f>U81+Z$80</f>
        <v>0.87849030113608073</v>
      </c>
      <c r="V82" s="42">
        <v>806.38</v>
      </c>
      <c r="W82" s="72">
        <v>1380726</v>
      </c>
      <c r="X82" s="72">
        <v>1343718</v>
      </c>
      <c r="Y82">
        <f t="shared" si="19"/>
        <v>2004</v>
      </c>
    </row>
    <row r="83" spans="1:37" ht="15" thickBot="1" x14ac:dyDescent="0.35">
      <c r="A83">
        <v>204</v>
      </c>
      <c r="B83" s="9">
        <v>2005</v>
      </c>
      <c r="C83" s="40">
        <f t="shared" si="13"/>
        <v>21.290263157894735</v>
      </c>
      <c r="D83" s="42">
        <v>677.78</v>
      </c>
      <c r="E83" s="60">
        <f t="shared" si="14"/>
        <v>20311543</v>
      </c>
      <c r="F83">
        <f t="shared" si="15"/>
        <v>59400</v>
      </c>
      <c r="G83">
        <f t="shared" si="11"/>
        <v>3.1411760686203098E-2</v>
      </c>
      <c r="H83">
        <f t="shared" si="16"/>
        <v>0.88031529366054717</v>
      </c>
      <c r="I83" s="74">
        <f t="shared" ref="I83:I88" si="20">(W83+X83)/E83</f>
        <v>0.13623785253537854</v>
      </c>
      <c r="J83">
        <f t="shared" si="17"/>
        <v>82</v>
      </c>
      <c r="O83">
        <f t="shared" si="18"/>
        <v>1190111</v>
      </c>
      <c r="P83">
        <v>-14023</v>
      </c>
      <c r="Q83">
        <v>1190111</v>
      </c>
      <c r="R83">
        <v>20311543</v>
      </c>
      <c r="S83">
        <v>5.9400000000000001E-2</v>
      </c>
      <c r="T83">
        <v>82</v>
      </c>
      <c r="U83">
        <f>U82+Z$80</f>
        <v>0.88031529366054717</v>
      </c>
      <c r="V83" s="42">
        <v>809.03</v>
      </c>
      <c r="W83" s="72">
        <v>1414648</v>
      </c>
      <c r="X83" s="72">
        <v>1352553</v>
      </c>
      <c r="Y83">
        <f t="shared" si="19"/>
        <v>2005</v>
      </c>
    </row>
    <row r="84" spans="1:37" ht="15" thickBot="1" x14ac:dyDescent="0.35">
      <c r="A84">
        <v>205</v>
      </c>
      <c r="B84" s="13">
        <v>2006</v>
      </c>
      <c r="C84" s="40">
        <f t="shared" si="13"/>
        <v>21.532105263157895</v>
      </c>
      <c r="D84" s="43">
        <v>691.61</v>
      </c>
      <c r="E84" s="60">
        <f t="shared" si="14"/>
        <v>20627547</v>
      </c>
      <c r="F84">
        <f t="shared" si="15"/>
        <v>60400</v>
      </c>
      <c r="G84">
        <f t="shared" si="11"/>
        <v>3.113330527776911E-2</v>
      </c>
      <c r="H84">
        <f t="shared" si="16"/>
        <v>0.88214028618501361</v>
      </c>
      <c r="I84" s="74">
        <f t="shared" si="20"/>
        <v>0.13719629386858262</v>
      </c>
      <c r="J84">
        <f t="shared" si="17"/>
        <v>85.9</v>
      </c>
      <c r="O84">
        <f t="shared" si="18"/>
        <v>1226323</v>
      </c>
      <c r="P84">
        <v>-13126</v>
      </c>
      <c r="Q84">
        <v>1226323</v>
      </c>
      <c r="R84">
        <v>20627547</v>
      </c>
      <c r="S84">
        <v>6.0400000000000002E-2</v>
      </c>
      <c r="T84">
        <v>85.9</v>
      </c>
      <c r="U84">
        <f>U83+Z$80</f>
        <v>0.88214028618501361</v>
      </c>
      <c r="V84" s="43">
        <v>818.22</v>
      </c>
      <c r="W84" s="72">
        <v>1448435</v>
      </c>
      <c r="X84" s="72">
        <v>1381588</v>
      </c>
      <c r="Y84">
        <f t="shared" si="19"/>
        <v>2006</v>
      </c>
      <c r="Z84">
        <f>AO11</f>
        <v>0.88214028618501439</v>
      </c>
      <c r="AJ84" cm="1">
        <f t="array" ref="AJ84:AK176">TRANSPOSE(AJ78:DX79)</f>
        <v>468200</v>
      </c>
      <c r="AK84">
        <v>455600</v>
      </c>
    </row>
    <row r="85" spans="1:37" ht="16.2" thickBot="1" x14ac:dyDescent="0.35">
      <c r="A85">
        <v>206</v>
      </c>
      <c r="B85" s="41">
        <v>2007</v>
      </c>
      <c r="C85" s="40">
        <f t="shared" si="13"/>
        <v>21.398947368421052</v>
      </c>
      <c r="D85" s="40">
        <v>689.43</v>
      </c>
      <c r="E85" s="60">
        <f t="shared" si="14"/>
        <v>21016121</v>
      </c>
      <c r="F85">
        <f t="shared" si="15"/>
        <v>61700</v>
      </c>
      <c r="G85">
        <f t="shared" si="11"/>
        <v>3.1038607789653849E-2</v>
      </c>
      <c r="H85">
        <f t="shared" si="16"/>
        <v>0.88419331741953611</v>
      </c>
      <c r="I85" s="74">
        <f t="shared" si="20"/>
        <v>0.13866302920505644</v>
      </c>
      <c r="J85">
        <f t="shared" si="17"/>
        <v>90.1</v>
      </c>
      <c r="K85" s="65">
        <v>42.9</v>
      </c>
      <c r="O85">
        <f t="shared" si="18"/>
        <v>1272776</v>
      </c>
      <c r="P85">
        <v>-16216</v>
      </c>
      <c r="Q85">
        <v>1272776</v>
      </c>
      <c r="R85">
        <v>21016121</v>
      </c>
      <c r="S85">
        <v>6.1699999999999998E-2</v>
      </c>
      <c r="T85">
        <v>90.1</v>
      </c>
      <c r="U85">
        <f>U84+Z$85</f>
        <v>0.88419331741953611</v>
      </c>
      <c r="V85" s="40">
        <v>813.16</v>
      </c>
      <c r="W85" s="72">
        <v>1483141</v>
      </c>
      <c r="X85" s="72">
        <v>1431018</v>
      </c>
      <c r="Y85">
        <f t="shared" si="19"/>
        <v>2007</v>
      </c>
      <c r="Z85">
        <f>(Z$89-Z$84)/5</f>
        <v>2.0530312345224955E-3</v>
      </c>
      <c r="AJ85">
        <v>480100</v>
      </c>
      <c r="AK85">
        <v>465100</v>
      </c>
    </row>
    <row r="86" spans="1:37" ht="15" thickBot="1" x14ac:dyDescent="0.35">
      <c r="A86">
        <v>207</v>
      </c>
      <c r="B86" s="9">
        <v>2008</v>
      </c>
      <c r="C86" s="40">
        <f t="shared" si="13"/>
        <v>21.227894736842103</v>
      </c>
      <c r="D86" s="42">
        <v>688.1</v>
      </c>
      <c r="E86" s="60">
        <f t="shared" si="14"/>
        <v>21475625</v>
      </c>
      <c r="F86">
        <f t="shared" si="15"/>
        <v>62799.999999999993</v>
      </c>
      <c r="G86">
        <f t="shared" si="11"/>
        <v>3.0850014150330042E-2</v>
      </c>
      <c r="H86">
        <f t="shared" si="16"/>
        <v>0.8862463486540586</v>
      </c>
      <c r="I86" s="74">
        <f t="shared" si="20"/>
        <v>0.14092116061814267</v>
      </c>
      <c r="J86">
        <f t="shared" si="17"/>
        <v>94.3</v>
      </c>
      <c r="O86">
        <f t="shared" si="18"/>
        <v>1320746</v>
      </c>
      <c r="P86">
        <v>-19430</v>
      </c>
      <c r="Q86">
        <v>1320746</v>
      </c>
      <c r="R86">
        <v>21475625</v>
      </c>
      <c r="S86">
        <v>6.2799999999999995E-2</v>
      </c>
      <c r="T86">
        <v>94.3</v>
      </c>
      <c r="U86">
        <f t="shared" ref="U86:U89" si="21">U85+Z$85</f>
        <v>0.8862463486540586</v>
      </c>
      <c r="V86" s="42">
        <v>806.66</v>
      </c>
      <c r="W86" s="72">
        <v>1526362</v>
      </c>
      <c r="X86" s="72">
        <v>1500008</v>
      </c>
      <c r="Y86">
        <f t="shared" si="19"/>
        <v>2008</v>
      </c>
      <c r="AJ86">
        <v>493400</v>
      </c>
      <c r="AK86">
        <v>472500</v>
      </c>
    </row>
    <row r="87" spans="1:37" ht="15" thickBot="1" x14ac:dyDescent="0.35">
      <c r="A87">
        <v>208</v>
      </c>
      <c r="B87" s="9">
        <v>2009</v>
      </c>
      <c r="C87" s="40">
        <f t="shared" si="13"/>
        <v>20.858684210526317</v>
      </c>
      <c r="D87" s="42">
        <v>676.12</v>
      </c>
      <c r="E87" s="60">
        <f t="shared" si="14"/>
        <v>21865623</v>
      </c>
      <c r="F87">
        <f t="shared" si="15"/>
        <v>62500</v>
      </c>
      <c r="G87">
        <f t="shared" si="11"/>
        <v>3.0850565299837776E-2</v>
      </c>
      <c r="H87">
        <f t="shared" si="16"/>
        <v>0.8882993798885811</v>
      </c>
      <c r="I87" s="74">
        <f t="shared" si="20"/>
        <v>0.14445895275885806</v>
      </c>
      <c r="J87">
        <f t="shared" si="17"/>
        <v>99.1</v>
      </c>
      <c r="O87">
        <f t="shared" si="18"/>
        <v>1342514</v>
      </c>
      <c r="P87">
        <v>-5579</v>
      </c>
      <c r="Q87">
        <v>1342514</v>
      </c>
      <c r="R87">
        <v>21865623</v>
      </c>
      <c r="S87">
        <v>6.25E-2</v>
      </c>
      <c r="T87">
        <v>99.1</v>
      </c>
      <c r="U87">
        <f t="shared" si="21"/>
        <v>0.8882993798885811</v>
      </c>
      <c r="V87" s="42">
        <v>792.63</v>
      </c>
      <c r="W87" s="72">
        <v>1581376</v>
      </c>
      <c r="X87" s="72">
        <v>1577309</v>
      </c>
      <c r="Y87">
        <f t="shared" si="19"/>
        <v>2009</v>
      </c>
      <c r="AJ87">
        <v>510500</v>
      </c>
      <c r="AK87">
        <v>485000</v>
      </c>
    </row>
    <row r="88" spans="1:37" ht="16.2" thickBot="1" x14ac:dyDescent="0.35">
      <c r="A88">
        <v>209</v>
      </c>
      <c r="B88" s="13">
        <v>2010</v>
      </c>
      <c r="C88" s="40">
        <f t="shared" si="13"/>
        <v>21.093684210526316</v>
      </c>
      <c r="D88" s="43">
        <v>688.51</v>
      </c>
      <c r="E88" s="60">
        <f t="shared" si="14"/>
        <v>22172469</v>
      </c>
      <c r="F88">
        <f t="shared" si="15"/>
        <v>62700.000000000007</v>
      </c>
      <c r="G88">
        <f t="shared" si="11"/>
        <v>3.0636714369473669E-2</v>
      </c>
      <c r="H88">
        <f t="shared" si="16"/>
        <v>0.89035241112310359</v>
      </c>
      <c r="I88" s="74">
        <f t="shared" si="20"/>
        <v>0.14578033686731054</v>
      </c>
      <c r="J88">
        <f t="shared" si="17"/>
        <v>100</v>
      </c>
      <c r="K88" s="65">
        <v>36.799999999999997</v>
      </c>
      <c r="O88">
        <f t="shared" si="18"/>
        <v>1370540</v>
      </c>
      <c r="P88">
        <v>-18038</v>
      </c>
      <c r="Q88">
        <v>1370540</v>
      </c>
      <c r="R88">
        <v>22172469</v>
      </c>
      <c r="S88">
        <v>6.2700000000000006E-2</v>
      </c>
      <c r="T88">
        <v>100</v>
      </c>
      <c r="U88">
        <f t="shared" si="21"/>
        <v>0.89035241112310359</v>
      </c>
      <c r="V88" s="43">
        <v>801.56</v>
      </c>
      <c r="W88" s="72">
        <v>1605054</v>
      </c>
      <c r="X88" s="72">
        <v>1627256</v>
      </c>
      <c r="Y88">
        <f t="shared" si="19"/>
        <v>2010</v>
      </c>
      <c r="AJ88">
        <v>530000</v>
      </c>
      <c r="AK88">
        <v>495600</v>
      </c>
    </row>
    <row r="89" spans="1:37" ht="15" thickBot="1" x14ac:dyDescent="0.35">
      <c r="A89">
        <v>210</v>
      </c>
      <c r="B89" s="41">
        <v>2011</v>
      </c>
      <c r="C89" s="40">
        <f t="shared" si="13"/>
        <v>21.113421052631576</v>
      </c>
      <c r="D89" s="40">
        <v>689.17</v>
      </c>
      <c r="E89">
        <v>22268.799999999999</v>
      </c>
      <c r="F89">
        <f t="shared" ref="F67:F98" si="22">Q89/(R89/1000000)</f>
        <v>0</v>
      </c>
      <c r="G89">
        <f t="shared" si="11"/>
        <v>3.0636012961434155E-2</v>
      </c>
      <c r="H89">
        <f t="shared" si="16"/>
        <v>0.89240544235762609</v>
      </c>
      <c r="I89" s="73"/>
      <c r="J89">
        <f t="shared" si="17"/>
        <v>0</v>
      </c>
      <c r="O89">
        <f t="shared" si="18"/>
        <v>0</v>
      </c>
      <c r="P89">
        <v>-12187</v>
      </c>
      <c r="R89">
        <f>E89*1000</f>
        <v>22268800</v>
      </c>
      <c r="U89">
        <f t="shared" si="21"/>
        <v>0.89240544235762609</v>
      </c>
      <c r="V89" s="40">
        <v>802.31</v>
      </c>
      <c r="W89" s="60">
        <v>1611663</v>
      </c>
      <c r="X89" s="60">
        <v>1658170</v>
      </c>
      <c r="Y89">
        <f t="shared" si="19"/>
        <v>2011</v>
      </c>
      <c r="Z89">
        <f>AP11</f>
        <v>0.89240544235762687</v>
      </c>
      <c r="AJ89">
        <v>545300</v>
      </c>
      <c r="AK89">
        <v>503000</v>
      </c>
    </row>
    <row r="90" spans="1:37" ht="15" thickBot="1" x14ac:dyDescent="0.35">
      <c r="A90">
        <v>211</v>
      </c>
      <c r="B90" s="9">
        <v>2012</v>
      </c>
      <c r="C90" s="40">
        <f t="shared" si="13"/>
        <v>21.349473684210526</v>
      </c>
      <c r="D90" s="42">
        <v>696.89</v>
      </c>
      <c r="E90">
        <v>22640.9</v>
      </c>
      <c r="F90">
        <f t="shared" si="22"/>
        <v>0</v>
      </c>
      <c r="G90">
        <f t="shared" si="11"/>
        <v>3.0635356633343176E-2</v>
      </c>
      <c r="J90">
        <f t="shared" si="17"/>
        <v>0</v>
      </c>
      <c r="O90">
        <f t="shared" si="18"/>
        <v>0</v>
      </c>
      <c r="P90">
        <v>-16016</v>
      </c>
      <c r="R90">
        <f t="shared" ref="R90:R98" si="23">E90*1000</f>
        <v>22640900</v>
      </c>
      <c r="V90" s="42">
        <v>811.28</v>
      </c>
      <c r="W90" s="60">
        <v>1628778</v>
      </c>
      <c r="X90" s="60">
        <v>1698768</v>
      </c>
      <c r="Y90">
        <f t="shared" si="19"/>
        <v>2012</v>
      </c>
      <c r="Z90">
        <f>(Z$89-Z$84)/5</f>
        <v>2.0530312345224955E-3</v>
      </c>
      <c r="AJ90">
        <v>555600</v>
      </c>
      <c r="AK90">
        <v>507000</v>
      </c>
    </row>
    <row r="91" spans="1:37" ht="16.2" thickBot="1" x14ac:dyDescent="0.35">
      <c r="A91">
        <v>212</v>
      </c>
      <c r="B91" s="9">
        <v>2013</v>
      </c>
      <c r="C91" s="40">
        <f t="shared" si="13"/>
        <v>21.380526315789474</v>
      </c>
      <c r="D91" s="42">
        <v>697.95</v>
      </c>
      <c r="E91">
        <v>23043</v>
      </c>
      <c r="F91">
        <f t="shared" si="22"/>
        <v>0</v>
      </c>
      <c r="G91">
        <f t="shared" si="11"/>
        <v>3.0633320890879681E-2</v>
      </c>
      <c r="J91">
        <f t="shared" si="17"/>
        <v>0</v>
      </c>
      <c r="K91" s="65">
        <v>34.200000000000003</v>
      </c>
      <c r="O91">
        <f t="shared" si="18"/>
        <v>0</v>
      </c>
      <c r="P91">
        <v>-11652</v>
      </c>
      <c r="R91">
        <f t="shared" si="23"/>
        <v>23043000</v>
      </c>
      <c r="V91" s="42">
        <v>812.46</v>
      </c>
      <c r="W91" s="60">
        <v>1645662</v>
      </c>
      <c r="X91" s="60">
        <v>1732064</v>
      </c>
      <c r="Y91">
        <f t="shared" si="19"/>
        <v>2013</v>
      </c>
      <c r="AJ91">
        <v>563700</v>
      </c>
      <c r="AK91">
        <v>511600</v>
      </c>
    </row>
    <row r="92" spans="1:37" ht="15" thickBot="1" x14ac:dyDescent="0.35">
      <c r="A92">
        <v>213</v>
      </c>
      <c r="B92" s="13">
        <v>2014</v>
      </c>
      <c r="C92" s="40">
        <f t="shared" si="13"/>
        <v>21.492631578947368</v>
      </c>
      <c r="D92" s="43">
        <v>701.47</v>
      </c>
      <c r="E92">
        <v>23406.2</v>
      </c>
      <c r="F92">
        <f t="shared" si="22"/>
        <v>0</v>
      </c>
      <c r="G92">
        <f t="shared" si="11"/>
        <v>3.0639416623586706E-2</v>
      </c>
      <c r="J92">
        <f t="shared" si="17"/>
        <v>0</v>
      </c>
      <c r="O92">
        <f t="shared" si="18"/>
        <v>0</v>
      </c>
      <c r="P92">
        <v>-9311</v>
      </c>
      <c r="R92">
        <f t="shared" si="23"/>
        <v>23406200</v>
      </c>
      <c r="V92" s="43">
        <v>816.72</v>
      </c>
      <c r="W92" s="60">
        <v>1661633</v>
      </c>
      <c r="X92" s="60">
        <v>1756185</v>
      </c>
      <c r="Y92">
        <f t="shared" si="19"/>
        <v>2014</v>
      </c>
      <c r="AJ92">
        <v>573200</v>
      </c>
      <c r="AK92">
        <v>518600</v>
      </c>
    </row>
    <row r="93" spans="1:37" ht="15" thickBot="1" x14ac:dyDescent="0.35">
      <c r="A93">
        <v>215</v>
      </c>
      <c r="B93" s="41">
        <v>2015</v>
      </c>
      <c r="C93" s="40">
        <f t="shared" si="13"/>
        <v>21.703947368421051</v>
      </c>
      <c r="D93" s="40">
        <v>708.3</v>
      </c>
      <c r="E93">
        <v>23745.599999999999</v>
      </c>
      <c r="F93">
        <f t="shared" si="22"/>
        <v>0</v>
      </c>
      <c r="G93">
        <f t="shared" si="11"/>
        <v>3.0642308864070385E-2</v>
      </c>
      <c r="J93">
        <f t="shared" si="17"/>
        <v>0</v>
      </c>
      <c r="O93">
        <f t="shared" si="18"/>
        <v>0</v>
      </c>
      <c r="P93">
        <v>-11517</v>
      </c>
      <c r="R93">
        <f t="shared" si="23"/>
        <v>23745600</v>
      </c>
      <c r="V93" s="40">
        <v>824.75</v>
      </c>
      <c r="W93" s="60">
        <v>1676279</v>
      </c>
      <c r="X93" s="60">
        <v>1786026</v>
      </c>
      <c r="Y93">
        <f t="shared" si="19"/>
        <v>2015</v>
      </c>
      <c r="AJ93">
        <v>582600</v>
      </c>
      <c r="AK93">
        <v>529800</v>
      </c>
    </row>
    <row r="94" spans="1:37" ht="15" thickBot="1" x14ac:dyDescent="0.35">
      <c r="A94">
        <v>217</v>
      </c>
      <c r="B94" s="9">
        <v>2016</v>
      </c>
      <c r="C94" s="40">
        <f t="shared" si="13"/>
        <v>21.945789473684211</v>
      </c>
      <c r="D94" s="42">
        <v>716.19</v>
      </c>
      <c r="E94">
        <v>24103.4</v>
      </c>
      <c r="F94">
        <f t="shared" si="22"/>
        <v>0</v>
      </c>
      <c r="G94">
        <f t="shared" si="11"/>
        <v>3.0642412591189782E-2</v>
      </c>
      <c r="J94">
        <f t="shared" si="17"/>
        <v>0</v>
      </c>
      <c r="K94" s="66">
        <v>26.900000000000002</v>
      </c>
      <c r="O94">
        <f t="shared" si="18"/>
        <v>0</v>
      </c>
      <c r="P94">
        <v>-15412</v>
      </c>
      <c r="R94">
        <f t="shared" si="23"/>
        <v>24103400</v>
      </c>
      <c r="V94" s="42">
        <v>833.94</v>
      </c>
      <c r="W94" s="60">
        <v>1694074</v>
      </c>
      <c r="X94" s="60">
        <v>1814296</v>
      </c>
      <c r="Y94">
        <f t="shared" si="19"/>
        <v>2016</v>
      </c>
      <c r="Z94">
        <f>AQ11</f>
        <v>0.89818269319128874</v>
      </c>
      <c r="AJ94">
        <v>596300</v>
      </c>
      <c r="AK94">
        <v>540400</v>
      </c>
    </row>
    <row r="95" spans="1:37" ht="15" thickBot="1" x14ac:dyDescent="0.35">
      <c r="A95">
        <v>219</v>
      </c>
      <c r="B95" s="9">
        <v>2017</v>
      </c>
      <c r="C95" s="40">
        <f t="shared" si="13"/>
        <v>22.235263157894739</v>
      </c>
      <c r="D95" s="42">
        <v>725.68</v>
      </c>
      <c r="E95">
        <v>24518.400000000001</v>
      </c>
      <c r="F95">
        <f t="shared" si="22"/>
        <v>0</v>
      </c>
      <c r="G95">
        <f t="shared" si="11"/>
        <v>3.0640589733621899E-2</v>
      </c>
      <c r="J95">
        <f t="shared" si="17"/>
        <v>0</v>
      </c>
      <c r="O95">
        <f t="shared" si="18"/>
        <v>0</v>
      </c>
      <c r="P95">
        <v>-5879</v>
      </c>
      <c r="R95">
        <f t="shared" si="23"/>
        <v>24518400</v>
      </c>
      <c r="V95" s="42">
        <v>844.94</v>
      </c>
      <c r="W95" s="60"/>
      <c r="X95" s="60"/>
      <c r="Y95">
        <f t="shared" si="19"/>
        <v>2017</v>
      </c>
      <c r="AJ95">
        <v>608100</v>
      </c>
      <c r="AK95">
        <v>549100</v>
      </c>
    </row>
    <row r="96" spans="1:37" ht="15" thickBot="1" x14ac:dyDescent="0.35">
      <c r="A96">
        <v>225</v>
      </c>
      <c r="B96" s="13">
        <v>2018</v>
      </c>
      <c r="C96" s="40">
        <f t="shared" si="13"/>
        <v>22.581315789473685</v>
      </c>
      <c r="D96" s="43">
        <v>736.97</v>
      </c>
      <c r="E96">
        <v>24898.6</v>
      </c>
      <c r="F96">
        <f t="shared" si="22"/>
        <v>0</v>
      </c>
      <c r="G96">
        <f t="shared" si="11"/>
        <v>3.0640753069288686E-2</v>
      </c>
      <c r="J96">
        <f t="shared" si="17"/>
        <v>0</v>
      </c>
      <c r="O96">
        <f t="shared" si="18"/>
        <v>0</v>
      </c>
      <c r="P96">
        <v>-9672</v>
      </c>
      <c r="R96">
        <f t="shared" si="23"/>
        <v>24898600</v>
      </c>
      <c r="V96" s="58">
        <v>858.09</v>
      </c>
      <c r="W96" s="62"/>
      <c r="X96" s="62"/>
      <c r="Y96">
        <f t="shared" si="19"/>
        <v>2018</v>
      </c>
      <c r="AJ96">
        <v>612600</v>
      </c>
      <c r="AK96">
        <v>557600</v>
      </c>
    </row>
    <row r="97" spans="1:37" ht="16.2" thickBot="1" x14ac:dyDescent="0.35">
      <c r="A97">
        <v>226</v>
      </c>
      <c r="B97" s="41">
        <v>2019</v>
      </c>
      <c r="C97" s="40">
        <f t="shared" si="13"/>
        <v>22.889473684210525</v>
      </c>
      <c r="D97" s="40">
        <v>747.07</v>
      </c>
      <c r="E97">
        <v>25293</v>
      </c>
      <c r="F97">
        <f t="shared" si="22"/>
        <v>0</v>
      </c>
      <c r="G97">
        <f t="shared" si="11"/>
        <v>3.0638994584457312E-2</v>
      </c>
      <c r="J97">
        <f t="shared" si="17"/>
        <v>0</v>
      </c>
      <c r="K97" s="65">
        <v>25.4</v>
      </c>
      <c r="O97">
        <f t="shared" si="18"/>
        <v>0</v>
      </c>
      <c r="P97">
        <v>-1270</v>
      </c>
      <c r="R97">
        <f t="shared" si="23"/>
        <v>25293000</v>
      </c>
      <c r="V97" s="57">
        <v>869.8</v>
      </c>
      <c r="W97" s="62"/>
      <c r="X97" s="62"/>
      <c r="Y97">
        <f t="shared" si="19"/>
        <v>2019</v>
      </c>
      <c r="AJ97">
        <v>614700</v>
      </c>
      <c r="AK97">
        <v>567700</v>
      </c>
    </row>
    <row r="98" spans="1:37" x14ac:dyDescent="0.3">
      <c r="A98">
        <v>227</v>
      </c>
      <c r="B98" s="9">
        <v>2020</v>
      </c>
      <c r="C98" s="40">
        <f t="shared" si="13"/>
        <v>23.094736842105263</v>
      </c>
      <c r="D98" s="42">
        <v>753.8</v>
      </c>
      <c r="E98">
        <v>25668.7</v>
      </c>
      <c r="F98">
        <f t="shared" si="22"/>
        <v>0</v>
      </c>
      <c r="G98">
        <f t="shared" si="11"/>
        <v>3.0637751183477401E-2</v>
      </c>
      <c r="J98">
        <f t="shared" si="17"/>
        <v>0</v>
      </c>
      <c r="O98">
        <f t="shared" si="18"/>
        <v>0</v>
      </c>
      <c r="P98">
        <v>9398</v>
      </c>
      <c r="R98">
        <f t="shared" si="23"/>
        <v>25668700</v>
      </c>
      <c r="V98" s="59">
        <v>877.6</v>
      </c>
      <c r="W98" s="62"/>
      <c r="X98" s="62"/>
      <c r="Y98">
        <f t="shared" si="19"/>
        <v>2020</v>
      </c>
      <c r="AJ98">
        <v>611100</v>
      </c>
      <c r="AK98">
        <v>578100</v>
      </c>
    </row>
    <row r="99" spans="1:37" x14ac:dyDescent="0.3">
      <c r="AJ99">
        <v>601400</v>
      </c>
      <c r="AK99">
        <v>593400</v>
      </c>
    </row>
    <row r="100" spans="1:37" x14ac:dyDescent="0.3">
      <c r="AJ100">
        <v>596500</v>
      </c>
      <c r="AK100">
        <v>606700</v>
      </c>
    </row>
    <row r="101" spans="1:37" x14ac:dyDescent="0.3">
      <c r="AJ101">
        <v>606400</v>
      </c>
      <c r="AK101">
        <v>611200</v>
      </c>
    </row>
    <row r="102" spans="1:37" x14ac:dyDescent="0.3">
      <c r="AJ102">
        <v>612700</v>
      </c>
      <c r="AK102">
        <v>611800</v>
      </c>
    </row>
    <row r="103" spans="1:37" x14ac:dyDescent="0.3">
      <c r="AJ103">
        <v>621100</v>
      </c>
      <c r="AK103">
        <v>604200</v>
      </c>
    </row>
    <row r="104" spans="1:37" x14ac:dyDescent="0.3">
      <c r="AJ104">
        <v>628300</v>
      </c>
      <c r="AK104">
        <v>590600</v>
      </c>
    </row>
    <row r="105" spans="1:37" x14ac:dyDescent="0.3">
      <c r="AJ105">
        <v>632300</v>
      </c>
      <c r="AK105">
        <v>582800</v>
      </c>
    </row>
    <row r="106" spans="1:37" x14ac:dyDescent="0.3">
      <c r="AJ106">
        <v>625600</v>
      </c>
      <c r="AK106">
        <v>591200</v>
      </c>
    </row>
    <row r="107" spans="1:37" x14ac:dyDescent="0.3">
      <c r="AJ107">
        <v>616200</v>
      </c>
      <c r="AK107">
        <v>599100</v>
      </c>
    </row>
    <row r="108" spans="1:37" x14ac:dyDescent="0.3">
      <c r="AJ108">
        <v>619300</v>
      </c>
      <c r="AK108">
        <v>613800</v>
      </c>
    </row>
    <row r="109" spans="1:37" x14ac:dyDescent="0.3">
      <c r="AJ109">
        <v>629900</v>
      </c>
      <c r="AK109">
        <v>641000</v>
      </c>
    </row>
    <row r="110" spans="1:37" x14ac:dyDescent="0.3">
      <c r="AJ110">
        <v>641000</v>
      </c>
      <c r="AK110">
        <v>677400</v>
      </c>
    </row>
    <row r="111" spans="1:37" x14ac:dyDescent="0.3">
      <c r="AJ111">
        <v>642100</v>
      </c>
      <c r="AK111">
        <v>695300</v>
      </c>
    </row>
    <row r="112" spans="1:37" x14ac:dyDescent="0.3">
      <c r="AJ112">
        <v>633900</v>
      </c>
      <c r="AK112">
        <v>703700</v>
      </c>
    </row>
    <row r="113" spans="36:37" x14ac:dyDescent="0.3">
      <c r="AJ113">
        <v>615000</v>
      </c>
      <c r="AK113">
        <v>704100</v>
      </c>
    </row>
    <row r="114" spans="36:37" x14ac:dyDescent="0.3">
      <c r="AJ114">
        <v>599000</v>
      </c>
      <c r="AK114">
        <v>701700</v>
      </c>
    </row>
    <row r="115" spans="36:37" x14ac:dyDescent="0.3">
      <c r="AJ115">
        <v>592900</v>
      </c>
      <c r="AK115">
        <v>700300</v>
      </c>
    </row>
    <row r="116" spans="36:37" x14ac:dyDescent="0.3">
      <c r="AJ116">
        <v>595500</v>
      </c>
      <c r="AK116">
        <v>700000</v>
      </c>
    </row>
    <row r="117" spans="36:37" x14ac:dyDescent="0.3">
      <c r="AJ117">
        <v>610700</v>
      </c>
      <c r="AK117">
        <v>689500</v>
      </c>
    </row>
    <row r="118" spans="36:37" x14ac:dyDescent="0.3">
      <c r="AJ118">
        <v>625000</v>
      </c>
      <c r="AK118">
        <v>672800</v>
      </c>
    </row>
    <row r="119" spans="36:37" x14ac:dyDescent="0.3">
      <c r="AJ119">
        <v>646600</v>
      </c>
      <c r="AK119">
        <v>661100</v>
      </c>
    </row>
    <row r="120" spans="36:37" x14ac:dyDescent="0.3">
      <c r="AJ120">
        <v>669800</v>
      </c>
      <c r="AK120">
        <v>654300</v>
      </c>
    </row>
    <row r="121" spans="36:37" x14ac:dyDescent="0.3">
      <c r="AJ121">
        <v>695100</v>
      </c>
      <c r="AK121">
        <v>653200</v>
      </c>
    </row>
    <row r="122" spans="36:37" x14ac:dyDescent="0.3">
      <c r="AJ122">
        <v>716200</v>
      </c>
      <c r="AK122">
        <v>662600</v>
      </c>
    </row>
    <row r="123" spans="36:37" x14ac:dyDescent="0.3">
      <c r="AJ123">
        <v>735300</v>
      </c>
      <c r="AK123">
        <v>677600</v>
      </c>
    </row>
    <row r="124" spans="36:37" x14ac:dyDescent="0.3">
      <c r="AJ124">
        <v>773800</v>
      </c>
      <c r="AK124">
        <v>699800</v>
      </c>
    </row>
    <row r="125" spans="36:37" x14ac:dyDescent="0.3">
      <c r="AJ125">
        <v>817800</v>
      </c>
      <c r="AK125">
        <v>721700</v>
      </c>
    </row>
    <row r="126" spans="36:37" x14ac:dyDescent="0.3">
      <c r="AJ126">
        <v>859159</v>
      </c>
      <c r="AK126">
        <v>746779</v>
      </c>
    </row>
    <row r="127" spans="36:37" x14ac:dyDescent="0.3">
      <c r="AJ127">
        <v>929824</v>
      </c>
      <c r="AK127">
        <v>772959</v>
      </c>
    </row>
    <row r="128" spans="36:37" x14ac:dyDescent="0.3">
      <c r="AJ128">
        <v>991828</v>
      </c>
      <c r="AK128">
        <v>797107</v>
      </c>
    </row>
    <row r="129" spans="36:37" x14ac:dyDescent="0.3">
      <c r="AJ129">
        <v>1035159</v>
      </c>
      <c r="AK129">
        <v>840317</v>
      </c>
    </row>
    <row r="130" spans="36:37" x14ac:dyDescent="0.3">
      <c r="AJ130">
        <v>1075643</v>
      </c>
      <c r="AK130">
        <v>887734</v>
      </c>
    </row>
    <row r="131" spans="36:37" x14ac:dyDescent="0.3">
      <c r="AJ131">
        <v>1140607</v>
      </c>
      <c r="AK131">
        <v>962394</v>
      </c>
    </row>
    <row r="132" spans="36:37" x14ac:dyDescent="0.3">
      <c r="AJ132">
        <v>1128504</v>
      </c>
      <c r="AK132">
        <v>1034135</v>
      </c>
    </row>
    <row r="133" spans="36:37" x14ac:dyDescent="0.3">
      <c r="AJ133">
        <v>1138271</v>
      </c>
      <c r="AK133">
        <v>1087695</v>
      </c>
    </row>
    <row r="134" spans="36:37" x14ac:dyDescent="0.3">
      <c r="AJ134">
        <v>1156689</v>
      </c>
      <c r="AK134">
        <v>1124879</v>
      </c>
    </row>
    <row r="135" spans="36:37" x14ac:dyDescent="0.3">
      <c r="AJ135">
        <v>1164852</v>
      </c>
      <c r="AK135">
        <v>1159522</v>
      </c>
    </row>
    <row r="136" spans="36:37" x14ac:dyDescent="0.3">
      <c r="AJ136">
        <v>1173358</v>
      </c>
      <c r="AK136">
        <v>1183288</v>
      </c>
    </row>
    <row r="137" spans="36:37" x14ac:dyDescent="0.3">
      <c r="AJ137">
        <v>1189213</v>
      </c>
      <c r="AK137">
        <v>1171868</v>
      </c>
    </row>
    <row r="138" spans="36:37" x14ac:dyDescent="0.3">
      <c r="AJ138">
        <v>1210115</v>
      </c>
      <c r="AK138">
        <v>1181774</v>
      </c>
    </row>
    <row r="139" spans="36:37" x14ac:dyDescent="0.3">
      <c r="AJ139">
        <v>1240002</v>
      </c>
      <c r="AK139">
        <v>1193297</v>
      </c>
    </row>
    <row r="140" spans="36:37" x14ac:dyDescent="0.3">
      <c r="AJ140">
        <v>1269148</v>
      </c>
      <c r="AK140">
        <v>1209909</v>
      </c>
    </row>
    <row r="141" spans="36:37" x14ac:dyDescent="0.3">
      <c r="AJ141">
        <v>1301866</v>
      </c>
      <c r="AK141">
        <v>1229982</v>
      </c>
    </row>
    <row r="142" spans="36:37" x14ac:dyDescent="0.3">
      <c r="AJ142">
        <v>1333401</v>
      </c>
      <c r="AK142">
        <v>1253635</v>
      </c>
    </row>
    <row r="143" spans="36:37" x14ac:dyDescent="0.3">
      <c r="AJ143">
        <v>1348438</v>
      </c>
      <c r="AK143">
        <v>1270408</v>
      </c>
    </row>
    <row r="144" spans="36:37" x14ac:dyDescent="0.3">
      <c r="AJ144">
        <v>1351931</v>
      </c>
      <c r="AK144">
        <v>1290804</v>
      </c>
    </row>
    <row r="145" spans="36:37" x14ac:dyDescent="0.3">
      <c r="AJ145">
        <v>1349451</v>
      </c>
      <c r="AK145">
        <v>1319507</v>
      </c>
    </row>
    <row r="146" spans="36:37" x14ac:dyDescent="0.3">
      <c r="AJ146">
        <v>1336709</v>
      </c>
      <c r="AK146">
        <v>1348467</v>
      </c>
    </row>
    <row r="147" spans="36:37" x14ac:dyDescent="0.3">
      <c r="AJ147">
        <v>1327203</v>
      </c>
      <c r="AK147">
        <v>1378403</v>
      </c>
    </row>
    <row r="148" spans="36:37" x14ac:dyDescent="0.3">
      <c r="AJ148">
        <v>1325819</v>
      </c>
      <c r="AK148">
        <v>1404606</v>
      </c>
    </row>
    <row r="149" spans="36:37" x14ac:dyDescent="0.3">
      <c r="AJ149">
        <v>1335896</v>
      </c>
      <c r="AK149">
        <v>1424115</v>
      </c>
    </row>
    <row r="150" spans="36:37" x14ac:dyDescent="0.3">
      <c r="AJ150">
        <v>1358360</v>
      </c>
      <c r="AK150">
        <v>1422607</v>
      </c>
    </row>
    <row r="151" spans="36:37" x14ac:dyDescent="0.3">
      <c r="AJ151">
        <v>1396764</v>
      </c>
      <c r="AK151">
        <v>1399663</v>
      </c>
    </row>
    <row r="152" spans="36:37" x14ac:dyDescent="0.3">
      <c r="AJ152">
        <v>1428751</v>
      </c>
      <c r="AK152">
        <v>1381554</v>
      </c>
    </row>
    <row r="153" spans="36:37" x14ac:dyDescent="0.3">
      <c r="AJ153">
        <v>1439495</v>
      </c>
      <c r="AK153">
        <v>1362713</v>
      </c>
    </row>
    <row r="154" spans="36:37" x14ac:dyDescent="0.3">
      <c r="AJ154">
        <v>1434745</v>
      </c>
      <c r="AK154">
        <v>1357609</v>
      </c>
    </row>
    <row r="155" spans="36:37" x14ac:dyDescent="0.3">
      <c r="AJ155">
        <v>1422850</v>
      </c>
      <c r="AK155">
        <v>1372695</v>
      </c>
    </row>
    <row r="156" spans="36:37" x14ac:dyDescent="0.3">
      <c r="AJ156">
        <v>1388756</v>
      </c>
      <c r="AK156">
        <v>1409782</v>
      </c>
    </row>
    <row r="157" spans="36:37" x14ac:dyDescent="0.3">
      <c r="AJ157">
        <v>1349381</v>
      </c>
      <c r="AK157">
        <v>1443103</v>
      </c>
    </row>
    <row r="158" spans="36:37" x14ac:dyDescent="0.3">
      <c r="AJ158">
        <v>1314642</v>
      </c>
      <c r="AK158">
        <v>1455597</v>
      </c>
    </row>
    <row r="159" spans="36:37" x14ac:dyDescent="0.3">
      <c r="AJ159">
        <v>1290648</v>
      </c>
      <c r="AK159">
        <v>1452354</v>
      </c>
    </row>
    <row r="160" spans="36:37" x14ac:dyDescent="0.3">
      <c r="AJ160">
        <v>1279853</v>
      </c>
      <c r="AK160">
        <v>1437419</v>
      </c>
    </row>
    <row r="161" spans="36:37" x14ac:dyDescent="0.3">
      <c r="AJ161">
        <v>1290129</v>
      </c>
      <c r="AK161">
        <v>1393808</v>
      </c>
    </row>
    <row r="162" spans="36:37" x14ac:dyDescent="0.3">
      <c r="AJ162">
        <v>1315683</v>
      </c>
      <c r="AK162">
        <v>1363804</v>
      </c>
    </row>
    <row r="163" spans="36:37" x14ac:dyDescent="0.3">
      <c r="AJ163">
        <v>1350012</v>
      </c>
      <c r="AK163">
        <v>1349310</v>
      </c>
    </row>
    <row r="164" spans="36:37" x14ac:dyDescent="0.3">
      <c r="AJ164">
        <v>1380726</v>
      </c>
      <c r="AK164">
        <v>1343718</v>
      </c>
    </row>
    <row r="165" spans="36:37" x14ac:dyDescent="0.3">
      <c r="AJ165">
        <v>1414648</v>
      </c>
      <c r="AK165">
        <v>1352553</v>
      </c>
    </row>
    <row r="166" spans="36:37" x14ac:dyDescent="0.3">
      <c r="AJ166">
        <v>1448435</v>
      </c>
      <c r="AK166">
        <v>1381588</v>
      </c>
    </row>
    <row r="167" spans="36:37" x14ac:dyDescent="0.3">
      <c r="AJ167">
        <v>1483141</v>
      </c>
      <c r="AK167">
        <v>1431018</v>
      </c>
    </row>
    <row r="168" spans="36:37" x14ac:dyDescent="0.3">
      <c r="AJ168">
        <v>1526362</v>
      </c>
      <c r="AK168">
        <v>1500008</v>
      </c>
    </row>
    <row r="169" spans="36:37" x14ac:dyDescent="0.3">
      <c r="AJ169">
        <v>1581376</v>
      </c>
      <c r="AK169">
        <v>1577309</v>
      </c>
    </row>
    <row r="170" spans="36:37" x14ac:dyDescent="0.3">
      <c r="AJ170">
        <v>1605054</v>
      </c>
      <c r="AK170">
        <v>1627256</v>
      </c>
    </row>
    <row r="171" spans="36:37" x14ac:dyDescent="0.3">
      <c r="AJ171">
        <v>1611663</v>
      </c>
      <c r="AK171">
        <v>1658170</v>
      </c>
    </row>
    <row r="172" spans="36:37" x14ac:dyDescent="0.3">
      <c r="AJ172">
        <v>1628778</v>
      </c>
      <c r="AK172">
        <v>1698768</v>
      </c>
    </row>
    <row r="173" spans="36:37" x14ac:dyDescent="0.3">
      <c r="AJ173">
        <v>1645662</v>
      </c>
      <c r="AK173">
        <v>1732064</v>
      </c>
    </row>
    <row r="174" spans="36:37" x14ac:dyDescent="0.3">
      <c r="AJ174">
        <v>1661633</v>
      </c>
      <c r="AK174">
        <v>1756185</v>
      </c>
    </row>
    <row r="175" spans="36:37" x14ac:dyDescent="0.3">
      <c r="AJ175">
        <v>1676279</v>
      </c>
      <c r="AK175">
        <v>1786026</v>
      </c>
    </row>
    <row r="176" spans="36:37" x14ac:dyDescent="0.3">
      <c r="AJ176">
        <v>1694074</v>
      </c>
      <c r="AK176">
        <v>1814296</v>
      </c>
    </row>
    <row r="201" spans="9:9" ht="15" thickBot="1" x14ac:dyDescent="0.35"/>
    <row r="202" spans="9:9" x14ac:dyDescent="0.3">
      <c r="I202" s="37"/>
    </row>
    <row r="203" spans="9:9" ht="15" thickBot="1" x14ac:dyDescent="0.35">
      <c r="I203" s="32"/>
    </row>
    <row r="204" spans="9:9" x14ac:dyDescent="0.3">
      <c r="I204" s="37"/>
    </row>
    <row r="205" spans="9:9" ht="15" thickBot="1" x14ac:dyDescent="0.35">
      <c r="I205" s="32"/>
    </row>
    <row r="206" spans="9:9" x14ac:dyDescent="0.3">
      <c r="I206" s="37"/>
    </row>
    <row r="207" spans="9:9" x14ac:dyDescent="0.3">
      <c r="I207" s="30"/>
    </row>
    <row r="208" spans="9:9" x14ac:dyDescent="0.3">
      <c r="I208" s="30"/>
    </row>
    <row r="209" spans="9:9" x14ac:dyDescent="0.3">
      <c r="I209" s="30"/>
    </row>
    <row r="210" spans="9:9" x14ac:dyDescent="0.3">
      <c r="I210" s="30"/>
    </row>
    <row r="211" spans="9:9" ht="15" thickBot="1" x14ac:dyDescent="0.35">
      <c r="I211" s="32"/>
    </row>
    <row r="212" spans="9:9" ht="15" thickBot="1" x14ac:dyDescent="0.35">
      <c r="I212" s="13"/>
    </row>
    <row r="213" spans="9:9" ht="15" thickBot="1" x14ac:dyDescent="0.35">
      <c r="I213" s="13"/>
    </row>
  </sheetData>
  <sortState xmlns:xlrd2="http://schemas.microsoft.com/office/spreadsheetml/2017/richdata2" ref="A3:E222">
    <sortCondition ref="B2:B222"/>
  </sortState>
  <mergeCells count="3">
    <mergeCell ref="I202:I203"/>
    <mergeCell ref="I204:I205"/>
    <mergeCell ref="I206:I21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workbookViewId="0">
      <selection sqref="A1:M1048576"/>
    </sheetView>
  </sheetViews>
  <sheetFormatPr defaultRowHeight="14.4" x14ac:dyDescent="0.3"/>
  <sheetData>
    <row r="1" spans="1:13" x14ac:dyDescent="0.3">
      <c r="A1" t="s">
        <v>18</v>
      </c>
      <c r="B1" t="s">
        <v>413</v>
      </c>
      <c r="C1" t="s">
        <v>414</v>
      </c>
      <c r="D1" t="s">
        <v>423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412</v>
      </c>
      <c r="K1" t="s">
        <v>420</v>
      </c>
      <c r="L1" t="s">
        <v>421</v>
      </c>
      <c r="M1" t="s">
        <v>422</v>
      </c>
    </row>
    <row r="2" spans="1:13" x14ac:dyDescent="0.3">
      <c r="A2">
        <v>1924</v>
      </c>
      <c r="B2">
        <v>11.813947368421053</v>
      </c>
      <c r="C2">
        <v>348.23</v>
      </c>
      <c r="D2">
        <v>5882002</v>
      </c>
      <c r="E2">
        <v>13900</v>
      </c>
      <c r="F2">
        <v>3.3925702462226266E-2</v>
      </c>
      <c r="G2">
        <v>0.62451249667994091</v>
      </c>
      <c r="H2">
        <v>0.15705536992336963</v>
      </c>
      <c r="I2">
        <v>2.36</v>
      </c>
      <c r="J2">
        <v>51</v>
      </c>
    </row>
    <row r="3" spans="1:13" x14ac:dyDescent="0.3">
      <c r="A3">
        <v>1925</v>
      </c>
      <c r="B3">
        <v>12.145263157894737</v>
      </c>
      <c r="C3">
        <v>360.82</v>
      </c>
      <c r="D3">
        <v>6003027</v>
      </c>
      <c r="E3">
        <v>14700</v>
      </c>
      <c r="F3">
        <v>3.3660171714136516E-2</v>
      </c>
      <c r="G3">
        <v>0.62604708948558585</v>
      </c>
      <c r="H3">
        <v>0.15745389784187211</v>
      </c>
      <c r="I3">
        <v>2.4300000000000002</v>
      </c>
      <c r="J3">
        <v>51</v>
      </c>
    </row>
    <row r="4" spans="1:13" x14ac:dyDescent="0.3">
      <c r="A4">
        <v>1926</v>
      </c>
      <c r="B4">
        <v>12.145263157894737</v>
      </c>
      <c r="C4">
        <v>363.06</v>
      </c>
      <c r="D4">
        <v>6124020</v>
      </c>
      <c r="E4">
        <v>14600</v>
      </c>
      <c r="F4">
        <v>3.3452495890196492E-2</v>
      </c>
      <c r="G4">
        <v>0.62758168229123079</v>
      </c>
      <c r="H4">
        <v>0.15772319489485664</v>
      </c>
      <c r="I4">
        <v>2.42</v>
      </c>
      <c r="J4">
        <v>51</v>
      </c>
    </row>
    <row r="5" spans="1:13" x14ac:dyDescent="0.3">
      <c r="A5">
        <v>1927</v>
      </c>
      <c r="B5">
        <v>12.227105263157895</v>
      </c>
      <c r="C5">
        <v>365.06</v>
      </c>
      <c r="D5">
        <v>6251016</v>
      </c>
      <c r="E5">
        <v>14800</v>
      </c>
      <c r="F5">
        <v>3.3493412762718174E-2</v>
      </c>
      <c r="G5">
        <v>0.62911627509687573</v>
      </c>
      <c r="H5">
        <v>0.15925411165160991</v>
      </c>
      <c r="I5">
        <v>2.42</v>
      </c>
      <c r="J5">
        <v>51</v>
      </c>
    </row>
    <row r="6" spans="1:13" x14ac:dyDescent="0.3">
      <c r="A6">
        <v>1928</v>
      </c>
      <c r="B6">
        <v>12.117894736842105</v>
      </c>
      <c r="C6">
        <v>360.92</v>
      </c>
      <c r="D6">
        <v>6355770</v>
      </c>
      <c r="E6">
        <v>14500</v>
      </c>
      <c r="F6">
        <v>3.3575015895051824E-2</v>
      </c>
      <c r="G6">
        <v>0.63065086790252067</v>
      </c>
      <c r="H6">
        <v>0.16136518470618036</v>
      </c>
      <c r="I6">
        <v>2.4500000000000002</v>
      </c>
      <c r="J6">
        <v>51</v>
      </c>
    </row>
    <row r="7" spans="1:13" x14ac:dyDescent="0.3">
      <c r="A7">
        <v>1929</v>
      </c>
      <c r="B7">
        <v>12.225263157894737</v>
      </c>
      <c r="C7">
        <v>367.18</v>
      </c>
      <c r="D7">
        <v>6436213</v>
      </c>
      <c r="E7">
        <v>14300</v>
      </c>
      <c r="F7">
        <v>3.329501377497341E-2</v>
      </c>
      <c r="G7">
        <v>0.63218546070816561</v>
      </c>
      <c r="H7">
        <v>0.16287528085226513</v>
      </c>
      <c r="I7">
        <v>2.46</v>
      </c>
      <c r="J7">
        <v>51</v>
      </c>
    </row>
    <row r="8" spans="1:13" x14ac:dyDescent="0.3">
      <c r="A8">
        <v>1930</v>
      </c>
      <c r="B8">
        <v>11.949736842105262</v>
      </c>
      <c r="C8">
        <v>352.24</v>
      </c>
      <c r="D8">
        <v>6500751</v>
      </c>
      <c r="E8">
        <v>13500</v>
      </c>
      <c r="F8">
        <v>3.3924985356873896E-2</v>
      </c>
      <c r="G8">
        <v>0.63372005351381056</v>
      </c>
      <c r="H8">
        <v>0.16345803738675732</v>
      </c>
      <c r="I8">
        <v>2.2200000000000002</v>
      </c>
      <c r="J8">
        <v>51</v>
      </c>
    </row>
    <row r="9" spans="1:13" x14ac:dyDescent="0.3">
      <c r="A9">
        <v>1931</v>
      </c>
      <c r="B9">
        <v>10.005526315789472</v>
      </c>
      <c r="C9">
        <v>308.86</v>
      </c>
      <c r="D9">
        <v>6552606</v>
      </c>
      <c r="E9">
        <v>11400</v>
      </c>
      <c r="F9">
        <v>3.239502142002678E-2</v>
      </c>
      <c r="G9">
        <v>0.6352546463194555</v>
      </c>
      <c r="H9">
        <v>0.16410264862560026</v>
      </c>
      <c r="I9">
        <v>2.0099999999999998</v>
      </c>
      <c r="J9">
        <v>51</v>
      </c>
    </row>
    <row r="10" spans="1:13" x14ac:dyDescent="0.3">
      <c r="A10">
        <v>1932</v>
      </c>
      <c r="B10">
        <v>10.280526315789475</v>
      </c>
      <c r="C10">
        <v>314.33</v>
      </c>
      <c r="D10">
        <v>6603785</v>
      </c>
      <c r="E10">
        <v>11600</v>
      </c>
      <c r="F10">
        <v>3.2706156955395527E-2</v>
      </c>
      <c r="G10">
        <v>0.63678923912510044</v>
      </c>
      <c r="H10">
        <v>0.16532942850198787</v>
      </c>
      <c r="I10">
        <v>1.86</v>
      </c>
      <c r="J10">
        <v>51</v>
      </c>
    </row>
    <row r="11" spans="1:13" x14ac:dyDescent="0.3">
      <c r="A11">
        <v>1933</v>
      </c>
      <c r="B11">
        <v>10.756315789473684</v>
      </c>
      <c r="C11">
        <v>329.34</v>
      </c>
      <c r="D11">
        <v>6656695</v>
      </c>
      <c r="E11">
        <v>12500</v>
      </c>
      <c r="F11">
        <v>3.2660216765268979E-2</v>
      </c>
      <c r="G11">
        <v>0.63832383193074538</v>
      </c>
      <c r="H11">
        <v>0.16710995471476461</v>
      </c>
      <c r="I11">
        <v>1.83</v>
      </c>
      <c r="J11">
        <v>51</v>
      </c>
    </row>
    <row r="12" spans="1:13" x14ac:dyDescent="0.3">
      <c r="A12">
        <v>1934</v>
      </c>
      <c r="B12">
        <v>11.978684210526316</v>
      </c>
      <c r="C12">
        <v>333.81</v>
      </c>
      <c r="D12">
        <v>6707247</v>
      </c>
      <c r="E12">
        <v>13000</v>
      </c>
      <c r="F12">
        <v>3.5884737457015418E-2</v>
      </c>
      <c r="G12">
        <v>0.64180568225849699</v>
      </c>
      <c r="H12">
        <v>0.16947340689853826</v>
      </c>
      <c r="I12">
        <v>1.9</v>
      </c>
      <c r="J12">
        <v>51</v>
      </c>
    </row>
    <row r="13" spans="1:13" x14ac:dyDescent="0.3">
      <c r="A13">
        <v>1935</v>
      </c>
      <c r="B13">
        <v>12.473421052631579</v>
      </c>
      <c r="C13">
        <v>339.28</v>
      </c>
      <c r="D13">
        <v>6755662</v>
      </c>
      <c r="E13">
        <v>13700</v>
      </c>
      <c r="F13">
        <v>3.6764386502686805E-2</v>
      </c>
      <c r="G13">
        <v>0.6452875325862486</v>
      </c>
      <c r="H13">
        <v>0.17129335363432924</v>
      </c>
      <c r="I13">
        <v>1.96</v>
      </c>
      <c r="J13">
        <v>51</v>
      </c>
    </row>
    <row r="14" spans="1:13" x14ac:dyDescent="0.3">
      <c r="A14">
        <v>1936</v>
      </c>
      <c r="B14">
        <v>12.307105263157895</v>
      </c>
      <c r="C14">
        <v>334.75</v>
      </c>
      <c r="D14">
        <v>6810413</v>
      </c>
      <c r="E14">
        <v>14400</v>
      </c>
      <c r="F14">
        <v>3.6765064266341733E-2</v>
      </c>
      <c r="G14">
        <v>0.64876938291400021</v>
      </c>
      <c r="H14">
        <v>0.17182511545188228</v>
      </c>
      <c r="I14">
        <v>2.0499999999999998</v>
      </c>
      <c r="J14">
        <v>51</v>
      </c>
    </row>
    <row r="15" spans="1:13" x14ac:dyDescent="0.3">
      <c r="A15">
        <v>1937</v>
      </c>
      <c r="B15">
        <v>13.203947368421053</v>
      </c>
      <c r="C15">
        <v>359.75</v>
      </c>
      <c r="D15">
        <v>6871492</v>
      </c>
      <c r="E15">
        <v>14700</v>
      </c>
      <c r="F15">
        <v>3.6703119856625582E-2</v>
      </c>
      <c r="G15">
        <v>0.65225123324175183</v>
      </c>
      <c r="H15">
        <v>0.17207325570632986</v>
      </c>
      <c r="I15">
        <v>2.17</v>
      </c>
      <c r="J15">
        <v>51</v>
      </c>
    </row>
    <row r="16" spans="1:13" x14ac:dyDescent="0.3">
      <c r="A16">
        <v>1938</v>
      </c>
      <c r="B16">
        <v>13.116842105263158</v>
      </c>
      <c r="C16">
        <v>359.98</v>
      </c>
      <c r="D16">
        <v>6935909</v>
      </c>
      <c r="E16">
        <v>15600</v>
      </c>
      <c r="F16">
        <v>3.6437696831110498E-2</v>
      </c>
      <c r="G16">
        <v>0.65573308356950344</v>
      </c>
      <c r="H16">
        <v>0.17145553668596286</v>
      </c>
      <c r="I16">
        <v>2.2000000000000002</v>
      </c>
      <c r="J16">
        <v>51</v>
      </c>
    </row>
    <row r="17" spans="1:10" x14ac:dyDescent="0.3">
      <c r="A17">
        <v>1939</v>
      </c>
      <c r="B17">
        <v>12.915263157894737</v>
      </c>
      <c r="C17">
        <v>355.7</v>
      </c>
      <c r="D17">
        <v>7004912</v>
      </c>
      <c r="E17">
        <v>15500</v>
      </c>
      <c r="F17">
        <v>3.6309426926889897E-2</v>
      </c>
      <c r="G17">
        <v>0.65921493389725505</v>
      </c>
      <c r="H17">
        <v>0.17056602566884493</v>
      </c>
      <c r="I17">
        <v>2.25</v>
      </c>
      <c r="J17">
        <v>51</v>
      </c>
    </row>
    <row r="18" spans="1:10" x14ac:dyDescent="0.3">
      <c r="A18">
        <v>1940</v>
      </c>
      <c r="B18">
        <v>12.916842105263157</v>
      </c>
      <c r="C18">
        <v>360.53</v>
      </c>
      <c r="D18">
        <v>7077586</v>
      </c>
      <c r="E18">
        <v>15600</v>
      </c>
      <c r="F18">
        <v>3.5827371107156572E-2</v>
      </c>
      <c r="G18">
        <v>0.66269678422500666</v>
      </c>
      <c r="H18">
        <v>0.17000146660174811</v>
      </c>
      <c r="I18">
        <v>2.3199999999999998</v>
      </c>
      <c r="J18">
        <v>51</v>
      </c>
    </row>
    <row r="19" spans="1:10" x14ac:dyDescent="0.3">
      <c r="A19">
        <v>1941</v>
      </c>
      <c r="B19">
        <v>13.427894736842106</v>
      </c>
      <c r="C19">
        <v>360.92</v>
      </c>
      <c r="D19">
        <v>7143598</v>
      </c>
      <c r="E19">
        <v>16600</v>
      </c>
      <c r="F19">
        <v>3.7204629105735632E-2</v>
      </c>
      <c r="G19">
        <v>0.66617863455275828</v>
      </c>
      <c r="H19">
        <v>0.17044632130755399</v>
      </c>
      <c r="I19">
        <v>2.34</v>
      </c>
      <c r="J19">
        <v>51</v>
      </c>
    </row>
    <row r="20" spans="1:10" x14ac:dyDescent="0.3">
      <c r="A20">
        <v>1942</v>
      </c>
      <c r="B20">
        <v>13.121842105263157</v>
      </c>
      <c r="C20">
        <v>361.6</v>
      </c>
      <c r="D20">
        <v>7201096</v>
      </c>
      <c r="E20">
        <v>18900</v>
      </c>
      <c r="F20">
        <v>3.6288280158360497E-2</v>
      </c>
      <c r="G20">
        <v>0.66966048488050989</v>
      </c>
      <c r="H20">
        <v>0.17004356003586121</v>
      </c>
      <c r="I20">
        <v>2.37</v>
      </c>
      <c r="J20">
        <v>51</v>
      </c>
    </row>
    <row r="21" spans="1:10" x14ac:dyDescent="0.3">
      <c r="A21">
        <v>1943</v>
      </c>
      <c r="B21">
        <v>12.794473684210526</v>
      </c>
      <c r="C21">
        <v>354.59</v>
      </c>
      <c r="D21">
        <v>7269658</v>
      </c>
      <c r="E21">
        <v>20400</v>
      </c>
      <c r="F21">
        <v>3.6082443622805292E-2</v>
      </c>
      <c r="G21">
        <v>0.6731423352082615</v>
      </c>
      <c r="H21">
        <v>0.16854988226406248</v>
      </c>
      <c r="I21">
        <v>2.5</v>
      </c>
      <c r="J21">
        <v>51</v>
      </c>
    </row>
    <row r="22" spans="1:10" x14ac:dyDescent="0.3">
      <c r="A22">
        <v>1944</v>
      </c>
      <c r="B22">
        <v>12.825263157894737</v>
      </c>
      <c r="C22">
        <v>354.44</v>
      </c>
      <c r="D22">
        <v>7347024</v>
      </c>
      <c r="E22">
        <v>19900</v>
      </c>
      <c r="F22">
        <v>3.6184581756841035E-2</v>
      </c>
      <c r="G22">
        <v>0.67662418553601311</v>
      </c>
      <c r="H22">
        <v>0.16590390884799069</v>
      </c>
      <c r="I22">
        <v>2.57</v>
      </c>
      <c r="J22">
        <v>51</v>
      </c>
    </row>
    <row r="23" spans="1:10" x14ac:dyDescent="0.3">
      <c r="A23">
        <v>1945</v>
      </c>
      <c r="B23">
        <v>12.825263157894737</v>
      </c>
      <c r="C23">
        <v>354.44</v>
      </c>
      <c r="D23">
        <v>7430197</v>
      </c>
      <c r="E23">
        <v>18600</v>
      </c>
      <c r="F23">
        <v>3.6184581756841035E-2</v>
      </c>
      <c r="G23">
        <v>0.68010603586376472</v>
      </c>
      <c r="H23">
        <v>0.16353536790478099</v>
      </c>
      <c r="I23">
        <v>2.67</v>
      </c>
      <c r="J23">
        <v>51</v>
      </c>
    </row>
    <row r="24" spans="1:10" x14ac:dyDescent="0.3">
      <c r="A24">
        <v>1946</v>
      </c>
      <c r="B24">
        <v>13.431052631578947</v>
      </c>
      <c r="C24">
        <v>380.07</v>
      </c>
      <c r="D24">
        <v>7517981</v>
      </c>
      <c r="E24">
        <v>17600</v>
      </c>
      <c r="F24">
        <v>3.533836564732535E-2</v>
      </c>
      <c r="G24">
        <v>0.68358788619151634</v>
      </c>
      <c r="H24">
        <v>0.161851965308239</v>
      </c>
      <c r="I24">
        <v>2.87</v>
      </c>
      <c r="J24">
        <v>51</v>
      </c>
    </row>
    <row r="25" spans="1:10" x14ac:dyDescent="0.3">
      <c r="A25">
        <v>1947</v>
      </c>
      <c r="B25">
        <v>14.757368421052631</v>
      </c>
      <c r="C25">
        <v>379.66</v>
      </c>
      <c r="D25">
        <v>7637963</v>
      </c>
      <c r="E25">
        <v>16900</v>
      </c>
      <c r="F25">
        <v>3.8869958439268368E-2</v>
      </c>
      <c r="G25">
        <v>0.68706973651926795</v>
      </c>
      <c r="H25">
        <v>0.15911310384719068</v>
      </c>
      <c r="I25">
        <v>3.15</v>
      </c>
      <c r="J25">
        <v>51</v>
      </c>
    </row>
    <row r="26" spans="1:10" x14ac:dyDescent="0.3">
      <c r="A26">
        <v>1948</v>
      </c>
      <c r="B26">
        <v>14.200526315789475</v>
      </c>
      <c r="C26">
        <v>375.52</v>
      </c>
      <c r="D26">
        <v>7792465</v>
      </c>
      <c r="E26">
        <v>18000</v>
      </c>
      <c r="F26">
        <v>3.7815632498374191E-2</v>
      </c>
      <c r="G26">
        <v>0.70135152819089952</v>
      </c>
      <c r="H26">
        <v>0.15824261000851464</v>
      </c>
      <c r="I26">
        <v>3.5</v>
      </c>
      <c r="J26">
        <v>51</v>
      </c>
    </row>
    <row r="27" spans="1:10" x14ac:dyDescent="0.3">
      <c r="A27">
        <v>1949</v>
      </c>
      <c r="B27">
        <v>13.739210526315791</v>
      </c>
      <c r="C27">
        <v>372.1</v>
      </c>
      <c r="D27">
        <v>8045570</v>
      </c>
      <c r="E27">
        <v>18500</v>
      </c>
      <c r="F27">
        <v>3.6923435975049157E-2</v>
      </c>
      <c r="G27">
        <v>0.71563331986253109</v>
      </c>
      <c r="H27">
        <v>0.15796270494197429</v>
      </c>
      <c r="I27">
        <v>3.85</v>
      </c>
      <c r="J27">
        <v>51</v>
      </c>
    </row>
    <row r="28" spans="1:10" x14ac:dyDescent="0.3">
      <c r="A28">
        <v>1950</v>
      </c>
      <c r="B28">
        <v>14.944473684210527</v>
      </c>
      <c r="C28">
        <v>429.9</v>
      </c>
      <c r="D28">
        <v>8307481</v>
      </c>
      <c r="E28">
        <v>19300</v>
      </c>
      <c r="F28">
        <v>3.4762674306142188E-2</v>
      </c>
      <c r="G28">
        <v>0.72991511153416266</v>
      </c>
      <c r="H28">
        <v>0.15870033286865176</v>
      </c>
      <c r="I28">
        <v>4.2</v>
      </c>
      <c r="J28">
        <v>51</v>
      </c>
    </row>
    <row r="29" spans="1:10" x14ac:dyDescent="0.3">
      <c r="A29">
        <v>1951</v>
      </c>
      <c r="B29">
        <v>14.735526315789475</v>
      </c>
      <c r="C29">
        <v>444.4</v>
      </c>
      <c r="D29">
        <v>8527907</v>
      </c>
      <c r="E29">
        <v>19800</v>
      </c>
      <c r="F29">
        <v>3.3158250035529871E-2</v>
      </c>
      <c r="G29">
        <v>0.74419690320579424</v>
      </c>
      <c r="H29">
        <v>0.15682628809155635</v>
      </c>
      <c r="I29">
        <v>5.27</v>
      </c>
      <c r="J29">
        <v>51</v>
      </c>
    </row>
    <row r="30" spans="1:10" x14ac:dyDescent="0.3">
      <c r="A30">
        <v>1952</v>
      </c>
      <c r="B30">
        <v>14.116578947368419</v>
      </c>
      <c r="C30">
        <v>437.86</v>
      </c>
      <c r="D30">
        <v>8739569</v>
      </c>
      <c r="E30">
        <v>19900</v>
      </c>
      <c r="F30">
        <v>3.2239937302718721E-2</v>
      </c>
      <c r="G30">
        <v>0.75847869487742581</v>
      </c>
      <c r="H30">
        <v>0.15305102574280266</v>
      </c>
      <c r="I30">
        <v>5.5</v>
      </c>
      <c r="J30">
        <v>51</v>
      </c>
    </row>
    <row r="31" spans="1:10" x14ac:dyDescent="0.3">
      <c r="A31">
        <v>1953</v>
      </c>
      <c r="B31">
        <v>13.748684210526317</v>
      </c>
      <c r="C31">
        <v>428.12</v>
      </c>
      <c r="D31">
        <v>8902686</v>
      </c>
      <c r="E31">
        <v>19200</v>
      </c>
      <c r="F31">
        <v>3.2114089999360731E-2</v>
      </c>
      <c r="G31">
        <v>0.77276048654905738</v>
      </c>
      <c r="H31">
        <v>0.14816876614540825</v>
      </c>
      <c r="I31">
        <v>6.28</v>
      </c>
      <c r="J31">
        <v>51</v>
      </c>
    </row>
    <row r="32" spans="1:10" x14ac:dyDescent="0.3">
      <c r="A32">
        <v>1954</v>
      </c>
      <c r="B32">
        <v>14.618157894736843</v>
      </c>
      <c r="C32">
        <v>421.53</v>
      </c>
      <c r="D32">
        <v>9089936</v>
      </c>
      <c r="E32">
        <v>20100</v>
      </c>
      <c r="F32">
        <v>3.4678807901541632E-2</v>
      </c>
      <c r="G32">
        <v>0.78704227822068895</v>
      </c>
      <c r="H32">
        <v>0.14309231660156904</v>
      </c>
      <c r="I32">
        <v>6.46</v>
      </c>
      <c r="J32">
        <v>51</v>
      </c>
    </row>
    <row r="33" spans="1:11" x14ac:dyDescent="0.3">
      <c r="A33">
        <v>1955</v>
      </c>
      <c r="B33">
        <v>14.396842105263159</v>
      </c>
      <c r="C33">
        <v>415.15</v>
      </c>
      <c r="D33">
        <v>9311825</v>
      </c>
      <c r="E33">
        <v>20800</v>
      </c>
      <c r="F33">
        <v>3.4678651343522007E-2</v>
      </c>
      <c r="G33">
        <v>0.79166905681832223</v>
      </c>
      <c r="H33">
        <v>0.13887718035938176</v>
      </c>
      <c r="I33">
        <v>6.5</v>
      </c>
      <c r="J33">
        <v>51</v>
      </c>
    </row>
    <row r="34" spans="1:11" x14ac:dyDescent="0.3">
      <c r="A34">
        <v>1956</v>
      </c>
      <c r="B34">
        <v>14.06078947368421</v>
      </c>
      <c r="C34">
        <v>409.47</v>
      </c>
      <c r="D34">
        <v>9530871</v>
      </c>
      <c r="E34">
        <v>21300</v>
      </c>
      <c r="F34">
        <v>3.4338997908721539E-2</v>
      </c>
      <c r="G34">
        <v>0.7962958354159555</v>
      </c>
      <c r="H34">
        <v>0.13592671645644977</v>
      </c>
      <c r="I34">
        <v>6.7</v>
      </c>
      <c r="J34">
        <v>51</v>
      </c>
    </row>
    <row r="35" spans="1:11" x14ac:dyDescent="0.3">
      <c r="A35">
        <v>1957</v>
      </c>
      <c r="B35">
        <v>14.094736842105263</v>
      </c>
      <c r="C35">
        <v>414.24</v>
      </c>
      <c r="D35">
        <v>9744087</v>
      </c>
      <c r="E35">
        <v>21300</v>
      </c>
      <c r="F35">
        <v>3.4025533125978329E-2</v>
      </c>
      <c r="G35">
        <v>0.80092261401358877</v>
      </c>
      <c r="H35">
        <v>0.13343476920926506</v>
      </c>
      <c r="I35">
        <v>7.16</v>
      </c>
      <c r="J35">
        <v>51</v>
      </c>
    </row>
    <row r="36" spans="1:11" x14ac:dyDescent="0.3">
      <c r="A36">
        <v>1958</v>
      </c>
      <c r="B36">
        <v>14.208684210526314</v>
      </c>
      <c r="C36">
        <v>419.41</v>
      </c>
      <c r="D36">
        <v>9947358</v>
      </c>
      <c r="E36">
        <v>21200</v>
      </c>
      <c r="F36">
        <v>3.3877790731089659E-2</v>
      </c>
      <c r="G36">
        <v>0.80554939261122205</v>
      </c>
      <c r="H36">
        <v>0.13046680334617494</v>
      </c>
      <c r="I36">
        <v>7.17</v>
      </c>
      <c r="J36">
        <v>51</v>
      </c>
    </row>
    <row r="37" spans="1:11" x14ac:dyDescent="0.3">
      <c r="A37">
        <v>1959</v>
      </c>
      <c r="B37">
        <v>15.411052631578947</v>
      </c>
      <c r="C37">
        <v>434.49</v>
      </c>
      <c r="D37">
        <v>10160968</v>
      </c>
      <c r="E37">
        <v>22400</v>
      </c>
      <c r="F37">
        <v>3.5469291886070904E-2</v>
      </c>
      <c r="G37">
        <v>0.81017617120885532</v>
      </c>
      <c r="H37">
        <v>0.12869836810823534</v>
      </c>
      <c r="I37">
        <v>7.17</v>
      </c>
      <c r="J37">
        <v>51</v>
      </c>
    </row>
    <row r="38" spans="1:11" x14ac:dyDescent="0.3">
      <c r="A38">
        <v>1960</v>
      </c>
      <c r="B38">
        <v>14.856842105263157</v>
      </c>
      <c r="C38">
        <v>418.87</v>
      </c>
      <c r="D38">
        <v>10391920</v>
      </c>
      <c r="E38">
        <v>23200</v>
      </c>
      <c r="F38">
        <v>3.5468861711899051E-2</v>
      </c>
      <c r="G38">
        <v>0.8148029498064886</v>
      </c>
      <c r="H38">
        <v>0.12741630035643076</v>
      </c>
      <c r="I38">
        <v>7.48</v>
      </c>
      <c r="J38">
        <v>51</v>
      </c>
    </row>
    <row r="39" spans="1:11" x14ac:dyDescent="0.3">
      <c r="A39">
        <v>1961</v>
      </c>
      <c r="B39">
        <v>14.993157894736843</v>
      </c>
      <c r="C39">
        <v>427.31</v>
      </c>
      <c r="D39">
        <v>10642654</v>
      </c>
      <c r="E39">
        <v>23300</v>
      </c>
      <c r="F39">
        <v>3.5087308733090364E-2</v>
      </c>
      <c r="G39">
        <v>0.81942972840412187</v>
      </c>
      <c r="H39">
        <v>0.12668832417177145</v>
      </c>
      <c r="I39">
        <v>7.7</v>
      </c>
      <c r="J39">
        <v>51</v>
      </c>
    </row>
    <row r="40" spans="1:11" x14ac:dyDescent="0.3">
      <c r="A40">
        <v>1962</v>
      </c>
      <c r="B40">
        <v>15.041315789473686</v>
      </c>
      <c r="C40">
        <v>428.68</v>
      </c>
      <c r="D40">
        <v>10846059</v>
      </c>
      <c r="E40">
        <v>23000</v>
      </c>
      <c r="F40">
        <v>3.5087514671721762E-2</v>
      </c>
      <c r="G40">
        <v>0.82198751458441255</v>
      </c>
      <c r="H40">
        <v>0.12712451591863921</v>
      </c>
      <c r="I40">
        <v>7.7</v>
      </c>
      <c r="J40">
        <v>51</v>
      </c>
    </row>
    <row r="41" spans="1:11" x14ac:dyDescent="0.3">
      <c r="A41">
        <v>1963</v>
      </c>
      <c r="B41">
        <v>15.334736842105263</v>
      </c>
      <c r="C41">
        <v>425.95</v>
      </c>
      <c r="D41">
        <v>11055482</v>
      </c>
      <c r="E41">
        <v>24000</v>
      </c>
      <c r="F41">
        <v>3.6001260340662672E-2</v>
      </c>
      <c r="G41">
        <v>0.82454530076470323</v>
      </c>
      <c r="H41">
        <v>0.1278008502930944</v>
      </c>
      <c r="I41">
        <v>7.8</v>
      </c>
      <c r="J41">
        <v>51</v>
      </c>
    </row>
    <row r="42" spans="1:11" x14ac:dyDescent="0.3">
      <c r="A42">
        <v>1964</v>
      </c>
      <c r="B42">
        <v>15.66421052631579</v>
      </c>
      <c r="C42">
        <v>442.83</v>
      </c>
      <c r="D42">
        <v>11280429</v>
      </c>
      <c r="E42">
        <v>25200</v>
      </c>
      <c r="F42">
        <v>3.5372965983144301E-2</v>
      </c>
      <c r="G42">
        <v>0.8271030869449939</v>
      </c>
      <c r="H42">
        <v>0.13063332963666541</v>
      </c>
      <c r="I42">
        <v>8.1</v>
      </c>
      <c r="J42">
        <v>51</v>
      </c>
    </row>
    <row r="43" spans="1:11" x14ac:dyDescent="0.3">
      <c r="A43">
        <v>1965</v>
      </c>
      <c r="B43">
        <v>15.367894736842105</v>
      </c>
      <c r="C43">
        <v>428.25</v>
      </c>
      <c r="D43">
        <v>11505408</v>
      </c>
      <c r="E43">
        <v>26200</v>
      </c>
      <c r="F43">
        <v>3.5885335053922024E-2</v>
      </c>
      <c r="G43">
        <v>0.82966087312528458</v>
      </c>
      <c r="H43">
        <v>0.13380664118995172</v>
      </c>
      <c r="I43">
        <v>8.3000000000000007</v>
      </c>
      <c r="J43">
        <v>51</v>
      </c>
    </row>
    <row r="44" spans="1:11" x14ac:dyDescent="0.3">
      <c r="A44">
        <v>1966</v>
      </c>
      <c r="B44">
        <v>15.976052631578948</v>
      </c>
      <c r="C44">
        <v>441.52</v>
      </c>
      <c r="D44">
        <v>11704843</v>
      </c>
      <c r="E44">
        <v>26300</v>
      </c>
      <c r="F44">
        <v>3.6184210526315791E-2</v>
      </c>
      <c r="G44">
        <v>0.83221865930557526</v>
      </c>
      <c r="H44">
        <v>0.13720286551472755</v>
      </c>
      <c r="I44">
        <v>8.5</v>
      </c>
      <c r="J44">
        <v>51</v>
      </c>
    </row>
    <row r="45" spans="1:11" x14ac:dyDescent="0.3">
      <c r="A45">
        <v>1967</v>
      </c>
      <c r="B45">
        <v>18.280263157894737</v>
      </c>
      <c r="C45">
        <v>426.68</v>
      </c>
      <c r="D45">
        <v>11912253</v>
      </c>
      <c r="E45">
        <v>27500</v>
      </c>
      <c r="F45">
        <v>4.2843027931692923E-2</v>
      </c>
      <c r="G45">
        <v>0.83689514091371009</v>
      </c>
      <c r="H45">
        <v>0.14294382431266361</v>
      </c>
      <c r="I45">
        <v>8.9</v>
      </c>
      <c r="J45">
        <v>51</v>
      </c>
    </row>
    <row r="46" spans="1:11" x14ac:dyDescent="0.3">
      <c r="A46">
        <v>1968</v>
      </c>
      <c r="B46">
        <v>18.281578947368423</v>
      </c>
      <c r="C46">
        <v>378.75</v>
      </c>
      <c r="D46">
        <v>12145582</v>
      </c>
      <c r="E46">
        <v>28400</v>
      </c>
      <c r="F46">
        <v>4.8268195240576697E-2</v>
      </c>
      <c r="G46">
        <v>0.84157162252184492</v>
      </c>
      <c r="H46">
        <v>0.14729100672162107</v>
      </c>
      <c r="I46">
        <v>9.1</v>
      </c>
      <c r="J46">
        <v>51</v>
      </c>
    </row>
    <row r="47" spans="1:11" x14ac:dyDescent="0.3">
      <c r="A47">
        <v>1969</v>
      </c>
      <c r="B47">
        <v>18.234473684210524</v>
      </c>
      <c r="C47">
        <v>377.17</v>
      </c>
      <c r="D47">
        <v>12407217</v>
      </c>
      <c r="E47">
        <v>29800</v>
      </c>
      <c r="F47">
        <v>4.834550384232713E-2</v>
      </c>
      <c r="G47">
        <v>0.84624810412997975</v>
      </c>
      <c r="H47">
        <v>0.15116008690748295</v>
      </c>
      <c r="I47">
        <v>9.6</v>
      </c>
      <c r="J47">
        <v>51</v>
      </c>
      <c r="K47">
        <f>(J58-J47)/11</f>
        <v>-1.9727272727272727</v>
      </c>
    </row>
    <row r="48" spans="1:11" x14ac:dyDescent="0.3">
      <c r="A48">
        <v>1970</v>
      </c>
      <c r="B48">
        <v>18.691052631578948</v>
      </c>
      <c r="C48">
        <v>469.15</v>
      </c>
      <c r="D48">
        <v>12663469</v>
      </c>
      <c r="E48">
        <v>31200</v>
      </c>
      <c r="F48">
        <v>3.9840248601894807E-2</v>
      </c>
      <c r="G48">
        <v>0.85092458573811458</v>
      </c>
      <c r="H48">
        <v>0.15504258746161892</v>
      </c>
      <c r="I48">
        <v>10.1</v>
      </c>
      <c r="J48">
        <f>J47+K$47</f>
        <v>49.027272727272731</v>
      </c>
    </row>
    <row r="49" spans="1:11" x14ac:dyDescent="0.3">
      <c r="A49">
        <v>1971</v>
      </c>
      <c r="B49">
        <v>19.377105263157897</v>
      </c>
      <c r="C49">
        <v>492.38</v>
      </c>
      <c r="D49">
        <v>13198380</v>
      </c>
      <c r="E49">
        <v>31800.000000000004</v>
      </c>
      <c r="F49">
        <v>3.9353964952187126E-2</v>
      </c>
      <c r="G49">
        <v>0.85560106734624941</v>
      </c>
      <c r="H49">
        <v>0.15933781267094901</v>
      </c>
      <c r="I49">
        <v>10.6</v>
      </c>
      <c r="J49">
        <f>J48+K$47</f>
        <v>47.054545454545462</v>
      </c>
    </row>
    <row r="50" spans="1:11" x14ac:dyDescent="0.3">
      <c r="A50">
        <v>1972</v>
      </c>
      <c r="B50">
        <v>18.831578947368421</v>
      </c>
      <c r="C50">
        <v>485.51</v>
      </c>
      <c r="D50">
        <v>13409288</v>
      </c>
      <c r="E50">
        <v>31700</v>
      </c>
      <c r="F50">
        <v>3.8787211277560546E-2</v>
      </c>
      <c r="G50">
        <v>0.85646517801333011</v>
      </c>
      <c r="H50">
        <v>0.16127918201175184</v>
      </c>
      <c r="I50">
        <v>11.2</v>
      </c>
      <c r="J50">
        <f t="shared" ref="J50:J57" si="0">J49+K$47</f>
        <v>45.081818181818193</v>
      </c>
    </row>
    <row r="51" spans="1:11" x14ac:dyDescent="0.3">
      <c r="A51">
        <v>1973</v>
      </c>
      <c r="B51">
        <v>19.018947368421053</v>
      </c>
      <c r="C51">
        <v>507.94</v>
      </c>
      <c r="D51">
        <v>13614344</v>
      </c>
      <c r="E51">
        <v>32099.999999999996</v>
      </c>
      <c r="F51">
        <v>3.7443295208924386E-2</v>
      </c>
      <c r="G51">
        <v>0.85732928868041081</v>
      </c>
      <c r="H51">
        <v>0.16350152456849923</v>
      </c>
      <c r="I51">
        <v>12.3</v>
      </c>
      <c r="J51">
        <f t="shared" si="0"/>
        <v>43.109090909090924</v>
      </c>
    </row>
    <row r="52" spans="1:11" x14ac:dyDescent="0.3">
      <c r="A52">
        <v>1974</v>
      </c>
      <c r="B52">
        <v>23.405263157894737</v>
      </c>
      <c r="C52">
        <v>699.11</v>
      </c>
      <c r="D52">
        <v>13831978</v>
      </c>
      <c r="E52">
        <v>32900</v>
      </c>
      <c r="F52">
        <v>3.3478655945265751E-2</v>
      </c>
      <c r="G52">
        <v>0.8581933993474915</v>
      </c>
      <c r="H52">
        <v>0.16494878751253075</v>
      </c>
      <c r="I52">
        <v>14.3</v>
      </c>
      <c r="J52">
        <f t="shared" si="0"/>
        <v>41.136363636363654</v>
      </c>
    </row>
    <row r="53" spans="1:11" x14ac:dyDescent="0.3">
      <c r="A53">
        <v>1975</v>
      </c>
      <c r="B53">
        <v>21.779473684210526</v>
      </c>
      <c r="C53">
        <v>628.91</v>
      </c>
      <c r="D53">
        <v>13968881</v>
      </c>
      <c r="E53">
        <v>32800</v>
      </c>
      <c r="F53">
        <v>3.4630509427756799E-2</v>
      </c>
      <c r="G53">
        <v>0.8590575100145722</v>
      </c>
      <c r="H53">
        <v>0.16639657822269371</v>
      </c>
      <c r="I53">
        <v>16.600000000000001</v>
      </c>
      <c r="J53">
        <f t="shared" si="0"/>
        <v>39.163636363636385</v>
      </c>
    </row>
    <row r="54" spans="1:11" x14ac:dyDescent="0.3">
      <c r="A54">
        <v>1976</v>
      </c>
      <c r="B54">
        <v>21.957368421052632</v>
      </c>
      <c r="C54">
        <v>629.48</v>
      </c>
      <c r="D54">
        <v>14110107</v>
      </c>
      <c r="E54">
        <v>33300</v>
      </c>
      <c r="F54">
        <v>3.4881757039227031E-2</v>
      </c>
      <c r="G54">
        <v>0.8599216206816529</v>
      </c>
      <c r="H54">
        <v>0.16701829404978999</v>
      </c>
      <c r="I54">
        <v>19</v>
      </c>
      <c r="J54">
        <f t="shared" si="0"/>
        <v>37.190909090909116</v>
      </c>
    </row>
    <row r="55" spans="1:11" x14ac:dyDescent="0.3">
      <c r="A55">
        <v>1977</v>
      </c>
      <c r="B55">
        <v>21.53736842105263</v>
      </c>
      <c r="C55">
        <v>620.48</v>
      </c>
      <c r="D55">
        <v>14281533</v>
      </c>
      <c r="E55">
        <v>34100</v>
      </c>
      <c r="F55">
        <v>3.4710818110257592E-2</v>
      </c>
      <c r="G55">
        <v>0.85936968815300474</v>
      </c>
      <c r="H55">
        <v>0.16532405869874053</v>
      </c>
      <c r="I55">
        <v>21.1</v>
      </c>
      <c r="J55">
        <f t="shared" si="0"/>
        <v>35.218181818181847</v>
      </c>
    </row>
    <row r="56" spans="1:11" x14ac:dyDescent="0.3">
      <c r="A56">
        <v>1978</v>
      </c>
      <c r="B56">
        <v>23.16</v>
      </c>
      <c r="C56">
        <v>744.52</v>
      </c>
      <c r="D56">
        <v>14430830</v>
      </c>
      <c r="E56">
        <v>34000</v>
      </c>
      <c r="F56">
        <v>3.1107290603341751E-2</v>
      </c>
      <c r="G56">
        <v>0.85881775562435658</v>
      </c>
      <c r="H56">
        <v>0.16574853975828141</v>
      </c>
      <c r="I56">
        <v>22.9</v>
      </c>
      <c r="J56">
        <f t="shared" si="0"/>
        <v>33.245454545454578</v>
      </c>
    </row>
    <row r="57" spans="1:11" x14ac:dyDescent="0.3">
      <c r="A57">
        <v>1979</v>
      </c>
      <c r="B57">
        <v>22.718157894736841</v>
      </c>
      <c r="C57">
        <v>674.04</v>
      </c>
      <c r="D57">
        <v>14602481</v>
      </c>
      <c r="E57">
        <v>35100</v>
      </c>
      <c r="F57">
        <v>3.3704465454182007E-2</v>
      </c>
      <c r="G57">
        <v>0.85826582309570842</v>
      </c>
      <c r="H57">
        <v>0.16663599836219611</v>
      </c>
      <c r="I57">
        <v>24.8</v>
      </c>
      <c r="J57">
        <f t="shared" si="0"/>
        <v>31.272727272727305</v>
      </c>
    </row>
    <row r="58" spans="1:11" x14ac:dyDescent="0.3">
      <c r="A58">
        <v>1980</v>
      </c>
      <c r="B58">
        <v>22.459473684210526</v>
      </c>
      <c r="C58">
        <v>666.64</v>
      </c>
      <c r="D58">
        <v>14807370</v>
      </c>
      <c r="E58">
        <v>35700</v>
      </c>
      <c r="F58">
        <v>3.3690558148641733E-2</v>
      </c>
      <c r="G58">
        <v>0.85771389056706027</v>
      </c>
      <c r="H58">
        <v>0.16742048047695168</v>
      </c>
      <c r="I58">
        <v>27.3</v>
      </c>
      <c r="J58">
        <v>29.3</v>
      </c>
      <c r="K58">
        <f>(J71-J58)/13</f>
        <v>0.36153846153846148</v>
      </c>
    </row>
    <row r="59" spans="1:11" x14ac:dyDescent="0.3">
      <c r="A59">
        <v>1981</v>
      </c>
      <c r="B59">
        <v>25.670526315789473</v>
      </c>
      <c r="C59">
        <v>761.79</v>
      </c>
      <c r="D59">
        <v>15054117</v>
      </c>
      <c r="E59">
        <v>36400</v>
      </c>
      <c r="F59">
        <v>3.3697641496724128E-2</v>
      </c>
      <c r="G59">
        <v>0.85716195803841211</v>
      </c>
      <c r="H59">
        <v>0.16818309569402176</v>
      </c>
      <c r="I59">
        <v>29.9</v>
      </c>
      <c r="J59">
        <f>J58+K$58</f>
        <v>29.661538461538463</v>
      </c>
    </row>
    <row r="60" spans="1:11" x14ac:dyDescent="0.3">
      <c r="A60">
        <v>1982</v>
      </c>
      <c r="B60">
        <v>24.385000000000002</v>
      </c>
      <c r="C60">
        <v>723.52</v>
      </c>
      <c r="D60">
        <v>15288891</v>
      </c>
      <c r="E60">
        <v>37000</v>
      </c>
      <c r="F60">
        <v>3.3703283945157016E-2</v>
      </c>
      <c r="G60">
        <v>0.85710082501853668</v>
      </c>
      <c r="H60">
        <v>0.16921018012359432</v>
      </c>
      <c r="I60">
        <v>33.4</v>
      </c>
      <c r="J60">
        <f t="shared" ref="J60:J70" si="1">J59+K$58</f>
        <v>30.023076923076925</v>
      </c>
    </row>
    <row r="61" spans="1:11" x14ac:dyDescent="0.3">
      <c r="A61">
        <v>1983</v>
      </c>
      <c r="B61">
        <v>23.111052631578946</v>
      </c>
      <c r="C61">
        <v>685.79</v>
      </c>
      <c r="D61">
        <v>15483496</v>
      </c>
      <c r="E61">
        <v>35600</v>
      </c>
      <c r="F61">
        <v>3.3699897390715737E-2</v>
      </c>
      <c r="G61">
        <v>0.85703969199866126</v>
      </c>
      <c r="H61">
        <v>0.16913790012281463</v>
      </c>
      <c r="I61">
        <v>36.799999999999997</v>
      </c>
      <c r="J61">
        <f t="shared" si="1"/>
        <v>30.384615384615387</v>
      </c>
    </row>
    <row r="62" spans="1:11" x14ac:dyDescent="0.3">
      <c r="A62">
        <v>1984</v>
      </c>
      <c r="B62">
        <v>23.145263157894735</v>
      </c>
      <c r="C62">
        <v>686.81</v>
      </c>
      <c r="D62">
        <v>15677282</v>
      </c>
      <c r="E62">
        <v>36800</v>
      </c>
      <c r="F62">
        <v>3.3699659524314932E-2</v>
      </c>
      <c r="G62">
        <v>0.85697855897878583</v>
      </c>
      <c r="H62">
        <v>0.16857099336479373</v>
      </c>
      <c r="I62">
        <v>39.700000000000003</v>
      </c>
      <c r="J62">
        <f t="shared" si="1"/>
        <v>30.746153846153849</v>
      </c>
    </row>
    <row r="63" spans="1:11" x14ac:dyDescent="0.3">
      <c r="A63">
        <v>1985</v>
      </c>
      <c r="B63">
        <v>23.094473684210527</v>
      </c>
      <c r="C63">
        <v>685.5</v>
      </c>
      <c r="D63">
        <v>15900566</v>
      </c>
      <c r="E63">
        <v>38200</v>
      </c>
      <c r="F63">
        <v>3.3689968904756423E-2</v>
      </c>
      <c r="G63">
        <v>0.85691742595891041</v>
      </c>
      <c r="H63">
        <v>0.16785301856550264</v>
      </c>
      <c r="I63">
        <v>41.7</v>
      </c>
      <c r="J63">
        <f t="shared" si="1"/>
        <v>31.107692307692311</v>
      </c>
    </row>
    <row r="64" spans="1:11" x14ac:dyDescent="0.3">
      <c r="A64">
        <v>1986</v>
      </c>
      <c r="B64">
        <v>21.663684210526316</v>
      </c>
      <c r="C64">
        <v>642.99</v>
      </c>
      <c r="D64">
        <v>16138769</v>
      </c>
      <c r="E64">
        <v>39400</v>
      </c>
      <c r="F64">
        <v>3.3692101293218119E-2</v>
      </c>
      <c r="G64">
        <v>0.85685629293903498</v>
      </c>
      <c r="H64">
        <v>0.16638047176956308</v>
      </c>
      <c r="I64">
        <v>44</v>
      </c>
      <c r="J64">
        <f t="shared" si="1"/>
        <v>31.469230769230773</v>
      </c>
    </row>
    <row r="65" spans="1:10" x14ac:dyDescent="0.3">
      <c r="A65">
        <v>1987</v>
      </c>
      <c r="B65">
        <v>21.441052631578948</v>
      </c>
      <c r="C65">
        <v>642.21</v>
      </c>
      <c r="D65">
        <v>16394641</v>
      </c>
      <c r="E65">
        <v>39800</v>
      </c>
      <c r="F65">
        <v>3.338635747119937E-2</v>
      </c>
      <c r="G65">
        <v>0.85619667716000236</v>
      </c>
      <c r="H65">
        <v>0.165029902149123</v>
      </c>
      <c r="I65">
        <v>47.1</v>
      </c>
      <c r="J65">
        <f t="shared" si="1"/>
        <v>31.830769230769235</v>
      </c>
    </row>
    <row r="66" spans="1:10" x14ac:dyDescent="0.3">
      <c r="A66">
        <v>1988</v>
      </c>
      <c r="B66">
        <v>20.980263157894736</v>
      </c>
      <c r="C66">
        <v>631.41</v>
      </c>
      <c r="D66">
        <v>16687082</v>
      </c>
      <c r="E66">
        <v>41400</v>
      </c>
      <c r="F66">
        <v>3.3227638393270198E-2</v>
      </c>
      <c r="G66">
        <v>0.85553706138096974</v>
      </c>
      <c r="H66">
        <v>0.16362507237634477</v>
      </c>
      <c r="I66">
        <v>50.7</v>
      </c>
      <c r="J66">
        <f t="shared" si="1"/>
        <v>32.192307692307693</v>
      </c>
    </row>
    <row r="67" spans="1:10" x14ac:dyDescent="0.3">
      <c r="A67">
        <v>1989</v>
      </c>
      <c r="B67">
        <v>21.342631578947369</v>
      </c>
      <c r="C67">
        <v>640.1</v>
      </c>
      <c r="D67">
        <v>16936723</v>
      </c>
      <c r="E67">
        <v>42300</v>
      </c>
      <c r="F67">
        <v>3.3342652052722029E-2</v>
      </c>
      <c r="G67">
        <v>0.85487744560193712</v>
      </c>
      <c r="H67">
        <v>0.16296015468871988</v>
      </c>
      <c r="I67">
        <v>55.3</v>
      </c>
      <c r="J67">
        <f t="shared" si="1"/>
        <v>32.553846153846152</v>
      </c>
    </row>
    <row r="68" spans="1:10" x14ac:dyDescent="0.3">
      <c r="A68">
        <v>1990</v>
      </c>
      <c r="B68">
        <v>21.160789473684211</v>
      </c>
      <c r="C68">
        <v>629.1</v>
      </c>
      <c r="D68">
        <v>17169768</v>
      </c>
      <c r="E68">
        <v>43100</v>
      </c>
      <c r="F68">
        <v>3.3636607015870623E-2</v>
      </c>
      <c r="G68">
        <v>0.85421782982290451</v>
      </c>
      <c r="H68">
        <v>0.16196881635209048</v>
      </c>
      <c r="I68">
        <v>58.7</v>
      </c>
      <c r="J68">
        <f t="shared" si="1"/>
        <v>32.91538461538461</v>
      </c>
    </row>
    <row r="69" spans="1:10" x14ac:dyDescent="0.3">
      <c r="A69">
        <v>1991</v>
      </c>
      <c r="B69">
        <v>21.504210526315788</v>
      </c>
      <c r="C69">
        <v>637.35</v>
      </c>
      <c r="D69">
        <v>17378981</v>
      </c>
      <c r="E69">
        <v>42400</v>
      </c>
      <c r="F69">
        <v>3.3740033774716856E-2</v>
      </c>
      <c r="G69">
        <v>0.85355821404387189</v>
      </c>
      <c r="H69">
        <v>0.16090857110667189</v>
      </c>
      <c r="I69">
        <v>60.5</v>
      </c>
      <c r="J69">
        <f t="shared" si="1"/>
        <v>33.276923076923069</v>
      </c>
    </row>
    <row r="70" spans="1:10" x14ac:dyDescent="0.3">
      <c r="A70">
        <v>1992</v>
      </c>
      <c r="B70">
        <v>21.288684210526316</v>
      </c>
      <c r="C70">
        <v>630.96</v>
      </c>
      <c r="D70">
        <v>17557133</v>
      </c>
      <c r="E70">
        <v>42100</v>
      </c>
      <c r="F70">
        <v>3.3740148679038788E-2</v>
      </c>
      <c r="G70">
        <v>0.85529817525228646</v>
      </c>
      <c r="H70">
        <v>0.16006628189237959</v>
      </c>
      <c r="I70">
        <v>61.3</v>
      </c>
      <c r="J70">
        <f t="shared" si="1"/>
        <v>33.638461538461527</v>
      </c>
    </row>
    <row r="71" spans="1:10" x14ac:dyDescent="0.3">
      <c r="A71">
        <v>1993</v>
      </c>
      <c r="B71">
        <v>21.322894736842105</v>
      </c>
      <c r="C71">
        <v>635.33000000000004</v>
      </c>
      <c r="D71">
        <v>17719090</v>
      </c>
      <c r="E71">
        <v>43400</v>
      </c>
      <c r="F71">
        <v>3.3561920162501542E-2</v>
      </c>
      <c r="G71">
        <v>0.85703813646070104</v>
      </c>
      <c r="H71">
        <v>0.15814627049131755</v>
      </c>
      <c r="I71">
        <v>61.8</v>
      </c>
      <c r="J71">
        <v>34</v>
      </c>
    </row>
    <row r="72" spans="1:10" x14ac:dyDescent="0.3">
      <c r="A72">
        <v>1994</v>
      </c>
      <c r="B72">
        <v>20.911052631578947</v>
      </c>
      <c r="C72">
        <v>623.05999999999995</v>
      </c>
      <c r="D72">
        <v>17893433</v>
      </c>
      <c r="E72">
        <v>44700</v>
      </c>
      <c r="F72">
        <v>3.3561860224663675E-2</v>
      </c>
      <c r="G72">
        <v>0.85877809766911561</v>
      </c>
      <c r="H72">
        <v>0.15605468218424043</v>
      </c>
      <c r="I72">
        <v>62.5</v>
      </c>
      <c r="J72">
        <f>13.7/3+34</f>
        <v>38.566666666666663</v>
      </c>
    </row>
    <row r="73" spans="1:10" x14ac:dyDescent="0.3">
      <c r="A73">
        <v>1995</v>
      </c>
      <c r="B73">
        <v>20.73815789473684</v>
      </c>
      <c r="C73">
        <v>609.79</v>
      </c>
      <c r="D73">
        <v>18119616</v>
      </c>
      <c r="E73">
        <v>46000</v>
      </c>
      <c r="F73">
        <v>3.4008688064312044E-2</v>
      </c>
      <c r="G73">
        <v>0.86051805887753019</v>
      </c>
      <c r="H73">
        <v>0.15428279495547809</v>
      </c>
      <c r="I73">
        <v>63.8</v>
      </c>
      <c r="J73">
        <f>J72+13.7/3</f>
        <v>43.133333333333326</v>
      </c>
    </row>
    <row r="74" spans="1:10" x14ac:dyDescent="0.3">
      <c r="A74">
        <v>1996</v>
      </c>
      <c r="B74">
        <v>20.209736842105265</v>
      </c>
      <c r="C74">
        <v>594.25</v>
      </c>
      <c r="D74">
        <v>18330079</v>
      </c>
      <c r="E74">
        <v>47300</v>
      </c>
      <c r="F74">
        <v>3.4008812523525896E-2</v>
      </c>
      <c r="G74">
        <v>0.86225802008594477</v>
      </c>
      <c r="H74">
        <v>0.15267462840722071</v>
      </c>
      <c r="I74">
        <v>65.5</v>
      </c>
      <c r="J74">
        <v>47.7</v>
      </c>
    </row>
    <row r="75" spans="1:10" x14ac:dyDescent="0.3">
      <c r="A75">
        <v>1997</v>
      </c>
      <c r="B75">
        <v>20.621315789473684</v>
      </c>
      <c r="C75">
        <v>624.17999999999995</v>
      </c>
      <c r="D75">
        <v>18510004</v>
      </c>
      <c r="E75">
        <v>48600</v>
      </c>
      <c r="F75">
        <v>3.3037450398080176E-2</v>
      </c>
      <c r="G75">
        <v>0.86440948078129209</v>
      </c>
      <c r="H75">
        <v>0.1508635006237708</v>
      </c>
      <c r="I75">
        <v>66.3</v>
      </c>
      <c r="J75">
        <v>40.6</v>
      </c>
    </row>
    <row r="76" spans="1:10" x14ac:dyDescent="0.3">
      <c r="A76">
        <v>1998</v>
      </c>
      <c r="B76">
        <v>21.079736842105262</v>
      </c>
      <c r="C76">
        <v>642.96</v>
      </c>
      <c r="D76">
        <v>18705620</v>
      </c>
      <c r="E76">
        <v>50300</v>
      </c>
      <c r="F76">
        <v>3.2785456081412936E-2</v>
      </c>
      <c r="G76">
        <v>0.86656094147663942</v>
      </c>
      <c r="H76">
        <v>0.14809661481415745</v>
      </c>
      <c r="I76">
        <v>67.099999999999994</v>
      </c>
      <c r="J76">
        <v>33.5</v>
      </c>
    </row>
    <row r="77" spans="1:10" x14ac:dyDescent="0.3">
      <c r="A77">
        <v>1999</v>
      </c>
      <c r="B77">
        <v>21.307631578947369</v>
      </c>
      <c r="C77">
        <v>653.92999999999995</v>
      </c>
      <c r="D77">
        <v>18919210</v>
      </c>
      <c r="E77">
        <v>52200</v>
      </c>
      <c r="F77">
        <v>3.258396400065354E-2</v>
      </c>
      <c r="G77">
        <v>0.86871240217198675</v>
      </c>
      <c r="H77">
        <v>0.14498501787336787</v>
      </c>
      <c r="I77">
        <v>67.400000000000006</v>
      </c>
      <c r="J77">
        <v>32.9</v>
      </c>
    </row>
    <row r="78" spans="1:10" x14ac:dyDescent="0.3">
      <c r="A78">
        <v>2000</v>
      </c>
      <c r="B78">
        <v>21.039473684210527</v>
      </c>
      <c r="C78">
        <v>650.39</v>
      </c>
      <c r="D78">
        <v>19141036</v>
      </c>
      <c r="E78">
        <v>53600</v>
      </c>
      <c r="F78">
        <v>3.2349011645644195E-2</v>
      </c>
      <c r="G78">
        <v>0.87086386286733408</v>
      </c>
      <c r="H78">
        <v>0.14196055009770631</v>
      </c>
      <c r="I78">
        <v>69.2</v>
      </c>
      <c r="J78">
        <v>32.299999999999997</v>
      </c>
    </row>
    <row r="79" spans="1:10" x14ac:dyDescent="0.3">
      <c r="A79">
        <v>2001</v>
      </c>
      <c r="B79">
        <v>20.765526315789476</v>
      </c>
      <c r="C79">
        <v>643.16</v>
      </c>
      <c r="D79">
        <v>19386461</v>
      </c>
      <c r="E79">
        <v>54000</v>
      </c>
      <c r="F79">
        <v>3.2286719192408539E-2</v>
      </c>
      <c r="G79">
        <v>0.87301532356268141</v>
      </c>
      <c r="H79">
        <v>0.13844388617396439</v>
      </c>
      <c r="I79">
        <v>72.5</v>
      </c>
      <c r="J79">
        <v>31.7</v>
      </c>
    </row>
    <row r="80" spans="1:10" x14ac:dyDescent="0.3">
      <c r="A80">
        <v>2002</v>
      </c>
      <c r="B80">
        <v>20.880000000000003</v>
      </c>
      <c r="C80">
        <v>651.73</v>
      </c>
      <c r="D80">
        <v>19605441</v>
      </c>
      <c r="E80">
        <v>55400</v>
      </c>
      <c r="F80">
        <v>3.203780706734384E-2</v>
      </c>
      <c r="G80">
        <v>0.87484031608714785</v>
      </c>
      <c r="H80">
        <v>0.13667058037613131</v>
      </c>
      <c r="I80">
        <v>74.5</v>
      </c>
      <c r="J80">
        <f>7.8/3+31.7</f>
        <v>34.299999999999997</v>
      </c>
    </row>
    <row r="81" spans="1:10" x14ac:dyDescent="0.3">
      <c r="A81">
        <v>2003</v>
      </c>
      <c r="B81">
        <v>20.982368421052634</v>
      </c>
      <c r="C81">
        <v>659.4</v>
      </c>
      <c r="D81">
        <v>19827155</v>
      </c>
      <c r="E81">
        <v>56500</v>
      </c>
      <c r="F81">
        <v>3.1820394936385554E-2</v>
      </c>
      <c r="G81">
        <v>0.87666530861161429</v>
      </c>
      <c r="H81">
        <v>0.13614267906817695</v>
      </c>
      <c r="I81">
        <v>76.599999999999994</v>
      </c>
      <c r="J81">
        <f>J70+7.8/3</f>
        <v>36.238461538461529</v>
      </c>
    </row>
    <row r="82" spans="1:10" x14ac:dyDescent="0.3">
      <c r="A82">
        <v>2004</v>
      </c>
      <c r="B82">
        <v>21.220526315789474</v>
      </c>
      <c r="C82">
        <v>671.6</v>
      </c>
      <c r="D82">
        <v>20046003</v>
      </c>
      <c r="E82">
        <v>58200</v>
      </c>
      <c r="F82">
        <v>3.1596971881759195E-2</v>
      </c>
      <c r="G82">
        <v>0.87849030113608073</v>
      </c>
      <c r="H82">
        <v>0.13590958756216887</v>
      </c>
      <c r="I82">
        <v>78.900000000000006</v>
      </c>
      <c r="J82">
        <v>39.5</v>
      </c>
    </row>
    <row r="83" spans="1:10" x14ac:dyDescent="0.3">
      <c r="A83">
        <v>2005</v>
      </c>
      <c r="B83">
        <v>21.290263157894735</v>
      </c>
      <c r="C83">
        <v>677.78</v>
      </c>
      <c r="D83">
        <v>20311543</v>
      </c>
      <c r="E83">
        <v>59400</v>
      </c>
      <c r="F83">
        <v>3.1411760686203098E-2</v>
      </c>
      <c r="G83">
        <v>0.88031529366054717</v>
      </c>
      <c r="H83">
        <v>0.13623785253537854</v>
      </c>
      <c r="I83">
        <v>82</v>
      </c>
      <c r="J83">
        <f>39.5+1.133</f>
        <v>40.633000000000003</v>
      </c>
    </row>
    <row r="84" spans="1:10" x14ac:dyDescent="0.3">
      <c r="A84">
        <v>2006</v>
      </c>
      <c r="B84">
        <v>21.532105263157895</v>
      </c>
      <c r="C84">
        <v>691.61</v>
      </c>
      <c r="D84">
        <v>20627547</v>
      </c>
      <c r="E84">
        <v>60400</v>
      </c>
      <c r="F84">
        <v>3.113330527776911E-2</v>
      </c>
      <c r="G84">
        <v>0.88214028618501361</v>
      </c>
      <c r="H84">
        <v>0.13719629386858262</v>
      </c>
      <c r="I84">
        <v>85.9</v>
      </c>
      <c r="J84">
        <f>J83+1.1333</f>
        <v>41.766300000000001</v>
      </c>
    </row>
    <row r="85" spans="1:10" x14ac:dyDescent="0.3">
      <c r="A85">
        <v>2007</v>
      </c>
      <c r="B85">
        <v>21.398947368421052</v>
      </c>
      <c r="C85">
        <v>689.43</v>
      </c>
      <c r="D85">
        <v>21016121</v>
      </c>
      <c r="E85">
        <v>61700</v>
      </c>
      <c r="F85">
        <v>3.1038607789653849E-2</v>
      </c>
      <c r="G85">
        <v>0.88419331741953611</v>
      </c>
      <c r="H85">
        <v>0.13866302920505644</v>
      </c>
      <c r="I85">
        <v>90.1</v>
      </c>
      <c r="J85">
        <v>42.9</v>
      </c>
    </row>
    <row r="86" spans="1:10" x14ac:dyDescent="0.3">
      <c r="A86">
        <v>2008</v>
      </c>
      <c r="B86">
        <v>21.227894736842103</v>
      </c>
      <c r="C86">
        <v>688.1</v>
      </c>
      <c r="D86">
        <v>21475625</v>
      </c>
      <c r="E86">
        <v>62799.999999999993</v>
      </c>
      <c r="F86">
        <v>3.0850014150330042E-2</v>
      </c>
      <c r="G86">
        <v>0.8862463486540586</v>
      </c>
      <c r="H86">
        <v>0.14092116061814267</v>
      </c>
      <c r="I86">
        <v>94.3</v>
      </c>
      <c r="J86">
        <f>6.1/3+42.9</f>
        <v>44.93333333333333</v>
      </c>
    </row>
    <row r="87" spans="1:10" x14ac:dyDescent="0.3">
      <c r="A87">
        <v>2009</v>
      </c>
      <c r="B87">
        <v>20.858684210526317</v>
      </c>
      <c r="C87">
        <v>676.12</v>
      </c>
      <c r="D87">
        <v>21865623</v>
      </c>
      <c r="E87">
        <v>62500</v>
      </c>
      <c r="F87">
        <v>3.0850565299837776E-2</v>
      </c>
      <c r="G87">
        <v>0.8882993798885811</v>
      </c>
      <c r="H87">
        <v>0.14445895275885806</v>
      </c>
      <c r="I87">
        <v>99.1</v>
      </c>
      <c r="J87">
        <f>6.1/3*2+42.9</f>
        <v>46.966666666666669</v>
      </c>
    </row>
    <row r="88" spans="1:10" x14ac:dyDescent="0.3">
      <c r="A88">
        <v>2010</v>
      </c>
      <c r="B88">
        <v>21.093684210526316</v>
      </c>
      <c r="C88">
        <v>688.51</v>
      </c>
      <c r="D88">
        <v>22172469</v>
      </c>
      <c r="E88">
        <v>62700.000000000007</v>
      </c>
      <c r="F88">
        <v>3.0636714369473669E-2</v>
      </c>
      <c r="G88">
        <v>0.89035241112310359</v>
      </c>
      <c r="H88">
        <v>0.14578033686731054</v>
      </c>
      <c r="I88">
        <v>100</v>
      </c>
      <c r="J88">
        <v>36.799999999999997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8"/>
  <sheetViews>
    <sheetView tabSelected="1" workbookViewId="0">
      <selection activeCell="F10" sqref="F10"/>
    </sheetView>
  </sheetViews>
  <sheetFormatPr defaultRowHeight="14.4" x14ac:dyDescent="0.3"/>
  <sheetData>
    <row r="1" spans="1:13" x14ac:dyDescent="0.3">
      <c r="A1" t="s">
        <v>18</v>
      </c>
      <c r="B1" t="s">
        <v>413</v>
      </c>
      <c r="C1" t="s">
        <v>414</v>
      </c>
      <c r="D1" t="s">
        <v>423</v>
      </c>
      <c r="E1" t="s">
        <v>415</v>
      </c>
      <c r="F1" t="s">
        <v>416</v>
      </c>
      <c r="G1" t="s">
        <v>417</v>
      </c>
      <c r="H1" t="s">
        <v>418</v>
      </c>
      <c r="I1" t="s">
        <v>419</v>
      </c>
      <c r="J1" t="s">
        <v>412</v>
      </c>
      <c r="K1" t="s">
        <v>420</v>
      </c>
      <c r="L1" t="s">
        <v>421</v>
      </c>
      <c r="M1" t="s">
        <v>422</v>
      </c>
    </row>
    <row r="2" spans="1:13" x14ac:dyDescent="0.3">
      <c r="A2">
        <v>1924</v>
      </c>
      <c r="B2">
        <v>11.813947368421053</v>
      </c>
      <c r="C2">
        <v>348.23</v>
      </c>
      <c r="D2">
        <v>5882002</v>
      </c>
      <c r="E2">
        <v>13900</v>
      </c>
      <c r="F2">
        <v>3.3925702462226266E-2</v>
      </c>
      <c r="G2">
        <v>0.62451249667994091</v>
      </c>
      <c r="H2">
        <v>0.15705536992336963</v>
      </c>
      <c r="I2">
        <v>2.36</v>
      </c>
      <c r="J2">
        <v>51</v>
      </c>
    </row>
    <row r="3" spans="1:13" x14ac:dyDescent="0.3">
      <c r="A3">
        <v>1925</v>
      </c>
      <c r="B3">
        <v>12.145263157894737</v>
      </c>
      <c r="C3">
        <v>360.82</v>
      </c>
      <c r="D3">
        <v>6003027</v>
      </c>
      <c r="E3">
        <v>14700</v>
      </c>
      <c r="F3">
        <v>3.3660171714136516E-2</v>
      </c>
      <c r="G3">
        <v>0.62604708948558585</v>
      </c>
      <c r="H3">
        <v>0.15745389784187211</v>
      </c>
      <c r="I3">
        <v>2.4300000000000002</v>
      </c>
      <c r="J3">
        <v>51</v>
      </c>
    </row>
    <row r="4" spans="1:13" x14ac:dyDescent="0.3">
      <c r="A4">
        <v>1926</v>
      </c>
      <c r="B4">
        <v>12.145263157894737</v>
      </c>
      <c r="C4">
        <v>363.06</v>
      </c>
      <c r="D4">
        <v>6124020</v>
      </c>
      <c r="E4">
        <v>14600</v>
      </c>
      <c r="F4">
        <v>3.3452495890196492E-2</v>
      </c>
      <c r="G4">
        <v>0.62758168229123079</v>
      </c>
      <c r="H4">
        <v>0.15772319489485664</v>
      </c>
      <c r="I4">
        <v>2.42</v>
      </c>
      <c r="J4">
        <v>51</v>
      </c>
    </row>
    <row r="5" spans="1:13" x14ac:dyDescent="0.3">
      <c r="A5">
        <v>1927</v>
      </c>
      <c r="B5">
        <v>12.227105263157895</v>
      </c>
      <c r="C5">
        <v>365.06</v>
      </c>
      <c r="D5">
        <v>6251016</v>
      </c>
      <c r="E5">
        <v>14800</v>
      </c>
      <c r="F5">
        <v>3.3493412762718174E-2</v>
      </c>
      <c r="G5">
        <v>0.62911627509687573</v>
      </c>
      <c r="H5">
        <v>0.15925411165160991</v>
      </c>
      <c r="I5">
        <v>2.42</v>
      </c>
      <c r="J5">
        <v>51</v>
      </c>
    </row>
    <row r="6" spans="1:13" x14ac:dyDescent="0.3">
      <c r="A6">
        <v>1928</v>
      </c>
      <c r="B6">
        <v>12.117894736842105</v>
      </c>
      <c r="C6">
        <v>360.92</v>
      </c>
      <c r="D6">
        <v>6355770</v>
      </c>
      <c r="E6">
        <v>14500</v>
      </c>
      <c r="F6">
        <v>3.3575015895051824E-2</v>
      </c>
      <c r="G6">
        <v>0.63065086790252067</v>
      </c>
      <c r="H6">
        <v>0.16136518470618036</v>
      </c>
      <c r="I6">
        <v>2.4500000000000002</v>
      </c>
      <c r="J6">
        <v>51</v>
      </c>
    </row>
    <row r="7" spans="1:13" x14ac:dyDescent="0.3">
      <c r="A7">
        <v>1929</v>
      </c>
      <c r="B7">
        <v>12.225263157894737</v>
      </c>
      <c r="C7">
        <v>367.18</v>
      </c>
      <c r="D7">
        <v>6436213</v>
      </c>
      <c r="E7">
        <v>14300</v>
      </c>
      <c r="F7">
        <v>3.329501377497341E-2</v>
      </c>
      <c r="G7">
        <v>0.63218546070816561</v>
      </c>
      <c r="H7">
        <v>0.16287528085226513</v>
      </c>
      <c r="I7">
        <v>2.46</v>
      </c>
      <c r="J7">
        <v>51</v>
      </c>
    </row>
    <row r="8" spans="1:13" x14ac:dyDescent="0.3">
      <c r="A8">
        <v>1930</v>
      </c>
      <c r="B8">
        <v>11.949736842105262</v>
      </c>
      <c r="C8">
        <v>352.24</v>
      </c>
      <c r="D8">
        <v>6500751</v>
      </c>
      <c r="E8">
        <v>13500</v>
      </c>
      <c r="F8">
        <v>3.3924985356873896E-2</v>
      </c>
      <c r="G8">
        <v>0.63372005351381056</v>
      </c>
      <c r="H8">
        <v>0.16345803738675732</v>
      </c>
      <c r="I8">
        <v>2.2200000000000002</v>
      </c>
      <c r="J8">
        <v>51</v>
      </c>
    </row>
    <row r="9" spans="1:13" x14ac:dyDescent="0.3">
      <c r="A9">
        <v>1931</v>
      </c>
      <c r="B9">
        <v>10.005526315789472</v>
      </c>
      <c r="C9">
        <v>308.86</v>
      </c>
      <c r="D9">
        <v>6552606</v>
      </c>
      <c r="E9">
        <v>11400</v>
      </c>
      <c r="F9">
        <v>3.239502142002678E-2</v>
      </c>
      <c r="G9">
        <v>0.6352546463194555</v>
      </c>
      <c r="H9">
        <v>0.16410264862560026</v>
      </c>
      <c r="I9">
        <v>2.0099999999999998</v>
      </c>
      <c r="J9">
        <v>51</v>
      </c>
    </row>
    <row r="10" spans="1:13" x14ac:dyDescent="0.3">
      <c r="A10">
        <v>1932</v>
      </c>
      <c r="B10">
        <v>10.280526315789475</v>
      </c>
      <c r="C10">
        <v>314.33</v>
      </c>
      <c r="D10">
        <v>6603785</v>
      </c>
      <c r="E10">
        <v>11600</v>
      </c>
      <c r="F10">
        <v>3.2706156955395527E-2</v>
      </c>
      <c r="G10">
        <v>0.63678923912510044</v>
      </c>
      <c r="H10">
        <v>0.16532942850198787</v>
      </c>
      <c r="I10">
        <v>1.86</v>
      </c>
      <c r="J10">
        <v>51</v>
      </c>
    </row>
    <row r="11" spans="1:13" x14ac:dyDescent="0.3">
      <c r="A11">
        <v>1933</v>
      </c>
      <c r="B11">
        <v>10.756315789473684</v>
      </c>
      <c r="C11">
        <v>329.34</v>
      </c>
      <c r="D11">
        <v>6656695</v>
      </c>
      <c r="E11">
        <v>12500</v>
      </c>
      <c r="F11">
        <v>3.2660216765268979E-2</v>
      </c>
      <c r="G11">
        <v>0.63832383193074538</v>
      </c>
      <c r="H11">
        <v>0.16710995471476461</v>
      </c>
      <c r="I11">
        <v>1.83</v>
      </c>
      <c r="J11">
        <v>51</v>
      </c>
    </row>
    <row r="12" spans="1:13" x14ac:dyDescent="0.3">
      <c r="A12">
        <v>1934</v>
      </c>
      <c r="B12">
        <v>11.978684210526316</v>
      </c>
      <c r="C12">
        <v>333.81</v>
      </c>
      <c r="D12">
        <v>6707247</v>
      </c>
      <c r="E12">
        <v>13000</v>
      </c>
      <c r="F12">
        <v>3.5884737457015418E-2</v>
      </c>
      <c r="G12">
        <v>0.64180568225849699</v>
      </c>
      <c r="H12">
        <v>0.16947340689853826</v>
      </c>
      <c r="I12">
        <v>1.9</v>
      </c>
      <c r="J12">
        <v>51</v>
      </c>
    </row>
    <row r="13" spans="1:13" x14ac:dyDescent="0.3">
      <c r="A13">
        <v>1935</v>
      </c>
      <c r="B13">
        <v>12.473421052631579</v>
      </c>
      <c r="C13">
        <v>339.28</v>
      </c>
      <c r="D13">
        <v>6755662</v>
      </c>
      <c r="E13">
        <v>13700</v>
      </c>
      <c r="F13">
        <v>3.6764386502686805E-2</v>
      </c>
      <c r="G13">
        <v>0.6452875325862486</v>
      </c>
      <c r="H13">
        <v>0.17129335363432924</v>
      </c>
      <c r="I13">
        <v>1.96</v>
      </c>
      <c r="J13">
        <v>51</v>
      </c>
    </row>
    <row r="14" spans="1:13" x14ac:dyDescent="0.3">
      <c r="A14">
        <v>1936</v>
      </c>
      <c r="B14">
        <v>12.307105263157895</v>
      </c>
      <c r="C14">
        <v>334.75</v>
      </c>
      <c r="D14">
        <v>6810413</v>
      </c>
      <c r="E14">
        <v>14400</v>
      </c>
      <c r="F14">
        <v>3.6765064266341733E-2</v>
      </c>
      <c r="G14">
        <v>0.64876938291400021</v>
      </c>
      <c r="H14">
        <v>0.17182511545188228</v>
      </c>
      <c r="I14">
        <v>2.0499999999999998</v>
      </c>
      <c r="J14">
        <v>51</v>
      </c>
    </row>
    <row r="15" spans="1:13" x14ac:dyDescent="0.3">
      <c r="A15">
        <v>1937</v>
      </c>
      <c r="B15">
        <v>13.203947368421053</v>
      </c>
      <c r="C15">
        <v>359.75</v>
      </c>
      <c r="D15">
        <v>6871492</v>
      </c>
      <c r="E15">
        <v>14700</v>
      </c>
      <c r="F15">
        <v>3.6703119856625582E-2</v>
      </c>
      <c r="G15">
        <v>0.65225123324175183</v>
      </c>
      <c r="H15">
        <v>0.17207325570632986</v>
      </c>
      <c r="I15">
        <v>2.17</v>
      </c>
      <c r="J15">
        <v>51</v>
      </c>
    </row>
    <row r="16" spans="1:13" x14ac:dyDescent="0.3">
      <c r="A16">
        <v>1938</v>
      </c>
      <c r="B16">
        <v>13.116842105263158</v>
      </c>
      <c r="C16">
        <v>359.98</v>
      </c>
      <c r="D16">
        <v>6935909</v>
      </c>
      <c r="E16">
        <v>15600</v>
      </c>
      <c r="F16">
        <v>3.6437696831110498E-2</v>
      </c>
      <c r="G16">
        <v>0.65573308356950344</v>
      </c>
      <c r="H16">
        <v>0.17145553668596286</v>
      </c>
      <c r="I16">
        <v>2.2000000000000002</v>
      </c>
      <c r="J16">
        <v>51</v>
      </c>
    </row>
    <row r="17" spans="1:10" x14ac:dyDescent="0.3">
      <c r="A17">
        <v>1939</v>
      </c>
      <c r="B17">
        <v>12.915263157894737</v>
      </c>
      <c r="C17">
        <v>355.7</v>
      </c>
      <c r="D17">
        <v>7004912</v>
      </c>
      <c r="E17">
        <v>15500</v>
      </c>
      <c r="F17">
        <v>3.6309426926889897E-2</v>
      </c>
      <c r="G17">
        <v>0.65921493389725505</v>
      </c>
      <c r="H17">
        <v>0.17056602566884493</v>
      </c>
      <c r="I17">
        <v>2.25</v>
      </c>
      <c r="J17">
        <v>51</v>
      </c>
    </row>
    <row r="18" spans="1:10" x14ac:dyDescent="0.3">
      <c r="A18">
        <v>1940</v>
      </c>
      <c r="B18">
        <v>12.916842105263157</v>
      </c>
      <c r="C18">
        <v>360.53</v>
      </c>
      <c r="D18">
        <v>7077586</v>
      </c>
      <c r="E18">
        <v>15600</v>
      </c>
      <c r="F18">
        <v>3.5827371107156572E-2</v>
      </c>
      <c r="G18">
        <v>0.66269678422500666</v>
      </c>
      <c r="H18">
        <v>0.17000146660174811</v>
      </c>
      <c r="I18">
        <v>2.3199999999999998</v>
      </c>
      <c r="J18">
        <v>51</v>
      </c>
    </row>
    <row r="19" spans="1:10" x14ac:dyDescent="0.3">
      <c r="A19">
        <v>1941</v>
      </c>
      <c r="B19">
        <v>13.427894736842106</v>
      </c>
      <c r="C19">
        <v>360.92</v>
      </c>
      <c r="D19">
        <v>7143598</v>
      </c>
      <c r="E19">
        <v>16600</v>
      </c>
      <c r="F19">
        <v>3.7204629105735632E-2</v>
      </c>
      <c r="G19">
        <v>0.66617863455275828</v>
      </c>
      <c r="H19">
        <v>0.17044632130755399</v>
      </c>
      <c r="I19">
        <v>2.34</v>
      </c>
      <c r="J19">
        <v>51</v>
      </c>
    </row>
    <row r="20" spans="1:10" x14ac:dyDescent="0.3">
      <c r="A20">
        <v>1942</v>
      </c>
      <c r="B20">
        <v>13.121842105263157</v>
      </c>
      <c r="C20">
        <v>361.6</v>
      </c>
      <c r="D20">
        <v>7201096</v>
      </c>
      <c r="E20">
        <v>18900</v>
      </c>
      <c r="F20">
        <v>3.6288280158360497E-2</v>
      </c>
      <c r="G20">
        <v>0.66966048488050989</v>
      </c>
      <c r="H20">
        <v>0.17004356003586121</v>
      </c>
      <c r="I20">
        <v>2.37</v>
      </c>
      <c r="J20">
        <v>51</v>
      </c>
    </row>
    <row r="21" spans="1:10" x14ac:dyDescent="0.3">
      <c r="A21">
        <v>1943</v>
      </c>
      <c r="B21">
        <v>12.794473684210526</v>
      </c>
      <c r="C21">
        <v>354.59</v>
      </c>
      <c r="D21">
        <v>7269658</v>
      </c>
      <c r="E21">
        <v>20400</v>
      </c>
      <c r="F21">
        <v>3.6082443622805292E-2</v>
      </c>
      <c r="G21">
        <v>0.6731423352082615</v>
      </c>
      <c r="H21">
        <v>0.16854988226406248</v>
      </c>
      <c r="I21">
        <v>2.5</v>
      </c>
      <c r="J21">
        <v>51</v>
      </c>
    </row>
    <row r="22" spans="1:10" x14ac:dyDescent="0.3">
      <c r="A22">
        <v>1944</v>
      </c>
      <c r="B22">
        <v>12.825263157894737</v>
      </c>
      <c r="C22">
        <v>354.44</v>
      </c>
      <c r="D22">
        <v>7347024</v>
      </c>
      <c r="E22">
        <v>19900</v>
      </c>
      <c r="F22">
        <v>3.6184581756841035E-2</v>
      </c>
      <c r="G22">
        <v>0.67662418553601311</v>
      </c>
      <c r="H22">
        <v>0.16590390884799069</v>
      </c>
      <c r="I22">
        <v>2.57</v>
      </c>
      <c r="J22">
        <v>51</v>
      </c>
    </row>
    <row r="23" spans="1:10" x14ac:dyDescent="0.3">
      <c r="A23">
        <v>1945</v>
      </c>
      <c r="B23">
        <v>12.825263157894737</v>
      </c>
      <c r="C23">
        <v>354.44</v>
      </c>
      <c r="D23">
        <v>7430197</v>
      </c>
      <c r="E23">
        <v>18600</v>
      </c>
      <c r="F23">
        <v>3.6184581756841035E-2</v>
      </c>
      <c r="G23">
        <v>0.68010603586376472</v>
      </c>
      <c r="H23">
        <v>0.16353536790478099</v>
      </c>
      <c r="I23">
        <v>2.67</v>
      </c>
      <c r="J23">
        <v>51</v>
      </c>
    </row>
    <row r="24" spans="1:10" x14ac:dyDescent="0.3">
      <c r="A24">
        <v>1946</v>
      </c>
      <c r="B24">
        <v>13.431052631578947</v>
      </c>
      <c r="C24">
        <v>380.07</v>
      </c>
      <c r="D24">
        <v>7517981</v>
      </c>
      <c r="E24">
        <v>17600</v>
      </c>
      <c r="F24">
        <v>3.533836564732535E-2</v>
      </c>
      <c r="G24">
        <v>0.68358788619151634</v>
      </c>
      <c r="H24">
        <v>0.161851965308239</v>
      </c>
      <c r="I24">
        <v>2.87</v>
      </c>
      <c r="J24">
        <v>51</v>
      </c>
    </row>
    <row r="25" spans="1:10" x14ac:dyDescent="0.3">
      <c r="A25">
        <v>1947</v>
      </c>
      <c r="B25">
        <v>14.757368421052631</v>
      </c>
      <c r="C25">
        <v>379.66</v>
      </c>
      <c r="D25">
        <v>7637963</v>
      </c>
      <c r="E25">
        <v>16900</v>
      </c>
      <c r="F25">
        <v>3.8869958439268368E-2</v>
      </c>
      <c r="G25">
        <v>0.68706973651926795</v>
      </c>
      <c r="H25">
        <v>0.15911310384719068</v>
      </c>
      <c r="I25">
        <v>3.15</v>
      </c>
      <c r="J25">
        <v>51</v>
      </c>
    </row>
    <row r="26" spans="1:10" x14ac:dyDescent="0.3">
      <c r="A26">
        <v>1948</v>
      </c>
      <c r="B26">
        <v>14.200526315789475</v>
      </c>
      <c r="C26">
        <v>375.52</v>
      </c>
      <c r="D26">
        <v>7792465</v>
      </c>
      <c r="E26">
        <v>18000</v>
      </c>
      <c r="F26">
        <v>3.7815632498374191E-2</v>
      </c>
      <c r="G26">
        <v>0.70135152819089952</v>
      </c>
      <c r="H26">
        <v>0.15824261000851464</v>
      </c>
      <c r="I26">
        <v>3.5</v>
      </c>
      <c r="J26">
        <v>51</v>
      </c>
    </row>
    <row r="27" spans="1:10" x14ac:dyDescent="0.3">
      <c r="A27">
        <v>1949</v>
      </c>
      <c r="B27">
        <v>13.739210526315791</v>
      </c>
      <c r="C27">
        <v>372.1</v>
      </c>
      <c r="D27">
        <v>8045570</v>
      </c>
      <c r="E27">
        <v>18500</v>
      </c>
      <c r="F27">
        <v>3.6923435975049157E-2</v>
      </c>
      <c r="G27">
        <v>0.71563331986253109</v>
      </c>
      <c r="H27">
        <v>0.15796270494197429</v>
      </c>
      <c r="I27">
        <v>3.85</v>
      </c>
      <c r="J27">
        <v>51</v>
      </c>
    </row>
    <row r="28" spans="1:10" x14ac:dyDescent="0.3">
      <c r="A28">
        <v>1950</v>
      </c>
      <c r="B28">
        <v>14.944473684210527</v>
      </c>
      <c r="C28">
        <v>429.9</v>
      </c>
      <c r="D28">
        <v>8307481</v>
      </c>
      <c r="E28">
        <v>19300</v>
      </c>
      <c r="F28">
        <v>3.4762674306142188E-2</v>
      </c>
      <c r="G28">
        <v>0.72991511153416266</v>
      </c>
      <c r="H28">
        <v>0.15870033286865176</v>
      </c>
      <c r="I28">
        <v>4.2</v>
      </c>
      <c r="J28">
        <v>51</v>
      </c>
    </row>
    <row r="29" spans="1:10" x14ac:dyDescent="0.3">
      <c r="A29">
        <v>1951</v>
      </c>
      <c r="B29">
        <v>14.735526315789475</v>
      </c>
      <c r="C29">
        <v>444.4</v>
      </c>
      <c r="D29">
        <v>8527907</v>
      </c>
      <c r="E29">
        <v>19800</v>
      </c>
      <c r="F29">
        <v>3.3158250035529871E-2</v>
      </c>
      <c r="G29">
        <v>0.74419690320579424</v>
      </c>
      <c r="H29">
        <v>0.15682628809155635</v>
      </c>
      <c r="I29">
        <v>5.27</v>
      </c>
      <c r="J29">
        <v>51</v>
      </c>
    </row>
    <row r="30" spans="1:10" x14ac:dyDescent="0.3">
      <c r="A30">
        <v>1952</v>
      </c>
      <c r="B30">
        <v>14.116578947368419</v>
      </c>
      <c r="C30">
        <v>437.86</v>
      </c>
      <c r="D30">
        <v>8739569</v>
      </c>
      <c r="E30">
        <v>19900</v>
      </c>
      <c r="F30">
        <v>3.2239937302718721E-2</v>
      </c>
      <c r="G30">
        <v>0.75847869487742581</v>
      </c>
      <c r="H30">
        <v>0.15305102574280266</v>
      </c>
      <c r="I30">
        <v>5.5</v>
      </c>
      <c r="J30">
        <v>51</v>
      </c>
    </row>
    <row r="31" spans="1:10" x14ac:dyDescent="0.3">
      <c r="A31">
        <v>1953</v>
      </c>
      <c r="B31">
        <v>13.748684210526317</v>
      </c>
      <c r="C31">
        <v>428.12</v>
      </c>
      <c r="D31">
        <v>8902686</v>
      </c>
      <c r="E31">
        <v>19200</v>
      </c>
      <c r="F31">
        <v>3.2114089999360731E-2</v>
      </c>
      <c r="G31">
        <v>0.77276048654905738</v>
      </c>
      <c r="H31">
        <v>0.14816876614540825</v>
      </c>
      <c r="I31">
        <v>6.28</v>
      </c>
      <c r="J31">
        <v>51</v>
      </c>
    </row>
    <row r="32" spans="1:10" x14ac:dyDescent="0.3">
      <c r="A32">
        <v>1954</v>
      </c>
      <c r="B32">
        <v>14.618157894736843</v>
      </c>
      <c r="C32">
        <v>421.53</v>
      </c>
      <c r="D32">
        <v>9089936</v>
      </c>
      <c r="E32">
        <v>20100</v>
      </c>
      <c r="F32">
        <v>3.4678807901541632E-2</v>
      </c>
      <c r="G32">
        <v>0.78704227822068895</v>
      </c>
      <c r="H32">
        <v>0.14309231660156904</v>
      </c>
      <c r="I32">
        <v>6.46</v>
      </c>
      <c r="J32">
        <v>51</v>
      </c>
    </row>
    <row r="33" spans="1:10" x14ac:dyDescent="0.3">
      <c r="A33">
        <v>1955</v>
      </c>
      <c r="B33">
        <v>14.396842105263159</v>
      </c>
      <c r="C33">
        <v>415.15</v>
      </c>
      <c r="D33">
        <v>9311825</v>
      </c>
      <c r="E33">
        <v>20800</v>
      </c>
      <c r="F33">
        <v>3.4678651343522007E-2</v>
      </c>
      <c r="G33">
        <v>0.79166905681832223</v>
      </c>
      <c r="H33">
        <v>0.13887718035938176</v>
      </c>
      <c r="I33">
        <v>6.5</v>
      </c>
      <c r="J33">
        <v>51</v>
      </c>
    </row>
    <row r="34" spans="1:10" x14ac:dyDescent="0.3">
      <c r="A34">
        <v>1956</v>
      </c>
      <c r="B34">
        <v>14.06078947368421</v>
      </c>
      <c r="C34">
        <v>409.47</v>
      </c>
      <c r="D34">
        <v>9530871</v>
      </c>
      <c r="E34">
        <v>21300</v>
      </c>
      <c r="F34">
        <v>3.4338997908721539E-2</v>
      </c>
      <c r="G34">
        <v>0.7962958354159555</v>
      </c>
      <c r="H34">
        <v>0.13592671645644977</v>
      </c>
      <c r="I34">
        <v>6.7</v>
      </c>
      <c r="J34">
        <v>51</v>
      </c>
    </row>
    <row r="35" spans="1:10" x14ac:dyDescent="0.3">
      <c r="A35">
        <v>1957</v>
      </c>
      <c r="B35">
        <v>14.094736842105263</v>
      </c>
      <c r="C35">
        <v>414.24</v>
      </c>
      <c r="D35">
        <v>9744087</v>
      </c>
      <c r="E35">
        <v>21300</v>
      </c>
      <c r="F35">
        <v>3.4025533125978329E-2</v>
      </c>
      <c r="G35">
        <v>0.80092261401358877</v>
      </c>
      <c r="H35">
        <v>0.13343476920926506</v>
      </c>
      <c r="I35">
        <v>7.16</v>
      </c>
      <c r="J35">
        <v>51</v>
      </c>
    </row>
    <row r="36" spans="1:10" x14ac:dyDescent="0.3">
      <c r="A36">
        <v>1958</v>
      </c>
      <c r="B36">
        <v>14.208684210526314</v>
      </c>
      <c r="C36">
        <v>419.41</v>
      </c>
      <c r="D36">
        <v>9947358</v>
      </c>
      <c r="E36">
        <v>21200</v>
      </c>
      <c r="F36">
        <v>3.3877790731089659E-2</v>
      </c>
      <c r="G36">
        <v>0.80554939261122205</v>
      </c>
      <c r="H36">
        <v>0.13046680334617494</v>
      </c>
      <c r="I36">
        <v>7.17</v>
      </c>
      <c r="J36">
        <v>51</v>
      </c>
    </row>
    <row r="37" spans="1:10" x14ac:dyDescent="0.3">
      <c r="A37">
        <v>1959</v>
      </c>
      <c r="B37">
        <v>15.411052631578947</v>
      </c>
      <c r="C37">
        <v>434.49</v>
      </c>
      <c r="D37">
        <v>10160968</v>
      </c>
      <c r="E37">
        <v>22400</v>
      </c>
      <c r="F37">
        <v>3.5469291886070904E-2</v>
      </c>
      <c r="G37">
        <v>0.81017617120885532</v>
      </c>
      <c r="H37">
        <v>0.12869836810823534</v>
      </c>
      <c r="I37">
        <v>7.17</v>
      </c>
      <c r="J37">
        <v>51</v>
      </c>
    </row>
    <row r="38" spans="1:10" x14ac:dyDescent="0.3">
      <c r="A38">
        <v>1960</v>
      </c>
      <c r="B38">
        <v>14.856842105263157</v>
      </c>
      <c r="C38">
        <v>418.87</v>
      </c>
      <c r="D38">
        <v>10391920</v>
      </c>
      <c r="E38">
        <v>23200</v>
      </c>
      <c r="F38">
        <v>3.5468861711899051E-2</v>
      </c>
      <c r="G38">
        <v>0.8148029498064886</v>
      </c>
      <c r="H38">
        <v>0.12741630035643076</v>
      </c>
      <c r="I38">
        <v>7.48</v>
      </c>
      <c r="J38">
        <v>51</v>
      </c>
    </row>
    <row r="39" spans="1:10" x14ac:dyDescent="0.3">
      <c r="A39">
        <v>1961</v>
      </c>
      <c r="B39">
        <v>14.993157894736843</v>
      </c>
      <c r="C39">
        <v>427.31</v>
      </c>
      <c r="D39">
        <v>10642654</v>
      </c>
      <c r="E39">
        <v>23300</v>
      </c>
      <c r="F39">
        <v>3.5087308733090364E-2</v>
      </c>
      <c r="G39">
        <v>0.81942972840412187</v>
      </c>
      <c r="H39">
        <v>0.12668832417177145</v>
      </c>
      <c r="I39">
        <v>7.7</v>
      </c>
      <c r="J39">
        <v>51</v>
      </c>
    </row>
    <row r="40" spans="1:10" x14ac:dyDescent="0.3">
      <c r="A40">
        <v>1962</v>
      </c>
      <c r="B40">
        <v>15.041315789473686</v>
      </c>
      <c r="C40">
        <v>428.68</v>
      </c>
      <c r="D40">
        <v>10846059</v>
      </c>
      <c r="E40">
        <v>23000</v>
      </c>
      <c r="F40">
        <v>3.5087514671721762E-2</v>
      </c>
      <c r="G40">
        <v>0.82198751458441255</v>
      </c>
      <c r="H40">
        <v>0.12712451591863921</v>
      </c>
      <c r="I40">
        <v>7.7</v>
      </c>
      <c r="J40">
        <v>51</v>
      </c>
    </row>
    <row r="41" spans="1:10" x14ac:dyDescent="0.3">
      <c r="A41">
        <v>1963</v>
      </c>
      <c r="B41">
        <v>15.334736842105263</v>
      </c>
      <c r="C41">
        <v>425.95</v>
      </c>
      <c r="D41">
        <v>11055482</v>
      </c>
      <c r="E41">
        <v>24000</v>
      </c>
      <c r="F41">
        <v>3.6001260340662672E-2</v>
      </c>
      <c r="G41">
        <v>0.82454530076470323</v>
      </c>
      <c r="H41">
        <v>0.1278008502930944</v>
      </c>
      <c r="I41">
        <v>7.8</v>
      </c>
      <c r="J41">
        <v>51</v>
      </c>
    </row>
    <row r="42" spans="1:10" x14ac:dyDescent="0.3">
      <c r="A42">
        <v>1964</v>
      </c>
      <c r="B42">
        <v>15.66421052631579</v>
      </c>
      <c r="C42">
        <v>442.83</v>
      </c>
      <c r="D42">
        <v>11280429</v>
      </c>
      <c r="E42">
        <v>25200</v>
      </c>
      <c r="F42">
        <v>3.5372965983144301E-2</v>
      </c>
      <c r="G42">
        <v>0.8271030869449939</v>
      </c>
      <c r="H42">
        <v>0.13063332963666541</v>
      </c>
      <c r="I42">
        <v>8.1</v>
      </c>
      <c r="J42">
        <v>51</v>
      </c>
    </row>
    <row r="43" spans="1:10" x14ac:dyDescent="0.3">
      <c r="A43">
        <v>1965</v>
      </c>
      <c r="B43">
        <v>15.367894736842105</v>
      </c>
      <c r="C43">
        <v>428.25</v>
      </c>
      <c r="D43">
        <v>11505408</v>
      </c>
      <c r="E43">
        <v>26200</v>
      </c>
      <c r="F43">
        <v>3.5885335053922024E-2</v>
      </c>
      <c r="G43">
        <v>0.82966087312528458</v>
      </c>
      <c r="H43">
        <v>0.13380664118995172</v>
      </c>
      <c r="I43">
        <v>8.3000000000000007</v>
      </c>
      <c r="J43">
        <v>51</v>
      </c>
    </row>
    <row r="44" spans="1:10" x14ac:dyDescent="0.3">
      <c r="A44">
        <v>1966</v>
      </c>
      <c r="B44">
        <v>15.976052631578948</v>
      </c>
      <c r="C44">
        <v>441.52</v>
      </c>
      <c r="D44">
        <v>11704843</v>
      </c>
      <c r="E44">
        <v>26300</v>
      </c>
      <c r="F44">
        <v>3.6184210526315791E-2</v>
      </c>
      <c r="G44">
        <v>0.83221865930557526</v>
      </c>
      <c r="H44">
        <v>0.13720286551472755</v>
      </c>
      <c r="I44">
        <v>8.5</v>
      </c>
      <c r="J44">
        <v>51</v>
      </c>
    </row>
    <row r="45" spans="1:10" x14ac:dyDescent="0.3">
      <c r="A45">
        <v>1967</v>
      </c>
      <c r="B45">
        <v>18.280263157894737</v>
      </c>
      <c r="C45">
        <v>426.68</v>
      </c>
      <c r="D45">
        <v>11912253</v>
      </c>
      <c r="E45">
        <v>27500</v>
      </c>
      <c r="F45">
        <v>4.2843027931692923E-2</v>
      </c>
      <c r="G45">
        <v>0.83689514091371009</v>
      </c>
      <c r="H45">
        <v>0.14294382431266361</v>
      </c>
      <c r="I45">
        <v>8.9</v>
      </c>
      <c r="J45">
        <v>51</v>
      </c>
    </row>
    <row r="46" spans="1:10" x14ac:dyDescent="0.3">
      <c r="A46">
        <v>1968</v>
      </c>
      <c r="B46">
        <v>18.281578947368423</v>
      </c>
      <c r="C46">
        <v>378.75</v>
      </c>
      <c r="D46">
        <v>12145582</v>
      </c>
      <c r="E46">
        <v>28400</v>
      </c>
      <c r="F46">
        <v>4.8268195240576697E-2</v>
      </c>
      <c r="G46">
        <v>0.84157162252184492</v>
      </c>
      <c r="H46">
        <v>0.14729100672162107</v>
      </c>
      <c r="I46">
        <v>9.1</v>
      </c>
      <c r="J46">
        <v>51</v>
      </c>
    </row>
    <row r="47" spans="1:10" x14ac:dyDescent="0.3">
      <c r="A47">
        <v>1969</v>
      </c>
      <c r="B47">
        <v>18.234473684210524</v>
      </c>
      <c r="C47">
        <v>377.17</v>
      </c>
      <c r="D47">
        <v>12407217</v>
      </c>
      <c r="E47">
        <v>29800</v>
      </c>
      <c r="F47">
        <v>4.834550384232713E-2</v>
      </c>
      <c r="G47">
        <v>0.84624810412997975</v>
      </c>
      <c r="H47">
        <v>0.15116008690748295</v>
      </c>
      <c r="I47">
        <v>9.6</v>
      </c>
      <c r="J47">
        <v>51</v>
      </c>
    </row>
    <row r="48" spans="1:10" x14ac:dyDescent="0.3">
      <c r="A48">
        <v>1970</v>
      </c>
      <c r="B48">
        <v>18.691052631578948</v>
      </c>
      <c r="C48">
        <v>469.15</v>
      </c>
      <c r="D48">
        <v>12663469</v>
      </c>
      <c r="E48">
        <v>31200</v>
      </c>
      <c r="F48">
        <v>3.9840248601894807E-2</v>
      </c>
      <c r="G48">
        <v>0.85092458573811458</v>
      </c>
      <c r="H48">
        <v>0.15504258746161892</v>
      </c>
      <c r="I48">
        <v>10.1</v>
      </c>
      <c r="J48">
        <v>49.027272727272731</v>
      </c>
    </row>
    <row r="49" spans="1:10" x14ac:dyDescent="0.3">
      <c r="A49">
        <v>1971</v>
      </c>
      <c r="B49">
        <v>19.377105263157897</v>
      </c>
      <c r="C49">
        <v>492.38</v>
      </c>
      <c r="D49">
        <v>13198380</v>
      </c>
      <c r="E49">
        <v>31800.000000000004</v>
      </c>
      <c r="F49">
        <v>3.9353964952187126E-2</v>
      </c>
      <c r="G49">
        <v>0.85560106734624941</v>
      </c>
      <c r="H49">
        <v>0.15933781267094901</v>
      </c>
      <c r="I49">
        <v>10.6</v>
      </c>
      <c r="J49">
        <v>47.054545454545462</v>
      </c>
    </row>
    <row r="50" spans="1:10" x14ac:dyDescent="0.3">
      <c r="A50">
        <v>1972</v>
      </c>
      <c r="B50">
        <v>18.831578947368421</v>
      </c>
      <c r="C50">
        <v>485.51</v>
      </c>
      <c r="D50">
        <v>13409288</v>
      </c>
      <c r="E50">
        <v>31700</v>
      </c>
      <c r="F50">
        <v>3.8787211277560546E-2</v>
      </c>
      <c r="G50">
        <v>0.85646517801333011</v>
      </c>
      <c r="H50">
        <v>0.16127918201175184</v>
      </c>
      <c r="I50">
        <v>11.2</v>
      </c>
      <c r="J50">
        <v>45.081818181818193</v>
      </c>
    </row>
    <row r="51" spans="1:10" x14ac:dyDescent="0.3">
      <c r="A51">
        <v>1973</v>
      </c>
      <c r="B51">
        <v>19.018947368421053</v>
      </c>
      <c r="C51">
        <v>507.94</v>
      </c>
      <c r="D51">
        <v>13614344</v>
      </c>
      <c r="E51">
        <v>32099.999999999996</v>
      </c>
      <c r="F51">
        <v>3.7443295208924386E-2</v>
      </c>
      <c r="G51">
        <v>0.85732928868041081</v>
      </c>
      <c r="H51">
        <v>0.16350152456849923</v>
      </c>
      <c r="I51">
        <v>12.3</v>
      </c>
      <c r="J51">
        <v>43.109090909090924</v>
      </c>
    </row>
    <row r="52" spans="1:10" x14ac:dyDescent="0.3">
      <c r="A52">
        <v>1974</v>
      </c>
      <c r="B52">
        <v>23.405263157894737</v>
      </c>
      <c r="C52">
        <v>699.11</v>
      </c>
      <c r="D52">
        <v>13831978</v>
      </c>
      <c r="E52">
        <v>32900</v>
      </c>
      <c r="F52">
        <v>3.3478655945265751E-2</v>
      </c>
      <c r="G52">
        <v>0.8581933993474915</v>
      </c>
      <c r="H52">
        <v>0.16494878751253075</v>
      </c>
      <c r="I52">
        <v>14.3</v>
      </c>
      <c r="J52">
        <v>41.136363636363654</v>
      </c>
    </row>
    <row r="53" spans="1:10" x14ac:dyDescent="0.3">
      <c r="A53">
        <v>1975</v>
      </c>
      <c r="B53">
        <v>21.779473684210526</v>
      </c>
      <c r="C53">
        <v>628.91</v>
      </c>
      <c r="D53">
        <v>13968881</v>
      </c>
      <c r="E53">
        <v>32800</v>
      </c>
      <c r="F53">
        <v>3.4630509427756799E-2</v>
      </c>
      <c r="G53">
        <v>0.8590575100145722</v>
      </c>
      <c r="H53">
        <v>0.16639657822269371</v>
      </c>
      <c r="I53">
        <v>16.600000000000001</v>
      </c>
      <c r="J53">
        <v>39.163636363636385</v>
      </c>
    </row>
    <row r="54" spans="1:10" x14ac:dyDescent="0.3">
      <c r="A54">
        <v>1976</v>
      </c>
      <c r="B54">
        <v>21.957368421052632</v>
      </c>
      <c r="C54">
        <v>629.48</v>
      </c>
      <c r="D54">
        <v>14110107</v>
      </c>
      <c r="E54">
        <v>33300</v>
      </c>
      <c r="F54">
        <v>3.4881757039227031E-2</v>
      </c>
      <c r="G54">
        <v>0.8599216206816529</v>
      </c>
      <c r="H54">
        <v>0.16701829404978999</v>
      </c>
      <c r="I54">
        <v>19</v>
      </c>
      <c r="J54">
        <v>37.190909090909116</v>
      </c>
    </row>
    <row r="55" spans="1:10" x14ac:dyDescent="0.3">
      <c r="A55">
        <v>1977</v>
      </c>
      <c r="B55">
        <v>21.53736842105263</v>
      </c>
      <c r="C55">
        <v>620.48</v>
      </c>
      <c r="D55">
        <v>14281533</v>
      </c>
      <c r="E55">
        <v>34100</v>
      </c>
      <c r="F55">
        <v>3.4710818110257592E-2</v>
      </c>
      <c r="G55">
        <v>0.85936968815300474</v>
      </c>
      <c r="H55">
        <v>0.16532405869874053</v>
      </c>
      <c r="I55">
        <v>21.1</v>
      </c>
      <c r="J55">
        <v>35.218181818181847</v>
      </c>
    </row>
    <row r="56" spans="1:10" x14ac:dyDescent="0.3">
      <c r="A56">
        <v>1978</v>
      </c>
      <c r="B56">
        <v>23.16</v>
      </c>
      <c r="C56">
        <v>744.52</v>
      </c>
      <c r="D56">
        <v>14430830</v>
      </c>
      <c r="E56">
        <v>34000</v>
      </c>
      <c r="F56">
        <v>3.1107290603341751E-2</v>
      </c>
      <c r="G56">
        <v>0.85881775562435658</v>
      </c>
      <c r="H56">
        <v>0.16574853975828141</v>
      </c>
      <c r="I56">
        <v>22.9</v>
      </c>
      <c r="J56">
        <v>33.245454545454578</v>
      </c>
    </row>
    <row r="57" spans="1:10" x14ac:dyDescent="0.3">
      <c r="A57">
        <v>1979</v>
      </c>
      <c r="B57">
        <v>22.718157894736841</v>
      </c>
      <c r="C57">
        <v>674.04</v>
      </c>
      <c r="D57">
        <v>14602481</v>
      </c>
      <c r="E57">
        <v>35100</v>
      </c>
      <c r="F57">
        <v>3.3704465454182007E-2</v>
      </c>
      <c r="G57">
        <v>0.85826582309570842</v>
      </c>
      <c r="H57">
        <v>0.16663599836219611</v>
      </c>
      <c r="I57">
        <v>24.8</v>
      </c>
      <c r="J57">
        <v>31.272727272727305</v>
      </c>
    </row>
    <row r="58" spans="1:10" x14ac:dyDescent="0.3">
      <c r="A58">
        <v>1980</v>
      </c>
      <c r="B58">
        <v>22.459473684210526</v>
      </c>
      <c r="C58">
        <v>666.64</v>
      </c>
      <c r="D58">
        <v>14807370</v>
      </c>
      <c r="E58">
        <v>35700</v>
      </c>
      <c r="F58">
        <v>3.3690558148641733E-2</v>
      </c>
      <c r="G58">
        <v>0.85771389056706027</v>
      </c>
      <c r="H58">
        <v>0.16742048047695168</v>
      </c>
      <c r="I58">
        <v>27.3</v>
      </c>
      <c r="J58">
        <v>29.3</v>
      </c>
    </row>
    <row r="59" spans="1:10" x14ac:dyDescent="0.3">
      <c r="A59">
        <v>1981</v>
      </c>
      <c r="B59">
        <v>25.670526315789473</v>
      </c>
      <c r="C59">
        <v>761.79</v>
      </c>
      <c r="D59">
        <v>15054117</v>
      </c>
      <c r="E59">
        <v>36400</v>
      </c>
      <c r="F59">
        <v>3.3697641496724128E-2</v>
      </c>
      <c r="G59">
        <v>0.85716195803841211</v>
      </c>
      <c r="H59">
        <v>0.16818309569402176</v>
      </c>
      <c r="I59">
        <v>29.9</v>
      </c>
      <c r="J59">
        <v>29.661538461538463</v>
      </c>
    </row>
    <row r="60" spans="1:10" x14ac:dyDescent="0.3">
      <c r="A60">
        <v>1982</v>
      </c>
      <c r="B60">
        <v>24.385000000000002</v>
      </c>
      <c r="C60">
        <v>723.52</v>
      </c>
      <c r="D60">
        <v>15288891</v>
      </c>
      <c r="E60">
        <v>37000</v>
      </c>
      <c r="F60">
        <v>3.3703283945157016E-2</v>
      </c>
      <c r="G60">
        <v>0.85710082501853668</v>
      </c>
      <c r="H60">
        <v>0.16921018012359432</v>
      </c>
      <c r="I60">
        <v>33.4</v>
      </c>
      <c r="J60">
        <v>30.023076923076925</v>
      </c>
    </row>
    <row r="61" spans="1:10" x14ac:dyDescent="0.3">
      <c r="A61">
        <v>1983</v>
      </c>
      <c r="B61">
        <v>23.111052631578946</v>
      </c>
      <c r="C61">
        <v>685.79</v>
      </c>
      <c r="D61">
        <v>15483496</v>
      </c>
      <c r="E61">
        <v>35600</v>
      </c>
      <c r="F61">
        <v>3.3699897390715737E-2</v>
      </c>
      <c r="G61">
        <v>0.85703969199866126</v>
      </c>
      <c r="H61">
        <v>0.16913790012281463</v>
      </c>
      <c r="I61">
        <v>36.799999999999997</v>
      </c>
      <c r="J61">
        <v>30.384615384615387</v>
      </c>
    </row>
    <row r="62" spans="1:10" x14ac:dyDescent="0.3">
      <c r="A62">
        <v>1984</v>
      </c>
      <c r="B62">
        <v>23.145263157894735</v>
      </c>
      <c r="C62">
        <v>686.81</v>
      </c>
      <c r="D62">
        <v>15677282</v>
      </c>
      <c r="E62">
        <v>36800</v>
      </c>
      <c r="F62">
        <v>3.3699659524314932E-2</v>
      </c>
      <c r="G62">
        <v>0.85697855897878583</v>
      </c>
      <c r="H62">
        <v>0.16857099336479373</v>
      </c>
      <c r="I62">
        <v>39.700000000000003</v>
      </c>
      <c r="J62">
        <v>30.746153846153849</v>
      </c>
    </row>
    <row r="63" spans="1:10" x14ac:dyDescent="0.3">
      <c r="A63">
        <v>1985</v>
      </c>
      <c r="B63">
        <v>23.094473684210527</v>
      </c>
      <c r="C63">
        <v>685.5</v>
      </c>
      <c r="D63">
        <v>15900566</v>
      </c>
      <c r="E63">
        <v>38200</v>
      </c>
      <c r="F63">
        <v>3.3689968904756423E-2</v>
      </c>
      <c r="G63">
        <v>0.85691742595891041</v>
      </c>
      <c r="H63">
        <v>0.16785301856550264</v>
      </c>
      <c r="I63">
        <v>41.7</v>
      </c>
      <c r="J63">
        <v>31.107692307692311</v>
      </c>
    </row>
    <row r="64" spans="1:10" x14ac:dyDescent="0.3">
      <c r="A64">
        <v>1986</v>
      </c>
      <c r="B64">
        <v>21.663684210526316</v>
      </c>
      <c r="C64">
        <v>642.99</v>
      </c>
      <c r="D64">
        <v>16138769</v>
      </c>
      <c r="E64">
        <v>39400</v>
      </c>
      <c r="F64">
        <v>3.3692101293218119E-2</v>
      </c>
      <c r="G64">
        <v>0.85685629293903498</v>
      </c>
      <c r="H64">
        <v>0.16638047176956308</v>
      </c>
      <c r="I64">
        <v>44</v>
      </c>
      <c r="J64">
        <v>31.469230769230773</v>
      </c>
    </row>
    <row r="65" spans="1:10" x14ac:dyDescent="0.3">
      <c r="A65">
        <v>1987</v>
      </c>
      <c r="B65">
        <v>21.441052631578948</v>
      </c>
      <c r="C65">
        <v>642.21</v>
      </c>
      <c r="D65">
        <v>16394641</v>
      </c>
      <c r="E65">
        <v>39800</v>
      </c>
      <c r="F65">
        <v>3.338635747119937E-2</v>
      </c>
      <c r="G65">
        <v>0.85619667716000236</v>
      </c>
      <c r="H65">
        <v>0.165029902149123</v>
      </c>
      <c r="I65">
        <v>47.1</v>
      </c>
      <c r="J65">
        <v>31.830769230769235</v>
      </c>
    </row>
    <row r="66" spans="1:10" x14ac:dyDescent="0.3">
      <c r="A66">
        <v>1988</v>
      </c>
      <c r="B66">
        <v>20.980263157894736</v>
      </c>
      <c r="C66">
        <v>631.41</v>
      </c>
      <c r="D66">
        <v>16687082</v>
      </c>
      <c r="E66">
        <v>41400</v>
      </c>
      <c r="F66">
        <v>3.3227638393270198E-2</v>
      </c>
      <c r="G66">
        <v>0.85553706138096974</v>
      </c>
      <c r="H66">
        <v>0.16362507237634477</v>
      </c>
      <c r="I66">
        <v>50.7</v>
      </c>
      <c r="J66">
        <v>32.192307692307693</v>
      </c>
    </row>
    <row r="67" spans="1:10" x14ac:dyDescent="0.3">
      <c r="A67">
        <v>1989</v>
      </c>
      <c r="B67">
        <v>21.342631578947369</v>
      </c>
      <c r="C67">
        <v>640.1</v>
      </c>
      <c r="D67">
        <v>16936723</v>
      </c>
      <c r="E67">
        <v>42300</v>
      </c>
      <c r="F67">
        <v>3.3342652052722029E-2</v>
      </c>
      <c r="G67">
        <v>0.85487744560193712</v>
      </c>
      <c r="H67">
        <v>0.16296015468871988</v>
      </c>
      <c r="I67">
        <v>55.3</v>
      </c>
      <c r="J67">
        <v>32.553846153846152</v>
      </c>
    </row>
    <row r="68" spans="1:10" x14ac:dyDescent="0.3">
      <c r="A68">
        <v>1990</v>
      </c>
      <c r="B68">
        <v>21.160789473684211</v>
      </c>
      <c r="C68">
        <v>629.1</v>
      </c>
      <c r="D68">
        <v>17169768</v>
      </c>
      <c r="E68">
        <v>43100</v>
      </c>
      <c r="F68">
        <v>3.3636607015870623E-2</v>
      </c>
      <c r="G68">
        <v>0.85421782982290451</v>
      </c>
      <c r="H68">
        <v>0.16196881635209048</v>
      </c>
      <c r="I68">
        <v>58.7</v>
      </c>
      <c r="J68">
        <v>32.91538461538461</v>
      </c>
    </row>
    <row r="69" spans="1:10" x14ac:dyDescent="0.3">
      <c r="A69">
        <v>1991</v>
      </c>
      <c r="B69">
        <v>21.504210526315788</v>
      </c>
      <c r="C69">
        <v>637.35</v>
      </c>
      <c r="D69">
        <v>17378981</v>
      </c>
      <c r="E69">
        <v>42400</v>
      </c>
      <c r="F69">
        <v>3.3740033774716856E-2</v>
      </c>
      <c r="G69">
        <v>0.85355821404387189</v>
      </c>
      <c r="H69">
        <v>0.16090857110667189</v>
      </c>
      <c r="I69">
        <v>60.5</v>
      </c>
      <c r="J69">
        <v>33.276923076923069</v>
      </c>
    </row>
    <row r="70" spans="1:10" x14ac:dyDescent="0.3">
      <c r="A70">
        <v>1992</v>
      </c>
      <c r="B70">
        <v>21.288684210526316</v>
      </c>
      <c r="C70">
        <v>630.96</v>
      </c>
      <c r="D70">
        <v>17557133</v>
      </c>
      <c r="E70">
        <v>42100</v>
      </c>
      <c r="F70">
        <v>3.3740148679038788E-2</v>
      </c>
      <c r="G70">
        <v>0.85529817525228646</v>
      </c>
      <c r="H70">
        <v>0.16006628189237959</v>
      </c>
      <c r="I70">
        <v>61.3</v>
      </c>
      <c r="J70">
        <v>33.638461538461527</v>
      </c>
    </row>
    <row r="71" spans="1:10" x14ac:dyDescent="0.3">
      <c r="A71">
        <v>1993</v>
      </c>
      <c r="B71">
        <v>21.322894736842105</v>
      </c>
      <c r="C71">
        <v>635.33000000000004</v>
      </c>
      <c r="D71">
        <v>17719090</v>
      </c>
      <c r="E71">
        <v>43400</v>
      </c>
      <c r="F71">
        <v>3.3561920162501542E-2</v>
      </c>
      <c r="G71">
        <v>0.85703813646070104</v>
      </c>
      <c r="H71">
        <v>0.15814627049131755</v>
      </c>
      <c r="I71">
        <v>61.8</v>
      </c>
      <c r="J71">
        <v>34</v>
      </c>
    </row>
    <row r="72" spans="1:10" x14ac:dyDescent="0.3">
      <c r="A72">
        <v>1994</v>
      </c>
      <c r="B72">
        <v>20.911052631578947</v>
      </c>
      <c r="C72">
        <v>623.05999999999995</v>
      </c>
      <c r="D72">
        <v>17893433</v>
      </c>
      <c r="E72">
        <v>44700</v>
      </c>
      <c r="F72">
        <v>3.3561860224663675E-2</v>
      </c>
      <c r="G72">
        <v>0.85877809766911561</v>
      </c>
      <c r="H72">
        <v>0.15605468218424043</v>
      </c>
      <c r="I72">
        <v>62.5</v>
      </c>
      <c r="J72">
        <v>38.566666666666663</v>
      </c>
    </row>
    <row r="73" spans="1:10" x14ac:dyDescent="0.3">
      <c r="A73">
        <v>1995</v>
      </c>
      <c r="B73">
        <v>20.73815789473684</v>
      </c>
      <c r="C73">
        <v>609.79</v>
      </c>
      <c r="D73">
        <v>18119616</v>
      </c>
      <c r="E73">
        <v>46000</v>
      </c>
      <c r="F73">
        <v>3.4008688064312044E-2</v>
      </c>
      <c r="G73">
        <v>0.86051805887753019</v>
      </c>
      <c r="H73">
        <v>0.15428279495547809</v>
      </c>
      <c r="I73">
        <v>63.8</v>
      </c>
      <c r="J73">
        <v>43.133333333333326</v>
      </c>
    </row>
    <row r="74" spans="1:10" x14ac:dyDescent="0.3">
      <c r="A74">
        <v>1996</v>
      </c>
      <c r="B74">
        <v>20.209736842105265</v>
      </c>
      <c r="C74">
        <v>594.25</v>
      </c>
      <c r="D74">
        <v>18330079</v>
      </c>
      <c r="E74">
        <v>47300</v>
      </c>
      <c r="F74">
        <v>3.4008812523525896E-2</v>
      </c>
      <c r="G74">
        <v>0.86225802008594477</v>
      </c>
      <c r="H74">
        <v>0.15267462840722071</v>
      </c>
      <c r="I74">
        <v>65.5</v>
      </c>
      <c r="J74">
        <v>47.7</v>
      </c>
    </row>
    <row r="75" spans="1:10" x14ac:dyDescent="0.3">
      <c r="A75">
        <v>1997</v>
      </c>
      <c r="B75">
        <v>20.621315789473684</v>
      </c>
      <c r="C75">
        <v>624.17999999999995</v>
      </c>
      <c r="D75">
        <v>18510004</v>
      </c>
      <c r="E75">
        <v>48600</v>
      </c>
      <c r="F75">
        <v>3.3037450398080176E-2</v>
      </c>
      <c r="G75">
        <v>0.86440948078129209</v>
      </c>
      <c r="H75">
        <v>0.1508635006237708</v>
      </c>
      <c r="I75">
        <v>66.3</v>
      </c>
      <c r="J75">
        <v>40.6</v>
      </c>
    </row>
    <row r="76" spans="1:10" x14ac:dyDescent="0.3">
      <c r="A76">
        <v>1998</v>
      </c>
      <c r="B76">
        <v>21.079736842105262</v>
      </c>
      <c r="C76">
        <v>642.96</v>
      </c>
      <c r="D76">
        <v>18705620</v>
      </c>
      <c r="E76">
        <v>50300</v>
      </c>
      <c r="F76">
        <v>3.2785456081412936E-2</v>
      </c>
      <c r="G76">
        <v>0.86656094147663942</v>
      </c>
      <c r="H76">
        <v>0.14809661481415745</v>
      </c>
      <c r="I76">
        <v>67.099999999999994</v>
      </c>
      <c r="J76">
        <v>33.5</v>
      </c>
    </row>
    <row r="77" spans="1:10" x14ac:dyDescent="0.3">
      <c r="A77">
        <v>1999</v>
      </c>
      <c r="B77">
        <v>21.307631578947369</v>
      </c>
      <c r="C77">
        <v>653.92999999999995</v>
      </c>
      <c r="D77">
        <v>18919210</v>
      </c>
      <c r="E77">
        <v>52200</v>
      </c>
      <c r="F77">
        <v>3.258396400065354E-2</v>
      </c>
      <c r="G77">
        <v>0.86871240217198675</v>
      </c>
      <c r="H77">
        <v>0.14498501787336787</v>
      </c>
      <c r="I77">
        <v>67.400000000000006</v>
      </c>
      <c r="J77">
        <v>32.9</v>
      </c>
    </row>
    <row r="78" spans="1:10" x14ac:dyDescent="0.3">
      <c r="A78">
        <v>2000</v>
      </c>
      <c r="B78">
        <v>21.039473684210527</v>
      </c>
      <c r="C78">
        <v>650.39</v>
      </c>
      <c r="D78">
        <v>19141036</v>
      </c>
      <c r="E78">
        <v>53600</v>
      </c>
      <c r="F78">
        <v>3.2349011645644195E-2</v>
      </c>
      <c r="G78">
        <v>0.87086386286733408</v>
      </c>
      <c r="H78">
        <v>0.14196055009770631</v>
      </c>
      <c r="I78">
        <v>69.2</v>
      </c>
      <c r="J78">
        <v>32.299999999999997</v>
      </c>
    </row>
    <row r="79" spans="1:10" x14ac:dyDescent="0.3">
      <c r="A79">
        <v>2001</v>
      </c>
      <c r="B79">
        <v>20.765526315789476</v>
      </c>
      <c r="C79">
        <v>643.16</v>
      </c>
      <c r="D79">
        <v>19386461</v>
      </c>
      <c r="E79">
        <v>54000</v>
      </c>
      <c r="F79">
        <v>3.2286719192408539E-2</v>
      </c>
      <c r="G79">
        <v>0.87301532356268141</v>
      </c>
      <c r="H79">
        <v>0.13844388617396439</v>
      </c>
      <c r="I79">
        <v>72.5</v>
      </c>
      <c r="J79">
        <v>31.7</v>
      </c>
    </row>
    <row r="80" spans="1:10" x14ac:dyDescent="0.3">
      <c r="A80">
        <v>2002</v>
      </c>
      <c r="B80">
        <v>20.880000000000003</v>
      </c>
      <c r="C80">
        <v>651.73</v>
      </c>
      <c r="D80">
        <v>19605441</v>
      </c>
      <c r="E80">
        <v>55400</v>
      </c>
      <c r="F80">
        <v>3.203780706734384E-2</v>
      </c>
      <c r="G80">
        <v>0.87484031608714785</v>
      </c>
      <c r="H80">
        <v>0.13667058037613131</v>
      </c>
      <c r="I80">
        <v>74.5</v>
      </c>
      <c r="J80">
        <v>34.299999999999997</v>
      </c>
    </row>
    <row r="81" spans="1:10" x14ac:dyDescent="0.3">
      <c r="A81">
        <v>2003</v>
      </c>
      <c r="B81">
        <v>20.982368421052634</v>
      </c>
      <c r="C81">
        <v>659.4</v>
      </c>
      <c r="D81">
        <v>19827155</v>
      </c>
      <c r="E81">
        <v>56500</v>
      </c>
      <c r="F81">
        <v>3.1820394936385554E-2</v>
      </c>
      <c r="G81">
        <v>0.87666530861161429</v>
      </c>
      <c r="H81">
        <v>0.13614267906817695</v>
      </c>
      <c r="I81">
        <v>76.599999999999994</v>
      </c>
      <c r="J81">
        <v>36.238461538461529</v>
      </c>
    </row>
    <row r="82" spans="1:10" x14ac:dyDescent="0.3">
      <c r="A82">
        <v>2004</v>
      </c>
      <c r="B82">
        <v>21.220526315789474</v>
      </c>
      <c r="C82">
        <v>671.6</v>
      </c>
      <c r="D82">
        <v>20046003</v>
      </c>
      <c r="E82">
        <v>58200</v>
      </c>
      <c r="F82">
        <v>3.1596971881759195E-2</v>
      </c>
      <c r="G82">
        <v>0.87849030113608073</v>
      </c>
      <c r="H82">
        <v>0.13590958756216887</v>
      </c>
      <c r="I82">
        <v>78.900000000000006</v>
      </c>
      <c r="J82">
        <v>39.5</v>
      </c>
    </row>
    <row r="83" spans="1:10" x14ac:dyDescent="0.3">
      <c r="A83">
        <v>2005</v>
      </c>
      <c r="B83">
        <v>21.290263157894735</v>
      </c>
      <c r="C83">
        <v>677.78</v>
      </c>
      <c r="D83">
        <v>20311543</v>
      </c>
      <c r="E83">
        <v>59400</v>
      </c>
      <c r="F83">
        <v>3.1411760686203098E-2</v>
      </c>
      <c r="G83">
        <v>0.88031529366054717</v>
      </c>
      <c r="H83">
        <v>0.13623785253537854</v>
      </c>
      <c r="I83">
        <v>82</v>
      </c>
      <c r="J83">
        <v>40.633000000000003</v>
      </c>
    </row>
    <row r="84" spans="1:10" x14ac:dyDescent="0.3">
      <c r="A84">
        <v>2006</v>
      </c>
      <c r="B84">
        <v>21.532105263157895</v>
      </c>
      <c r="C84">
        <v>691.61</v>
      </c>
      <c r="D84">
        <v>20627547</v>
      </c>
      <c r="E84">
        <v>60400</v>
      </c>
      <c r="F84">
        <v>3.113330527776911E-2</v>
      </c>
      <c r="G84">
        <v>0.88214028618501361</v>
      </c>
      <c r="H84">
        <v>0.13719629386858262</v>
      </c>
      <c r="I84">
        <v>85.9</v>
      </c>
      <c r="J84">
        <v>41.766300000000001</v>
      </c>
    </row>
    <row r="85" spans="1:10" x14ac:dyDescent="0.3">
      <c r="A85">
        <v>2007</v>
      </c>
      <c r="B85">
        <v>21.398947368421052</v>
      </c>
      <c r="C85">
        <v>689.43</v>
      </c>
      <c r="D85">
        <v>21016121</v>
      </c>
      <c r="E85">
        <v>61700</v>
      </c>
      <c r="F85">
        <v>3.1038607789653849E-2</v>
      </c>
      <c r="G85">
        <v>0.88419331741953611</v>
      </c>
      <c r="H85">
        <v>0.13866302920505644</v>
      </c>
      <c r="I85">
        <v>90.1</v>
      </c>
      <c r="J85">
        <v>42.9</v>
      </c>
    </row>
    <row r="86" spans="1:10" x14ac:dyDescent="0.3">
      <c r="A86">
        <v>2008</v>
      </c>
      <c r="B86">
        <v>21.227894736842103</v>
      </c>
      <c r="C86">
        <v>688.1</v>
      </c>
      <c r="D86">
        <v>21475625</v>
      </c>
      <c r="E86">
        <v>62799.999999999993</v>
      </c>
      <c r="F86">
        <v>3.0850014150330042E-2</v>
      </c>
      <c r="G86">
        <v>0.8862463486540586</v>
      </c>
      <c r="H86">
        <v>0.14092116061814267</v>
      </c>
      <c r="I86">
        <v>94.3</v>
      </c>
      <c r="J86">
        <v>44.93333333333333</v>
      </c>
    </row>
    <row r="87" spans="1:10" x14ac:dyDescent="0.3">
      <c r="A87">
        <v>2009</v>
      </c>
      <c r="B87">
        <v>20.858684210526317</v>
      </c>
      <c r="C87">
        <v>676.12</v>
      </c>
      <c r="D87">
        <v>21865623</v>
      </c>
      <c r="E87">
        <v>62500</v>
      </c>
      <c r="F87">
        <v>3.0850565299837776E-2</v>
      </c>
      <c r="G87">
        <v>0.8882993798885811</v>
      </c>
      <c r="H87">
        <v>0.14445895275885806</v>
      </c>
      <c r="I87">
        <v>99.1</v>
      </c>
      <c r="J87">
        <v>46.966666666666669</v>
      </c>
    </row>
    <row r="88" spans="1:10" x14ac:dyDescent="0.3">
      <c r="A88">
        <v>2010</v>
      </c>
      <c r="B88">
        <v>21.093684210526316</v>
      </c>
      <c r="C88">
        <v>688.51</v>
      </c>
      <c r="D88">
        <v>22172469</v>
      </c>
      <c r="E88">
        <v>62700.000000000007</v>
      </c>
      <c r="F88">
        <v>3.0636714369473669E-2</v>
      </c>
      <c r="G88">
        <v>0.89035241112310359</v>
      </c>
      <c r="H88">
        <v>0.14578033686731054</v>
      </c>
      <c r="I88">
        <v>100</v>
      </c>
      <c r="J88">
        <v>36.799999999999997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7</vt:i4>
      </vt:variant>
    </vt:vector>
  </HeadingPairs>
  <TitlesOfParts>
    <vt:vector size="12" baseType="lpstr">
      <vt:lpstr>lr_lfs</vt:lpstr>
      <vt:lpstr>fwc</vt:lpstr>
      <vt:lpstr>fwc_annual</vt:lpstr>
      <vt:lpstr>clio</vt:lpstr>
      <vt:lpstr>clio_use</vt:lpstr>
      <vt:lpstr>lr_lfs!_ftn1</vt:lpstr>
      <vt:lpstr>lr_lfs!_ftn3</vt:lpstr>
      <vt:lpstr>fwc!_ftn4</vt:lpstr>
      <vt:lpstr>fwc!_ftn5</vt:lpstr>
      <vt:lpstr>lr_lfs!_ftnref1</vt:lpstr>
      <vt:lpstr>lr_lfs!_ftnref2</vt:lpstr>
      <vt:lpstr>lr_lfs!_ftnref3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Scott</cp:lastModifiedBy>
  <dcterms:created xsi:type="dcterms:W3CDTF">2021-10-09T05:50:53Z</dcterms:created>
  <dcterms:modified xsi:type="dcterms:W3CDTF">2021-10-09T08:41:37Z</dcterms:modified>
</cp:coreProperties>
</file>