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45" documentId="8_{34DC4501-B446-489E-96F6-9298FA39CBF3}" xr6:coauthVersionLast="46" xr6:coauthVersionMax="46" xr10:uidLastSave="{4FFB34DC-385C-4BB3-8CB3-3A4C9406A8B5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E35" i="1"/>
  <c r="F35" i="1" s="1"/>
  <c r="C31" i="1"/>
  <c r="F31" i="1" s="1"/>
  <c r="C32" i="1"/>
  <c r="F32" i="1" s="1"/>
  <c r="E38" i="1"/>
  <c r="F38" i="1" s="1"/>
  <c r="E37" i="1"/>
  <c r="F37" i="1" s="1"/>
  <c r="E36" i="1"/>
  <c r="F36" i="1" s="1"/>
  <c r="E58" i="1"/>
  <c r="F58" i="1" s="1"/>
  <c r="E54" i="1"/>
  <c r="F54" i="1" s="1"/>
  <c r="E53" i="1"/>
  <c r="F53" i="1" s="1"/>
  <c r="E52" i="1"/>
  <c r="F52" i="1" s="1"/>
  <c r="F56" i="1"/>
  <c r="E56" i="1"/>
  <c r="E55" i="1"/>
  <c r="F55" i="1" s="1"/>
  <c r="E57" i="1"/>
  <c r="F57" i="1" s="1"/>
  <c r="F51" i="1"/>
  <c r="F50" i="1"/>
  <c r="F49" i="1"/>
  <c r="F48" i="1"/>
  <c r="F47" i="1"/>
  <c r="F46" i="1"/>
  <c r="F45" i="1"/>
  <c r="F44" i="1"/>
  <c r="F43" i="1"/>
  <c r="F42" i="1"/>
  <c r="F41" i="1"/>
  <c r="F40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F39" i="1" s="1"/>
  <c r="E34" i="1"/>
  <c r="C34" i="1"/>
  <c r="F34" i="1" s="1"/>
  <c r="E33" i="1"/>
  <c r="C33" i="1"/>
  <c r="F33" i="1" s="1"/>
  <c r="E32" i="1"/>
  <c r="E31" i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<sst xmlns="http://schemas.openxmlformats.org/spreadsheetml/2006/main" count="343" uniqueCount="148">
  <si>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</si>
  <si>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</si>
  <si>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</si>
  <si>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</si>
  <si>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</si>
  <si>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</si>
  <si>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</si>
  <si>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</si>
  <si>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</si>
  <si>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</si>
  <si>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</si>
  <si>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</si>
  <si>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</si>
  <si>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</si>
  <si>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</si>
  <si>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</si>
  <si>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</si>
  <si>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</si>
  <si>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</si>
  <si>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</si>
  <si>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</si>
  <si>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</si>
  <si>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</si>
  <si>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</si>
  <si>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</si>
  <si>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</si>
  <si>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</si>
  <si>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</si>
  <si>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</si>
  <si>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</si>
  <si>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</si>
  <si>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</si>
  <si>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</si>
  <si>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</si>
  <si>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</si>
  <si>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</si>
  <si>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</si>
  <si>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</si>
  <si>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</si>
  <si>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</si>
  <si>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</si>
  <si>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</si>
  <si>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</si>
  <si>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</si>
  <si>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</si>
  <si>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</si>
  <si>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</si>
  <si>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</si>
  <si>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</si>
  <si>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</si>
  <si>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</si>
  <si>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</si>
  <si>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</si>
  <si>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</si>
  <si>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</si>
  <si>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</si>
  <si>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</si>
  <si>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</si>
  <si>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</si>
  <si>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</si>
  <si>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</si>
  <si>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</si>
  <si>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</si>
  <si>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</si>
  <si>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</si>
  <si>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</si>
  <si>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</si>
  <si>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</si>
  <si>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</si>
  <si>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</si>
  <si>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</si>
  <si>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</si>
  <si>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</si>
  <si>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</si>
  <si>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</si>
  <si>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</si>
  <si>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</si>
  <si>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</si>
  <si>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</si>
  <si>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</si>
  <si>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</si>
  <si>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</si>
  <si>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</si>
  <si>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</si>
  <si>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</si>
  <si>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</si>
  <si>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</si>
  <si>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</si>
  <si>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</si>
  <si>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</si>
  <si>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</si>
  <si>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</si>
  <si>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</si>
  <si>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</si>
  <si>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</si>
  <si>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</si>
  <si>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</si>
  <si>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</si>
  <si>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</si>
  <si>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</si>
  <si>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</si>
  <si>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</si>
  <si>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</si>
  <si>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</si>
  <si>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</si>
  <si>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</si>
  <si>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</si>
  <si>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</si>
  <si>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</si>
  <si>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</si>
  <si>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</si>
  <si>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</si>
  <si>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</si>
  <si>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</si>
  <si>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</si>
  <si>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</si>
  <si>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</si>
  <si>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</si>
  <si>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</si>
  <si>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</si>
  <si>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</si>
  <si>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</si>
  <si>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http://http://rses.anu.edu.au/seismology/AuSREM/AusMoho/</t>
  </si>
  <si>
    <t xml:space="preserve">Work in progress - 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</si>
  <si>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</si>
  <si>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</si>
  <si>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</si>
  <si>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</si>
  <si>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</si>
  <si>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</si>
  <si>
    <t>National Weathering Intensity Index</t>
  </si>
  <si>
    <t>Moho Work in Progress</t>
  </si>
  <si>
    <t>http://pid.geoscience.gov.au/dataset/ga/132275</t>
  </si>
  <si>
    <t>http://pid.geoscience.gov.au/dataset/ga/131519</t>
  </si>
  <si>
    <t>http://pid.geoscience.gov.au/dataset/ga/131505</t>
  </si>
  <si>
    <t>http://pid.geoscience.gov.au/dataset/ga/131512</t>
  </si>
  <si>
    <t>TMI 1VD</t>
  </si>
  <si>
    <t>TMI RTP (reduced to pole)</t>
  </si>
  <si>
    <t>TMI (total magnetic intensity) 80m</t>
  </si>
  <si>
    <t>TMI (total magnetic intensity) 40m</t>
  </si>
  <si>
    <t>Radiometric Grid of Australia (Radmap) v4 2019, filtered terrestrial dose rate</t>
  </si>
  <si>
    <t>Radiometric Grid of Australia (Radmap) v4 2019, filtered pct potassium grid</t>
  </si>
  <si>
    <t>Radiometric Grid of Australia (Radmap) v4 2019, filtered ppm thorium</t>
  </si>
  <si>
    <t>Radiometric Grid of Australia (Radmap) v4 2019, filtered ppm uranium</t>
  </si>
  <si>
    <t>http://pid.geoscience.gov.au/dataset/ga/131960</t>
  </si>
  <si>
    <t>http://pid.geoscience.gov.au/dataset/ga/131974</t>
  </si>
  <si>
    <t>http://pid.geoscience.gov.au/dataset/ga/131988</t>
  </si>
  <si>
    <t>http://pid.geoscience.gov.au/dataset/ga/131978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</si>
</sst>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s://protect-au.mimecast.com/s/0Yd9CYWL4jILNYEAi0-ij7?domain=osf.io/" TargetMode="External"/><Relationship Id="rId1" Type="http://schemas.openxmlformats.org/officeDocument/2006/relationships/hyperlink" Target="http://http/rses.anu.edu.au/seismology/AuSREM/AusMoho/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ecat.ga.gov.au/geonetwork/srv/eng/catalog.search" TargetMode="External"/><Relationship Id="rId4" Type="http://schemas.openxmlformats.org/officeDocument/2006/relationships/hyperlink" Target="https://protect-au.mimecast.com/s/0Yd9CYWL4jILNYEAi0-ij7?domain=osf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M58"/>
  <sheetViews>
    <sheetView tabSelected="1" workbookViewId="0">
      <pane ySplit="1" topLeftCell="A33" activePane="bottomLeft" state="frozen"/>
      <selection pane="bottomLeft" activeCell="C48" sqref="C48:C51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  <col min="11" max="11" width="14" bestFit="1" customWidth="1"/>
    <col min="12" max="12" width="17.21875" bestFit="1" customWidth="1"/>
  </cols>
  <sheetData>
    <row r="1" spans="1:13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69</v>
      </c>
      <c r="G1" s="1" t="s">
        <v>2</v>
      </c>
      <c r="H1" s="1" t="s">
        <v>74</v>
      </c>
      <c r="I1" s="1" t="s">
        <v>1</v>
      </c>
      <c r="J1" s="1" t="s">
        <v>5</v>
      </c>
      <c r="K1" s="1" t="s">
        <v>12</v>
      </c>
      <c r="L1" s="1" t="s">
        <v>31</v>
      </c>
      <c r="M1" s="1" t="s">
        <v>88</v>
      </c>
    </row>
    <row r="2" spans="1:13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79</v>
      </c>
      <c r="L2" t="s">
        <v>13</v>
      </c>
      <c r="M2" t="s">
        <v>29</v>
      </c>
    </row>
    <row r="3" spans="1:13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79</v>
      </c>
      <c r="L3" t="s">
        <v>13</v>
      </c>
      <c r="M3" t="s">
        <v>29</v>
      </c>
    </row>
    <row r="4" spans="1:13">
      <c r="A4" t="s">
        <v>58</v>
      </c>
      <c r="B4">
        <v>3</v>
      </c>
      <c r="C4" s="7">
        <f t="shared" ref="C4:C5" si="1">48.27/48.27</f>
        <v>1</v>
      </c>
      <c r="D4" s="8">
        <v>80</v>
      </c>
      <c r="E4" s="4">
        <f t="shared" ref="E4:E5" si="2">1/D4</f>
        <v>1.2500000000000001E-2</v>
      </c>
      <c r="F4" s="4">
        <f t="shared" si="0"/>
        <v>11.25</v>
      </c>
      <c r="G4">
        <v>2015</v>
      </c>
      <c r="H4" t="s">
        <v>4</v>
      </c>
      <c r="I4" s="2" t="s">
        <v>70</v>
      </c>
      <c r="J4" s="3" t="s">
        <v>71</v>
      </c>
      <c r="K4" t="s">
        <v>79</v>
      </c>
      <c r="L4" t="s">
        <v>73</v>
      </c>
      <c r="M4" t="s">
        <v>72</v>
      </c>
    </row>
    <row r="5" spans="1:13">
      <c r="A5" t="s">
        <v>59</v>
      </c>
      <c r="B5">
        <v>3</v>
      </c>
      <c r="C5" s="7">
        <f t="shared" si="1"/>
        <v>1</v>
      </c>
      <c r="D5" s="8">
        <v>80</v>
      </c>
      <c r="E5" s="4">
        <f t="shared" si="2"/>
        <v>1.2500000000000001E-2</v>
      </c>
      <c r="F5" s="4">
        <f t="shared" si="0"/>
        <v>11.25</v>
      </c>
      <c r="G5">
        <v>2015</v>
      </c>
      <c r="H5" t="s">
        <v>4</v>
      </c>
      <c r="I5" s="2" t="s">
        <v>61</v>
      </c>
      <c r="J5" s="3" t="s">
        <v>60</v>
      </c>
      <c r="K5" t="s">
        <v>79</v>
      </c>
      <c r="L5" t="s">
        <v>73</v>
      </c>
      <c r="M5" t="s">
        <v>72</v>
      </c>
    </row>
    <row r="6" spans="1:13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3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3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3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3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3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3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3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3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3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3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67</v>
      </c>
      <c r="J19" s="3" t="s">
        <v>68</v>
      </c>
      <c r="K19" t="s">
        <v>79</v>
      </c>
      <c r="L19" t="s">
        <v>49</v>
      </c>
      <c r="M19" t="s">
        <v>72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79</v>
      </c>
      <c r="L20" t="s">
        <v>49</v>
      </c>
      <c r="M20" t="s">
        <v>72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79</v>
      </c>
      <c r="L21" t="s">
        <v>49</v>
      </c>
      <c r="M21" t="s">
        <v>72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79</v>
      </c>
      <c r="L22" t="s">
        <v>49</v>
      </c>
      <c r="M22" t="s">
        <v>72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81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87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J29" t="s">
        <v>84</v>
      </c>
      <c r="K29" t="s">
        <v>48</v>
      </c>
      <c r="L29" t="s">
        <v>56</v>
      </c>
    </row>
    <row r="30" spans="1:13">
      <c r="A30" t="s">
        <v>75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76</v>
      </c>
      <c r="I30" t="s">
        <v>77</v>
      </c>
      <c r="J30" s="3" t="s">
        <v>78</v>
      </c>
      <c r="K30" t="s">
        <v>79</v>
      </c>
      <c r="L30" t="s">
        <v>80</v>
      </c>
      <c r="M30" t="s">
        <v>72</v>
      </c>
    </row>
    <row r="31" spans="1:13">
      <c r="A31" t="s">
        <v>82</v>
      </c>
      <c r="B31">
        <v>2</v>
      </c>
      <c r="C31" s="7">
        <f>35.52/35.76*C32</f>
        <v>0.98491216201097476</v>
      </c>
      <c r="D31">
        <v>90</v>
      </c>
      <c r="E31" s="4">
        <f t="shared" si="7"/>
        <v>1.1111111111111112E-2</v>
      </c>
      <c r="F31" s="4">
        <f t="shared" ref="F31:F33" si="8">ROUND(B31*C31*E31*100*3,2)</f>
        <v>6.57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83</v>
      </c>
      <c r="B32">
        <v>2</v>
      </c>
      <c r="C32" s="7">
        <f>50.56/50.99</f>
        <v>0.99156697391645421</v>
      </c>
      <c r="D32">
        <v>90</v>
      </c>
      <c r="E32" s="4">
        <f t="shared" si="7"/>
        <v>1.1111111111111112E-2</v>
      </c>
      <c r="F32" s="4">
        <f t="shared" si="8"/>
        <v>6.61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  <row r="33" spans="1:13">
      <c r="A33" t="s">
        <v>54</v>
      </c>
      <c r="B33">
        <v>1</v>
      </c>
      <c r="C33" s="7">
        <f>2/3</f>
        <v>0.66666666666666663</v>
      </c>
      <c r="D33">
        <v>1000</v>
      </c>
      <c r="E33" s="4">
        <f t="shared" ref="E33" si="9">1/D33</f>
        <v>1E-3</v>
      </c>
      <c r="F33" s="4">
        <f t="shared" si="8"/>
        <v>0.2</v>
      </c>
      <c r="G33">
        <v>2012</v>
      </c>
      <c r="H33" t="s">
        <v>4</v>
      </c>
      <c r="I33" t="s">
        <v>62</v>
      </c>
      <c r="K33" t="s">
        <v>48</v>
      </c>
      <c r="L33" t="s">
        <v>87</v>
      </c>
    </row>
    <row r="34" spans="1:13">
      <c r="A34" t="s">
        <v>85</v>
      </c>
      <c r="B34">
        <v>1</v>
      </c>
      <c r="C34" s="7">
        <f>2/3</f>
        <v>0.66666666666666663</v>
      </c>
      <c r="D34">
        <v>1000</v>
      </c>
      <c r="E34" s="4">
        <f t="shared" ref="E34:E35" si="10">1/D34</f>
        <v>1E-3</v>
      </c>
      <c r="F34" s="4">
        <f t="shared" ref="F34:F35" si="11">ROUND(B34*C34*E34*100*3,2)</f>
        <v>0.2</v>
      </c>
      <c r="G34">
        <v>2012</v>
      </c>
      <c r="H34" t="s">
        <v>4</v>
      </c>
      <c r="I34" t="s">
        <v>62</v>
      </c>
      <c r="J34" t="s">
        <v>86</v>
      </c>
      <c r="K34" t="s">
        <v>48</v>
      </c>
      <c r="L34" t="s">
        <v>87</v>
      </c>
    </row>
    <row r="35" spans="1:13">
      <c r="A35" t="s">
        <v>89</v>
      </c>
      <c r="B35">
        <v>2</v>
      </c>
      <c r="C35" s="7">
        <v>1</v>
      </c>
      <c r="D35">
        <v>12000</v>
      </c>
      <c r="E35" s="4">
        <f t="shared" si="10"/>
        <v>8.3333333333333331E-5</v>
      </c>
      <c r="F35" s="4">
        <f t="shared" si="11"/>
        <v>0.05</v>
      </c>
      <c r="G35">
        <v>2020</v>
      </c>
      <c r="H35" t="s">
        <v>4</v>
      </c>
      <c r="I35" t="s">
        <v>128</v>
      </c>
      <c r="K35" t="s">
        <v>48</v>
      </c>
      <c r="L35" t="s">
        <v>93</v>
      </c>
      <c r="M35" t="s">
        <v>94</v>
      </c>
    </row>
    <row r="36" spans="1:13">
      <c r="A36" t="s">
        <v>91</v>
      </c>
      <c r="C36" s="7">
        <v>1</v>
      </c>
      <c r="D36">
        <v>5000</v>
      </c>
      <c r="E36" s="4">
        <f t="shared" ref="E36:E38" si="12">1/D36</f>
        <v>2.0000000000000001E-4</v>
      </c>
      <c r="F36" s="4">
        <f t="shared" ref="F36:F38" si="13">ROUND(B36*C36*E36*100*3,2)</f>
        <v>0</v>
      </c>
      <c r="G36">
        <v>1987</v>
      </c>
      <c r="H36" t="s">
        <v>4</v>
      </c>
      <c r="I36" s="2" t="s">
        <v>127</v>
      </c>
      <c r="K36" t="s">
        <v>48</v>
      </c>
      <c r="L36" t="s">
        <v>121</v>
      </c>
    </row>
    <row r="37" spans="1:13">
      <c r="A37" t="s">
        <v>90</v>
      </c>
      <c r="C37" s="7">
        <v>1</v>
      </c>
      <c r="D37">
        <v>5000</v>
      </c>
      <c r="E37" s="4">
        <f t="shared" si="12"/>
        <v>2.0000000000000001E-4</v>
      </c>
      <c r="F37" s="4">
        <f t="shared" si="13"/>
        <v>0</v>
      </c>
      <c r="G37">
        <v>1987</v>
      </c>
      <c r="H37" t="s">
        <v>4</v>
      </c>
      <c r="I37" s="2" t="s">
        <v>127</v>
      </c>
      <c r="K37" t="s">
        <v>48</v>
      </c>
      <c r="L37" t="s">
        <v>121</v>
      </c>
    </row>
    <row r="38" spans="1:13">
      <c r="A38" t="s">
        <v>92</v>
      </c>
      <c r="C38" s="7">
        <v>1</v>
      </c>
      <c r="D38">
        <v>5000</v>
      </c>
      <c r="E38" s="4">
        <f t="shared" si="12"/>
        <v>2.0000000000000001E-4</v>
      </c>
      <c r="F38" s="4">
        <f t="shared" si="13"/>
        <v>0</v>
      </c>
      <c r="G38">
        <v>1987</v>
      </c>
      <c r="H38" t="s">
        <v>4</v>
      </c>
      <c r="I38" s="2" t="s">
        <v>127</v>
      </c>
      <c r="K38" t="s">
        <v>48</v>
      </c>
      <c r="L38" t="s">
        <v>121</v>
      </c>
    </row>
    <row r="39" spans="1:13">
      <c r="A39" t="s">
        <v>95</v>
      </c>
      <c r="B39">
        <v>1</v>
      </c>
      <c r="C39" s="7">
        <v>1</v>
      </c>
      <c r="D39">
        <v>1000</v>
      </c>
      <c r="E39" s="4">
        <f t="shared" ref="E39:E54" si="14">1/D39</f>
        <v>1E-3</v>
      </c>
      <c r="F39" s="4">
        <f t="shared" ref="F39:F54" si="15">ROUND(B39*C39*E39*100*3,2)</f>
        <v>0.3</v>
      </c>
      <c r="G39">
        <v>2012</v>
      </c>
      <c r="H39" t="s">
        <v>4</v>
      </c>
      <c r="I39" t="s">
        <v>62</v>
      </c>
      <c r="J39" t="s">
        <v>96</v>
      </c>
      <c r="K39" t="s">
        <v>48</v>
      </c>
      <c r="L39" t="s">
        <v>64</v>
      </c>
    </row>
    <row r="40" spans="1:13">
      <c r="A40" t="s">
        <v>97</v>
      </c>
      <c r="B40">
        <v>3</v>
      </c>
      <c r="C40" s="7">
        <v>1</v>
      </c>
      <c r="D40">
        <v>400</v>
      </c>
      <c r="E40" s="4">
        <f t="shared" si="14"/>
        <v>2.5000000000000001E-3</v>
      </c>
      <c r="F40" s="4">
        <f t="shared" si="15"/>
        <v>2.25</v>
      </c>
      <c r="G40">
        <v>2019</v>
      </c>
      <c r="H40" t="s">
        <v>4</v>
      </c>
      <c r="K40" t="s">
        <v>79</v>
      </c>
      <c r="L40" t="s">
        <v>114</v>
      </c>
    </row>
    <row r="41" spans="1:13">
      <c r="A41" t="s">
        <v>98</v>
      </c>
      <c r="B41">
        <v>3</v>
      </c>
      <c r="C41" s="7">
        <v>1</v>
      </c>
      <c r="D41">
        <v>400</v>
      </c>
      <c r="E41" s="4">
        <f t="shared" si="14"/>
        <v>2.5000000000000001E-3</v>
      </c>
      <c r="F41" s="4">
        <f t="shared" si="15"/>
        <v>2.25</v>
      </c>
      <c r="G41">
        <v>2019</v>
      </c>
      <c r="H41" t="s">
        <v>4</v>
      </c>
      <c r="K41" t="s">
        <v>79</v>
      </c>
      <c r="L41" t="s">
        <v>114</v>
      </c>
    </row>
    <row r="42" spans="1:13">
      <c r="A42" t="s">
        <v>99</v>
      </c>
      <c r="B42">
        <v>3</v>
      </c>
      <c r="C42" s="7">
        <v>1</v>
      </c>
      <c r="D42">
        <v>400</v>
      </c>
      <c r="E42" s="4">
        <f t="shared" si="14"/>
        <v>2.5000000000000001E-3</v>
      </c>
      <c r="F42" s="4">
        <f t="shared" si="15"/>
        <v>2.25</v>
      </c>
      <c r="G42">
        <v>2019</v>
      </c>
      <c r="H42" t="s">
        <v>4</v>
      </c>
      <c r="K42" t="s">
        <v>79</v>
      </c>
      <c r="L42" t="s">
        <v>114</v>
      </c>
    </row>
    <row r="43" spans="1:13">
      <c r="A43" t="s">
        <v>100</v>
      </c>
      <c r="B43">
        <v>3</v>
      </c>
      <c r="C43" s="7">
        <v>1</v>
      </c>
      <c r="D43">
        <v>400</v>
      </c>
      <c r="E43" s="4">
        <f t="shared" si="14"/>
        <v>2.5000000000000001E-3</v>
      </c>
      <c r="F43" s="4">
        <f t="shared" si="15"/>
        <v>2.25</v>
      </c>
      <c r="G43">
        <v>2019</v>
      </c>
      <c r="H43" t="s">
        <v>4</v>
      </c>
      <c r="K43" t="s">
        <v>79</v>
      </c>
      <c r="L43" t="s">
        <v>114</v>
      </c>
    </row>
    <row r="44" spans="1:13">
      <c r="A44" t="s">
        <v>101</v>
      </c>
      <c r="B44">
        <v>3</v>
      </c>
      <c r="C44" s="7">
        <v>1</v>
      </c>
      <c r="D44">
        <v>80</v>
      </c>
      <c r="E44" s="4">
        <f t="shared" si="14"/>
        <v>1.2500000000000001E-2</v>
      </c>
      <c r="F44" s="4">
        <f t="shared" si="15"/>
        <v>11.25</v>
      </c>
      <c r="G44">
        <v>2019</v>
      </c>
      <c r="H44" t="s">
        <v>4</v>
      </c>
      <c r="I44" t="s">
        <v>134</v>
      </c>
      <c r="J44" t="s">
        <v>138</v>
      </c>
      <c r="K44" t="s">
        <v>79</v>
      </c>
      <c r="L44" t="s">
        <v>114</v>
      </c>
    </row>
    <row r="45" spans="1:13">
      <c r="A45" t="s">
        <v>106</v>
      </c>
      <c r="B45">
        <v>3</v>
      </c>
      <c r="C45" s="7">
        <v>1</v>
      </c>
      <c r="D45">
        <v>40</v>
      </c>
      <c r="E45" s="4">
        <f t="shared" si="14"/>
        <v>2.5000000000000001E-2</v>
      </c>
      <c r="F45" s="4">
        <f t="shared" si="15"/>
        <v>22.5</v>
      </c>
      <c r="G45">
        <v>2019</v>
      </c>
      <c r="H45" t="s">
        <v>4</v>
      </c>
      <c r="I45" t="s">
        <v>135</v>
      </c>
      <c r="J45" t="s">
        <v>139</v>
      </c>
      <c r="K45" t="s">
        <v>79</v>
      </c>
      <c r="L45" t="s">
        <v>114</v>
      </c>
    </row>
    <row r="46" spans="1:13">
      <c r="A46" t="s">
        <v>103</v>
      </c>
      <c r="B46">
        <v>3</v>
      </c>
      <c r="C46" s="7">
        <v>1</v>
      </c>
      <c r="D46">
        <v>80</v>
      </c>
      <c r="E46" s="4">
        <f t="shared" si="14"/>
        <v>1.2500000000000001E-2</v>
      </c>
      <c r="F46" s="4">
        <f t="shared" si="15"/>
        <v>11.25</v>
      </c>
      <c r="G46">
        <v>2019</v>
      </c>
      <c r="H46" t="s">
        <v>4</v>
      </c>
      <c r="I46" t="s">
        <v>132</v>
      </c>
      <c r="J46" t="s">
        <v>136</v>
      </c>
      <c r="K46" t="s">
        <v>79</v>
      </c>
      <c r="L46" t="s">
        <v>114</v>
      </c>
    </row>
    <row r="47" spans="1:13">
      <c r="A47" t="s">
        <v>104</v>
      </c>
      <c r="B47">
        <v>3</v>
      </c>
      <c r="C47" s="7">
        <v>1</v>
      </c>
      <c r="D47">
        <v>80</v>
      </c>
      <c r="E47" s="4">
        <f t="shared" si="14"/>
        <v>1.2500000000000001E-2</v>
      </c>
      <c r="F47" s="4">
        <f t="shared" si="15"/>
        <v>11.25</v>
      </c>
      <c r="G47">
        <v>2019</v>
      </c>
      <c r="H47" t="s">
        <v>4</v>
      </c>
      <c r="I47" t="s">
        <v>133</v>
      </c>
      <c r="J47" t="s">
        <v>137</v>
      </c>
      <c r="K47" t="s">
        <v>79</v>
      </c>
      <c r="L47" t="s">
        <v>114</v>
      </c>
    </row>
    <row r="48" spans="1:13">
      <c r="A48" t="s">
        <v>105</v>
      </c>
      <c r="B48">
        <v>3</v>
      </c>
      <c r="C48" s="7">
        <f t="shared" ref="C48:C51" si="16">47.23/48.27</f>
        <v>0.97845452662108956</v>
      </c>
      <c r="D48">
        <v>110</v>
      </c>
      <c r="E48" s="4">
        <f t="shared" si="14"/>
        <v>9.0909090909090905E-3</v>
      </c>
      <c r="F48" s="4">
        <f t="shared" si="15"/>
        <v>8.01</v>
      </c>
      <c r="G48">
        <v>2019</v>
      </c>
      <c r="H48" t="s">
        <v>4</v>
      </c>
      <c r="I48" t="s">
        <v>144</v>
      </c>
      <c r="J48" t="s">
        <v>140</v>
      </c>
      <c r="K48" t="s">
        <v>79</v>
      </c>
      <c r="L48" t="s">
        <v>114</v>
      </c>
    </row>
    <row r="49" spans="1:13">
      <c r="A49" t="s">
        <v>102</v>
      </c>
      <c r="B49">
        <v>3</v>
      </c>
      <c r="C49" s="7">
        <f t="shared" si="16"/>
        <v>0.97845452662108956</v>
      </c>
      <c r="D49">
        <v>110</v>
      </c>
      <c r="E49" s="4">
        <f t="shared" si="14"/>
        <v>9.0909090909090905E-3</v>
      </c>
      <c r="F49" s="4">
        <f t="shared" si="15"/>
        <v>8.01</v>
      </c>
      <c r="G49">
        <v>2019</v>
      </c>
      <c r="H49" t="s">
        <v>4</v>
      </c>
      <c r="I49" t="s">
        <v>145</v>
      </c>
      <c r="J49" t="s">
        <v>143</v>
      </c>
      <c r="K49" t="s">
        <v>79</v>
      </c>
      <c r="L49" t="s">
        <v>114</v>
      </c>
    </row>
    <row r="50" spans="1:13">
      <c r="A50" t="s">
        <v>107</v>
      </c>
      <c r="B50">
        <v>3</v>
      </c>
      <c r="C50" s="7">
        <f t="shared" si="16"/>
        <v>0.97845452662108956</v>
      </c>
      <c r="D50">
        <v>110</v>
      </c>
      <c r="E50" s="4">
        <f t="shared" si="14"/>
        <v>9.0909090909090905E-3</v>
      </c>
      <c r="F50" s="4">
        <f t="shared" si="15"/>
        <v>8.01</v>
      </c>
      <c r="G50">
        <v>2019</v>
      </c>
      <c r="H50" t="s">
        <v>4</v>
      </c>
      <c r="I50" t="s">
        <v>146</v>
      </c>
      <c r="J50" t="s">
        <v>142</v>
      </c>
      <c r="K50" t="s">
        <v>79</v>
      </c>
      <c r="L50" t="s">
        <v>114</v>
      </c>
    </row>
    <row r="51" spans="1:13">
      <c r="A51" t="s">
        <v>108</v>
      </c>
      <c r="B51">
        <v>3</v>
      </c>
      <c r="C51" s="7">
        <f t="shared" si="16"/>
        <v>0.97845452662108956</v>
      </c>
      <c r="D51">
        <v>110</v>
      </c>
      <c r="E51" s="4">
        <f t="shared" si="14"/>
        <v>9.0909090909090905E-3</v>
      </c>
      <c r="F51" s="4">
        <f t="shared" si="15"/>
        <v>8.01</v>
      </c>
      <c r="G51">
        <v>2019</v>
      </c>
      <c r="H51" t="s">
        <v>4</v>
      </c>
      <c r="I51" t="s">
        <v>147</v>
      </c>
      <c r="J51" t="s">
        <v>141</v>
      </c>
      <c r="K51" t="s">
        <v>79</v>
      </c>
      <c r="L51" t="s">
        <v>114</v>
      </c>
    </row>
    <row r="52" spans="1:13">
      <c r="A52" t="s">
        <v>109</v>
      </c>
      <c r="B52">
        <v>2</v>
      </c>
      <c r="C52" s="7">
        <v>1</v>
      </c>
      <c r="D52">
        <v>10000</v>
      </c>
      <c r="E52" s="4">
        <f t="shared" si="14"/>
        <v>1E-4</v>
      </c>
      <c r="F52" s="4">
        <f t="shared" si="15"/>
        <v>0.06</v>
      </c>
      <c r="G52">
        <v>2020</v>
      </c>
      <c r="H52" t="s">
        <v>4</v>
      </c>
      <c r="I52" s="9" t="s">
        <v>124</v>
      </c>
      <c r="K52" t="s">
        <v>79</v>
      </c>
      <c r="L52" t="s">
        <v>114</v>
      </c>
    </row>
    <row r="53" spans="1:13">
      <c r="A53" t="s">
        <v>112</v>
      </c>
      <c r="B53">
        <v>2</v>
      </c>
      <c r="C53" s="7">
        <v>1</v>
      </c>
      <c r="D53">
        <v>10000</v>
      </c>
      <c r="E53" s="4">
        <f t="shared" si="14"/>
        <v>1E-4</v>
      </c>
      <c r="F53" s="4">
        <f t="shared" si="15"/>
        <v>0.06</v>
      </c>
      <c r="G53">
        <v>2020</v>
      </c>
      <c r="H53" t="s">
        <v>4</v>
      </c>
      <c r="I53" s="9" t="s">
        <v>124</v>
      </c>
      <c r="K53" t="s">
        <v>79</v>
      </c>
      <c r="L53" t="s">
        <v>114</v>
      </c>
    </row>
    <row r="54" spans="1:13">
      <c r="A54" t="s">
        <v>113</v>
      </c>
      <c r="B54">
        <v>2</v>
      </c>
      <c r="C54" s="7">
        <v>1</v>
      </c>
      <c r="D54">
        <v>10000</v>
      </c>
      <c r="E54" s="4">
        <f t="shared" si="14"/>
        <v>1E-4</v>
      </c>
      <c r="F54" s="4">
        <f t="shared" si="15"/>
        <v>0.06</v>
      </c>
      <c r="G54">
        <v>2020</v>
      </c>
      <c r="H54" t="s">
        <v>4</v>
      </c>
      <c r="I54" s="9" t="s">
        <v>124</v>
      </c>
      <c r="K54" t="s">
        <v>79</v>
      </c>
      <c r="L54" t="s">
        <v>114</v>
      </c>
    </row>
    <row r="55" spans="1:13">
      <c r="A55" t="s">
        <v>110</v>
      </c>
      <c r="B55">
        <v>2</v>
      </c>
      <c r="C55" s="7">
        <v>1</v>
      </c>
      <c r="D55">
        <v>1000</v>
      </c>
      <c r="E55" s="4">
        <f t="shared" ref="E55:E56" si="17">1/D55</f>
        <v>1E-3</v>
      </c>
      <c r="F55" s="4">
        <f t="shared" ref="F55:F56" si="18">ROUND(B55*C55*E55*100*3,2)</f>
        <v>0.6</v>
      </c>
      <c r="G55">
        <v>2016</v>
      </c>
      <c r="H55" t="s">
        <v>4</v>
      </c>
      <c r="I55" t="s">
        <v>117</v>
      </c>
      <c r="J55" s="5" t="s">
        <v>118</v>
      </c>
      <c r="K55" t="s">
        <v>45</v>
      </c>
      <c r="L55" t="s">
        <v>119</v>
      </c>
    </row>
    <row r="56" spans="1:13">
      <c r="A56" t="s">
        <v>111</v>
      </c>
      <c r="B56">
        <v>2</v>
      </c>
      <c r="C56" s="7">
        <v>1</v>
      </c>
      <c r="D56">
        <v>1000</v>
      </c>
      <c r="E56" s="4">
        <f t="shared" si="17"/>
        <v>1E-3</v>
      </c>
      <c r="F56" s="4">
        <f t="shared" si="18"/>
        <v>0.6</v>
      </c>
      <c r="G56">
        <v>2015</v>
      </c>
      <c r="H56" t="s">
        <v>4</v>
      </c>
      <c r="I56" t="s">
        <v>125</v>
      </c>
      <c r="J56" t="s">
        <v>130</v>
      </c>
      <c r="K56" t="s">
        <v>45</v>
      </c>
      <c r="L56" t="s">
        <v>120</v>
      </c>
    </row>
    <row r="57" spans="1:13">
      <c r="A57" t="s">
        <v>115</v>
      </c>
      <c r="B57">
        <v>2</v>
      </c>
      <c r="C57" s="7">
        <v>1</v>
      </c>
      <c r="D57">
        <v>90</v>
      </c>
      <c r="E57" s="4">
        <f t="shared" ref="E57:E58" si="19">1/D57</f>
        <v>1.1111111111111112E-2</v>
      </c>
      <c r="F57" s="4">
        <f t="shared" ref="F57:F58" si="20">ROUND(B57*C57*E57*100*3,2)</f>
        <v>6.67</v>
      </c>
      <c r="G57">
        <v>2018</v>
      </c>
      <c r="H57" t="s">
        <v>4</v>
      </c>
      <c r="I57" t="s">
        <v>126</v>
      </c>
      <c r="J57" t="s">
        <v>116</v>
      </c>
      <c r="K57" t="s">
        <v>48</v>
      </c>
      <c r="L57" t="s">
        <v>47</v>
      </c>
    </row>
    <row r="58" spans="1:13">
      <c r="A58" t="s">
        <v>129</v>
      </c>
      <c r="B58">
        <v>2</v>
      </c>
      <c r="C58" s="7">
        <v>1</v>
      </c>
      <c r="D58">
        <v>5000</v>
      </c>
      <c r="E58" s="4">
        <f t="shared" si="19"/>
        <v>2.0000000000000001E-4</v>
      </c>
      <c r="F58" s="4">
        <f t="shared" si="20"/>
        <v>0.12</v>
      </c>
      <c r="G58">
        <v>2020</v>
      </c>
      <c r="H58" t="s">
        <v>4</v>
      </c>
      <c r="I58" s="2" t="s">
        <v>122</v>
      </c>
      <c r="J58" t="s">
        <v>131</v>
      </c>
      <c r="K58" t="s">
        <v>79</v>
      </c>
      <c r="L58" t="s">
        <v>114</v>
      </c>
      <c r="M58" t="s">
        <v>123</v>
      </c>
    </row>
  </sheetData>
  <hyperlinks>
    <hyperlink ref="I58" r:id="rId1" xr:uid="{2E3D4E5B-A2BF-4891-945A-0ACA39A140AA}"/>
    <hyperlink ref="I52" r:id="rId2" display="https://protect-au.mimecast.com/s/0Yd9CYWL4jILNYEAi0-ij7?domain=osf.io/" xr:uid="{9DC39983-D2E9-421E-B4B3-A0D0995BB0BF}"/>
    <hyperlink ref="I53" r:id="rId3" display="https://protect-au.mimecast.com/s/0Yd9CYWL4jILNYEAi0-ij7?domain=osf.io/" xr:uid="{800D1A09-A20D-48CE-A3BB-2013201C2F45}"/>
    <hyperlink ref="I54" r:id="rId4" display="https://protect-au.mimecast.com/s/0Yd9CYWL4jILNYEAi0-ij7?domain=osf.io/" xr:uid="{7DDF99EC-A458-4184-A9B4-3BE563863137}"/>
    <hyperlink ref="I38" r:id="rId5" location="/metadata/32368" xr:uid="{0ABA7C62-409C-426D-A626-2A8A6ED63EBD}"/>
    <hyperlink ref="I37" r:id="rId6" location="/metadata/32368" xr:uid="{2A097C8C-8CE4-4A56-A774-08985F743228}"/>
    <hyperlink ref="I36" r:id="rId7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2021-02-15T01:30:42Z</dcterms:modified>
</cp:coreProperties>
</file>