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Richard\Documents\(1) Work docs\(2)Sheets\"/>
    </mc:Choice>
  </mc:AlternateContent>
  <bookViews>
    <workbookView xWindow="0" yWindow="0" windowWidth="10260" windowHeight="4320"/>
  </bookViews>
  <sheets>
    <sheet name="Tax calculator v2.1" sheetId="5" r:id="rId1"/>
    <sheet name="Tax calculator v1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5" l="1"/>
  <c r="F15" i="5"/>
  <c r="F14" i="5"/>
  <c r="F13" i="5"/>
  <c r="F12" i="5"/>
  <c r="F11" i="5"/>
  <c r="F10" i="5"/>
  <c r="C6" i="1"/>
  <c r="C4" i="1"/>
  <c r="E16" i="5"/>
  <c r="E15" i="5"/>
  <c r="E14" i="5"/>
  <c r="E13" i="5"/>
  <c r="E12" i="5"/>
  <c r="E11" i="5"/>
  <c r="C3" i="5" l="1"/>
  <c r="C4" i="5" s="1"/>
</calcChain>
</file>

<file path=xl/sharedStrings.xml><?xml version="1.0" encoding="utf-8"?>
<sst xmlns="http://schemas.openxmlformats.org/spreadsheetml/2006/main" count="63" uniqueCount="44">
  <si>
    <t>Tax paid:</t>
  </si>
  <si>
    <t>Amount left:</t>
  </si>
  <si>
    <r>
      <rPr>
        <sz val="11"/>
        <color theme="1"/>
        <rFont val="Calibri"/>
        <family val="2"/>
        <scheme val="minor"/>
      </rPr>
      <t>Tax table for (</t>
    </r>
    <r>
      <rPr>
        <b/>
        <sz val="11"/>
        <color theme="1"/>
        <rFont val="Calibri"/>
        <family val="2"/>
        <scheme val="minor"/>
      </rPr>
      <t>1 March 2023 – 29 February 2024</t>
    </r>
    <r>
      <rPr>
        <sz val="11"/>
        <color theme="1"/>
        <rFont val="Calibri"/>
        <family val="2"/>
        <scheme val="minor"/>
      </rPr>
      <t>)</t>
    </r>
  </si>
  <si>
    <t>Taxable income</t>
  </si>
  <si>
    <t>Rate of tax</t>
  </si>
  <si>
    <t>Between (</t>
  </si>
  <si>
    <t>and )</t>
  </si>
  <si>
    <t>Fixed amount</t>
  </si>
  <si>
    <r>
      <rPr>
        <sz val="11"/>
        <color theme="2" tint="-0.499984740745262"/>
        <rFont val="Calibri"/>
        <family val="2"/>
        <scheme val="minor"/>
      </rPr>
      <t>`</t>
    </r>
    <r>
      <rPr>
        <sz val="11"/>
        <color theme="1"/>
        <rFont val="Calibri"/>
        <family val="2"/>
        <scheme val="minor"/>
      </rPr>
      <t>+ persentage above</t>
    </r>
  </si>
  <si>
    <t xml:space="preserve">Added part of function at C4 </t>
  </si>
  <si>
    <t>+</t>
  </si>
  <si>
    <t>Tax table</t>
  </si>
  <si>
    <t>1 – 237 100</t>
  </si>
  <si>
    <t>237 101 - 370 500</t>
  </si>
  <si>
    <t>42 678 + 26% above</t>
  </si>
  <si>
    <t>370 501 - 512 800</t>
  </si>
  <si>
    <t>77 362 + 31% above</t>
  </si>
  <si>
    <t>512 801 - 673 000</t>
  </si>
  <si>
    <t>121 475 + 36% above</t>
  </si>
  <si>
    <t>673 001 - 857 900</t>
  </si>
  <si>
    <t>179 147 + 39% above</t>
  </si>
  <si>
    <t>857 901 - 1817 000</t>
  </si>
  <si>
    <t>251 258 + 41% above</t>
  </si>
  <si>
    <t>1817001+</t>
  </si>
  <si>
    <t>644 489 + 45% above</t>
  </si>
  <si>
    <t xml:space="preserve">Enter annual salary -&gt; </t>
  </si>
  <si>
    <t>Full function at C4</t>
  </si>
  <si>
    <t>(AND(C2&gt;0, C2&lt;237101), C2*18/100)</t>
  </si>
  <si>
    <t>IF(AND(C2&gt;0, C2&lt;237101), C2*18/100)</t>
  </si>
  <si>
    <t>(AND(C2&gt;237100,C2&lt;370501),42678+ 26/100*(C2-237101))</t>
  </si>
  <si>
    <t>IF(AND(C2&gt;0, C2&lt;237101), C2*18/100, IF(AND(C2&gt;237100,C2&lt;370501),42678+ 26/100*(C2-237101)))</t>
  </si>
  <si>
    <t>(AND(C2&gt;370500,C2&lt;512801),77362+ 31/100*(C2-370501))</t>
  </si>
  <si>
    <t>IF(AND(C2&gt;0, C2&lt;237101), C2*18/100,   IF(AND(C2&gt;237100,C2&lt;370501),42678+ 26/100*(C2-237101),   IF(AND(C2&gt;370500,C2&lt;512801),77362+ 31/100*(C2-370501))))</t>
  </si>
  <si>
    <t>(AND(C2&gt;512800,C2&lt;673001),121475+ 36/100*(C2-512801))</t>
  </si>
  <si>
    <t>IF(AND(C2&gt;0, C2&lt;237101), C2*18/100,   IF(AND(C2&gt;237100,C2&lt;370501),42678+ 26/100*(C2-237101),   IF(AND(C2&gt;370500,C2&lt;512801),77362+ 31/100*(C2-370501), IF(AND(C2&gt;512800,C2&lt;673001),121475+ 36/100*(C2-512801)))))</t>
  </si>
  <si>
    <t>(AND(C2&gt;673000,C2&lt;857901),179147+ 39/100*(C2-673001))</t>
  </si>
  <si>
    <t>IF(AND(C2&gt;0, C2&lt;237101), C2*18/100,   IF(AND(C2&gt;237100,C2&lt;370501),42678+ 26/100*(C2-237101),   IF(AND(C2&gt;370500,C2&lt;512801),77362+ 31/100*(C2-370501),   IF(AND(C2&gt;512800,C2&lt;673001),121475+ 36/100*(C2-512801),   IF(AND(C2&gt;673000,C2&lt;857901),179147+ 39/100*(C2-673001))))))</t>
  </si>
  <si>
    <t>(AND(C2&gt;857900,C2&lt;1817001),251258+ 41/100*(C2-857901))</t>
  </si>
  <si>
    <t>IF(AND(C2&gt;0, C2&lt;237101), C2*18/100,   IF(AND(C2&gt;237100,C2&lt;370501),42678+ 26/100*(C2-237101),   IF(AND(C2&gt;370500,C2&lt;512801),77362+ 31/100*(C2-370501),   IF(AND(C2&gt;512800,C2&lt;673001),121475+ 36/100*(C2-512801),   IF(AND(C2&gt;673000,C2&lt;857901),179147+ 39/100*(C2-673001),   IF(AND(C2&gt;857900,C2&lt;1817001),251258+ 41/100*(C2-857901)))))))</t>
  </si>
  <si>
    <t>(C2&gt;1817000, 644489+ 45/100*(C2-1817001)</t>
  </si>
  <si>
    <t>IF(AND(C2&gt;0,C2&lt;237101),C2*18/100,IF(AND(C2&gt;237100,C2&lt;370501),42678+26/100*(C2-237101),IF(AND(C2&gt;370500,C2&lt;512801),77362+31/100*(C2-370501),IF(AND(C2&gt;512800,C2&lt;673001),121475+36/100*(C2-512801),IF(AND(C2&gt;673000,C2&lt;857901),179147+39/100*(C2-673001),IF(AND(C2&gt;857900,C2&lt;1817001),251258+41/100*(C2-857901),IF(C2&gt;1817000,644489+45/100*(C2-1817001))))))))</t>
  </si>
  <si>
    <t xml:space="preserve">Annual
taxable income -&gt; </t>
  </si>
  <si>
    <t>Netto Salary: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</si>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</sst>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5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thick">
        <color rgb="FFFF0000"/>
      </bottom>
      <diagonal/>
    </border>
    <border>
      <left style="slantDashDot">
        <color rgb="FFFF0000"/>
      </left>
      <right style="thick">
        <color rgb="FFFF0000"/>
      </right>
      <top style="thick">
        <color rgb="FFFF0000"/>
      </top>
      <bottom style="slantDashDot">
        <color rgb="FFFF0000"/>
      </bottom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theme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theme="1"/>
      </right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theme="1"/>
      </right>
      <top/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rgb="FFFF0000"/>
      </left>
      <right style="slantDashDot">
        <color rgb="FFFF0000"/>
      </right>
      <top style="thick">
        <color rgb="FFFF0000"/>
      </top>
      <bottom style="thin">
        <color theme="1"/>
      </bottom>
      <diagonal/>
    </border>
    <border>
      <left style="thick">
        <color rgb="FFFF0000"/>
      </left>
      <right/>
      <top style="thin">
        <color theme="1"/>
      </top>
      <bottom style="thick">
        <color rgb="FFFF0000"/>
      </bottom>
      <diagonal/>
    </border>
    <border>
      <left/>
      <right style="thick">
        <color rgb="FFFF0000"/>
      </right>
      <top style="slantDashDot">
        <color rgb="FFFF0000"/>
      </top>
      <bottom style="thin">
        <color theme="1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1" xfId="0" applyBorder="1"/>
    <xf numFmtId="3" fontId="0" fillId="0" borderId="2" xfId="0" applyNumberFormat="1" applyBorder="1"/>
    <xf numFmtId="0" fontId="0" fillId="0" borderId="3" xfId="0" applyBorder="1"/>
    <xf numFmtId="0" fontId="0" fillId="0" borderId="4" xfId="0" applyBorder="1"/>
    <xf numFmtId="4" fontId="0" fillId="0" borderId="4" xfId="0" applyNumberFormat="1" applyBorder="1"/>
    <xf numFmtId="0" fontId="0" fillId="0" borderId="5" xfId="0" applyBorder="1"/>
    <xf numFmtId="4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3" xfId="0" applyFill="1" applyBorder="1"/>
    <xf numFmtId="9" fontId="0" fillId="2" borderId="4" xfId="0" applyNumberFormat="1" applyFill="1" applyBorder="1"/>
    <xf numFmtId="0" fontId="0" fillId="2" borderId="1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1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1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1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1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12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14" xfId="0" applyFill="1" applyBorder="1"/>
    <xf numFmtId="0" fontId="0" fillId="0" borderId="0" xfId="0" applyBorder="1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16" xfId="0" applyBorder="1"/>
    <xf numFmtId="0" fontId="0" fillId="0" borderId="18" xfId="0" applyBorder="1" applyAlignment="1">
      <alignment horizontal="center"/>
    </xf>
    <xf numFmtId="0" fontId="0" fillId="0" borderId="19" xfId="0" applyBorder="1"/>
    <xf numFmtId="0" fontId="0" fillId="9" borderId="0" xfId="0" applyFill="1" applyBorder="1"/>
    <xf numFmtId="3" fontId="3" fillId="0" borderId="20" xfId="0" applyNumberFormat="1" applyFont="1" applyFill="1" applyBorder="1"/>
    <xf numFmtId="0" fontId="0" fillId="9" borderId="28" xfId="0" applyFill="1" applyBorder="1"/>
    <xf numFmtId="0" fontId="0" fillId="9" borderId="6" xfId="0" applyFill="1" applyBorder="1" applyAlignment="1">
      <alignment horizontal="right"/>
    </xf>
    <xf numFmtId="0" fontId="0" fillId="10" borderId="29" xfId="0" applyFill="1" applyBorder="1"/>
    <xf numFmtId="0" fontId="0" fillId="0" borderId="0" xfId="0" applyFill="1" applyBorder="1" applyAlignment="1"/>
    <xf numFmtId="3" fontId="0" fillId="2" borderId="32" xfId="0" applyNumberFormat="1" applyFill="1" applyBorder="1"/>
    <xf numFmtId="3" fontId="0" fillId="2" borderId="4" xfId="0" applyNumberFormat="1" applyFill="1" applyBorder="1"/>
    <xf numFmtId="3" fontId="0" fillId="2" borderId="26" xfId="0" applyNumberFormat="1" applyFill="1" applyBorder="1"/>
    <xf numFmtId="9" fontId="0" fillId="2" borderId="0" xfId="0" applyNumberFormat="1" applyFill="1" applyBorder="1" applyAlignment="1">
      <alignment horizontal="center"/>
    </xf>
    <xf numFmtId="0" fontId="0" fillId="2" borderId="33" xfId="0" applyFill="1" applyBorder="1" applyAlignment="1">
      <alignment horizontal="left"/>
    </xf>
    <xf numFmtId="3" fontId="0" fillId="3" borderId="35" xfId="0" applyNumberFormat="1" applyFill="1" applyBorder="1"/>
    <xf numFmtId="3" fontId="0" fillId="3" borderId="4" xfId="0" applyNumberFormat="1" applyFill="1" applyBorder="1"/>
    <xf numFmtId="3" fontId="0" fillId="3" borderId="0" xfId="0" applyNumberFormat="1" applyFill="1" applyBorder="1"/>
    <xf numFmtId="9" fontId="0" fillId="3" borderId="0" xfId="0" applyNumberFormat="1" applyFill="1" applyBorder="1" applyAlignment="1">
      <alignment horizontal="center"/>
    </xf>
    <xf numFmtId="3" fontId="0" fillId="3" borderId="33" xfId="0" applyNumberFormat="1" applyFill="1" applyBorder="1" applyAlignment="1">
      <alignment horizontal="left"/>
    </xf>
    <xf numFmtId="0" fontId="0" fillId="0" borderId="0" xfId="0" applyFill="1" applyBorder="1"/>
    <xf numFmtId="3" fontId="0" fillId="4" borderId="35" xfId="0" applyNumberFormat="1" applyFill="1" applyBorder="1"/>
    <xf numFmtId="3" fontId="0" fillId="4" borderId="4" xfId="0" applyNumberFormat="1" applyFill="1" applyBorder="1"/>
    <xf numFmtId="3" fontId="0" fillId="4" borderId="0" xfId="0" applyNumberFormat="1" applyFill="1" applyBorder="1"/>
    <xf numFmtId="9" fontId="0" fillId="4" borderId="0" xfId="0" applyNumberFormat="1" applyFill="1" applyBorder="1" applyAlignment="1">
      <alignment horizontal="center"/>
    </xf>
    <xf numFmtId="3" fontId="0" fillId="4" borderId="33" xfId="0" applyNumberFormat="1" applyFill="1" applyBorder="1" applyAlignment="1">
      <alignment horizontal="left"/>
    </xf>
    <xf numFmtId="3" fontId="0" fillId="5" borderId="35" xfId="0" applyNumberFormat="1" applyFill="1" applyBorder="1"/>
    <xf numFmtId="3" fontId="0" fillId="5" borderId="4" xfId="0" applyNumberFormat="1" applyFill="1" applyBorder="1"/>
    <xf numFmtId="3" fontId="0" fillId="5" borderId="0" xfId="0" applyNumberFormat="1" applyFill="1" applyBorder="1"/>
    <xf numFmtId="9" fontId="0" fillId="5" borderId="0" xfId="0" applyNumberFormat="1" applyFill="1" applyBorder="1" applyAlignment="1">
      <alignment horizontal="center"/>
    </xf>
    <xf numFmtId="3" fontId="0" fillId="5" borderId="33" xfId="0" applyNumberFormat="1" applyFill="1" applyBorder="1" applyAlignment="1">
      <alignment horizontal="left"/>
    </xf>
    <xf numFmtId="3" fontId="0" fillId="6" borderId="35" xfId="0" applyNumberFormat="1" applyFill="1" applyBorder="1"/>
    <xf numFmtId="3" fontId="0" fillId="6" borderId="36" xfId="0" applyNumberFormat="1" applyFill="1" applyBorder="1"/>
    <xf numFmtId="3" fontId="0" fillId="6" borderId="0" xfId="0" applyNumberFormat="1" applyFill="1" applyBorder="1"/>
    <xf numFmtId="9" fontId="0" fillId="6" borderId="0" xfId="0" applyNumberFormat="1" applyFill="1" applyBorder="1" applyAlignment="1">
      <alignment horizontal="center"/>
    </xf>
    <xf numFmtId="3" fontId="0" fillId="6" borderId="33" xfId="0" applyNumberFormat="1" applyFill="1" applyBorder="1" applyAlignment="1">
      <alignment horizontal="left"/>
    </xf>
    <xf numFmtId="3" fontId="0" fillId="7" borderId="35" xfId="0" applyNumberFormat="1" applyFill="1" applyBorder="1"/>
    <xf numFmtId="3" fontId="0" fillId="7" borderId="36" xfId="0" applyNumberFormat="1" applyFill="1" applyBorder="1"/>
    <xf numFmtId="3" fontId="0" fillId="7" borderId="0" xfId="0" applyNumberFormat="1" applyFill="1" applyBorder="1"/>
    <xf numFmtId="9" fontId="0" fillId="7" borderId="0" xfId="0" applyNumberFormat="1" applyFill="1" applyBorder="1" applyAlignment="1">
      <alignment horizontal="center"/>
    </xf>
    <xf numFmtId="3" fontId="0" fillId="7" borderId="33" xfId="0" applyNumberFormat="1" applyFill="1" applyBorder="1" applyAlignment="1">
      <alignment horizontal="left"/>
    </xf>
    <xf numFmtId="3" fontId="0" fillId="8" borderId="37" xfId="0" applyNumberFormat="1" applyFill="1" applyBorder="1"/>
    <xf numFmtId="3" fontId="0" fillId="8" borderId="38" xfId="0" applyNumberFormat="1" applyFill="1" applyBorder="1"/>
    <xf numFmtId="3" fontId="0" fillId="8" borderId="21" xfId="0" applyNumberFormat="1" applyFill="1" applyBorder="1"/>
    <xf numFmtId="9" fontId="0" fillId="8" borderId="21" xfId="0" applyNumberFormat="1" applyFill="1" applyBorder="1" applyAlignment="1">
      <alignment horizontal="center"/>
    </xf>
    <xf numFmtId="3" fontId="0" fillId="8" borderId="39" xfId="0" applyNumberFormat="1" applyFill="1" applyBorder="1" applyAlignment="1">
      <alignment horizontal="left"/>
    </xf>
    <xf numFmtId="0" fontId="0" fillId="0" borderId="43" xfId="0" applyBorder="1"/>
    <xf numFmtId="0" fontId="0" fillId="0" borderId="44" xfId="0" applyBorder="1"/>
    <xf numFmtId="0" fontId="0" fillId="2" borderId="45" xfId="0" applyFill="1" applyBorder="1"/>
    <xf numFmtId="9" fontId="0" fillId="2" borderId="33" xfId="0" applyNumberFormat="1" applyFill="1" applyBorder="1"/>
    <xf numFmtId="0" fontId="0" fillId="3" borderId="45" xfId="0" applyFill="1" applyBorder="1"/>
    <xf numFmtId="0" fontId="0" fillId="3" borderId="33" xfId="0" applyFill="1" applyBorder="1"/>
    <xf numFmtId="0" fontId="0" fillId="4" borderId="45" xfId="0" applyFill="1" applyBorder="1"/>
    <xf numFmtId="0" fontId="0" fillId="4" borderId="33" xfId="0" applyFill="1" applyBorder="1"/>
    <xf numFmtId="0" fontId="0" fillId="5" borderId="45" xfId="0" applyFill="1" applyBorder="1"/>
    <xf numFmtId="0" fontId="0" fillId="5" borderId="33" xfId="0" applyFill="1" applyBorder="1"/>
    <xf numFmtId="0" fontId="0" fillId="6" borderId="45" xfId="0" applyFill="1" applyBorder="1"/>
    <xf numFmtId="0" fontId="0" fillId="6" borderId="33" xfId="0" applyFill="1" applyBorder="1"/>
    <xf numFmtId="0" fontId="0" fillId="7" borderId="45" xfId="0" applyFill="1" applyBorder="1"/>
    <xf numFmtId="0" fontId="0" fillId="7" borderId="33" xfId="0" applyFill="1" applyBorder="1"/>
    <xf numFmtId="0" fontId="0" fillId="8" borderId="46" xfId="0" applyFill="1" applyBorder="1"/>
    <xf numFmtId="0" fontId="0" fillId="8" borderId="39" xfId="0" applyFill="1" applyBorder="1"/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26" xfId="0" applyFont="1" applyFill="1" applyBorder="1" applyAlignment="1">
      <alignment horizontal="center"/>
    </xf>
    <xf numFmtId="0" fontId="2" fillId="10" borderId="27" xfId="0" applyFont="1" applyFill="1" applyBorder="1" applyAlignment="1">
      <alignment horizontal="center"/>
    </xf>
    <xf numFmtId="0" fontId="0" fillId="10" borderId="29" xfId="0" applyFill="1" applyBorder="1" applyAlignment="1">
      <alignment horizontal="left"/>
    </xf>
    <xf numFmtId="0" fontId="0" fillId="10" borderId="30" xfId="0" applyFill="1" applyBorder="1" applyAlignment="1">
      <alignment horizontal="left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Fill="1" applyBorder="1"/>
    <xf numFmtId="0" fontId="0" fillId="0" borderId="11" xfId="0" applyFill="1" applyBorder="1"/>
    <xf numFmtId="0" fontId="0" fillId="2" borderId="13" xfId="0" applyFill="1" applyBorder="1"/>
    <xf numFmtId="0" fontId="0" fillId="2" borderId="4" xfId="0" applyFill="1" applyBorder="1"/>
    <xf numFmtId="0" fontId="0" fillId="3" borderId="13" xfId="0" applyFill="1" applyBorder="1"/>
    <xf numFmtId="0" fontId="0" fillId="3" borderId="4" xfId="0" applyFill="1" applyBorder="1"/>
    <xf numFmtId="0" fontId="0" fillId="4" borderId="13" xfId="0" applyFill="1" applyBorder="1"/>
    <xf numFmtId="0" fontId="0" fillId="4" borderId="4" xfId="0" applyFill="1" applyBorder="1"/>
    <xf numFmtId="0" fontId="0" fillId="5" borderId="13" xfId="0" applyFill="1" applyBorder="1"/>
    <xf numFmtId="0" fontId="0" fillId="5" borderId="4" xfId="0" applyFill="1" applyBorder="1"/>
    <xf numFmtId="0" fontId="0" fillId="6" borderId="13" xfId="0" applyFill="1" applyBorder="1"/>
    <xf numFmtId="0" fontId="0" fillId="6" borderId="4" xfId="0" applyFill="1" applyBorder="1"/>
    <xf numFmtId="0" fontId="0" fillId="7" borderId="13" xfId="0" applyFill="1" applyBorder="1"/>
    <xf numFmtId="0" fontId="0" fillId="7" borderId="4" xfId="0" applyFill="1" applyBorder="1"/>
    <xf numFmtId="0" fontId="0" fillId="8" borderId="15" xfId="0" applyFill="1" applyBorder="1"/>
    <xf numFmtId="0" fontId="0" fillId="8" borderId="6" xfId="0" applyFill="1" applyBorder="1"/>
    <xf numFmtId="0" fontId="2" fillId="0" borderId="0" xfId="0" applyFont="1" applyBorder="1"/>
    <xf numFmtId="3" fontId="2" fillId="0" borderId="0" xfId="0" applyNumberFormat="1" applyFont="1" applyBorder="1"/>
    <xf numFmtId="3" fontId="0" fillId="0" borderId="0" xfId="0" applyNumberFormat="1" applyBorder="1"/>
    <xf numFmtId="3" fontId="6" fillId="0" borderId="17" xfId="0" applyNumberFormat="1" applyFont="1" applyBorder="1" applyAlignment="1">
      <alignment vertical="center"/>
    </xf>
    <xf numFmtId="3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4" fillId="9" borderId="47" xfId="0" applyFont="1" applyFill="1" applyBorder="1" applyAlignment="1">
      <alignment wrapText="1"/>
    </xf>
    <xf numFmtId="0" fontId="1" fillId="9" borderId="48" xfId="0" applyFont="1" applyFill="1" applyBorder="1"/>
    <xf numFmtId="3" fontId="0" fillId="0" borderId="49" xfId="0" applyNumberFormat="1" applyBorder="1"/>
    <xf numFmtId="4" fontId="0" fillId="2" borderId="34" xfId="0" applyNumberFormat="1" applyFill="1" applyBorder="1"/>
    <xf numFmtId="4" fontId="0" fillId="3" borderId="34" xfId="0" applyNumberFormat="1" applyFill="1" applyBorder="1"/>
    <xf numFmtId="4" fontId="0" fillId="4" borderId="34" xfId="0" applyNumberFormat="1" applyFill="1" applyBorder="1"/>
    <xf numFmtId="4" fontId="0" fillId="5" borderId="34" xfId="0" applyNumberFormat="1" applyFill="1" applyBorder="1"/>
    <xf numFmtId="4" fontId="0" fillId="6" borderId="34" xfId="0" applyNumberFormat="1" applyFill="1" applyBorder="1"/>
    <xf numFmtId="4" fontId="0" fillId="7" borderId="34" xfId="0" applyNumberFormat="1" applyFill="1" applyBorder="1"/>
    <xf numFmtId="4" fontId="0" fillId="8" borderId="40" xfId="0" applyNumberFormat="1" applyFill="1" applyBorder="1"/>
    <xf numFmtId="0" fontId="2" fillId="0" borderId="31" xfId="0" applyFont="1" applyBorder="1"/>
  </cellXfs>
  <cellStyles count="1">
    <cellStyle name="Normal" xfId="0" builtinId="0"/>
  </cellStyles>
  <dxfs count="21">
    <dxf>
      <fill>
        <patternFill patternType="solid">
          <bgColor theme="4" tint="0.79995117038483843"/>
        </patternFill>
      </fill>
    </dxf>
    <dxf>
      <fill>
        <patternFill patternType="solid">
          <bgColor theme="4" tint="0.39991454817346722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7" tint="0.79995117038483843"/>
        </patternFill>
      </fill>
    </dxf>
    <dxf>
      <fill>
        <patternFill patternType="solid">
          <bgColor theme="7" tint="0.39991454817346722"/>
        </patternFill>
      </fill>
    </dxf>
    <dxf>
      <fill>
        <patternFill patternType="solid">
          <bgColor theme="5" tint="-0.24994659260841701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39991454817346722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7" tint="0.79995117038483843"/>
        </patternFill>
      </fill>
    </dxf>
    <dxf>
      <fill>
        <patternFill patternType="solid">
          <bgColor theme="7" tint="0.39991454817346722"/>
        </patternFill>
      </fill>
    </dxf>
    <dxf>
      <fill>
        <patternFill patternType="solid">
          <bgColor theme="5" tint="-0.24994659260841701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39991454817346722"/>
        </patternFill>
      </fill>
    </dxf>
    <dxf>
      <fill>
        <patternFill patternType="solid">
          <bgColor theme="9" tint="0.39991454817346722"/>
        </patternFill>
      </fill>
    </dxf>
    <dxf>
      <fill>
        <patternFill patternType="solid">
          <bgColor theme="7" tint="0.79995117038483843"/>
        </patternFill>
      </fill>
    </dxf>
    <dxf>
      <fill>
        <patternFill patternType="solid">
          <bgColor theme="7" tint="0.39991454817346722"/>
        </patternFill>
      </fill>
    </dxf>
    <dxf>
      <fill>
        <patternFill patternType="solid">
          <bgColor theme="5" tint="-0.24994659260841701"/>
        </patternFill>
      </fill>
    </dxf>
    <dxf>
      <fill>
        <patternFill patternType="solid">
          <bgColor rgb="FFC00000"/>
        </patternFill>
      </fill>
    </dxf>
  </dxfs>
  <tableStyles count="0" defaultTableStyle="TableStyleMedium2" defaultPivotStyle="PivotStyleLight16"/>
  <colors>
    <mruColors>
      <color rgb="FFC0C0C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="130" zoomScaleNormal="130" workbookViewId="0">
      <selection activeCell="K10" sqref="K10"/>
    </sheetView>
  </sheetViews>
  <sheetFormatPr defaultColWidth="9" defaultRowHeight="15"/>
  <cols>
    <col min="1" max="1" width="16" customWidth="1"/>
    <col min="2" max="3" width="19.5703125" customWidth="1"/>
    <col min="4" max="4" width="8.7109375" style="33" customWidth="1"/>
    <col min="5" max="5" width="11.5703125" customWidth="1"/>
    <col min="6" max="6" width="18.85546875" customWidth="1"/>
    <col min="7" max="7" width="8.28515625" customWidth="1"/>
    <col min="8" max="8" width="17.7109375" customWidth="1"/>
    <col min="9" max="9" width="10.85546875" style="34" customWidth="1"/>
  </cols>
  <sheetData>
    <row r="1" spans="1:9" ht="15.75" thickBot="1">
      <c r="B1" s="35"/>
      <c r="C1" s="32"/>
      <c r="H1" s="126"/>
      <c r="I1" s="127"/>
    </row>
    <row r="2" spans="1:9" ht="33" thickTop="1" thickBot="1">
      <c r="B2" s="132" t="s">
        <v>41</v>
      </c>
      <c r="C2" s="129">
        <v>512800</v>
      </c>
      <c r="D2" s="36"/>
      <c r="H2" s="32"/>
      <c r="I2" s="128"/>
    </row>
    <row r="3" spans="1:9">
      <c r="A3" s="37"/>
      <c r="B3" s="38" t="s">
        <v>0</v>
      </c>
      <c r="C3" s="134">
        <f>SUM(F10:F16)</f>
        <v>121474.69</v>
      </c>
      <c r="H3" s="32"/>
      <c r="I3" s="128"/>
    </row>
    <row r="4" spans="1:9" ht="19.5" thickBot="1">
      <c r="A4" s="37"/>
      <c r="B4" s="133" t="s">
        <v>42</v>
      </c>
      <c r="C4" s="39">
        <f>C2-C3</f>
        <v>391325.31</v>
      </c>
      <c r="H4" s="32"/>
      <c r="I4" s="128"/>
    </row>
    <row r="5" spans="1:9" ht="15.75" thickTop="1">
      <c r="A5" s="32"/>
      <c r="B5" s="54"/>
      <c r="C5" s="130"/>
      <c r="D5" s="131"/>
      <c r="H5" s="32"/>
      <c r="I5" s="128"/>
    </row>
    <row r="6" spans="1:9" ht="15.75" thickBot="1">
      <c r="A6" s="32"/>
      <c r="B6" s="54"/>
      <c r="C6" s="54"/>
      <c r="D6" s="131"/>
      <c r="F6" s="32"/>
      <c r="H6" s="32"/>
      <c r="I6" s="128"/>
    </row>
    <row r="7" spans="1:9" ht="16.5" thickTop="1" thickBot="1">
      <c r="A7" s="96" t="s">
        <v>2</v>
      </c>
      <c r="B7" s="97"/>
      <c r="C7" s="97"/>
      <c r="D7" s="97"/>
      <c r="E7" s="98"/>
      <c r="H7" s="32"/>
      <c r="I7" s="128"/>
    </row>
    <row r="8" spans="1:9">
      <c r="A8" s="99" t="s">
        <v>3</v>
      </c>
      <c r="B8" s="100"/>
      <c r="C8" s="101" t="s">
        <v>4</v>
      </c>
      <c r="D8" s="102"/>
      <c r="E8" s="103"/>
      <c r="H8" s="32"/>
      <c r="I8" s="128"/>
    </row>
    <row r="9" spans="1:9">
      <c r="A9" s="40" t="s">
        <v>5</v>
      </c>
      <c r="B9" s="41" t="s">
        <v>6</v>
      </c>
      <c r="C9" s="42" t="s">
        <v>7</v>
      </c>
      <c r="D9" s="104" t="s">
        <v>8</v>
      </c>
      <c r="E9" s="105"/>
      <c r="F9" s="142" t="s">
        <v>43</v>
      </c>
      <c r="G9" s="43"/>
      <c r="H9" s="43"/>
      <c r="I9" s="128"/>
    </row>
    <row r="10" spans="1:9">
      <c r="A10" s="44">
        <v>1</v>
      </c>
      <c r="B10" s="45">
        <v>237100</v>
      </c>
      <c r="C10" s="46">
        <v>0</v>
      </c>
      <c r="D10" s="47">
        <v>0.18</v>
      </c>
      <c r="E10" s="48">
        <v>0</v>
      </c>
      <c r="F10" s="135">
        <f>IF(AND($C$2&gt;=A10,$C$2&lt;=B10),$C$2*D10,0)</f>
        <v>0</v>
      </c>
      <c r="G10" s="43"/>
      <c r="H10" s="43"/>
      <c r="I10" s="128"/>
    </row>
    <row r="11" spans="1:9">
      <c r="A11" s="49">
        <v>237101</v>
      </c>
      <c r="B11" s="50">
        <v>370500</v>
      </c>
      <c r="C11" s="51">
        <v>42678</v>
      </c>
      <c r="D11" s="52">
        <v>0.26</v>
      </c>
      <c r="E11" s="53">
        <f t="shared" ref="E11:E16" si="0">A11</f>
        <v>237101</v>
      </c>
      <c r="F11" s="136">
        <f>IF(AND($C$2&gt;=A11,$C$2&lt;=B11),C11+($C$2-E11)*D11,0)</f>
        <v>0</v>
      </c>
      <c r="G11" s="54"/>
      <c r="H11" s="54"/>
      <c r="I11" s="128"/>
    </row>
    <row r="12" spans="1:9">
      <c r="A12" s="55">
        <v>370501</v>
      </c>
      <c r="B12" s="56">
        <v>512800</v>
      </c>
      <c r="C12" s="57">
        <v>77362</v>
      </c>
      <c r="D12" s="58">
        <v>0.31</v>
      </c>
      <c r="E12" s="59">
        <f t="shared" si="0"/>
        <v>370501</v>
      </c>
      <c r="F12" s="137">
        <f>IF(AND($C$2&gt;=A12,$C$2&lt;=B12),C12+($C$2-E12)*D12,0)</f>
        <v>121474.69</v>
      </c>
      <c r="G12" s="54"/>
      <c r="H12" s="54"/>
      <c r="I12" s="128"/>
    </row>
    <row r="13" spans="1:9">
      <c r="A13" s="60">
        <v>512801</v>
      </c>
      <c r="B13" s="61">
        <v>673000</v>
      </c>
      <c r="C13" s="62">
        <v>121475</v>
      </c>
      <c r="D13" s="63">
        <v>0.36</v>
      </c>
      <c r="E13" s="64">
        <f t="shared" si="0"/>
        <v>512801</v>
      </c>
      <c r="F13" s="138">
        <f>IF(AND($C$2&gt;=A13,$C$2&lt;=B13),C13+($C$2-E13)*D13,0)</f>
        <v>0</v>
      </c>
      <c r="G13" s="54"/>
      <c r="H13" s="54"/>
      <c r="I13" s="128"/>
    </row>
    <row r="14" spans="1:9">
      <c r="A14" s="65">
        <v>673001</v>
      </c>
      <c r="B14" s="66">
        <v>857900</v>
      </c>
      <c r="C14" s="67">
        <v>179147</v>
      </c>
      <c r="D14" s="68">
        <v>0.39</v>
      </c>
      <c r="E14" s="69">
        <f t="shared" si="0"/>
        <v>673001</v>
      </c>
      <c r="F14" s="139">
        <f>IF(AND($C$2&gt;=A14,$C$2&lt;=B14),C14+($C$2-E14)*D14,0)</f>
        <v>0</v>
      </c>
      <c r="G14" s="54"/>
      <c r="H14" s="54"/>
      <c r="I14" s="128"/>
    </row>
    <row r="15" spans="1:9">
      <c r="A15" s="70">
        <v>857901</v>
      </c>
      <c r="B15" s="71">
        <v>1817000</v>
      </c>
      <c r="C15" s="72">
        <v>251258</v>
      </c>
      <c r="D15" s="73">
        <v>0.41</v>
      </c>
      <c r="E15" s="74">
        <f t="shared" si="0"/>
        <v>857901</v>
      </c>
      <c r="F15" s="140">
        <f>IF(AND($C$2&gt;=A15,$C$2&lt;=B15),C15+($C$2-E15)*D15,0)</f>
        <v>0</v>
      </c>
      <c r="G15" s="54"/>
      <c r="H15" s="54"/>
      <c r="I15" s="128"/>
    </row>
    <row r="16" spans="1:9">
      <c r="A16" s="75">
        <v>1817001</v>
      </c>
      <c r="B16" s="76" t="s">
        <v>10</v>
      </c>
      <c r="C16" s="77">
        <v>644489</v>
      </c>
      <c r="D16" s="78">
        <v>0.45</v>
      </c>
      <c r="E16" s="79">
        <f t="shared" si="0"/>
        <v>1817001</v>
      </c>
      <c r="F16" s="141">
        <f>IF(AND($C$2&gt;=A16,$C$2&lt;=B16),C16+($C$2-E16)*D16,0)</f>
        <v>0</v>
      </c>
      <c r="G16" s="54"/>
      <c r="H16" s="54"/>
      <c r="I16" s="128"/>
    </row>
    <row r="17" spans="2:9">
      <c r="H17" s="32"/>
      <c r="I17" s="128"/>
    </row>
    <row r="18" spans="2:9">
      <c r="H18" s="32"/>
      <c r="I18" s="128"/>
    </row>
    <row r="19" spans="2:9">
      <c r="B19" s="106" t="s">
        <v>11</v>
      </c>
      <c r="C19" s="107"/>
      <c r="H19" s="32"/>
      <c r="I19" s="128"/>
    </row>
    <row r="20" spans="2:9">
      <c r="B20" s="80" t="s">
        <v>3</v>
      </c>
      <c r="C20" s="81" t="s">
        <v>4</v>
      </c>
      <c r="H20" s="32"/>
      <c r="I20" s="128"/>
    </row>
    <row r="21" spans="2:9">
      <c r="B21" s="82" t="s">
        <v>12</v>
      </c>
      <c r="C21" s="83">
        <v>0.18</v>
      </c>
      <c r="H21" s="32"/>
      <c r="I21" s="128"/>
    </row>
    <row r="22" spans="2:9">
      <c r="B22" s="84" t="s">
        <v>13</v>
      </c>
      <c r="C22" s="85" t="s">
        <v>14</v>
      </c>
      <c r="H22" s="32"/>
      <c r="I22" s="128"/>
    </row>
    <row r="23" spans="2:9">
      <c r="B23" s="86" t="s">
        <v>15</v>
      </c>
      <c r="C23" s="87" t="s">
        <v>16</v>
      </c>
      <c r="H23" s="32"/>
      <c r="I23" s="128"/>
    </row>
    <row r="24" spans="2:9">
      <c r="B24" s="88" t="s">
        <v>17</v>
      </c>
      <c r="C24" s="89" t="s">
        <v>18</v>
      </c>
      <c r="H24" s="32"/>
      <c r="I24" s="128"/>
    </row>
    <row r="25" spans="2:9">
      <c r="B25" s="90" t="s">
        <v>19</v>
      </c>
      <c r="C25" s="91" t="s">
        <v>20</v>
      </c>
    </row>
    <row r="26" spans="2:9">
      <c r="B26" s="92" t="s">
        <v>21</v>
      </c>
      <c r="C26" s="93" t="s">
        <v>22</v>
      </c>
    </row>
    <row r="27" spans="2:9">
      <c r="B27" s="94" t="s">
        <v>23</v>
      </c>
      <c r="C27" s="95" t="s">
        <v>24</v>
      </c>
    </row>
  </sheetData>
  <mergeCells count="5">
    <mergeCell ref="A7:E7"/>
    <mergeCell ref="A8:B8"/>
    <mergeCell ref="C8:E8"/>
    <mergeCell ref="D9:E9"/>
    <mergeCell ref="B19:C19"/>
  </mergeCells>
  <conditionalFormatting sqref="C2">
    <cfRule type="cellIs" dxfId="20" priority="1" operator="greaterThan">
      <formula>1817000</formula>
    </cfRule>
    <cfRule type="cellIs" dxfId="19" priority="2" operator="between">
      <formula>857901</formula>
      <formula>1817000</formula>
    </cfRule>
    <cfRule type="cellIs" dxfId="18" priority="3" operator="between">
      <formula>673001</formula>
      <formula>857900</formula>
    </cfRule>
    <cfRule type="cellIs" dxfId="17" priority="4" operator="between">
      <formula>512801</formula>
      <formula>673000</formula>
    </cfRule>
    <cfRule type="cellIs" dxfId="16" priority="5" operator="between">
      <formula>370501</formula>
      <formula>512800</formula>
    </cfRule>
    <cfRule type="cellIs" dxfId="15" priority="6" operator="between">
      <formula>237101</formula>
      <formula>370500</formula>
    </cfRule>
    <cfRule type="cellIs" dxfId="14" priority="7" operator="between">
      <formula>1</formula>
      <formula>237100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workbookViewId="0">
      <selection activeCell="C3" sqref="C3"/>
    </sheetView>
  </sheetViews>
  <sheetFormatPr defaultColWidth="9" defaultRowHeight="15"/>
  <cols>
    <col min="1" max="1" width="13.85546875" customWidth="1"/>
    <col min="2" max="2" width="21" customWidth="1"/>
    <col min="3" max="3" width="21.5703125" customWidth="1"/>
    <col min="4" max="5" width="9.140625" customWidth="1"/>
    <col min="6" max="6" width="64.7109375" customWidth="1"/>
    <col min="7" max="7" width="153.7109375" customWidth="1"/>
    <col min="8" max="8" width="213.7109375" customWidth="1"/>
  </cols>
  <sheetData>
    <row r="2" spans="2:8">
      <c r="B2" s="1" t="s">
        <v>25</v>
      </c>
      <c r="C2" s="2">
        <v>350000</v>
      </c>
    </row>
    <row r="3" spans="2:8">
      <c r="B3" s="3"/>
      <c r="C3" s="4"/>
    </row>
    <row r="4" spans="2:8">
      <c r="B4" s="3" t="s">
        <v>0</v>
      </c>
      <c r="C4" s="5">
        <f>IF(AND(C2&gt;0,C2&lt;237101),C2*18/100,IF(AND(C2&gt;237100,C2&lt;370501),42678+26/100*(C2-237101),IF(AND(C2&gt;370500,C2&lt;512801),77362+31/100*(C2-370501),IF(AND(C2&gt;512800,C2&lt;673001),121475+36/100*(C2-512801),IF(AND(C2&gt;673000,C2&lt;857901),179147+39/100*(C2-673001),IF(AND(C2&gt;857900,C2&lt;1817001),251258+41/100*(C2-857901),IF(C2&gt;1817000,644489+45/100*(C2-1817001))))))))</f>
        <v>72031.740000000005</v>
      </c>
    </row>
    <row r="5" spans="2:8">
      <c r="B5" s="3"/>
      <c r="C5" s="4"/>
    </row>
    <row r="6" spans="2:8">
      <c r="B6" s="6" t="s">
        <v>1</v>
      </c>
      <c r="C6" s="7">
        <f>C2-C4</f>
        <v>277968.26</v>
      </c>
    </row>
    <row r="8" spans="2:8">
      <c r="B8" s="108" t="s">
        <v>11</v>
      </c>
      <c r="C8" s="109"/>
    </row>
    <row r="9" spans="2:8">
      <c r="B9" s="8" t="s">
        <v>3</v>
      </c>
      <c r="C9" s="9" t="s">
        <v>4</v>
      </c>
      <c r="F9" s="10" t="s">
        <v>9</v>
      </c>
      <c r="G9" s="110" t="s">
        <v>26</v>
      </c>
      <c r="H9" s="111"/>
    </row>
    <row r="10" spans="2:8">
      <c r="B10" s="11" t="s">
        <v>12</v>
      </c>
      <c r="C10" s="12">
        <v>0.18</v>
      </c>
      <c r="F10" s="13" t="s">
        <v>27</v>
      </c>
      <c r="G10" s="112" t="s">
        <v>28</v>
      </c>
      <c r="H10" s="113"/>
    </row>
    <row r="11" spans="2:8">
      <c r="B11" s="14" t="s">
        <v>13</v>
      </c>
      <c r="C11" s="15" t="s">
        <v>14</v>
      </c>
      <c r="F11" s="16" t="s">
        <v>29</v>
      </c>
      <c r="G11" s="114" t="s">
        <v>30</v>
      </c>
      <c r="H11" s="115"/>
    </row>
    <row r="12" spans="2:8">
      <c r="B12" s="17" t="s">
        <v>15</v>
      </c>
      <c r="C12" s="18" t="s">
        <v>16</v>
      </c>
      <c r="F12" s="19" t="s">
        <v>31</v>
      </c>
      <c r="G12" s="116" t="s">
        <v>32</v>
      </c>
      <c r="H12" s="117"/>
    </row>
    <row r="13" spans="2:8">
      <c r="B13" s="20" t="s">
        <v>17</v>
      </c>
      <c r="C13" s="21" t="s">
        <v>18</v>
      </c>
      <c r="F13" s="22" t="s">
        <v>33</v>
      </c>
      <c r="G13" s="118" t="s">
        <v>34</v>
      </c>
      <c r="H13" s="119"/>
    </row>
    <row r="14" spans="2:8">
      <c r="B14" s="23" t="s">
        <v>19</v>
      </c>
      <c r="C14" s="24" t="s">
        <v>20</v>
      </c>
      <c r="F14" s="25" t="s">
        <v>35</v>
      </c>
      <c r="G14" s="120" t="s">
        <v>36</v>
      </c>
      <c r="H14" s="121"/>
    </row>
    <row r="15" spans="2:8">
      <c r="B15" s="26" t="s">
        <v>21</v>
      </c>
      <c r="C15" s="27" t="s">
        <v>22</v>
      </c>
      <c r="F15" s="28" t="s">
        <v>37</v>
      </c>
      <c r="G15" s="122" t="s">
        <v>38</v>
      </c>
      <c r="H15" s="123"/>
    </row>
    <row r="16" spans="2:8">
      <c r="B16" s="29" t="s">
        <v>23</v>
      </c>
      <c r="C16" s="30" t="s">
        <v>24</v>
      </c>
      <c r="F16" s="31" t="s">
        <v>39</v>
      </c>
      <c r="G16" s="124" t="s">
        <v>40</v>
      </c>
      <c r="H16" s="125"/>
    </row>
    <row r="20" spans="1:2">
      <c r="A20" s="32"/>
      <c r="B20" s="32"/>
    </row>
    <row r="21" spans="1:2">
      <c r="A21" s="32"/>
      <c r="B21" s="32"/>
    </row>
  </sheetData>
  <mergeCells count="9">
    <mergeCell ref="G13:H13"/>
    <mergeCell ref="G14:H14"/>
    <mergeCell ref="G15:H15"/>
    <mergeCell ref="G16:H16"/>
    <mergeCell ref="B8:C8"/>
    <mergeCell ref="G9:H9"/>
    <mergeCell ref="G10:H10"/>
    <mergeCell ref="G11:H11"/>
    <mergeCell ref="G12:H12"/>
  </mergeCells>
  <conditionalFormatting sqref="C2">
    <cfRule type="cellIs" dxfId="13" priority="1" operator="greaterThan">
      <formula>1817000</formula>
    </cfRule>
    <cfRule type="cellIs" dxfId="12" priority="2" operator="between">
      <formula>857901</formula>
      <formula>1817000</formula>
    </cfRule>
    <cfRule type="cellIs" dxfId="11" priority="3" operator="between">
      <formula>673001</formula>
      <formula>857900</formula>
    </cfRule>
    <cfRule type="cellIs" dxfId="10" priority="4" operator="between">
      <formula>512801</formula>
      <formula>673000</formula>
    </cfRule>
    <cfRule type="cellIs" dxfId="9" priority="5" operator="between">
      <formula>370501</formula>
      <formula>512800</formula>
    </cfRule>
    <cfRule type="cellIs" dxfId="8" priority="6" operator="between">
      <formula>237101</formula>
      <formula>370500</formula>
    </cfRule>
    <cfRule type="cellIs" dxfId="7" priority="7" operator="between">
      <formula>1</formula>
      <formula>237100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 calculator v2.1</vt:lpstr>
      <vt:lpstr>Tax calculator 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2024-08-10T06:22:00Z</dcterms:created>
  <dcterms:modified xsi:type="dcterms:W3CDTF">2025-05-02T17:45:10Z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EA200568FCA64F0C9786626357659E16_12</vt:lpwstr>
  </property>
  <property fmtid="{D5CDD505-2E9C-101B-9397-08002B2CF9AE}" pid="3" name="KSOProductBuildVer">
    <vt:lpwstr>1033-12.2.0.20795</vt:lpwstr>
  </property>
</Properties>
</file>