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PC\Documents\GitHub\scraping-fbref\"/>
    </mc:Choice>
  </mc:AlternateContent>
  <xr:revisionPtr revIDLastSave="0" documentId="13_ncr:1_{FCCBC338-8EFC-4F9E-8644-42614CD2A5E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Hasil Match" sheetId="1" r:id="rId1"/>
    <sheet name="Per Team" sheetId="2" r:id="rId2"/>
    <sheet name="Elbow Method" sheetId="3" r:id="rId3"/>
    <sheet name="K-Means" sheetId="5" r:id="rId4"/>
    <sheet name="Apriori" sheetId="4" r:id="rId5"/>
  </sheets>
  <definedNames>
    <definedName name="_xlnm._FilterDatabase" localSheetId="0" hidden="1">'Hasil Match'!$A$1:$AE$381</definedName>
    <definedName name="_xlnm._FilterDatabase" localSheetId="1" hidden="1">'Per Team'!$A$1:$R$761</definedName>
  </definedNames>
  <calcPr calcId="191029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" i="2" l="1"/>
  <c r="AA2" i="2"/>
  <c r="AB9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114" i="4"/>
  <c r="U115" i="4"/>
  <c r="U116" i="4"/>
  <c r="U117" i="4"/>
  <c r="U118" i="4"/>
  <c r="U119" i="4"/>
  <c r="U120" i="4"/>
  <c r="U121" i="4"/>
  <c r="U122" i="4"/>
  <c r="U123" i="4"/>
  <c r="U124" i="4"/>
  <c r="U125" i="4"/>
  <c r="U126" i="4"/>
  <c r="U127" i="4"/>
  <c r="U128" i="4"/>
  <c r="U129" i="4"/>
  <c r="U130" i="4"/>
  <c r="U131" i="4"/>
  <c r="U132" i="4"/>
  <c r="U133" i="4"/>
  <c r="U134" i="4"/>
  <c r="U135" i="4"/>
  <c r="U136" i="4"/>
  <c r="U137" i="4"/>
  <c r="U138" i="4"/>
  <c r="U139" i="4"/>
  <c r="U140" i="4"/>
  <c r="U141" i="4"/>
  <c r="U142" i="4"/>
  <c r="U143" i="4"/>
  <c r="U144" i="4"/>
  <c r="U145" i="4"/>
  <c r="U146" i="4"/>
  <c r="U147" i="4"/>
  <c r="U148" i="4"/>
  <c r="U149" i="4"/>
  <c r="U150" i="4"/>
  <c r="U151" i="4"/>
  <c r="U152" i="4"/>
  <c r="U153" i="4"/>
  <c r="U154" i="4"/>
  <c r="U155" i="4"/>
  <c r="U156" i="4"/>
  <c r="U157" i="4"/>
  <c r="U158" i="4"/>
  <c r="U159" i="4"/>
  <c r="U160" i="4"/>
  <c r="U161" i="4"/>
  <c r="U162" i="4"/>
  <c r="U163" i="4"/>
  <c r="U164" i="4"/>
  <c r="U165" i="4"/>
  <c r="U166" i="4"/>
  <c r="U167" i="4"/>
  <c r="U168" i="4"/>
  <c r="U169" i="4"/>
  <c r="U170" i="4"/>
  <c r="U171" i="4"/>
  <c r="U172" i="4"/>
  <c r="U173" i="4"/>
  <c r="U174" i="4"/>
  <c r="U175" i="4"/>
  <c r="U176" i="4"/>
  <c r="U177" i="4"/>
  <c r="U178" i="4"/>
  <c r="U179" i="4"/>
  <c r="U180" i="4"/>
  <c r="U181" i="4"/>
  <c r="U182" i="4"/>
  <c r="U183" i="4"/>
  <c r="U184" i="4"/>
  <c r="U185" i="4"/>
  <c r="U186" i="4"/>
  <c r="U187" i="4"/>
  <c r="U188" i="4"/>
  <c r="U189" i="4"/>
  <c r="U190" i="4"/>
  <c r="U191" i="4"/>
  <c r="U192" i="4"/>
  <c r="U193" i="4"/>
  <c r="U194" i="4"/>
  <c r="U195" i="4"/>
  <c r="U196" i="4"/>
  <c r="U197" i="4"/>
  <c r="U198" i="4"/>
  <c r="U199" i="4"/>
  <c r="U200" i="4"/>
  <c r="U201" i="4"/>
  <c r="U202" i="4"/>
  <c r="U203" i="4"/>
  <c r="U204" i="4"/>
  <c r="U205" i="4"/>
  <c r="U206" i="4"/>
  <c r="U207" i="4"/>
  <c r="U208" i="4"/>
  <c r="U209" i="4"/>
  <c r="U210" i="4"/>
  <c r="U211" i="4"/>
  <c r="U212" i="4"/>
  <c r="U213" i="4"/>
  <c r="U214" i="4"/>
  <c r="U215" i="4"/>
  <c r="U216" i="4"/>
  <c r="U217" i="4"/>
  <c r="U218" i="4"/>
  <c r="U219" i="4"/>
  <c r="U220" i="4"/>
  <c r="U221" i="4"/>
  <c r="U222" i="4"/>
  <c r="U223" i="4"/>
  <c r="U224" i="4"/>
  <c r="U225" i="4"/>
  <c r="U226" i="4"/>
  <c r="U227" i="4"/>
  <c r="U228" i="4"/>
  <c r="U229" i="4"/>
  <c r="U230" i="4"/>
  <c r="U231" i="4"/>
  <c r="U232" i="4"/>
  <c r="U233" i="4"/>
  <c r="U234" i="4"/>
  <c r="U235" i="4"/>
  <c r="U236" i="4"/>
  <c r="U237" i="4"/>
  <c r="U238" i="4"/>
  <c r="U239" i="4"/>
  <c r="U240" i="4"/>
  <c r="U241" i="4"/>
  <c r="U242" i="4"/>
  <c r="U243" i="4"/>
  <c r="U244" i="4"/>
  <c r="U245" i="4"/>
  <c r="U246" i="4"/>
  <c r="U247" i="4"/>
  <c r="U248" i="4"/>
  <c r="U249" i="4"/>
  <c r="U250" i="4"/>
  <c r="U251" i="4"/>
  <c r="U252" i="4"/>
  <c r="U253" i="4"/>
  <c r="U254" i="4"/>
  <c r="U255" i="4"/>
  <c r="U256" i="4"/>
  <c r="U257" i="4"/>
  <c r="U258" i="4"/>
  <c r="U259" i="4"/>
  <c r="U260" i="4"/>
  <c r="U261" i="4"/>
  <c r="U262" i="4"/>
  <c r="U263" i="4"/>
  <c r="U264" i="4"/>
  <c r="U265" i="4"/>
  <c r="U266" i="4"/>
  <c r="U267" i="4"/>
  <c r="U268" i="4"/>
  <c r="U269" i="4"/>
  <c r="U270" i="4"/>
  <c r="U271" i="4"/>
  <c r="U272" i="4"/>
  <c r="U273" i="4"/>
  <c r="U274" i="4"/>
  <c r="U275" i="4"/>
  <c r="U276" i="4"/>
  <c r="U277" i="4"/>
  <c r="U278" i="4"/>
  <c r="U279" i="4"/>
  <c r="U280" i="4"/>
  <c r="U281" i="4"/>
  <c r="U282" i="4"/>
  <c r="U283" i="4"/>
  <c r="U284" i="4"/>
  <c r="U285" i="4"/>
  <c r="U286" i="4"/>
  <c r="U287" i="4"/>
  <c r="U288" i="4"/>
  <c r="U289" i="4"/>
  <c r="U290" i="4"/>
  <c r="U291" i="4"/>
  <c r="U292" i="4"/>
  <c r="U293" i="4"/>
  <c r="U294" i="4"/>
  <c r="U295" i="4"/>
  <c r="U296" i="4"/>
  <c r="U297" i="4"/>
  <c r="U298" i="4"/>
  <c r="U299" i="4"/>
  <c r="U300" i="4"/>
  <c r="U301" i="4"/>
  <c r="U302" i="4"/>
  <c r="U303" i="4"/>
  <c r="U304" i="4"/>
  <c r="U305" i="4"/>
  <c r="U306" i="4"/>
  <c r="U307" i="4"/>
  <c r="U308" i="4"/>
  <c r="U309" i="4"/>
  <c r="U310" i="4"/>
  <c r="U311" i="4"/>
  <c r="U312" i="4"/>
  <c r="U313" i="4"/>
  <c r="U314" i="4"/>
  <c r="U315" i="4"/>
  <c r="U316" i="4"/>
  <c r="U317" i="4"/>
  <c r="U318" i="4"/>
  <c r="U319" i="4"/>
  <c r="U320" i="4"/>
  <c r="U321" i="4"/>
  <c r="U322" i="4"/>
  <c r="U323" i="4"/>
  <c r="U324" i="4"/>
  <c r="U325" i="4"/>
  <c r="U326" i="4"/>
  <c r="U327" i="4"/>
  <c r="U328" i="4"/>
  <c r="U329" i="4"/>
  <c r="U330" i="4"/>
  <c r="U331" i="4"/>
  <c r="U332" i="4"/>
  <c r="U333" i="4"/>
  <c r="U334" i="4"/>
  <c r="U335" i="4"/>
  <c r="U336" i="4"/>
  <c r="U337" i="4"/>
  <c r="U338" i="4"/>
  <c r="U339" i="4"/>
  <c r="U340" i="4"/>
  <c r="U341" i="4"/>
  <c r="U342" i="4"/>
  <c r="U343" i="4"/>
  <c r="U344" i="4"/>
  <c r="U345" i="4"/>
  <c r="U346" i="4"/>
  <c r="U347" i="4"/>
  <c r="U348" i="4"/>
  <c r="U349" i="4"/>
  <c r="U350" i="4"/>
  <c r="U351" i="4"/>
  <c r="U352" i="4"/>
  <c r="U353" i="4"/>
  <c r="U354" i="4"/>
  <c r="U355" i="4"/>
  <c r="U356" i="4"/>
  <c r="U357" i="4"/>
  <c r="U358" i="4"/>
  <c r="U359" i="4"/>
  <c r="U360" i="4"/>
  <c r="U361" i="4"/>
  <c r="U362" i="4"/>
  <c r="U363" i="4"/>
  <c r="U364" i="4"/>
  <c r="U365" i="4"/>
  <c r="U366" i="4"/>
  <c r="U367" i="4"/>
  <c r="U368" i="4"/>
  <c r="U369" i="4"/>
  <c r="U370" i="4"/>
  <c r="U371" i="4"/>
  <c r="U372" i="4"/>
  <c r="U373" i="4"/>
  <c r="U374" i="4"/>
  <c r="U375" i="4"/>
  <c r="U376" i="4"/>
  <c r="U377" i="4"/>
  <c r="U378" i="4"/>
  <c r="U379" i="4"/>
  <c r="U380" i="4"/>
  <c r="U381" i="4"/>
  <c r="U382" i="4"/>
  <c r="U383" i="4"/>
  <c r="U384" i="4"/>
  <c r="U385" i="4"/>
  <c r="U386" i="4"/>
  <c r="U387" i="4"/>
  <c r="U388" i="4"/>
  <c r="U389" i="4"/>
  <c r="U390" i="4"/>
  <c r="U391" i="4"/>
  <c r="U392" i="4"/>
  <c r="U393" i="4"/>
  <c r="U394" i="4"/>
  <c r="U395" i="4"/>
  <c r="U396" i="4"/>
  <c r="U397" i="4"/>
  <c r="U398" i="4"/>
  <c r="U399" i="4"/>
  <c r="U400" i="4"/>
  <c r="U401" i="4"/>
  <c r="U402" i="4"/>
  <c r="U403" i="4"/>
  <c r="U404" i="4"/>
  <c r="U405" i="4"/>
  <c r="U406" i="4"/>
  <c r="U407" i="4"/>
  <c r="U408" i="4"/>
  <c r="U409" i="4"/>
  <c r="U410" i="4"/>
  <c r="U411" i="4"/>
  <c r="U412" i="4"/>
  <c r="U413" i="4"/>
  <c r="U414" i="4"/>
  <c r="U415" i="4"/>
  <c r="U416" i="4"/>
  <c r="U417" i="4"/>
  <c r="U418" i="4"/>
  <c r="U419" i="4"/>
  <c r="U420" i="4"/>
  <c r="U421" i="4"/>
  <c r="U422" i="4"/>
  <c r="U423" i="4"/>
  <c r="U424" i="4"/>
  <c r="U425" i="4"/>
  <c r="U426" i="4"/>
  <c r="U427" i="4"/>
  <c r="U428" i="4"/>
  <c r="U429" i="4"/>
  <c r="U430" i="4"/>
  <c r="U431" i="4"/>
  <c r="U432" i="4"/>
  <c r="U433" i="4"/>
  <c r="U434" i="4"/>
  <c r="U435" i="4"/>
  <c r="U436" i="4"/>
  <c r="U437" i="4"/>
  <c r="U438" i="4"/>
  <c r="U439" i="4"/>
  <c r="U440" i="4"/>
  <c r="U441" i="4"/>
  <c r="U442" i="4"/>
  <c r="U443" i="4"/>
  <c r="U444" i="4"/>
  <c r="U445" i="4"/>
  <c r="U446" i="4"/>
  <c r="U447" i="4"/>
  <c r="U448" i="4"/>
  <c r="U449" i="4"/>
  <c r="U450" i="4"/>
  <c r="U451" i="4"/>
  <c r="U452" i="4"/>
  <c r="U453" i="4"/>
  <c r="U454" i="4"/>
  <c r="U455" i="4"/>
  <c r="U456" i="4"/>
  <c r="U457" i="4"/>
  <c r="U458" i="4"/>
  <c r="U459" i="4"/>
  <c r="U460" i="4"/>
  <c r="U461" i="4"/>
  <c r="U462" i="4"/>
  <c r="U463" i="4"/>
  <c r="U464" i="4"/>
  <c r="U465" i="4"/>
  <c r="U466" i="4"/>
  <c r="U467" i="4"/>
  <c r="U468" i="4"/>
  <c r="U469" i="4"/>
  <c r="U470" i="4"/>
  <c r="U471" i="4"/>
  <c r="U472" i="4"/>
  <c r="U473" i="4"/>
  <c r="U474" i="4"/>
  <c r="U475" i="4"/>
  <c r="U476" i="4"/>
  <c r="U477" i="4"/>
  <c r="U478" i="4"/>
  <c r="U479" i="4"/>
  <c r="U480" i="4"/>
  <c r="U481" i="4"/>
  <c r="U482" i="4"/>
  <c r="U483" i="4"/>
  <c r="U484" i="4"/>
  <c r="U485" i="4"/>
  <c r="U486" i="4"/>
  <c r="U487" i="4"/>
  <c r="U488" i="4"/>
  <c r="U489" i="4"/>
  <c r="U490" i="4"/>
  <c r="U491" i="4"/>
  <c r="U492" i="4"/>
  <c r="U493" i="4"/>
  <c r="U494" i="4"/>
  <c r="U495" i="4"/>
  <c r="U496" i="4"/>
  <c r="U497" i="4"/>
  <c r="U498" i="4"/>
  <c r="U499" i="4"/>
  <c r="U500" i="4"/>
  <c r="U501" i="4"/>
  <c r="U502" i="4"/>
  <c r="U503" i="4"/>
  <c r="U504" i="4"/>
  <c r="U505" i="4"/>
  <c r="U506" i="4"/>
  <c r="U507" i="4"/>
  <c r="U508" i="4"/>
  <c r="U509" i="4"/>
  <c r="U510" i="4"/>
  <c r="U511" i="4"/>
  <c r="U512" i="4"/>
  <c r="U513" i="4"/>
  <c r="U514" i="4"/>
  <c r="U515" i="4"/>
  <c r="U516" i="4"/>
  <c r="U517" i="4"/>
  <c r="U518" i="4"/>
  <c r="U519" i="4"/>
  <c r="U520" i="4"/>
  <c r="U521" i="4"/>
  <c r="U522" i="4"/>
  <c r="U523" i="4"/>
  <c r="U524" i="4"/>
  <c r="U525" i="4"/>
  <c r="U526" i="4"/>
  <c r="U527" i="4"/>
  <c r="U528" i="4"/>
  <c r="U529" i="4"/>
  <c r="U530" i="4"/>
  <c r="U531" i="4"/>
  <c r="U532" i="4"/>
  <c r="U533" i="4"/>
  <c r="U534" i="4"/>
  <c r="U535" i="4"/>
  <c r="U536" i="4"/>
  <c r="U537" i="4"/>
  <c r="U538" i="4"/>
  <c r="U539" i="4"/>
  <c r="U540" i="4"/>
  <c r="U541" i="4"/>
  <c r="U542" i="4"/>
  <c r="U543" i="4"/>
  <c r="U544" i="4"/>
  <c r="U545" i="4"/>
  <c r="U546" i="4"/>
  <c r="U547" i="4"/>
  <c r="U548" i="4"/>
  <c r="U549" i="4"/>
  <c r="U550" i="4"/>
  <c r="U551" i="4"/>
  <c r="U552" i="4"/>
  <c r="U553" i="4"/>
  <c r="U554" i="4"/>
  <c r="U555" i="4"/>
  <c r="U556" i="4"/>
  <c r="U557" i="4"/>
  <c r="U558" i="4"/>
  <c r="U559" i="4"/>
  <c r="U560" i="4"/>
  <c r="U561" i="4"/>
  <c r="U562" i="4"/>
  <c r="U563" i="4"/>
  <c r="U564" i="4"/>
  <c r="U565" i="4"/>
  <c r="U566" i="4"/>
  <c r="U567" i="4"/>
  <c r="U568" i="4"/>
  <c r="U569" i="4"/>
  <c r="U570" i="4"/>
  <c r="U571" i="4"/>
  <c r="U572" i="4"/>
  <c r="U573" i="4"/>
  <c r="U574" i="4"/>
  <c r="U575" i="4"/>
  <c r="U576" i="4"/>
  <c r="U577" i="4"/>
  <c r="U578" i="4"/>
  <c r="U579" i="4"/>
  <c r="U580" i="4"/>
  <c r="U581" i="4"/>
  <c r="U582" i="4"/>
  <c r="U583" i="4"/>
  <c r="U584" i="4"/>
  <c r="U585" i="4"/>
  <c r="U586" i="4"/>
  <c r="U587" i="4"/>
  <c r="U588" i="4"/>
  <c r="U589" i="4"/>
  <c r="U590" i="4"/>
  <c r="U591" i="4"/>
  <c r="U592" i="4"/>
  <c r="U593" i="4"/>
  <c r="U594" i="4"/>
  <c r="U595" i="4"/>
  <c r="U596" i="4"/>
  <c r="U597" i="4"/>
  <c r="U598" i="4"/>
  <c r="U599" i="4"/>
  <c r="U600" i="4"/>
  <c r="U601" i="4"/>
  <c r="U602" i="4"/>
  <c r="U603" i="4"/>
  <c r="U604" i="4"/>
  <c r="U605" i="4"/>
  <c r="U606" i="4"/>
  <c r="U607" i="4"/>
  <c r="U608" i="4"/>
  <c r="U609" i="4"/>
  <c r="U610" i="4"/>
  <c r="U611" i="4"/>
  <c r="U612" i="4"/>
  <c r="U613" i="4"/>
  <c r="U614" i="4"/>
  <c r="U615" i="4"/>
  <c r="U616" i="4"/>
  <c r="U617" i="4"/>
  <c r="U618" i="4"/>
  <c r="U619" i="4"/>
  <c r="U620" i="4"/>
  <c r="U621" i="4"/>
  <c r="U622" i="4"/>
  <c r="U623" i="4"/>
  <c r="U624" i="4"/>
  <c r="U625" i="4"/>
  <c r="U626" i="4"/>
  <c r="U627" i="4"/>
  <c r="U628" i="4"/>
  <c r="U629" i="4"/>
  <c r="U630" i="4"/>
  <c r="U631" i="4"/>
  <c r="U632" i="4"/>
  <c r="U633" i="4"/>
  <c r="U634" i="4"/>
  <c r="U635" i="4"/>
  <c r="U636" i="4"/>
  <c r="U637" i="4"/>
  <c r="U638" i="4"/>
  <c r="U639" i="4"/>
  <c r="U640" i="4"/>
  <c r="U641" i="4"/>
  <c r="U642" i="4"/>
  <c r="U643" i="4"/>
  <c r="U644" i="4"/>
  <c r="U645" i="4"/>
  <c r="U646" i="4"/>
  <c r="U647" i="4"/>
  <c r="U648" i="4"/>
  <c r="U649" i="4"/>
  <c r="U650" i="4"/>
  <c r="U651" i="4"/>
  <c r="U652" i="4"/>
  <c r="U653" i="4"/>
  <c r="U654" i="4"/>
  <c r="U655" i="4"/>
  <c r="U656" i="4"/>
  <c r="U657" i="4"/>
  <c r="U658" i="4"/>
  <c r="U659" i="4"/>
  <c r="U660" i="4"/>
  <c r="U661" i="4"/>
  <c r="U662" i="4"/>
  <c r="U663" i="4"/>
  <c r="U664" i="4"/>
  <c r="U665" i="4"/>
  <c r="U666" i="4"/>
  <c r="U667" i="4"/>
  <c r="U668" i="4"/>
  <c r="U669" i="4"/>
  <c r="U670" i="4"/>
  <c r="U671" i="4"/>
  <c r="U672" i="4"/>
  <c r="U673" i="4"/>
  <c r="U674" i="4"/>
  <c r="U675" i="4"/>
  <c r="U676" i="4"/>
  <c r="U677" i="4"/>
  <c r="U678" i="4"/>
  <c r="U679" i="4"/>
  <c r="U680" i="4"/>
  <c r="U681" i="4"/>
  <c r="U682" i="4"/>
  <c r="U683" i="4"/>
  <c r="U684" i="4"/>
  <c r="U685" i="4"/>
  <c r="U686" i="4"/>
  <c r="U687" i="4"/>
  <c r="U688" i="4"/>
  <c r="U689" i="4"/>
  <c r="U690" i="4"/>
  <c r="U691" i="4"/>
  <c r="U692" i="4"/>
  <c r="U693" i="4"/>
  <c r="U694" i="4"/>
  <c r="U695" i="4"/>
  <c r="U696" i="4"/>
  <c r="U697" i="4"/>
  <c r="U698" i="4"/>
  <c r="U699" i="4"/>
  <c r="U700" i="4"/>
  <c r="U701" i="4"/>
  <c r="U702" i="4"/>
  <c r="U703" i="4"/>
  <c r="U704" i="4"/>
  <c r="U705" i="4"/>
  <c r="U706" i="4"/>
  <c r="U707" i="4"/>
  <c r="U708" i="4"/>
  <c r="U709" i="4"/>
  <c r="U710" i="4"/>
  <c r="U711" i="4"/>
  <c r="U712" i="4"/>
  <c r="U713" i="4"/>
  <c r="U714" i="4"/>
  <c r="U715" i="4"/>
  <c r="U716" i="4"/>
  <c r="U717" i="4"/>
  <c r="U718" i="4"/>
  <c r="U719" i="4"/>
  <c r="U720" i="4"/>
  <c r="U721" i="4"/>
  <c r="U722" i="4"/>
  <c r="U723" i="4"/>
  <c r="U724" i="4"/>
  <c r="U725" i="4"/>
  <c r="U726" i="4"/>
  <c r="U727" i="4"/>
  <c r="U728" i="4"/>
  <c r="U729" i="4"/>
  <c r="U730" i="4"/>
  <c r="U731" i="4"/>
  <c r="U732" i="4"/>
  <c r="U733" i="4"/>
  <c r="U734" i="4"/>
  <c r="U735" i="4"/>
  <c r="U736" i="4"/>
  <c r="U737" i="4"/>
  <c r="U738" i="4"/>
  <c r="U739" i="4"/>
  <c r="U740" i="4"/>
  <c r="U741" i="4"/>
  <c r="U742" i="4"/>
  <c r="U743" i="4"/>
  <c r="U744" i="4"/>
  <c r="U745" i="4"/>
  <c r="U746" i="4"/>
  <c r="U747" i="4"/>
  <c r="U748" i="4"/>
  <c r="U749" i="4"/>
  <c r="U750" i="4"/>
  <c r="U751" i="4"/>
  <c r="U752" i="4"/>
  <c r="U753" i="4"/>
  <c r="U754" i="4"/>
  <c r="U755" i="4"/>
  <c r="U756" i="4"/>
  <c r="U757" i="4"/>
  <c r="U758" i="4"/>
  <c r="U759" i="4"/>
  <c r="U760" i="4"/>
  <c r="U761" i="4"/>
  <c r="P2" i="4"/>
  <c r="P1" i="4"/>
  <c r="U2" i="4"/>
  <c r="N109" i="5"/>
  <c r="O109" i="5"/>
  <c r="P109" i="5"/>
  <c r="Q109" i="5"/>
  <c r="R109" i="5"/>
  <c r="S109" i="5"/>
  <c r="T109" i="5"/>
  <c r="U109" i="5"/>
  <c r="V109" i="5"/>
  <c r="M109" i="5"/>
  <c r="N100" i="5"/>
  <c r="O100" i="5"/>
  <c r="P100" i="5"/>
  <c r="Q100" i="5"/>
  <c r="R100" i="5"/>
  <c r="S100" i="5"/>
  <c r="T100" i="5"/>
  <c r="U100" i="5"/>
  <c r="V100" i="5"/>
  <c r="M100" i="5"/>
  <c r="N96" i="5"/>
  <c r="O96" i="5"/>
  <c r="P96" i="5"/>
  <c r="Q96" i="5"/>
  <c r="R96" i="5"/>
  <c r="S96" i="5"/>
  <c r="T96" i="5"/>
  <c r="U96" i="5"/>
  <c r="V96" i="5"/>
  <c r="M96" i="5"/>
  <c r="N86" i="5"/>
  <c r="O86" i="5"/>
  <c r="P86" i="5"/>
  <c r="Q86" i="5"/>
  <c r="R86" i="5"/>
  <c r="S86" i="5"/>
  <c r="T86" i="5"/>
  <c r="U86" i="5"/>
  <c r="V86" i="5"/>
  <c r="M86" i="5"/>
  <c r="M67" i="5"/>
  <c r="C54" i="5"/>
  <c r="N67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83" i="5"/>
  <c r="E54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83" i="5"/>
  <c r="D54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83" i="5"/>
  <c r="N80" i="5"/>
  <c r="O80" i="5"/>
  <c r="P80" i="5"/>
  <c r="Q80" i="5"/>
  <c r="R80" i="5"/>
  <c r="S80" i="5"/>
  <c r="T80" i="5"/>
  <c r="U80" i="5"/>
  <c r="V80" i="5"/>
  <c r="M80" i="5"/>
  <c r="N71" i="5"/>
  <c r="O71" i="5"/>
  <c r="P71" i="5"/>
  <c r="Q71" i="5"/>
  <c r="R71" i="5"/>
  <c r="S71" i="5"/>
  <c r="T71" i="5"/>
  <c r="U71" i="5"/>
  <c r="V71" i="5"/>
  <c r="M71" i="5"/>
  <c r="O67" i="5"/>
  <c r="P67" i="5"/>
  <c r="Q67" i="5"/>
  <c r="R67" i="5"/>
  <c r="S67" i="5"/>
  <c r="T67" i="5"/>
  <c r="U67" i="5"/>
  <c r="V67" i="5"/>
  <c r="N57" i="5"/>
  <c r="O57" i="5"/>
  <c r="P57" i="5"/>
  <c r="Q57" i="5"/>
  <c r="R57" i="5"/>
  <c r="S57" i="5"/>
  <c r="T57" i="5"/>
  <c r="U57" i="5"/>
  <c r="V57" i="5"/>
  <c r="M57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26" i="5"/>
  <c r="N51" i="5"/>
  <c r="O51" i="5"/>
  <c r="P51" i="5"/>
  <c r="Q51" i="5"/>
  <c r="R51" i="5"/>
  <c r="S51" i="5"/>
  <c r="T51" i="5"/>
  <c r="U51" i="5"/>
  <c r="V51" i="5"/>
  <c r="M51" i="5"/>
  <c r="N44" i="5"/>
  <c r="O44" i="5"/>
  <c r="P44" i="5"/>
  <c r="Q44" i="5"/>
  <c r="R44" i="5"/>
  <c r="S44" i="5"/>
  <c r="T44" i="5"/>
  <c r="U44" i="5"/>
  <c r="V44" i="5"/>
  <c r="M44" i="5"/>
  <c r="N40" i="5"/>
  <c r="C55" i="5" s="1"/>
  <c r="F55" i="5" s="1"/>
  <c r="O40" i="5"/>
  <c r="P40" i="5"/>
  <c r="C57" i="5" s="1"/>
  <c r="F57" i="5" s="1"/>
  <c r="Q40" i="5"/>
  <c r="R40" i="5"/>
  <c r="S40" i="5"/>
  <c r="C60" i="5" s="1"/>
  <c r="F60" i="5" s="1"/>
  <c r="T40" i="5"/>
  <c r="U40" i="5"/>
  <c r="V40" i="5"/>
  <c r="M40" i="5"/>
  <c r="F54" i="5" s="1"/>
  <c r="N28" i="5"/>
  <c r="O28" i="5"/>
  <c r="P28" i="5"/>
  <c r="Q28" i="5"/>
  <c r="R28" i="5"/>
  <c r="S28" i="5"/>
  <c r="T28" i="5"/>
  <c r="U28" i="5"/>
  <c r="V28" i="5"/>
  <c r="M28" i="5"/>
  <c r="E26" i="5"/>
  <c r="F26" i="5" s="1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25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25" i="5"/>
  <c r="B25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27" i="3"/>
  <c r="E24" i="5"/>
  <c r="D24" i="5"/>
  <c r="C24" i="5"/>
  <c r="B24" i="5"/>
  <c r="V21" i="5"/>
  <c r="U21" i="5"/>
  <c r="T21" i="5"/>
  <c r="S21" i="5"/>
  <c r="R21" i="5"/>
  <c r="Q21" i="5"/>
  <c r="P21" i="5"/>
  <c r="O21" i="5"/>
  <c r="N21" i="5"/>
  <c r="M21" i="5"/>
  <c r="V20" i="5"/>
  <c r="U20" i="5"/>
  <c r="T20" i="5"/>
  <c r="S20" i="5"/>
  <c r="R20" i="5"/>
  <c r="Q20" i="5"/>
  <c r="P20" i="5"/>
  <c r="O20" i="5"/>
  <c r="N20" i="5"/>
  <c r="M20" i="5"/>
  <c r="V19" i="5"/>
  <c r="U19" i="5"/>
  <c r="T19" i="5"/>
  <c r="S19" i="5"/>
  <c r="R19" i="5"/>
  <c r="Q19" i="5"/>
  <c r="P19" i="5"/>
  <c r="O19" i="5"/>
  <c r="N19" i="5"/>
  <c r="M19" i="5"/>
  <c r="V18" i="5"/>
  <c r="U18" i="5"/>
  <c r="T18" i="5"/>
  <c r="S18" i="5"/>
  <c r="R18" i="5"/>
  <c r="Q18" i="5"/>
  <c r="P18" i="5"/>
  <c r="O18" i="5"/>
  <c r="N18" i="5"/>
  <c r="M18" i="5"/>
  <c r="V17" i="5"/>
  <c r="U17" i="5"/>
  <c r="T17" i="5"/>
  <c r="S17" i="5"/>
  <c r="R17" i="5"/>
  <c r="Q17" i="5"/>
  <c r="P17" i="5"/>
  <c r="O17" i="5"/>
  <c r="N17" i="5"/>
  <c r="M17" i="5"/>
  <c r="V16" i="5"/>
  <c r="U16" i="5"/>
  <c r="T16" i="5"/>
  <c r="S16" i="5"/>
  <c r="R16" i="5"/>
  <c r="Q16" i="5"/>
  <c r="P16" i="5"/>
  <c r="O16" i="5"/>
  <c r="N16" i="5"/>
  <c r="M16" i="5"/>
  <c r="V15" i="5"/>
  <c r="U15" i="5"/>
  <c r="T15" i="5"/>
  <c r="S15" i="5"/>
  <c r="R15" i="5"/>
  <c r="Q15" i="5"/>
  <c r="P15" i="5"/>
  <c r="O15" i="5"/>
  <c r="N15" i="5"/>
  <c r="M15" i="5"/>
  <c r="V14" i="5"/>
  <c r="U14" i="5"/>
  <c r="T14" i="5"/>
  <c r="S14" i="5"/>
  <c r="R14" i="5"/>
  <c r="Q14" i="5"/>
  <c r="P14" i="5"/>
  <c r="O14" i="5"/>
  <c r="N14" i="5"/>
  <c r="M14" i="5"/>
  <c r="V13" i="5"/>
  <c r="U13" i="5"/>
  <c r="T13" i="5"/>
  <c r="S13" i="5"/>
  <c r="R13" i="5"/>
  <c r="Q13" i="5"/>
  <c r="P13" i="5"/>
  <c r="O13" i="5"/>
  <c r="N13" i="5"/>
  <c r="M13" i="5"/>
  <c r="V12" i="5"/>
  <c r="U12" i="5"/>
  <c r="T12" i="5"/>
  <c r="S12" i="5"/>
  <c r="R12" i="5"/>
  <c r="Q12" i="5"/>
  <c r="P12" i="5"/>
  <c r="O12" i="5"/>
  <c r="N12" i="5"/>
  <c r="M12" i="5"/>
  <c r="V11" i="5"/>
  <c r="U11" i="5"/>
  <c r="T11" i="5"/>
  <c r="S11" i="5"/>
  <c r="R11" i="5"/>
  <c r="Q11" i="5"/>
  <c r="P11" i="5"/>
  <c r="O11" i="5"/>
  <c r="N11" i="5"/>
  <c r="M11" i="5"/>
  <c r="V10" i="5"/>
  <c r="U10" i="5"/>
  <c r="T10" i="5"/>
  <c r="S10" i="5"/>
  <c r="R10" i="5"/>
  <c r="Q10" i="5"/>
  <c r="P10" i="5"/>
  <c r="O10" i="5"/>
  <c r="N10" i="5"/>
  <c r="M10" i="5"/>
  <c r="V9" i="5"/>
  <c r="U9" i="5"/>
  <c r="T9" i="5"/>
  <c r="S9" i="5"/>
  <c r="R9" i="5"/>
  <c r="Q9" i="5"/>
  <c r="P9" i="5"/>
  <c r="O9" i="5"/>
  <c r="N9" i="5"/>
  <c r="M9" i="5"/>
  <c r="V8" i="5"/>
  <c r="U8" i="5"/>
  <c r="T8" i="5"/>
  <c r="S8" i="5"/>
  <c r="R8" i="5"/>
  <c r="Q8" i="5"/>
  <c r="P8" i="5"/>
  <c r="O8" i="5"/>
  <c r="N8" i="5"/>
  <c r="M8" i="5"/>
  <c r="V7" i="5"/>
  <c r="U7" i="5"/>
  <c r="T7" i="5"/>
  <c r="S7" i="5"/>
  <c r="R7" i="5"/>
  <c r="Q7" i="5"/>
  <c r="P7" i="5"/>
  <c r="O7" i="5"/>
  <c r="N7" i="5"/>
  <c r="M7" i="5"/>
  <c r="V6" i="5"/>
  <c r="U6" i="5"/>
  <c r="T6" i="5"/>
  <c r="S6" i="5"/>
  <c r="R6" i="5"/>
  <c r="Q6" i="5"/>
  <c r="P6" i="5"/>
  <c r="O6" i="5"/>
  <c r="N6" i="5"/>
  <c r="M6" i="5"/>
  <c r="V5" i="5"/>
  <c r="U5" i="5"/>
  <c r="T5" i="5"/>
  <c r="S5" i="5"/>
  <c r="R5" i="5"/>
  <c r="Q5" i="5"/>
  <c r="P5" i="5"/>
  <c r="O5" i="5"/>
  <c r="N5" i="5"/>
  <c r="M5" i="5"/>
  <c r="V4" i="5"/>
  <c r="U4" i="5"/>
  <c r="T4" i="5"/>
  <c r="S4" i="5"/>
  <c r="R4" i="5"/>
  <c r="Q4" i="5"/>
  <c r="P4" i="5"/>
  <c r="O4" i="5"/>
  <c r="N4" i="5"/>
  <c r="M4" i="5"/>
  <c r="V3" i="5"/>
  <c r="U3" i="5"/>
  <c r="T3" i="5"/>
  <c r="S3" i="5"/>
  <c r="R3" i="5"/>
  <c r="Q3" i="5"/>
  <c r="P3" i="5"/>
  <c r="O3" i="5"/>
  <c r="N3" i="5"/>
  <c r="M3" i="5"/>
  <c r="V2" i="5"/>
  <c r="U2" i="5"/>
  <c r="T2" i="5"/>
  <c r="S2" i="5"/>
  <c r="R2" i="5"/>
  <c r="Q2" i="5"/>
  <c r="P2" i="5"/>
  <c r="O2" i="5"/>
  <c r="N2" i="5"/>
  <c r="M2" i="5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101" i="2"/>
  <c r="AA102" i="2"/>
  <c r="AA103" i="2"/>
  <c r="AA104" i="2"/>
  <c r="AA105" i="2"/>
  <c r="AA106" i="2"/>
  <c r="AA107" i="2"/>
  <c r="AA108" i="2"/>
  <c r="AA109" i="2"/>
  <c r="AA110" i="2"/>
  <c r="AA111" i="2"/>
  <c r="AA112" i="2"/>
  <c r="AA113" i="2"/>
  <c r="AA114" i="2"/>
  <c r="AA115" i="2"/>
  <c r="AA116" i="2"/>
  <c r="AA117" i="2"/>
  <c r="AA118" i="2"/>
  <c r="AA119" i="2"/>
  <c r="AA120" i="2"/>
  <c r="AA121" i="2"/>
  <c r="AA122" i="2"/>
  <c r="AA123" i="2"/>
  <c r="AA124" i="2"/>
  <c r="AA125" i="2"/>
  <c r="AA126" i="2"/>
  <c r="AA127" i="2"/>
  <c r="AA128" i="2"/>
  <c r="AA129" i="2"/>
  <c r="AA130" i="2"/>
  <c r="AA131" i="2"/>
  <c r="AA132" i="2"/>
  <c r="AA133" i="2"/>
  <c r="AA134" i="2"/>
  <c r="AA135" i="2"/>
  <c r="AA136" i="2"/>
  <c r="AA137" i="2"/>
  <c r="AA138" i="2"/>
  <c r="AA139" i="2"/>
  <c r="AA140" i="2"/>
  <c r="AA141" i="2"/>
  <c r="AA142" i="2"/>
  <c r="AA143" i="2"/>
  <c r="AA144" i="2"/>
  <c r="AA145" i="2"/>
  <c r="AA146" i="2"/>
  <c r="AA147" i="2"/>
  <c r="AA148" i="2"/>
  <c r="AA149" i="2"/>
  <c r="AA150" i="2"/>
  <c r="AA151" i="2"/>
  <c r="AA152" i="2"/>
  <c r="AA153" i="2"/>
  <c r="AA154" i="2"/>
  <c r="AA155" i="2"/>
  <c r="AA156" i="2"/>
  <c r="AA157" i="2"/>
  <c r="AA158" i="2"/>
  <c r="AA159" i="2"/>
  <c r="AA160" i="2"/>
  <c r="AA161" i="2"/>
  <c r="AA162" i="2"/>
  <c r="AA163" i="2"/>
  <c r="AA164" i="2"/>
  <c r="AA165" i="2"/>
  <c r="AA166" i="2"/>
  <c r="AA167" i="2"/>
  <c r="AA168" i="2"/>
  <c r="AA169" i="2"/>
  <c r="AA170" i="2"/>
  <c r="AA171" i="2"/>
  <c r="AA172" i="2"/>
  <c r="AA173" i="2"/>
  <c r="AA174" i="2"/>
  <c r="AA175" i="2"/>
  <c r="AA176" i="2"/>
  <c r="AA177" i="2"/>
  <c r="AA178" i="2"/>
  <c r="AA179" i="2"/>
  <c r="AA180" i="2"/>
  <c r="AA181" i="2"/>
  <c r="AA182" i="2"/>
  <c r="AA183" i="2"/>
  <c r="AA184" i="2"/>
  <c r="AA185" i="2"/>
  <c r="AA186" i="2"/>
  <c r="AA187" i="2"/>
  <c r="AA188" i="2"/>
  <c r="AA189" i="2"/>
  <c r="AA190" i="2"/>
  <c r="AA191" i="2"/>
  <c r="AA192" i="2"/>
  <c r="AA193" i="2"/>
  <c r="AA194" i="2"/>
  <c r="AA195" i="2"/>
  <c r="AA196" i="2"/>
  <c r="AA197" i="2"/>
  <c r="AA198" i="2"/>
  <c r="AA199" i="2"/>
  <c r="AA200" i="2"/>
  <c r="AA201" i="2"/>
  <c r="AA202" i="2"/>
  <c r="AA203" i="2"/>
  <c r="AA204" i="2"/>
  <c r="AA205" i="2"/>
  <c r="AA206" i="2"/>
  <c r="AA207" i="2"/>
  <c r="AA208" i="2"/>
  <c r="AA209" i="2"/>
  <c r="AA210" i="2"/>
  <c r="AA211" i="2"/>
  <c r="AA212" i="2"/>
  <c r="AA213" i="2"/>
  <c r="AA214" i="2"/>
  <c r="AA215" i="2"/>
  <c r="AA216" i="2"/>
  <c r="AA217" i="2"/>
  <c r="AA218" i="2"/>
  <c r="AA219" i="2"/>
  <c r="AA220" i="2"/>
  <c r="AA221" i="2"/>
  <c r="AA222" i="2"/>
  <c r="AA223" i="2"/>
  <c r="AA224" i="2"/>
  <c r="AA225" i="2"/>
  <c r="AA226" i="2"/>
  <c r="AA227" i="2"/>
  <c r="AA228" i="2"/>
  <c r="AA229" i="2"/>
  <c r="AA230" i="2"/>
  <c r="AA231" i="2"/>
  <c r="AA232" i="2"/>
  <c r="AA233" i="2"/>
  <c r="AA234" i="2"/>
  <c r="AA235" i="2"/>
  <c r="AA236" i="2"/>
  <c r="AA237" i="2"/>
  <c r="AA238" i="2"/>
  <c r="AA239" i="2"/>
  <c r="AA240" i="2"/>
  <c r="AA241" i="2"/>
  <c r="AA242" i="2"/>
  <c r="AA243" i="2"/>
  <c r="AA244" i="2"/>
  <c r="AA245" i="2"/>
  <c r="AA246" i="2"/>
  <c r="AA247" i="2"/>
  <c r="AA248" i="2"/>
  <c r="AA249" i="2"/>
  <c r="AA250" i="2"/>
  <c r="AA251" i="2"/>
  <c r="AA252" i="2"/>
  <c r="AA253" i="2"/>
  <c r="AA254" i="2"/>
  <c r="AA255" i="2"/>
  <c r="AA256" i="2"/>
  <c r="AA257" i="2"/>
  <c r="AA258" i="2"/>
  <c r="AA259" i="2"/>
  <c r="AA260" i="2"/>
  <c r="AA261" i="2"/>
  <c r="AA262" i="2"/>
  <c r="AA263" i="2"/>
  <c r="AA264" i="2"/>
  <c r="AA265" i="2"/>
  <c r="AA266" i="2"/>
  <c r="AA267" i="2"/>
  <c r="AA268" i="2"/>
  <c r="AA269" i="2"/>
  <c r="AA270" i="2"/>
  <c r="AA271" i="2"/>
  <c r="AA272" i="2"/>
  <c r="AA273" i="2"/>
  <c r="AA274" i="2"/>
  <c r="AA275" i="2"/>
  <c r="AA276" i="2"/>
  <c r="AA277" i="2"/>
  <c r="AA278" i="2"/>
  <c r="AA279" i="2"/>
  <c r="AA280" i="2"/>
  <c r="AA281" i="2"/>
  <c r="AA282" i="2"/>
  <c r="AA283" i="2"/>
  <c r="AA284" i="2"/>
  <c r="AA285" i="2"/>
  <c r="AA286" i="2"/>
  <c r="AA287" i="2"/>
  <c r="AA288" i="2"/>
  <c r="AA289" i="2"/>
  <c r="AA290" i="2"/>
  <c r="AA291" i="2"/>
  <c r="AA292" i="2"/>
  <c r="AA293" i="2"/>
  <c r="AA294" i="2"/>
  <c r="AA295" i="2"/>
  <c r="AA296" i="2"/>
  <c r="AA297" i="2"/>
  <c r="AA298" i="2"/>
  <c r="AA299" i="2"/>
  <c r="AA300" i="2"/>
  <c r="AA301" i="2"/>
  <c r="AA302" i="2"/>
  <c r="AA303" i="2"/>
  <c r="AA304" i="2"/>
  <c r="AA305" i="2"/>
  <c r="AA306" i="2"/>
  <c r="AA307" i="2"/>
  <c r="AA308" i="2"/>
  <c r="AA309" i="2"/>
  <c r="AA310" i="2"/>
  <c r="AA311" i="2"/>
  <c r="AA312" i="2"/>
  <c r="AA313" i="2"/>
  <c r="AA314" i="2"/>
  <c r="AA315" i="2"/>
  <c r="AA316" i="2"/>
  <c r="AA317" i="2"/>
  <c r="AA318" i="2"/>
  <c r="AA319" i="2"/>
  <c r="AA320" i="2"/>
  <c r="AA321" i="2"/>
  <c r="AA322" i="2"/>
  <c r="AA323" i="2"/>
  <c r="AA324" i="2"/>
  <c r="AA325" i="2"/>
  <c r="AA326" i="2"/>
  <c r="AA327" i="2"/>
  <c r="AA328" i="2"/>
  <c r="AA329" i="2"/>
  <c r="AA330" i="2"/>
  <c r="AA331" i="2"/>
  <c r="AA332" i="2"/>
  <c r="AA333" i="2"/>
  <c r="AA334" i="2"/>
  <c r="AA335" i="2"/>
  <c r="AA336" i="2"/>
  <c r="AA337" i="2"/>
  <c r="AA338" i="2"/>
  <c r="AA339" i="2"/>
  <c r="AA340" i="2"/>
  <c r="AA341" i="2"/>
  <c r="AA342" i="2"/>
  <c r="AA343" i="2"/>
  <c r="AA344" i="2"/>
  <c r="AA345" i="2"/>
  <c r="AA346" i="2"/>
  <c r="AA347" i="2"/>
  <c r="AA348" i="2"/>
  <c r="AA349" i="2"/>
  <c r="AA350" i="2"/>
  <c r="AA351" i="2"/>
  <c r="AA352" i="2"/>
  <c r="AA353" i="2"/>
  <c r="AA354" i="2"/>
  <c r="AA355" i="2"/>
  <c r="AA356" i="2"/>
  <c r="AA357" i="2"/>
  <c r="AA358" i="2"/>
  <c r="AA359" i="2"/>
  <c r="AA360" i="2"/>
  <c r="AA361" i="2"/>
  <c r="AA362" i="2"/>
  <c r="AA363" i="2"/>
  <c r="AA364" i="2"/>
  <c r="AA365" i="2"/>
  <c r="AA366" i="2"/>
  <c r="AA367" i="2"/>
  <c r="AA368" i="2"/>
  <c r="AA369" i="2"/>
  <c r="AA370" i="2"/>
  <c r="AA371" i="2"/>
  <c r="AA372" i="2"/>
  <c r="AA373" i="2"/>
  <c r="AA374" i="2"/>
  <c r="AA375" i="2"/>
  <c r="AA376" i="2"/>
  <c r="AA377" i="2"/>
  <c r="AA378" i="2"/>
  <c r="AA379" i="2"/>
  <c r="AA380" i="2"/>
  <c r="AA381" i="2"/>
  <c r="AA382" i="2"/>
  <c r="AA383" i="2"/>
  <c r="AA384" i="2"/>
  <c r="AA385" i="2"/>
  <c r="AA386" i="2"/>
  <c r="AA387" i="2"/>
  <c r="AA388" i="2"/>
  <c r="AA389" i="2"/>
  <c r="AA390" i="2"/>
  <c r="AA391" i="2"/>
  <c r="AA392" i="2"/>
  <c r="AA393" i="2"/>
  <c r="AA394" i="2"/>
  <c r="AA395" i="2"/>
  <c r="AA396" i="2"/>
  <c r="AA397" i="2"/>
  <c r="AA398" i="2"/>
  <c r="AA399" i="2"/>
  <c r="AA400" i="2"/>
  <c r="AA401" i="2"/>
  <c r="AA402" i="2"/>
  <c r="AA403" i="2"/>
  <c r="AA404" i="2"/>
  <c r="AA405" i="2"/>
  <c r="AA406" i="2"/>
  <c r="AA407" i="2"/>
  <c r="AA408" i="2"/>
  <c r="AA409" i="2"/>
  <c r="AA410" i="2"/>
  <c r="AA411" i="2"/>
  <c r="AA412" i="2"/>
  <c r="AA413" i="2"/>
  <c r="AA414" i="2"/>
  <c r="AA415" i="2"/>
  <c r="AA416" i="2"/>
  <c r="AA417" i="2"/>
  <c r="AA418" i="2"/>
  <c r="AA419" i="2"/>
  <c r="AA420" i="2"/>
  <c r="AA421" i="2"/>
  <c r="AA422" i="2"/>
  <c r="AA423" i="2"/>
  <c r="AA424" i="2"/>
  <c r="AA425" i="2"/>
  <c r="AA426" i="2"/>
  <c r="AA427" i="2"/>
  <c r="AA428" i="2"/>
  <c r="AA429" i="2"/>
  <c r="AA430" i="2"/>
  <c r="AA431" i="2"/>
  <c r="AA432" i="2"/>
  <c r="AA433" i="2"/>
  <c r="AA434" i="2"/>
  <c r="AA435" i="2"/>
  <c r="AA436" i="2"/>
  <c r="AA437" i="2"/>
  <c r="AA438" i="2"/>
  <c r="AA439" i="2"/>
  <c r="AA440" i="2"/>
  <c r="AA441" i="2"/>
  <c r="AA442" i="2"/>
  <c r="AA443" i="2"/>
  <c r="AA444" i="2"/>
  <c r="AA445" i="2"/>
  <c r="AA446" i="2"/>
  <c r="AA447" i="2"/>
  <c r="AA448" i="2"/>
  <c r="AA449" i="2"/>
  <c r="AA450" i="2"/>
  <c r="AA451" i="2"/>
  <c r="AA452" i="2"/>
  <c r="AA453" i="2"/>
  <c r="AA454" i="2"/>
  <c r="AA455" i="2"/>
  <c r="AA456" i="2"/>
  <c r="AA457" i="2"/>
  <c r="AA458" i="2"/>
  <c r="AA459" i="2"/>
  <c r="AA460" i="2"/>
  <c r="AA461" i="2"/>
  <c r="AA462" i="2"/>
  <c r="AA463" i="2"/>
  <c r="AA464" i="2"/>
  <c r="AA465" i="2"/>
  <c r="AA466" i="2"/>
  <c r="AA467" i="2"/>
  <c r="AA468" i="2"/>
  <c r="AA469" i="2"/>
  <c r="AA470" i="2"/>
  <c r="AA471" i="2"/>
  <c r="AA472" i="2"/>
  <c r="AA473" i="2"/>
  <c r="AA474" i="2"/>
  <c r="AA475" i="2"/>
  <c r="AA476" i="2"/>
  <c r="AA477" i="2"/>
  <c r="AA478" i="2"/>
  <c r="AA479" i="2"/>
  <c r="AA480" i="2"/>
  <c r="AA481" i="2"/>
  <c r="AA482" i="2"/>
  <c r="AA483" i="2"/>
  <c r="AA484" i="2"/>
  <c r="AA485" i="2"/>
  <c r="AA486" i="2"/>
  <c r="AA487" i="2"/>
  <c r="AA488" i="2"/>
  <c r="AA489" i="2"/>
  <c r="AA490" i="2"/>
  <c r="AA491" i="2"/>
  <c r="AA492" i="2"/>
  <c r="AA493" i="2"/>
  <c r="AA494" i="2"/>
  <c r="AA495" i="2"/>
  <c r="AA496" i="2"/>
  <c r="AA497" i="2"/>
  <c r="AA498" i="2"/>
  <c r="AA499" i="2"/>
  <c r="AA500" i="2"/>
  <c r="AA501" i="2"/>
  <c r="AA502" i="2"/>
  <c r="AA503" i="2"/>
  <c r="AA504" i="2"/>
  <c r="AA505" i="2"/>
  <c r="AA506" i="2"/>
  <c r="AA507" i="2"/>
  <c r="AA508" i="2"/>
  <c r="AA509" i="2"/>
  <c r="AA510" i="2"/>
  <c r="AA511" i="2"/>
  <c r="AA512" i="2"/>
  <c r="AA513" i="2"/>
  <c r="AA514" i="2"/>
  <c r="AA515" i="2"/>
  <c r="AA516" i="2"/>
  <c r="AA517" i="2"/>
  <c r="AA518" i="2"/>
  <c r="AA519" i="2"/>
  <c r="AA520" i="2"/>
  <c r="AA521" i="2"/>
  <c r="AA522" i="2"/>
  <c r="AA523" i="2"/>
  <c r="AA524" i="2"/>
  <c r="AA525" i="2"/>
  <c r="AA526" i="2"/>
  <c r="AA527" i="2"/>
  <c r="AA528" i="2"/>
  <c r="AA529" i="2"/>
  <c r="AA530" i="2"/>
  <c r="AA531" i="2"/>
  <c r="AA532" i="2"/>
  <c r="AA533" i="2"/>
  <c r="AA534" i="2"/>
  <c r="AA535" i="2"/>
  <c r="AA536" i="2"/>
  <c r="AA537" i="2"/>
  <c r="AA538" i="2"/>
  <c r="AA539" i="2"/>
  <c r="AA540" i="2"/>
  <c r="AA541" i="2"/>
  <c r="AA542" i="2"/>
  <c r="AA543" i="2"/>
  <c r="AA544" i="2"/>
  <c r="AA545" i="2"/>
  <c r="AA546" i="2"/>
  <c r="AA547" i="2"/>
  <c r="AA548" i="2"/>
  <c r="AA549" i="2"/>
  <c r="AA550" i="2"/>
  <c r="AA551" i="2"/>
  <c r="AA552" i="2"/>
  <c r="AA553" i="2"/>
  <c r="AA554" i="2"/>
  <c r="AA555" i="2"/>
  <c r="AA556" i="2"/>
  <c r="AA557" i="2"/>
  <c r="AA558" i="2"/>
  <c r="AA559" i="2"/>
  <c r="AA560" i="2"/>
  <c r="AA561" i="2"/>
  <c r="AA562" i="2"/>
  <c r="AA563" i="2"/>
  <c r="AA564" i="2"/>
  <c r="AA565" i="2"/>
  <c r="AA566" i="2"/>
  <c r="AA567" i="2"/>
  <c r="AA568" i="2"/>
  <c r="AA569" i="2"/>
  <c r="AA570" i="2"/>
  <c r="AA571" i="2"/>
  <c r="AA572" i="2"/>
  <c r="AA573" i="2"/>
  <c r="AA574" i="2"/>
  <c r="AA575" i="2"/>
  <c r="AA576" i="2"/>
  <c r="AA577" i="2"/>
  <c r="AA578" i="2"/>
  <c r="AA579" i="2"/>
  <c r="AA580" i="2"/>
  <c r="AA581" i="2"/>
  <c r="AA582" i="2"/>
  <c r="AA583" i="2"/>
  <c r="AA584" i="2"/>
  <c r="AA585" i="2"/>
  <c r="AA586" i="2"/>
  <c r="AA587" i="2"/>
  <c r="AA588" i="2"/>
  <c r="AA589" i="2"/>
  <c r="AA590" i="2"/>
  <c r="AA591" i="2"/>
  <c r="AA592" i="2"/>
  <c r="AA593" i="2"/>
  <c r="AA594" i="2"/>
  <c r="AA595" i="2"/>
  <c r="AA596" i="2"/>
  <c r="AA597" i="2"/>
  <c r="AA598" i="2"/>
  <c r="AA599" i="2"/>
  <c r="AA600" i="2"/>
  <c r="AA601" i="2"/>
  <c r="AA602" i="2"/>
  <c r="AA603" i="2"/>
  <c r="AA604" i="2"/>
  <c r="AA605" i="2"/>
  <c r="AA606" i="2"/>
  <c r="AA607" i="2"/>
  <c r="AA608" i="2"/>
  <c r="AA609" i="2"/>
  <c r="AA610" i="2"/>
  <c r="AA611" i="2"/>
  <c r="AA612" i="2"/>
  <c r="AA613" i="2"/>
  <c r="AA614" i="2"/>
  <c r="AA615" i="2"/>
  <c r="AA616" i="2"/>
  <c r="AA617" i="2"/>
  <c r="AA618" i="2"/>
  <c r="AA619" i="2"/>
  <c r="AA620" i="2"/>
  <c r="AA621" i="2"/>
  <c r="AA622" i="2"/>
  <c r="AA623" i="2"/>
  <c r="AA624" i="2"/>
  <c r="AA625" i="2"/>
  <c r="AA626" i="2"/>
  <c r="AA627" i="2"/>
  <c r="AA628" i="2"/>
  <c r="AA629" i="2"/>
  <c r="AA630" i="2"/>
  <c r="AA631" i="2"/>
  <c r="AA632" i="2"/>
  <c r="AA633" i="2"/>
  <c r="AA634" i="2"/>
  <c r="AA635" i="2"/>
  <c r="AA636" i="2"/>
  <c r="AA637" i="2"/>
  <c r="AA638" i="2"/>
  <c r="AA639" i="2"/>
  <c r="AA640" i="2"/>
  <c r="AA641" i="2"/>
  <c r="AA642" i="2"/>
  <c r="AA643" i="2"/>
  <c r="AA644" i="2"/>
  <c r="AA645" i="2"/>
  <c r="AA646" i="2"/>
  <c r="AA647" i="2"/>
  <c r="AA648" i="2"/>
  <c r="AA649" i="2"/>
  <c r="AA650" i="2"/>
  <c r="AA651" i="2"/>
  <c r="AA652" i="2"/>
  <c r="AA653" i="2"/>
  <c r="AA654" i="2"/>
  <c r="AA655" i="2"/>
  <c r="AA656" i="2"/>
  <c r="AA657" i="2"/>
  <c r="AA658" i="2"/>
  <c r="AA659" i="2"/>
  <c r="AA660" i="2"/>
  <c r="AA661" i="2"/>
  <c r="AA662" i="2"/>
  <c r="AA663" i="2"/>
  <c r="AA664" i="2"/>
  <c r="AA665" i="2"/>
  <c r="AA666" i="2"/>
  <c r="AA667" i="2"/>
  <c r="AA668" i="2"/>
  <c r="AA669" i="2"/>
  <c r="AA670" i="2"/>
  <c r="AA671" i="2"/>
  <c r="AA672" i="2"/>
  <c r="AA673" i="2"/>
  <c r="AA674" i="2"/>
  <c r="AA675" i="2"/>
  <c r="AA676" i="2"/>
  <c r="AA677" i="2"/>
  <c r="AA678" i="2"/>
  <c r="AA679" i="2"/>
  <c r="AA680" i="2"/>
  <c r="AA681" i="2"/>
  <c r="AA682" i="2"/>
  <c r="AA683" i="2"/>
  <c r="AA684" i="2"/>
  <c r="AA685" i="2"/>
  <c r="AA686" i="2"/>
  <c r="AA687" i="2"/>
  <c r="AA688" i="2"/>
  <c r="AA689" i="2"/>
  <c r="AA690" i="2"/>
  <c r="AA691" i="2"/>
  <c r="AA692" i="2"/>
  <c r="AA693" i="2"/>
  <c r="AA694" i="2"/>
  <c r="AA695" i="2"/>
  <c r="AA696" i="2"/>
  <c r="AA697" i="2"/>
  <c r="AA698" i="2"/>
  <c r="AA699" i="2"/>
  <c r="AA700" i="2"/>
  <c r="AA701" i="2"/>
  <c r="AA702" i="2"/>
  <c r="AA703" i="2"/>
  <c r="AA704" i="2"/>
  <c r="AA705" i="2"/>
  <c r="AA706" i="2"/>
  <c r="AA707" i="2"/>
  <c r="AA708" i="2"/>
  <c r="AA709" i="2"/>
  <c r="AA710" i="2"/>
  <c r="AA711" i="2"/>
  <c r="AA712" i="2"/>
  <c r="AA713" i="2"/>
  <c r="AA714" i="2"/>
  <c r="AA715" i="2"/>
  <c r="AA716" i="2"/>
  <c r="AA717" i="2"/>
  <c r="AA718" i="2"/>
  <c r="AA719" i="2"/>
  <c r="AA720" i="2"/>
  <c r="AA721" i="2"/>
  <c r="AA722" i="2"/>
  <c r="AA723" i="2"/>
  <c r="AA724" i="2"/>
  <c r="AA725" i="2"/>
  <c r="AA726" i="2"/>
  <c r="AA727" i="2"/>
  <c r="AA728" i="2"/>
  <c r="AA729" i="2"/>
  <c r="AA730" i="2"/>
  <c r="AA731" i="2"/>
  <c r="AA732" i="2"/>
  <c r="AA733" i="2"/>
  <c r="AA734" i="2"/>
  <c r="AA735" i="2"/>
  <c r="AA736" i="2"/>
  <c r="AA737" i="2"/>
  <c r="AA738" i="2"/>
  <c r="AA739" i="2"/>
  <c r="AA740" i="2"/>
  <c r="AA741" i="2"/>
  <c r="AA742" i="2"/>
  <c r="AA743" i="2"/>
  <c r="AA744" i="2"/>
  <c r="AA745" i="2"/>
  <c r="AA746" i="2"/>
  <c r="AA747" i="2"/>
  <c r="AA748" i="2"/>
  <c r="AA749" i="2"/>
  <c r="AA750" i="2"/>
  <c r="AA751" i="2"/>
  <c r="AA752" i="2"/>
  <c r="AA753" i="2"/>
  <c r="AA754" i="2"/>
  <c r="AA755" i="2"/>
  <c r="AA756" i="2"/>
  <c r="AA757" i="2"/>
  <c r="AA758" i="2"/>
  <c r="AA759" i="2"/>
  <c r="AA760" i="2"/>
  <c r="AA761" i="2"/>
  <c r="AB3" i="2"/>
  <c r="AB4" i="2"/>
  <c r="AB5" i="2"/>
  <c r="AB6" i="2"/>
  <c r="AB7" i="2"/>
  <c r="AB8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75" i="2"/>
  <c r="AB76" i="2"/>
  <c r="AB77" i="2"/>
  <c r="AB78" i="2"/>
  <c r="AB79" i="2"/>
  <c r="AB80" i="2"/>
  <c r="AB81" i="2"/>
  <c r="AB82" i="2"/>
  <c r="AB83" i="2"/>
  <c r="AB84" i="2"/>
  <c r="AB85" i="2"/>
  <c r="AB86" i="2"/>
  <c r="AB87" i="2"/>
  <c r="AB88" i="2"/>
  <c r="AB89" i="2"/>
  <c r="AB90" i="2"/>
  <c r="AB91" i="2"/>
  <c r="AB92" i="2"/>
  <c r="AB93" i="2"/>
  <c r="AB94" i="2"/>
  <c r="AB95" i="2"/>
  <c r="AB96" i="2"/>
  <c r="AB97" i="2"/>
  <c r="AB98" i="2"/>
  <c r="AB99" i="2"/>
  <c r="AB100" i="2"/>
  <c r="AB101" i="2"/>
  <c r="AB102" i="2"/>
  <c r="AB103" i="2"/>
  <c r="AB104" i="2"/>
  <c r="AB105" i="2"/>
  <c r="AB106" i="2"/>
  <c r="AB107" i="2"/>
  <c r="AB108" i="2"/>
  <c r="AB109" i="2"/>
  <c r="AB110" i="2"/>
  <c r="AB111" i="2"/>
  <c r="AB112" i="2"/>
  <c r="AB113" i="2"/>
  <c r="AB114" i="2"/>
  <c r="AB115" i="2"/>
  <c r="AB116" i="2"/>
  <c r="AB117" i="2"/>
  <c r="AB118" i="2"/>
  <c r="AB119" i="2"/>
  <c r="AB120" i="2"/>
  <c r="AB121" i="2"/>
  <c r="AB122" i="2"/>
  <c r="AB123" i="2"/>
  <c r="AB124" i="2"/>
  <c r="AB125" i="2"/>
  <c r="AB126" i="2"/>
  <c r="AB127" i="2"/>
  <c r="AB128" i="2"/>
  <c r="AB129" i="2"/>
  <c r="AB130" i="2"/>
  <c r="AB131" i="2"/>
  <c r="AB132" i="2"/>
  <c r="AB133" i="2"/>
  <c r="AB134" i="2"/>
  <c r="AB135" i="2"/>
  <c r="AB136" i="2"/>
  <c r="AB137" i="2"/>
  <c r="AB138" i="2"/>
  <c r="AB139" i="2"/>
  <c r="AB140" i="2"/>
  <c r="AB141" i="2"/>
  <c r="AB142" i="2"/>
  <c r="AB143" i="2"/>
  <c r="AB144" i="2"/>
  <c r="AB145" i="2"/>
  <c r="AB146" i="2"/>
  <c r="AB147" i="2"/>
  <c r="AB148" i="2"/>
  <c r="AB149" i="2"/>
  <c r="AB150" i="2"/>
  <c r="AB151" i="2"/>
  <c r="AB152" i="2"/>
  <c r="AB153" i="2"/>
  <c r="AB154" i="2"/>
  <c r="AB155" i="2"/>
  <c r="AB156" i="2"/>
  <c r="AB157" i="2"/>
  <c r="AB158" i="2"/>
  <c r="AB159" i="2"/>
  <c r="AB160" i="2"/>
  <c r="AB161" i="2"/>
  <c r="AB162" i="2"/>
  <c r="AB163" i="2"/>
  <c r="AB164" i="2"/>
  <c r="AB165" i="2"/>
  <c r="AB166" i="2"/>
  <c r="AB167" i="2"/>
  <c r="AB168" i="2"/>
  <c r="AB169" i="2"/>
  <c r="AB170" i="2"/>
  <c r="AB171" i="2"/>
  <c r="AB172" i="2"/>
  <c r="AB173" i="2"/>
  <c r="AB174" i="2"/>
  <c r="AB175" i="2"/>
  <c r="AB176" i="2"/>
  <c r="AB177" i="2"/>
  <c r="AB178" i="2"/>
  <c r="AB179" i="2"/>
  <c r="AB180" i="2"/>
  <c r="AB181" i="2"/>
  <c r="AB182" i="2"/>
  <c r="AB183" i="2"/>
  <c r="AB184" i="2"/>
  <c r="AB185" i="2"/>
  <c r="AB186" i="2"/>
  <c r="AB187" i="2"/>
  <c r="AB188" i="2"/>
  <c r="AB189" i="2"/>
  <c r="AB190" i="2"/>
  <c r="AB191" i="2"/>
  <c r="AB192" i="2"/>
  <c r="AB193" i="2"/>
  <c r="AB194" i="2"/>
  <c r="AB195" i="2"/>
  <c r="AB196" i="2"/>
  <c r="AB197" i="2"/>
  <c r="AB198" i="2"/>
  <c r="AB199" i="2"/>
  <c r="AB200" i="2"/>
  <c r="AB201" i="2"/>
  <c r="AB202" i="2"/>
  <c r="AB203" i="2"/>
  <c r="AB204" i="2"/>
  <c r="AB205" i="2"/>
  <c r="AB206" i="2"/>
  <c r="AB207" i="2"/>
  <c r="AB208" i="2"/>
  <c r="AB209" i="2"/>
  <c r="AB210" i="2"/>
  <c r="AB211" i="2"/>
  <c r="AB212" i="2"/>
  <c r="AB213" i="2"/>
  <c r="AB214" i="2"/>
  <c r="AB215" i="2"/>
  <c r="AB216" i="2"/>
  <c r="AB217" i="2"/>
  <c r="AB218" i="2"/>
  <c r="AB219" i="2"/>
  <c r="AB220" i="2"/>
  <c r="AB221" i="2"/>
  <c r="AB222" i="2"/>
  <c r="AB223" i="2"/>
  <c r="AB224" i="2"/>
  <c r="AB225" i="2"/>
  <c r="AB226" i="2"/>
  <c r="AB227" i="2"/>
  <c r="AB228" i="2"/>
  <c r="AB229" i="2"/>
  <c r="AB230" i="2"/>
  <c r="AB231" i="2"/>
  <c r="AB232" i="2"/>
  <c r="AB233" i="2"/>
  <c r="AB234" i="2"/>
  <c r="AB235" i="2"/>
  <c r="AB236" i="2"/>
  <c r="AB237" i="2"/>
  <c r="AB238" i="2"/>
  <c r="AB239" i="2"/>
  <c r="AB240" i="2"/>
  <c r="AB241" i="2"/>
  <c r="AB242" i="2"/>
  <c r="AB243" i="2"/>
  <c r="AB244" i="2"/>
  <c r="AB245" i="2"/>
  <c r="AB246" i="2"/>
  <c r="AB247" i="2"/>
  <c r="AB248" i="2"/>
  <c r="AB249" i="2"/>
  <c r="AB250" i="2"/>
  <c r="AB251" i="2"/>
  <c r="AB252" i="2"/>
  <c r="AB253" i="2"/>
  <c r="AB254" i="2"/>
  <c r="AB255" i="2"/>
  <c r="AB256" i="2"/>
  <c r="AB257" i="2"/>
  <c r="AB258" i="2"/>
  <c r="AB259" i="2"/>
  <c r="AB260" i="2"/>
  <c r="AB261" i="2"/>
  <c r="AB262" i="2"/>
  <c r="AB263" i="2"/>
  <c r="AB264" i="2"/>
  <c r="AB265" i="2"/>
  <c r="AB266" i="2"/>
  <c r="AB267" i="2"/>
  <c r="AB268" i="2"/>
  <c r="AB269" i="2"/>
  <c r="AB270" i="2"/>
  <c r="AB271" i="2"/>
  <c r="AB272" i="2"/>
  <c r="AB273" i="2"/>
  <c r="AB274" i="2"/>
  <c r="AB275" i="2"/>
  <c r="AB276" i="2"/>
  <c r="AB277" i="2"/>
  <c r="AB278" i="2"/>
  <c r="AB279" i="2"/>
  <c r="AB280" i="2"/>
  <c r="AB281" i="2"/>
  <c r="AB282" i="2"/>
  <c r="AB283" i="2"/>
  <c r="AB284" i="2"/>
  <c r="AB285" i="2"/>
  <c r="AB286" i="2"/>
  <c r="AB287" i="2"/>
  <c r="AB288" i="2"/>
  <c r="AB289" i="2"/>
  <c r="AB290" i="2"/>
  <c r="AB291" i="2"/>
  <c r="AB292" i="2"/>
  <c r="AB293" i="2"/>
  <c r="AB294" i="2"/>
  <c r="AB295" i="2"/>
  <c r="AB296" i="2"/>
  <c r="AB297" i="2"/>
  <c r="AB298" i="2"/>
  <c r="AB299" i="2"/>
  <c r="AB300" i="2"/>
  <c r="AB301" i="2"/>
  <c r="AB302" i="2"/>
  <c r="AB303" i="2"/>
  <c r="AB304" i="2"/>
  <c r="AB305" i="2"/>
  <c r="AB306" i="2"/>
  <c r="AB307" i="2"/>
  <c r="AB308" i="2"/>
  <c r="AB309" i="2"/>
  <c r="AB310" i="2"/>
  <c r="AB311" i="2"/>
  <c r="AB312" i="2"/>
  <c r="AB313" i="2"/>
  <c r="AB314" i="2"/>
  <c r="AB315" i="2"/>
  <c r="AB316" i="2"/>
  <c r="AB317" i="2"/>
  <c r="AB318" i="2"/>
  <c r="AB319" i="2"/>
  <c r="AB320" i="2"/>
  <c r="AB321" i="2"/>
  <c r="AB322" i="2"/>
  <c r="AB323" i="2"/>
  <c r="AB324" i="2"/>
  <c r="AB325" i="2"/>
  <c r="AB326" i="2"/>
  <c r="AB327" i="2"/>
  <c r="AB328" i="2"/>
  <c r="AB329" i="2"/>
  <c r="AB330" i="2"/>
  <c r="AB331" i="2"/>
  <c r="AB332" i="2"/>
  <c r="AB333" i="2"/>
  <c r="AB334" i="2"/>
  <c r="AB335" i="2"/>
  <c r="AB336" i="2"/>
  <c r="AB337" i="2"/>
  <c r="AB338" i="2"/>
  <c r="AB339" i="2"/>
  <c r="AB340" i="2"/>
  <c r="AB341" i="2"/>
  <c r="AB342" i="2"/>
  <c r="AB343" i="2"/>
  <c r="AB344" i="2"/>
  <c r="AB345" i="2"/>
  <c r="AB346" i="2"/>
  <c r="AB347" i="2"/>
  <c r="AB348" i="2"/>
  <c r="AB349" i="2"/>
  <c r="AB350" i="2"/>
  <c r="AB351" i="2"/>
  <c r="AB352" i="2"/>
  <c r="AB353" i="2"/>
  <c r="AB354" i="2"/>
  <c r="AB355" i="2"/>
  <c r="AB356" i="2"/>
  <c r="AB357" i="2"/>
  <c r="AB358" i="2"/>
  <c r="AB359" i="2"/>
  <c r="AB360" i="2"/>
  <c r="AB361" i="2"/>
  <c r="AB362" i="2"/>
  <c r="AB363" i="2"/>
  <c r="AB364" i="2"/>
  <c r="AB365" i="2"/>
  <c r="AB366" i="2"/>
  <c r="AB367" i="2"/>
  <c r="AB368" i="2"/>
  <c r="AB369" i="2"/>
  <c r="AB370" i="2"/>
  <c r="AB371" i="2"/>
  <c r="AB372" i="2"/>
  <c r="AB373" i="2"/>
  <c r="AB374" i="2"/>
  <c r="AB375" i="2"/>
  <c r="AB376" i="2"/>
  <c r="AB377" i="2"/>
  <c r="AB378" i="2"/>
  <c r="AB379" i="2"/>
  <c r="AB380" i="2"/>
  <c r="AB381" i="2"/>
  <c r="AB382" i="2"/>
  <c r="AB383" i="2"/>
  <c r="AB384" i="2"/>
  <c r="AB385" i="2"/>
  <c r="AB386" i="2"/>
  <c r="AB387" i="2"/>
  <c r="AB388" i="2"/>
  <c r="AB389" i="2"/>
  <c r="AB390" i="2"/>
  <c r="AB391" i="2"/>
  <c r="AB392" i="2"/>
  <c r="AB393" i="2"/>
  <c r="AB394" i="2"/>
  <c r="AB395" i="2"/>
  <c r="AB396" i="2"/>
  <c r="AB397" i="2"/>
  <c r="AB398" i="2"/>
  <c r="AB399" i="2"/>
  <c r="AB400" i="2"/>
  <c r="AB401" i="2"/>
  <c r="AB402" i="2"/>
  <c r="AB403" i="2"/>
  <c r="AB404" i="2"/>
  <c r="AB405" i="2"/>
  <c r="AB406" i="2"/>
  <c r="AB407" i="2"/>
  <c r="AB408" i="2"/>
  <c r="AB409" i="2"/>
  <c r="AB410" i="2"/>
  <c r="AB411" i="2"/>
  <c r="AB412" i="2"/>
  <c r="AB413" i="2"/>
  <c r="AB414" i="2"/>
  <c r="AB415" i="2"/>
  <c r="AB416" i="2"/>
  <c r="AB417" i="2"/>
  <c r="AB418" i="2"/>
  <c r="AB419" i="2"/>
  <c r="AB420" i="2"/>
  <c r="AB421" i="2"/>
  <c r="AB422" i="2"/>
  <c r="AB423" i="2"/>
  <c r="AB424" i="2"/>
  <c r="AB425" i="2"/>
  <c r="AB426" i="2"/>
  <c r="AB427" i="2"/>
  <c r="AB428" i="2"/>
  <c r="AB429" i="2"/>
  <c r="AB430" i="2"/>
  <c r="AB431" i="2"/>
  <c r="AB432" i="2"/>
  <c r="AB433" i="2"/>
  <c r="AB434" i="2"/>
  <c r="AB435" i="2"/>
  <c r="AB436" i="2"/>
  <c r="AB437" i="2"/>
  <c r="AB438" i="2"/>
  <c r="AB439" i="2"/>
  <c r="AB440" i="2"/>
  <c r="AB441" i="2"/>
  <c r="AB442" i="2"/>
  <c r="AB443" i="2"/>
  <c r="AB444" i="2"/>
  <c r="AB445" i="2"/>
  <c r="AB446" i="2"/>
  <c r="AB447" i="2"/>
  <c r="AB448" i="2"/>
  <c r="AB449" i="2"/>
  <c r="AB450" i="2"/>
  <c r="AB451" i="2"/>
  <c r="AB452" i="2"/>
  <c r="AB453" i="2"/>
  <c r="AB454" i="2"/>
  <c r="AB455" i="2"/>
  <c r="AB456" i="2"/>
  <c r="AB457" i="2"/>
  <c r="AB458" i="2"/>
  <c r="AB459" i="2"/>
  <c r="AB460" i="2"/>
  <c r="AB461" i="2"/>
  <c r="AB462" i="2"/>
  <c r="AB463" i="2"/>
  <c r="AB464" i="2"/>
  <c r="AB465" i="2"/>
  <c r="AB466" i="2"/>
  <c r="AB467" i="2"/>
  <c r="AB468" i="2"/>
  <c r="AB469" i="2"/>
  <c r="AB470" i="2"/>
  <c r="AB471" i="2"/>
  <c r="AB472" i="2"/>
  <c r="AB473" i="2"/>
  <c r="AB474" i="2"/>
  <c r="AB475" i="2"/>
  <c r="AB476" i="2"/>
  <c r="AB477" i="2"/>
  <c r="AB478" i="2"/>
  <c r="AB479" i="2"/>
  <c r="AB480" i="2"/>
  <c r="AB481" i="2"/>
  <c r="AB482" i="2"/>
  <c r="AB483" i="2"/>
  <c r="AB484" i="2"/>
  <c r="AB485" i="2"/>
  <c r="AB486" i="2"/>
  <c r="AB487" i="2"/>
  <c r="AB488" i="2"/>
  <c r="AB489" i="2"/>
  <c r="AB490" i="2"/>
  <c r="AB491" i="2"/>
  <c r="AB492" i="2"/>
  <c r="AB493" i="2"/>
  <c r="AB494" i="2"/>
  <c r="AB495" i="2"/>
  <c r="AB496" i="2"/>
  <c r="AB497" i="2"/>
  <c r="AB498" i="2"/>
  <c r="AB499" i="2"/>
  <c r="AB500" i="2"/>
  <c r="AB501" i="2"/>
  <c r="AB502" i="2"/>
  <c r="AB503" i="2"/>
  <c r="AB504" i="2"/>
  <c r="AB505" i="2"/>
  <c r="AB506" i="2"/>
  <c r="AB507" i="2"/>
  <c r="AB508" i="2"/>
  <c r="AB509" i="2"/>
  <c r="AB510" i="2"/>
  <c r="AB511" i="2"/>
  <c r="AB512" i="2"/>
  <c r="AB513" i="2"/>
  <c r="AB514" i="2"/>
  <c r="AB515" i="2"/>
  <c r="AB516" i="2"/>
  <c r="AB517" i="2"/>
  <c r="AB518" i="2"/>
  <c r="AB519" i="2"/>
  <c r="AB520" i="2"/>
  <c r="AB521" i="2"/>
  <c r="AB522" i="2"/>
  <c r="AB523" i="2"/>
  <c r="AB524" i="2"/>
  <c r="AB525" i="2"/>
  <c r="AB526" i="2"/>
  <c r="AB527" i="2"/>
  <c r="AB528" i="2"/>
  <c r="AB529" i="2"/>
  <c r="AB530" i="2"/>
  <c r="AB531" i="2"/>
  <c r="AB532" i="2"/>
  <c r="AB533" i="2"/>
  <c r="AB534" i="2"/>
  <c r="AB535" i="2"/>
  <c r="AB536" i="2"/>
  <c r="AB537" i="2"/>
  <c r="AB538" i="2"/>
  <c r="AB539" i="2"/>
  <c r="AB540" i="2"/>
  <c r="AB541" i="2"/>
  <c r="AB542" i="2"/>
  <c r="AB543" i="2"/>
  <c r="AB544" i="2"/>
  <c r="AB545" i="2"/>
  <c r="AB546" i="2"/>
  <c r="AB547" i="2"/>
  <c r="AB548" i="2"/>
  <c r="AB549" i="2"/>
  <c r="AB550" i="2"/>
  <c r="AB551" i="2"/>
  <c r="AB552" i="2"/>
  <c r="AB553" i="2"/>
  <c r="AB554" i="2"/>
  <c r="AB555" i="2"/>
  <c r="AB556" i="2"/>
  <c r="AB557" i="2"/>
  <c r="AB558" i="2"/>
  <c r="AB559" i="2"/>
  <c r="AB560" i="2"/>
  <c r="AB561" i="2"/>
  <c r="AB562" i="2"/>
  <c r="AB563" i="2"/>
  <c r="AB564" i="2"/>
  <c r="AB565" i="2"/>
  <c r="AB566" i="2"/>
  <c r="AB567" i="2"/>
  <c r="AB568" i="2"/>
  <c r="AB569" i="2"/>
  <c r="AB570" i="2"/>
  <c r="AB571" i="2"/>
  <c r="AB572" i="2"/>
  <c r="AB573" i="2"/>
  <c r="AB574" i="2"/>
  <c r="AB575" i="2"/>
  <c r="AB576" i="2"/>
  <c r="AB577" i="2"/>
  <c r="AB578" i="2"/>
  <c r="AB579" i="2"/>
  <c r="AB580" i="2"/>
  <c r="AB581" i="2"/>
  <c r="AB582" i="2"/>
  <c r="AB583" i="2"/>
  <c r="AB584" i="2"/>
  <c r="AB585" i="2"/>
  <c r="AB586" i="2"/>
  <c r="AB587" i="2"/>
  <c r="AB588" i="2"/>
  <c r="AB589" i="2"/>
  <c r="AB590" i="2"/>
  <c r="AB591" i="2"/>
  <c r="AB592" i="2"/>
  <c r="AB593" i="2"/>
  <c r="AB594" i="2"/>
  <c r="AB595" i="2"/>
  <c r="AB596" i="2"/>
  <c r="AB597" i="2"/>
  <c r="AB598" i="2"/>
  <c r="AB599" i="2"/>
  <c r="AB600" i="2"/>
  <c r="AB601" i="2"/>
  <c r="AB602" i="2"/>
  <c r="AB603" i="2"/>
  <c r="AB604" i="2"/>
  <c r="AB605" i="2"/>
  <c r="AB606" i="2"/>
  <c r="AB607" i="2"/>
  <c r="AB608" i="2"/>
  <c r="AB609" i="2"/>
  <c r="AB610" i="2"/>
  <c r="AB611" i="2"/>
  <c r="AB612" i="2"/>
  <c r="AB613" i="2"/>
  <c r="AB614" i="2"/>
  <c r="AB615" i="2"/>
  <c r="AB616" i="2"/>
  <c r="AB617" i="2"/>
  <c r="AB618" i="2"/>
  <c r="AB619" i="2"/>
  <c r="AB620" i="2"/>
  <c r="AB621" i="2"/>
  <c r="AB622" i="2"/>
  <c r="AB623" i="2"/>
  <c r="AB624" i="2"/>
  <c r="AB625" i="2"/>
  <c r="AB626" i="2"/>
  <c r="AB627" i="2"/>
  <c r="AB628" i="2"/>
  <c r="AB629" i="2"/>
  <c r="AB630" i="2"/>
  <c r="AB631" i="2"/>
  <c r="AB632" i="2"/>
  <c r="AB633" i="2"/>
  <c r="AB634" i="2"/>
  <c r="AB635" i="2"/>
  <c r="AB636" i="2"/>
  <c r="AB637" i="2"/>
  <c r="AB638" i="2"/>
  <c r="AB639" i="2"/>
  <c r="AB640" i="2"/>
  <c r="AB641" i="2"/>
  <c r="AB642" i="2"/>
  <c r="AB643" i="2"/>
  <c r="AB644" i="2"/>
  <c r="AB645" i="2"/>
  <c r="AB646" i="2"/>
  <c r="AB647" i="2"/>
  <c r="AB648" i="2"/>
  <c r="AB649" i="2"/>
  <c r="AB650" i="2"/>
  <c r="AB651" i="2"/>
  <c r="AB652" i="2"/>
  <c r="AB653" i="2"/>
  <c r="AB654" i="2"/>
  <c r="AB655" i="2"/>
  <c r="AB656" i="2"/>
  <c r="AB657" i="2"/>
  <c r="AB658" i="2"/>
  <c r="AB659" i="2"/>
  <c r="AB660" i="2"/>
  <c r="AB661" i="2"/>
  <c r="AB662" i="2"/>
  <c r="AB663" i="2"/>
  <c r="AB664" i="2"/>
  <c r="AB665" i="2"/>
  <c r="AB666" i="2"/>
  <c r="AB667" i="2"/>
  <c r="AB668" i="2"/>
  <c r="AB669" i="2"/>
  <c r="AB670" i="2"/>
  <c r="AB671" i="2"/>
  <c r="AB672" i="2"/>
  <c r="AB673" i="2"/>
  <c r="AB674" i="2"/>
  <c r="AB675" i="2"/>
  <c r="AB676" i="2"/>
  <c r="AB677" i="2"/>
  <c r="AB678" i="2"/>
  <c r="AB679" i="2"/>
  <c r="AB680" i="2"/>
  <c r="AB681" i="2"/>
  <c r="AB682" i="2"/>
  <c r="AB683" i="2"/>
  <c r="AB684" i="2"/>
  <c r="AB685" i="2"/>
  <c r="AB686" i="2"/>
  <c r="AB687" i="2"/>
  <c r="AB688" i="2"/>
  <c r="AB689" i="2"/>
  <c r="AB690" i="2"/>
  <c r="AB691" i="2"/>
  <c r="AB692" i="2"/>
  <c r="AB693" i="2"/>
  <c r="AB694" i="2"/>
  <c r="AB695" i="2"/>
  <c r="AB696" i="2"/>
  <c r="AB697" i="2"/>
  <c r="AB698" i="2"/>
  <c r="AB699" i="2"/>
  <c r="AB700" i="2"/>
  <c r="AB701" i="2"/>
  <c r="AB702" i="2"/>
  <c r="AB703" i="2"/>
  <c r="AB704" i="2"/>
  <c r="AB705" i="2"/>
  <c r="AB706" i="2"/>
  <c r="AB707" i="2"/>
  <c r="AB708" i="2"/>
  <c r="AB709" i="2"/>
  <c r="AB710" i="2"/>
  <c r="AB711" i="2"/>
  <c r="AB712" i="2"/>
  <c r="AB713" i="2"/>
  <c r="AB714" i="2"/>
  <c r="AB715" i="2"/>
  <c r="AB716" i="2"/>
  <c r="AB717" i="2"/>
  <c r="AB718" i="2"/>
  <c r="AB719" i="2"/>
  <c r="AB720" i="2"/>
  <c r="AB721" i="2"/>
  <c r="AB722" i="2"/>
  <c r="AB723" i="2"/>
  <c r="AB724" i="2"/>
  <c r="AB725" i="2"/>
  <c r="AB726" i="2"/>
  <c r="AB727" i="2"/>
  <c r="AB728" i="2"/>
  <c r="AB729" i="2"/>
  <c r="AB730" i="2"/>
  <c r="AB731" i="2"/>
  <c r="AB732" i="2"/>
  <c r="AB733" i="2"/>
  <c r="AB734" i="2"/>
  <c r="AB735" i="2"/>
  <c r="AB736" i="2"/>
  <c r="AB737" i="2"/>
  <c r="AB738" i="2"/>
  <c r="AB739" i="2"/>
  <c r="AB740" i="2"/>
  <c r="AB741" i="2"/>
  <c r="AB742" i="2"/>
  <c r="AB743" i="2"/>
  <c r="AB744" i="2"/>
  <c r="AB745" i="2"/>
  <c r="AB746" i="2"/>
  <c r="AB747" i="2"/>
  <c r="AB748" i="2"/>
  <c r="AB749" i="2"/>
  <c r="AB750" i="2"/>
  <c r="AB751" i="2"/>
  <c r="AB752" i="2"/>
  <c r="AB753" i="2"/>
  <c r="AB754" i="2"/>
  <c r="AB755" i="2"/>
  <c r="AB756" i="2"/>
  <c r="AB757" i="2"/>
  <c r="AB758" i="2"/>
  <c r="AB759" i="2"/>
  <c r="AB760" i="2"/>
  <c r="AB761" i="2"/>
  <c r="M2" i="3"/>
  <c r="T142" i="3"/>
  <c r="T147" i="3"/>
  <c r="T152" i="3"/>
  <c r="T157" i="3"/>
  <c r="T161" i="3"/>
  <c r="T163" i="3"/>
  <c r="T170" i="3"/>
  <c r="T164" i="3"/>
  <c r="T165" i="3"/>
  <c r="T166" i="3"/>
  <c r="T167" i="3"/>
  <c r="T168" i="3"/>
  <c r="T169" i="3"/>
  <c r="T158" i="3"/>
  <c r="T159" i="3"/>
  <c r="T160" i="3"/>
  <c r="T155" i="3"/>
  <c r="T153" i="3"/>
  <c r="T154" i="3"/>
  <c r="T150" i="3"/>
  <c r="T148" i="3"/>
  <c r="T149" i="3"/>
  <c r="T145" i="3"/>
  <c r="T143" i="3"/>
  <c r="T144" i="3"/>
  <c r="K170" i="3"/>
  <c r="L170" i="3"/>
  <c r="M170" i="3"/>
  <c r="N170" i="3"/>
  <c r="O170" i="3"/>
  <c r="P170" i="3"/>
  <c r="Q170" i="3"/>
  <c r="R170" i="3"/>
  <c r="S170" i="3"/>
  <c r="J170" i="3"/>
  <c r="K161" i="3"/>
  <c r="L161" i="3"/>
  <c r="M161" i="3"/>
  <c r="N161" i="3"/>
  <c r="O161" i="3"/>
  <c r="P161" i="3"/>
  <c r="Q161" i="3"/>
  <c r="R161" i="3"/>
  <c r="S161" i="3"/>
  <c r="J161" i="3"/>
  <c r="K155" i="3"/>
  <c r="L155" i="3"/>
  <c r="M155" i="3"/>
  <c r="N155" i="3"/>
  <c r="O155" i="3"/>
  <c r="P155" i="3"/>
  <c r="Q155" i="3"/>
  <c r="R155" i="3"/>
  <c r="S155" i="3"/>
  <c r="J155" i="3"/>
  <c r="K150" i="3"/>
  <c r="L150" i="3"/>
  <c r="M150" i="3"/>
  <c r="N150" i="3"/>
  <c r="O150" i="3"/>
  <c r="P150" i="3"/>
  <c r="Q150" i="3"/>
  <c r="R150" i="3"/>
  <c r="S150" i="3"/>
  <c r="J150" i="3"/>
  <c r="K145" i="3"/>
  <c r="L145" i="3"/>
  <c r="M145" i="3"/>
  <c r="N145" i="3"/>
  <c r="O145" i="3"/>
  <c r="P145" i="3"/>
  <c r="Q145" i="3"/>
  <c r="R145" i="3"/>
  <c r="S145" i="3"/>
  <c r="J145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E141" i="3"/>
  <c r="F141" i="3"/>
  <c r="D141" i="3"/>
  <c r="C141" i="3"/>
  <c r="B141" i="3"/>
  <c r="T130" i="3"/>
  <c r="T121" i="3"/>
  <c r="T116" i="3"/>
  <c r="T110" i="3"/>
  <c r="T115" i="3"/>
  <c r="T120" i="3"/>
  <c r="T124" i="3"/>
  <c r="T128" i="3"/>
  <c r="T134" i="3"/>
  <c r="T138" i="3"/>
  <c r="J138" i="3"/>
  <c r="T137" i="3" s="1"/>
  <c r="J126" i="3"/>
  <c r="J122" i="3"/>
  <c r="J118" i="3"/>
  <c r="T129" i="3"/>
  <c r="T131" i="3"/>
  <c r="T132" i="3"/>
  <c r="T133" i="3"/>
  <c r="T135" i="3"/>
  <c r="T136" i="3"/>
  <c r="T125" i="3"/>
  <c r="T126" i="3"/>
  <c r="T122" i="3"/>
  <c r="S85" i="3"/>
  <c r="T117" i="3"/>
  <c r="T118" i="3"/>
  <c r="T113" i="3"/>
  <c r="T111" i="3"/>
  <c r="T112" i="3"/>
  <c r="K138" i="3"/>
  <c r="L138" i="3"/>
  <c r="M138" i="3"/>
  <c r="N138" i="3"/>
  <c r="O138" i="3"/>
  <c r="P138" i="3"/>
  <c r="Q138" i="3"/>
  <c r="R138" i="3"/>
  <c r="S138" i="3"/>
  <c r="K126" i="3"/>
  <c r="L126" i="3"/>
  <c r="M126" i="3"/>
  <c r="N126" i="3"/>
  <c r="O126" i="3"/>
  <c r="P126" i="3"/>
  <c r="Q126" i="3"/>
  <c r="R126" i="3"/>
  <c r="S126" i="3"/>
  <c r="K122" i="3"/>
  <c r="L122" i="3"/>
  <c r="M122" i="3"/>
  <c r="N122" i="3"/>
  <c r="O122" i="3"/>
  <c r="P122" i="3"/>
  <c r="Q122" i="3"/>
  <c r="R122" i="3"/>
  <c r="S122" i="3"/>
  <c r="K118" i="3"/>
  <c r="L118" i="3"/>
  <c r="M118" i="3"/>
  <c r="N118" i="3"/>
  <c r="O118" i="3"/>
  <c r="P118" i="3"/>
  <c r="Q118" i="3"/>
  <c r="R118" i="3"/>
  <c r="S118" i="3"/>
  <c r="K113" i="3"/>
  <c r="L113" i="3"/>
  <c r="M113" i="3"/>
  <c r="N113" i="3"/>
  <c r="O113" i="3"/>
  <c r="P113" i="3"/>
  <c r="Q113" i="3"/>
  <c r="R113" i="3"/>
  <c r="S113" i="3"/>
  <c r="J113" i="3"/>
  <c r="F122" i="3"/>
  <c r="E114" i="3"/>
  <c r="E126" i="3"/>
  <c r="D122" i="3"/>
  <c r="F109" i="3"/>
  <c r="E109" i="3"/>
  <c r="D109" i="3"/>
  <c r="C109" i="3"/>
  <c r="B109" i="3"/>
  <c r="S91" i="3"/>
  <c r="J106" i="3"/>
  <c r="S105" i="3" s="1"/>
  <c r="K106" i="3"/>
  <c r="L106" i="3"/>
  <c r="M106" i="3"/>
  <c r="N106" i="3"/>
  <c r="O106" i="3"/>
  <c r="P106" i="3"/>
  <c r="Q106" i="3"/>
  <c r="R106" i="3"/>
  <c r="I106" i="3"/>
  <c r="S98" i="3" s="1"/>
  <c r="J95" i="3"/>
  <c r="S90" i="3" s="1"/>
  <c r="K95" i="3"/>
  <c r="L95" i="3"/>
  <c r="M95" i="3"/>
  <c r="N95" i="3"/>
  <c r="O95" i="3"/>
  <c r="P95" i="3"/>
  <c r="Q95" i="3"/>
  <c r="R95" i="3"/>
  <c r="I95" i="3"/>
  <c r="S92" i="3" s="1"/>
  <c r="J87" i="3"/>
  <c r="K87" i="3"/>
  <c r="L87" i="3"/>
  <c r="M87" i="3"/>
  <c r="N87" i="3"/>
  <c r="O87" i="3"/>
  <c r="P87" i="3"/>
  <c r="Q87" i="3"/>
  <c r="R87" i="3"/>
  <c r="I87" i="3"/>
  <c r="S86" i="3" s="1"/>
  <c r="J83" i="3"/>
  <c r="S81" i="3" s="1"/>
  <c r="K83" i="3"/>
  <c r="L83" i="3"/>
  <c r="M83" i="3"/>
  <c r="N83" i="3"/>
  <c r="S82" i="3" s="1"/>
  <c r="O83" i="3"/>
  <c r="P83" i="3"/>
  <c r="Q83" i="3"/>
  <c r="R83" i="3"/>
  <c r="I83" i="3"/>
  <c r="E88" i="3"/>
  <c r="D81" i="3"/>
  <c r="D93" i="3"/>
  <c r="I76" i="3"/>
  <c r="R67" i="3" s="1"/>
  <c r="J76" i="3"/>
  <c r="K76" i="3"/>
  <c r="L76" i="3"/>
  <c r="M76" i="3"/>
  <c r="N76" i="3"/>
  <c r="O76" i="3"/>
  <c r="P76" i="3"/>
  <c r="Q76" i="3"/>
  <c r="H76" i="3"/>
  <c r="R75" i="3" s="1"/>
  <c r="I61" i="3"/>
  <c r="R58" i="3" s="1"/>
  <c r="J61" i="3"/>
  <c r="K61" i="3"/>
  <c r="L61" i="3"/>
  <c r="M61" i="3"/>
  <c r="N61" i="3"/>
  <c r="O61" i="3"/>
  <c r="P61" i="3"/>
  <c r="Q61" i="3"/>
  <c r="H61" i="3"/>
  <c r="R57" i="3" s="1"/>
  <c r="Q54" i="3"/>
  <c r="I54" i="3"/>
  <c r="J54" i="3"/>
  <c r="R53" i="3" s="1"/>
  <c r="K54" i="3"/>
  <c r="L54" i="3"/>
  <c r="M54" i="3"/>
  <c r="N54" i="3"/>
  <c r="O54" i="3"/>
  <c r="P54" i="3"/>
  <c r="H54" i="3"/>
  <c r="D55" i="3"/>
  <c r="D68" i="3"/>
  <c r="P39" i="3"/>
  <c r="G48" i="3"/>
  <c r="H48" i="3"/>
  <c r="I48" i="3"/>
  <c r="J48" i="3"/>
  <c r="K48" i="3"/>
  <c r="L48" i="3"/>
  <c r="M48" i="3"/>
  <c r="N48" i="3"/>
  <c r="O48" i="3"/>
  <c r="F48" i="3"/>
  <c r="P40" i="3" s="1"/>
  <c r="G29" i="3"/>
  <c r="P28" i="3" s="1"/>
  <c r="H29" i="3"/>
  <c r="P27" i="3" s="1"/>
  <c r="I29" i="3"/>
  <c r="J29" i="3"/>
  <c r="K29" i="3"/>
  <c r="L29" i="3"/>
  <c r="M29" i="3"/>
  <c r="N29" i="3"/>
  <c r="O29" i="3"/>
  <c r="F29" i="3"/>
  <c r="T3" i="4"/>
  <c r="T4" i="4"/>
  <c r="T5" i="4"/>
  <c r="T6" i="4"/>
  <c r="T7" i="4"/>
  <c r="T8" i="4"/>
  <c r="T9" i="4"/>
  <c r="T10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T59" i="4"/>
  <c r="T60" i="4"/>
  <c r="T61" i="4"/>
  <c r="T62" i="4"/>
  <c r="T63" i="4"/>
  <c r="T64" i="4"/>
  <c r="T65" i="4"/>
  <c r="T66" i="4"/>
  <c r="T67" i="4"/>
  <c r="T68" i="4"/>
  <c r="T69" i="4"/>
  <c r="T70" i="4"/>
  <c r="T71" i="4"/>
  <c r="T72" i="4"/>
  <c r="T73" i="4"/>
  <c r="T74" i="4"/>
  <c r="T75" i="4"/>
  <c r="T76" i="4"/>
  <c r="T77" i="4"/>
  <c r="T78" i="4"/>
  <c r="T79" i="4"/>
  <c r="T80" i="4"/>
  <c r="T81" i="4"/>
  <c r="T82" i="4"/>
  <c r="T83" i="4"/>
  <c r="T84" i="4"/>
  <c r="T85" i="4"/>
  <c r="T86" i="4"/>
  <c r="T87" i="4"/>
  <c r="T88" i="4"/>
  <c r="T89" i="4"/>
  <c r="T90" i="4"/>
  <c r="T91" i="4"/>
  <c r="T92" i="4"/>
  <c r="T93" i="4"/>
  <c r="T94" i="4"/>
  <c r="T95" i="4"/>
  <c r="T96" i="4"/>
  <c r="T97" i="4"/>
  <c r="T98" i="4"/>
  <c r="T99" i="4"/>
  <c r="T100" i="4"/>
  <c r="T101" i="4"/>
  <c r="T102" i="4"/>
  <c r="T103" i="4"/>
  <c r="T104" i="4"/>
  <c r="T105" i="4"/>
  <c r="T106" i="4"/>
  <c r="T107" i="4"/>
  <c r="T108" i="4"/>
  <c r="T109" i="4"/>
  <c r="T110" i="4"/>
  <c r="T111" i="4"/>
  <c r="T112" i="4"/>
  <c r="T113" i="4"/>
  <c r="T114" i="4"/>
  <c r="T115" i="4"/>
  <c r="T116" i="4"/>
  <c r="T117" i="4"/>
  <c r="T118" i="4"/>
  <c r="T119" i="4"/>
  <c r="T120" i="4"/>
  <c r="T121" i="4"/>
  <c r="T122" i="4"/>
  <c r="T123" i="4"/>
  <c r="T124" i="4"/>
  <c r="T125" i="4"/>
  <c r="T126" i="4"/>
  <c r="T127" i="4"/>
  <c r="T128" i="4"/>
  <c r="T129" i="4"/>
  <c r="T130" i="4"/>
  <c r="T131" i="4"/>
  <c r="T132" i="4"/>
  <c r="T133" i="4"/>
  <c r="T134" i="4"/>
  <c r="T135" i="4"/>
  <c r="T136" i="4"/>
  <c r="T137" i="4"/>
  <c r="T138" i="4"/>
  <c r="T139" i="4"/>
  <c r="T140" i="4"/>
  <c r="T141" i="4"/>
  <c r="T142" i="4"/>
  <c r="T143" i="4"/>
  <c r="T144" i="4"/>
  <c r="T145" i="4"/>
  <c r="T146" i="4"/>
  <c r="T147" i="4"/>
  <c r="T148" i="4"/>
  <c r="T149" i="4"/>
  <c r="T150" i="4"/>
  <c r="T151" i="4"/>
  <c r="T152" i="4"/>
  <c r="T153" i="4"/>
  <c r="T154" i="4"/>
  <c r="T155" i="4"/>
  <c r="T156" i="4"/>
  <c r="T157" i="4"/>
  <c r="T158" i="4"/>
  <c r="T159" i="4"/>
  <c r="T160" i="4"/>
  <c r="T161" i="4"/>
  <c r="T162" i="4"/>
  <c r="T163" i="4"/>
  <c r="T164" i="4"/>
  <c r="T165" i="4"/>
  <c r="T166" i="4"/>
  <c r="T167" i="4"/>
  <c r="T168" i="4"/>
  <c r="T169" i="4"/>
  <c r="T170" i="4"/>
  <c r="T171" i="4"/>
  <c r="T172" i="4"/>
  <c r="T173" i="4"/>
  <c r="T174" i="4"/>
  <c r="T175" i="4"/>
  <c r="T176" i="4"/>
  <c r="T177" i="4"/>
  <c r="T178" i="4"/>
  <c r="T179" i="4"/>
  <c r="T180" i="4"/>
  <c r="T181" i="4"/>
  <c r="T182" i="4"/>
  <c r="T183" i="4"/>
  <c r="T184" i="4"/>
  <c r="T185" i="4"/>
  <c r="T186" i="4"/>
  <c r="T187" i="4"/>
  <c r="T188" i="4"/>
  <c r="T189" i="4"/>
  <c r="T190" i="4"/>
  <c r="T191" i="4"/>
  <c r="T192" i="4"/>
  <c r="T193" i="4"/>
  <c r="T194" i="4"/>
  <c r="T195" i="4"/>
  <c r="T196" i="4"/>
  <c r="T197" i="4"/>
  <c r="T198" i="4"/>
  <c r="T199" i="4"/>
  <c r="T200" i="4"/>
  <c r="T201" i="4"/>
  <c r="T202" i="4"/>
  <c r="T203" i="4"/>
  <c r="T204" i="4"/>
  <c r="T205" i="4"/>
  <c r="T206" i="4"/>
  <c r="T207" i="4"/>
  <c r="T208" i="4"/>
  <c r="T209" i="4"/>
  <c r="T210" i="4"/>
  <c r="T211" i="4"/>
  <c r="T212" i="4"/>
  <c r="T213" i="4"/>
  <c r="T214" i="4"/>
  <c r="T215" i="4"/>
  <c r="T216" i="4"/>
  <c r="T217" i="4"/>
  <c r="T218" i="4"/>
  <c r="T219" i="4"/>
  <c r="T220" i="4"/>
  <c r="T221" i="4"/>
  <c r="T222" i="4"/>
  <c r="T223" i="4"/>
  <c r="T224" i="4"/>
  <c r="T225" i="4"/>
  <c r="T226" i="4"/>
  <c r="T227" i="4"/>
  <c r="T228" i="4"/>
  <c r="T229" i="4"/>
  <c r="T230" i="4"/>
  <c r="T231" i="4"/>
  <c r="T232" i="4"/>
  <c r="T233" i="4"/>
  <c r="T234" i="4"/>
  <c r="T235" i="4"/>
  <c r="T236" i="4"/>
  <c r="T237" i="4"/>
  <c r="T238" i="4"/>
  <c r="T239" i="4"/>
  <c r="T240" i="4"/>
  <c r="T241" i="4"/>
  <c r="T242" i="4"/>
  <c r="T243" i="4"/>
  <c r="T244" i="4"/>
  <c r="T245" i="4"/>
  <c r="T246" i="4"/>
  <c r="T247" i="4"/>
  <c r="T248" i="4"/>
  <c r="T249" i="4"/>
  <c r="T250" i="4"/>
  <c r="T251" i="4"/>
  <c r="T252" i="4"/>
  <c r="T253" i="4"/>
  <c r="T254" i="4"/>
  <c r="T255" i="4"/>
  <c r="T256" i="4"/>
  <c r="T257" i="4"/>
  <c r="T258" i="4"/>
  <c r="T259" i="4"/>
  <c r="T260" i="4"/>
  <c r="T261" i="4"/>
  <c r="T262" i="4"/>
  <c r="T263" i="4"/>
  <c r="T264" i="4"/>
  <c r="T265" i="4"/>
  <c r="T266" i="4"/>
  <c r="T267" i="4"/>
  <c r="T268" i="4"/>
  <c r="T269" i="4"/>
  <c r="T270" i="4"/>
  <c r="T271" i="4"/>
  <c r="T272" i="4"/>
  <c r="T273" i="4"/>
  <c r="T274" i="4"/>
  <c r="T275" i="4"/>
  <c r="T276" i="4"/>
  <c r="T277" i="4"/>
  <c r="T278" i="4"/>
  <c r="T279" i="4"/>
  <c r="T280" i="4"/>
  <c r="T281" i="4"/>
  <c r="T282" i="4"/>
  <c r="T283" i="4"/>
  <c r="T284" i="4"/>
  <c r="T285" i="4"/>
  <c r="T286" i="4"/>
  <c r="T287" i="4"/>
  <c r="T288" i="4"/>
  <c r="T289" i="4"/>
  <c r="T290" i="4"/>
  <c r="T291" i="4"/>
  <c r="T292" i="4"/>
  <c r="T293" i="4"/>
  <c r="T294" i="4"/>
  <c r="T295" i="4"/>
  <c r="T296" i="4"/>
  <c r="T297" i="4"/>
  <c r="T298" i="4"/>
  <c r="T299" i="4"/>
  <c r="T300" i="4"/>
  <c r="T301" i="4"/>
  <c r="T302" i="4"/>
  <c r="T303" i="4"/>
  <c r="T304" i="4"/>
  <c r="T305" i="4"/>
  <c r="T306" i="4"/>
  <c r="T307" i="4"/>
  <c r="T308" i="4"/>
  <c r="T309" i="4"/>
  <c r="T310" i="4"/>
  <c r="T311" i="4"/>
  <c r="T312" i="4"/>
  <c r="T313" i="4"/>
  <c r="T314" i="4"/>
  <c r="T315" i="4"/>
  <c r="T316" i="4"/>
  <c r="T317" i="4"/>
  <c r="T318" i="4"/>
  <c r="T319" i="4"/>
  <c r="T320" i="4"/>
  <c r="T321" i="4"/>
  <c r="T322" i="4"/>
  <c r="T323" i="4"/>
  <c r="T324" i="4"/>
  <c r="T325" i="4"/>
  <c r="T326" i="4"/>
  <c r="T327" i="4"/>
  <c r="T328" i="4"/>
  <c r="T329" i="4"/>
  <c r="T330" i="4"/>
  <c r="T331" i="4"/>
  <c r="T332" i="4"/>
  <c r="T333" i="4"/>
  <c r="T334" i="4"/>
  <c r="T335" i="4"/>
  <c r="T336" i="4"/>
  <c r="T337" i="4"/>
  <c r="T338" i="4"/>
  <c r="T339" i="4"/>
  <c r="T340" i="4"/>
  <c r="T341" i="4"/>
  <c r="T342" i="4"/>
  <c r="T343" i="4"/>
  <c r="T344" i="4"/>
  <c r="T345" i="4"/>
  <c r="T346" i="4"/>
  <c r="T347" i="4"/>
  <c r="T348" i="4"/>
  <c r="T349" i="4"/>
  <c r="T350" i="4"/>
  <c r="T351" i="4"/>
  <c r="T352" i="4"/>
  <c r="T353" i="4"/>
  <c r="T354" i="4"/>
  <c r="T355" i="4"/>
  <c r="T356" i="4"/>
  <c r="T357" i="4"/>
  <c r="T358" i="4"/>
  <c r="T359" i="4"/>
  <c r="T360" i="4"/>
  <c r="T361" i="4"/>
  <c r="T362" i="4"/>
  <c r="T363" i="4"/>
  <c r="T364" i="4"/>
  <c r="T365" i="4"/>
  <c r="T366" i="4"/>
  <c r="T367" i="4"/>
  <c r="T368" i="4"/>
  <c r="T369" i="4"/>
  <c r="T370" i="4"/>
  <c r="T371" i="4"/>
  <c r="T372" i="4"/>
  <c r="T373" i="4"/>
  <c r="T374" i="4"/>
  <c r="T375" i="4"/>
  <c r="T376" i="4"/>
  <c r="T377" i="4"/>
  <c r="T378" i="4"/>
  <c r="T379" i="4"/>
  <c r="T380" i="4"/>
  <c r="T381" i="4"/>
  <c r="T382" i="4"/>
  <c r="T383" i="4"/>
  <c r="T384" i="4"/>
  <c r="T385" i="4"/>
  <c r="T386" i="4"/>
  <c r="T387" i="4"/>
  <c r="T388" i="4"/>
  <c r="T389" i="4"/>
  <c r="T390" i="4"/>
  <c r="T391" i="4"/>
  <c r="T392" i="4"/>
  <c r="T393" i="4"/>
  <c r="T394" i="4"/>
  <c r="T395" i="4"/>
  <c r="T396" i="4"/>
  <c r="T397" i="4"/>
  <c r="T398" i="4"/>
  <c r="T399" i="4"/>
  <c r="T400" i="4"/>
  <c r="T401" i="4"/>
  <c r="T402" i="4"/>
  <c r="T403" i="4"/>
  <c r="T404" i="4"/>
  <c r="T405" i="4"/>
  <c r="T406" i="4"/>
  <c r="T407" i="4"/>
  <c r="T408" i="4"/>
  <c r="T409" i="4"/>
  <c r="T410" i="4"/>
  <c r="T411" i="4"/>
  <c r="T412" i="4"/>
  <c r="T413" i="4"/>
  <c r="T414" i="4"/>
  <c r="T415" i="4"/>
  <c r="T416" i="4"/>
  <c r="T417" i="4"/>
  <c r="T418" i="4"/>
  <c r="T419" i="4"/>
  <c r="T420" i="4"/>
  <c r="T421" i="4"/>
  <c r="T422" i="4"/>
  <c r="T423" i="4"/>
  <c r="T424" i="4"/>
  <c r="T425" i="4"/>
  <c r="T426" i="4"/>
  <c r="T427" i="4"/>
  <c r="T428" i="4"/>
  <c r="T429" i="4"/>
  <c r="T430" i="4"/>
  <c r="T431" i="4"/>
  <c r="T432" i="4"/>
  <c r="T433" i="4"/>
  <c r="T434" i="4"/>
  <c r="T435" i="4"/>
  <c r="T436" i="4"/>
  <c r="T437" i="4"/>
  <c r="T438" i="4"/>
  <c r="T439" i="4"/>
  <c r="T440" i="4"/>
  <c r="T441" i="4"/>
  <c r="T442" i="4"/>
  <c r="T443" i="4"/>
  <c r="T444" i="4"/>
  <c r="T445" i="4"/>
  <c r="T446" i="4"/>
  <c r="T447" i="4"/>
  <c r="T448" i="4"/>
  <c r="T449" i="4"/>
  <c r="T450" i="4"/>
  <c r="T451" i="4"/>
  <c r="T452" i="4"/>
  <c r="T453" i="4"/>
  <c r="T454" i="4"/>
  <c r="T455" i="4"/>
  <c r="T456" i="4"/>
  <c r="T457" i="4"/>
  <c r="T458" i="4"/>
  <c r="T459" i="4"/>
  <c r="T460" i="4"/>
  <c r="T461" i="4"/>
  <c r="T462" i="4"/>
  <c r="T463" i="4"/>
  <c r="T464" i="4"/>
  <c r="T465" i="4"/>
  <c r="T466" i="4"/>
  <c r="T467" i="4"/>
  <c r="T468" i="4"/>
  <c r="T469" i="4"/>
  <c r="T470" i="4"/>
  <c r="T471" i="4"/>
  <c r="T472" i="4"/>
  <c r="T473" i="4"/>
  <c r="T474" i="4"/>
  <c r="T475" i="4"/>
  <c r="T476" i="4"/>
  <c r="T477" i="4"/>
  <c r="T478" i="4"/>
  <c r="T479" i="4"/>
  <c r="T480" i="4"/>
  <c r="T481" i="4"/>
  <c r="T482" i="4"/>
  <c r="T483" i="4"/>
  <c r="T484" i="4"/>
  <c r="T485" i="4"/>
  <c r="T486" i="4"/>
  <c r="T487" i="4"/>
  <c r="T488" i="4"/>
  <c r="T489" i="4"/>
  <c r="T490" i="4"/>
  <c r="T491" i="4"/>
  <c r="T492" i="4"/>
  <c r="T493" i="4"/>
  <c r="T494" i="4"/>
  <c r="T495" i="4"/>
  <c r="T496" i="4"/>
  <c r="T497" i="4"/>
  <c r="T498" i="4"/>
  <c r="T499" i="4"/>
  <c r="T500" i="4"/>
  <c r="T501" i="4"/>
  <c r="T502" i="4"/>
  <c r="T503" i="4"/>
  <c r="T504" i="4"/>
  <c r="T505" i="4"/>
  <c r="T506" i="4"/>
  <c r="T507" i="4"/>
  <c r="T508" i="4"/>
  <c r="T509" i="4"/>
  <c r="T510" i="4"/>
  <c r="T511" i="4"/>
  <c r="T512" i="4"/>
  <c r="T513" i="4"/>
  <c r="T514" i="4"/>
  <c r="T515" i="4"/>
  <c r="T516" i="4"/>
  <c r="T517" i="4"/>
  <c r="T518" i="4"/>
  <c r="T519" i="4"/>
  <c r="T520" i="4"/>
  <c r="T521" i="4"/>
  <c r="T522" i="4"/>
  <c r="T523" i="4"/>
  <c r="T524" i="4"/>
  <c r="T525" i="4"/>
  <c r="T526" i="4"/>
  <c r="T527" i="4"/>
  <c r="T528" i="4"/>
  <c r="T529" i="4"/>
  <c r="T530" i="4"/>
  <c r="T531" i="4"/>
  <c r="T532" i="4"/>
  <c r="T533" i="4"/>
  <c r="T534" i="4"/>
  <c r="T535" i="4"/>
  <c r="T536" i="4"/>
  <c r="T537" i="4"/>
  <c r="T538" i="4"/>
  <c r="T539" i="4"/>
  <c r="T540" i="4"/>
  <c r="T541" i="4"/>
  <c r="T542" i="4"/>
  <c r="T543" i="4"/>
  <c r="T544" i="4"/>
  <c r="T545" i="4"/>
  <c r="T546" i="4"/>
  <c r="T547" i="4"/>
  <c r="T548" i="4"/>
  <c r="T549" i="4"/>
  <c r="T550" i="4"/>
  <c r="T551" i="4"/>
  <c r="T552" i="4"/>
  <c r="T553" i="4"/>
  <c r="T554" i="4"/>
  <c r="T555" i="4"/>
  <c r="T556" i="4"/>
  <c r="T557" i="4"/>
  <c r="T558" i="4"/>
  <c r="T559" i="4"/>
  <c r="T560" i="4"/>
  <c r="T561" i="4"/>
  <c r="T562" i="4"/>
  <c r="T563" i="4"/>
  <c r="T564" i="4"/>
  <c r="T565" i="4"/>
  <c r="T566" i="4"/>
  <c r="T567" i="4"/>
  <c r="T568" i="4"/>
  <c r="T569" i="4"/>
  <c r="T570" i="4"/>
  <c r="T571" i="4"/>
  <c r="T572" i="4"/>
  <c r="T573" i="4"/>
  <c r="T574" i="4"/>
  <c r="T575" i="4"/>
  <c r="T576" i="4"/>
  <c r="T577" i="4"/>
  <c r="T578" i="4"/>
  <c r="T579" i="4"/>
  <c r="T580" i="4"/>
  <c r="T581" i="4"/>
  <c r="T582" i="4"/>
  <c r="T583" i="4"/>
  <c r="T584" i="4"/>
  <c r="T585" i="4"/>
  <c r="T586" i="4"/>
  <c r="T587" i="4"/>
  <c r="T588" i="4"/>
  <c r="T589" i="4"/>
  <c r="T590" i="4"/>
  <c r="T591" i="4"/>
  <c r="T592" i="4"/>
  <c r="T593" i="4"/>
  <c r="T594" i="4"/>
  <c r="T595" i="4"/>
  <c r="T596" i="4"/>
  <c r="T597" i="4"/>
  <c r="T598" i="4"/>
  <c r="T599" i="4"/>
  <c r="T600" i="4"/>
  <c r="T601" i="4"/>
  <c r="T602" i="4"/>
  <c r="T603" i="4"/>
  <c r="T604" i="4"/>
  <c r="T605" i="4"/>
  <c r="T606" i="4"/>
  <c r="T607" i="4"/>
  <c r="T608" i="4"/>
  <c r="T609" i="4"/>
  <c r="T610" i="4"/>
  <c r="T611" i="4"/>
  <c r="T612" i="4"/>
  <c r="T613" i="4"/>
  <c r="T614" i="4"/>
  <c r="T615" i="4"/>
  <c r="T616" i="4"/>
  <c r="T617" i="4"/>
  <c r="T618" i="4"/>
  <c r="T619" i="4"/>
  <c r="T620" i="4"/>
  <c r="T621" i="4"/>
  <c r="T622" i="4"/>
  <c r="T623" i="4"/>
  <c r="T624" i="4"/>
  <c r="T625" i="4"/>
  <c r="T626" i="4"/>
  <c r="T627" i="4"/>
  <c r="T628" i="4"/>
  <c r="T629" i="4"/>
  <c r="T630" i="4"/>
  <c r="T631" i="4"/>
  <c r="T632" i="4"/>
  <c r="T633" i="4"/>
  <c r="T634" i="4"/>
  <c r="T635" i="4"/>
  <c r="T636" i="4"/>
  <c r="T637" i="4"/>
  <c r="T638" i="4"/>
  <c r="T639" i="4"/>
  <c r="T640" i="4"/>
  <c r="T641" i="4"/>
  <c r="T642" i="4"/>
  <c r="T643" i="4"/>
  <c r="T644" i="4"/>
  <c r="T645" i="4"/>
  <c r="T646" i="4"/>
  <c r="T647" i="4"/>
  <c r="T648" i="4"/>
  <c r="T649" i="4"/>
  <c r="T650" i="4"/>
  <c r="T651" i="4"/>
  <c r="T652" i="4"/>
  <c r="T653" i="4"/>
  <c r="T654" i="4"/>
  <c r="T655" i="4"/>
  <c r="T656" i="4"/>
  <c r="T657" i="4"/>
  <c r="T658" i="4"/>
  <c r="T659" i="4"/>
  <c r="T660" i="4"/>
  <c r="T661" i="4"/>
  <c r="T662" i="4"/>
  <c r="T663" i="4"/>
  <c r="T664" i="4"/>
  <c r="T665" i="4"/>
  <c r="T666" i="4"/>
  <c r="T667" i="4"/>
  <c r="T668" i="4"/>
  <c r="T669" i="4"/>
  <c r="T670" i="4"/>
  <c r="T671" i="4"/>
  <c r="T672" i="4"/>
  <c r="T673" i="4"/>
  <c r="T674" i="4"/>
  <c r="T675" i="4"/>
  <c r="T676" i="4"/>
  <c r="T677" i="4"/>
  <c r="T678" i="4"/>
  <c r="T679" i="4"/>
  <c r="T680" i="4"/>
  <c r="T681" i="4"/>
  <c r="T682" i="4"/>
  <c r="T683" i="4"/>
  <c r="T684" i="4"/>
  <c r="T685" i="4"/>
  <c r="T686" i="4"/>
  <c r="T687" i="4"/>
  <c r="T688" i="4"/>
  <c r="T689" i="4"/>
  <c r="T690" i="4"/>
  <c r="T691" i="4"/>
  <c r="T692" i="4"/>
  <c r="T693" i="4"/>
  <c r="T694" i="4"/>
  <c r="T695" i="4"/>
  <c r="T696" i="4"/>
  <c r="T697" i="4"/>
  <c r="T698" i="4"/>
  <c r="T699" i="4"/>
  <c r="T700" i="4"/>
  <c r="T701" i="4"/>
  <c r="T702" i="4"/>
  <c r="T703" i="4"/>
  <c r="T704" i="4"/>
  <c r="T705" i="4"/>
  <c r="T706" i="4"/>
  <c r="T707" i="4"/>
  <c r="T708" i="4"/>
  <c r="T709" i="4"/>
  <c r="T710" i="4"/>
  <c r="T711" i="4"/>
  <c r="T712" i="4"/>
  <c r="T713" i="4"/>
  <c r="T714" i="4"/>
  <c r="T715" i="4"/>
  <c r="T716" i="4"/>
  <c r="T717" i="4"/>
  <c r="T718" i="4"/>
  <c r="T719" i="4"/>
  <c r="T720" i="4"/>
  <c r="T721" i="4"/>
  <c r="T722" i="4"/>
  <c r="T723" i="4"/>
  <c r="T724" i="4"/>
  <c r="T725" i="4"/>
  <c r="T726" i="4"/>
  <c r="T727" i="4"/>
  <c r="T728" i="4"/>
  <c r="T729" i="4"/>
  <c r="T730" i="4"/>
  <c r="T731" i="4"/>
  <c r="T732" i="4"/>
  <c r="T733" i="4"/>
  <c r="T734" i="4"/>
  <c r="T735" i="4"/>
  <c r="T736" i="4"/>
  <c r="T737" i="4"/>
  <c r="T738" i="4"/>
  <c r="T739" i="4"/>
  <c r="T740" i="4"/>
  <c r="T741" i="4"/>
  <c r="T742" i="4"/>
  <c r="T743" i="4"/>
  <c r="T744" i="4"/>
  <c r="T745" i="4"/>
  <c r="T746" i="4"/>
  <c r="T747" i="4"/>
  <c r="T748" i="4"/>
  <c r="T749" i="4"/>
  <c r="T750" i="4"/>
  <c r="T751" i="4"/>
  <c r="T752" i="4"/>
  <c r="T753" i="4"/>
  <c r="T754" i="4"/>
  <c r="T755" i="4"/>
  <c r="T756" i="4"/>
  <c r="T757" i="4"/>
  <c r="T758" i="4"/>
  <c r="T759" i="4"/>
  <c r="T760" i="4"/>
  <c r="T761" i="4"/>
  <c r="T2" i="4"/>
  <c r="S3" i="4"/>
  <c r="S4" i="4"/>
  <c r="S5" i="4"/>
  <c r="S6" i="4"/>
  <c r="S7" i="4"/>
  <c r="S8" i="4"/>
  <c r="S9" i="4"/>
  <c r="S10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S59" i="4"/>
  <c r="S60" i="4"/>
  <c r="S61" i="4"/>
  <c r="S62" i="4"/>
  <c r="S63" i="4"/>
  <c r="S64" i="4"/>
  <c r="S65" i="4"/>
  <c r="S66" i="4"/>
  <c r="S67" i="4"/>
  <c r="S68" i="4"/>
  <c r="S69" i="4"/>
  <c r="S70" i="4"/>
  <c r="S71" i="4"/>
  <c r="S72" i="4"/>
  <c r="S73" i="4"/>
  <c r="S74" i="4"/>
  <c r="S75" i="4"/>
  <c r="S76" i="4"/>
  <c r="S77" i="4"/>
  <c r="S78" i="4"/>
  <c r="S79" i="4"/>
  <c r="S80" i="4"/>
  <c r="S81" i="4"/>
  <c r="S82" i="4"/>
  <c r="S83" i="4"/>
  <c r="S84" i="4"/>
  <c r="S85" i="4"/>
  <c r="S86" i="4"/>
  <c r="S87" i="4"/>
  <c r="S88" i="4"/>
  <c r="S89" i="4"/>
  <c r="S90" i="4"/>
  <c r="S91" i="4"/>
  <c r="S92" i="4"/>
  <c r="S93" i="4"/>
  <c r="S94" i="4"/>
  <c r="S95" i="4"/>
  <c r="S96" i="4"/>
  <c r="S97" i="4"/>
  <c r="S98" i="4"/>
  <c r="S99" i="4"/>
  <c r="S100" i="4"/>
  <c r="S101" i="4"/>
  <c r="S102" i="4"/>
  <c r="S103" i="4"/>
  <c r="S104" i="4"/>
  <c r="S105" i="4"/>
  <c r="S106" i="4"/>
  <c r="S107" i="4"/>
  <c r="S108" i="4"/>
  <c r="S109" i="4"/>
  <c r="S110" i="4"/>
  <c r="S111" i="4"/>
  <c r="S112" i="4"/>
  <c r="S113" i="4"/>
  <c r="S114" i="4"/>
  <c r="S115" i="4"/>
  <c r="S116" i="4"/>
  <c r="S117" i="4"/>
  <c r="S118" i="4"/>
  <c r="S119" i="4"/>
  <c r="S120" i="4"/>
  <c r="S121" i="4"/>
  <c r="S122" i="4"/>
  <c r="S123" i="4"/>
  <c r="S124" i="4"/>
  <c r="S125" i="4"/>
  <c r="S126" i="4"/>
  <c r="S127" i="4"/>
  <c r="S128" i="4"/>
  <c r="S129" i="4"/>
  <c r="S130" i="4"/>
  <c r="S131" i="4"/>
  <c r="S132" i="4"/>
  <c r="S133" i="4"/>
  <c r="S134" i="4"/>
  <c r="S135" i="4"/>
  <c r="S136" i="4"/>
  <c r="S137" i="4"/>
  <c r="S138" i="4"/>
  <c r="S139" i="4"/>
  <c r="S140" i="4"/>
  <c r="S141" i="4"/>
  <c r="S142" i="4"/>
  <c r="S143" i="4"/>
  <c r="S144" i="4"/>
  <c r="S145" i="4"/>
  <c r="S146" i="4"/>
  <c r="S147" i="4"/>
  <c r="S148" i="4"/>
  <c r="S149" i="4"/>
  <c r="S150" i="4"/>
  <c r="S151" i="4"/>
  <c r="S152" i="4"/>
  <c r="S153" i="4"/>
  <c r="S154" i="4"/>
  <c r="S155" i="4"/>
  <c r="S156" i="4"/>
  <c r="S157" i="4"/>
  <c r="S158" i="4"/>
  <c r="S159" i="4"/>
  <c r="S160" i="4"/>
  <c r="S161" i="4"/>
  <c r="S162" i="4"/>
  <c r="S163" i="4"/>
  <c r="S164" i="4"/>
  <c r="S165" i="4"/>
  <c r="S166" i="4"/>
  <c r="S167" i="4"/>
  <c r="S168" i="4"/>
  <c r="S169" i="4"/>
  <c r="S170" i="4"/>
  <c r="S171" i="4"/>
  <c r="S172" i="4"/>
  <c r="S173" i="4"/>
  <c r="S174" i="4"/>
  <c r="S175" i="4"/>
  <c r="S176" i="4"/>
  <c r="S177" i="4"/>
  <c r="S178" i="4"/>
  <c r="S179" i="4"/>
  <c r="S180" i="4"/>
  <c r="S181" i="4"/>
  <c r="S182" i="4"/>
  <c r="S183" i="4"/>
  <c r="S184" i="4"/>
  <c r="S185" i="4"/>
  <c r="S186" i="4"/>
  <c r="S187" i="4"/>
  <c r="S188" i="4"/>
  <c r="S189" i="4"/>
  <c r="S190" i="4"/>
  <c r="S191" i="4"/>
  <c r="S192" i="4"/>
  <c r="S193" i="4"/>
  <c r="S194" i="4"/>
  <c r="S195" i="4"/>
  <c r="S196" i="4"/>
  <c r="S197" i="4"/>
  <c r="S198" i="4"/>
  <c r="S199" i="4"/>
  <c r="S200" i="4"/>
  <c r="S201" i="4"/>
  <c r="S202" i="4"/>
  <c r="S203" i="4"/>
  <c r="S204" i="4"/>
  <c r="S205" i="4"/>
  <c r="S206" i="4"/>
  <c r="S207" i="4"/>
  <c r="S208" i="4"/>
  <c r="S209" i="4"/>
  <c r="S210" i="4"/>
  <c r="S211" i="4"/>
  <c r="S212" i="4"/>
  <c r="S213" i="4"/>
  <c r="S214" i="4"/>
  <c r="S215" i="4"/>
  <c r="S216" i="4"/>
  <c r="S217" i="4"/>
  <c r="S218" i="4"/>
  <c r="S219" i="4"/>
  <c r="S220" i="4"/>
  <c r="S221" i="4"/>
  <c r="S222" i="4"/>
  <c r="S223" i="4"/>
  <c r="S224" i="4"/>
  <c r="S225" i="4"/>
  <c r="S226" i="4"/>
  <c r="S227" i="4"/>
  <c r="S228" i="4"/>
  <c r="S229" i="4"/>
  <c r="S230" i="4"/>
  <c r="S231" i="4"/>
  <c r="S232" i="4"/>
  <c r="S233" i="4"/>
  <c r="S234" i="4"/>
  <c r="S235" i="4"/>
  <c r="S236" i="4"/>
  <c r="S237" i="4"/>
  <c r="S238" i="4"/>
  <c r="S239" i="4"/>
  <c r="S240" i="4"/>
  <c r="S241" i="4"/>
  <c r="S242" i="4"/>
  <c r="S243" i="4"/>
  <c r="S244" i="4"/>
  <c r="S245" i="4"/>
  <c r="S246" i="4"/>
  <c r="S247" i="4"/>
  <c r="S248" i="4"/>
  <c r="S249" i="4"/>
  <c r="S250" i="4"/>
  <c r="S251" i="4"/>
  <c r="S252" i="4"/>
  <c r="S253" i="4"/>
  <c r="S254" i="4"/>
  <c r="S255" i="4"/>
  <c r="S256" i="4"/>
  <c r="S257" i="4"/>
  <c r="S258" i="4"/>
  <c r="S259" i="4"/>
  <c r="S260" i="4"/>
  <c r="S261" i="4"/>
  <c r="S262" i="4"/>
  <c r="S263" i="4"/>
  <c r="S264" i="4"/>
  <c r="S265" i="4"/>
  <c r="S266" i="4"/>
  <c r="S267" i="4"/>
  <c r="S268" i="4"/>
  <c r="S269" i="4"/>
  <c r="S270" i="4"/>
  <c r="S271" i="4"/>
  <c r="S272" i="4"/>
  <c r="S273" i="4"/>
  <c r="S274" i="4"/>
  <c r="S275" i="4"/>
  <c r="S276" i="4"/>
  <c r="S277" i="4"/>
  <c r="S278" i="4"/>
  <c r="S279" i="4"/>
  <c r="S280" i="4"/>
  <c r="S281" i="4"/>
  <c r="S282" i="4"/>
  <c r="S283" i="4"/>
  <c r="S284" i="4"/>
  <c r="S285" i="4"/>
  <c r="S286" i="4"/>
  <c r="S287" i="4"/>
  <c r="S288" i="4"/>
  <c r="S289" i="4"/>
  <c r="S290" i="4"/>
  <c r="S291" i="4"/>
  <c r="S292" i="4"/>
  <c r="S293" i="4"/>
  <c r="S294" i="4"/>
  <c r="S295" i="4"/>
  <c r="S296" i="4"/>
  <c r="S297" i="4"/>
  <c r="S298" i="4"/>
  <c r="S299" i="4"/>
  <c r="S300" i="4"/>
  <c r="S301" i="4"/>
  <c r="S302" i="4"/>
  <c r="S303" i="4"/>
  <c r="S304" i="4"/>
  <c r="S305" i="4"/>
  <c r="S306" i="4"/>
  <c r="S307" i="4"/>
  <c r="S308" i="4"/>
  <c r="S309" i="4"/>
  <c r="S310" i="4"/>
  <c r="S311" i="4"/>
  <c r="S312" i="4"/>
  <c r="S313" i="4"/>
  <c r="S314" i="4"/>
  <c r="S315" i="4"/>
  <c r="S316" i="4"/>
  <c r="S317" i="4"/>
  <c r="S318" i="4"/>
  <c r="S319" i="4"/>
  <c r="S320" i="4"/>
  <c r="S321" i="4"/>
  <c r="S322" i="4"/>
  <c r="S323" i="4"/>
  <c r="S324" i="4"/>
  <c r="S325" i="4"/>
  <c r="S326" i="4"/>
  <c r="S327" i="4"/>
  <c r="S328" i="4"/>
  <c r="S329" i="4"/>
  <c r="S330" i="4"/>
  <c r="S331" i="4"/>
  <c r="S332" i="4"/>
  <c r="S333" i="4"/>
  <c r="S334" i="4"/>
  <c r="S335" i="4"/>
  <c r="S336" i="4"/>
  <c r="S337" i="4"/>
  <c r="S338" i="4"/>
  <c r="S339" i="4"/>
  <c r="S340" i="4"/>
  <c r="S341" i="4"/>
  <c r="S342" i="4"/>
  <c r="S343" i="4"/>
  <c r="S344" i="4"/>
  <c r="S345" i="4"/>
  <c r="S346" i="4"/>
  <c r="S347" i="4"/>
  <c r="S348" i="4"/>
  <c r="S349" i="4"/>
  <c r="S350" i="4"/>
  <c r="S351" i="4"/>
  <c r="S352" i="4"/>
  <c r="S353" i="4"/>
  <c r="S354" i="4"/>
  <c r="S355" i="4"/>
  <c r="S356" i="4"/>
  <c r="S357" i="4"/>
  <c r="S358" i="4"/>
  <c r="S359" i="4"/>
  <c r="S360" i="4"/>
  <c r="S361" i="4"/>
  <c r="S362" i="4"/>
  <c r="S363" i="4"/>
  <c r="S364" i="4"/>
  <c r="S365" i="4"/>
  <c r="S366" i="4"/>
  <c r="S367" i="4"/>
  <c r="S368" i="4"/>
  <c r="S369" i="4"/>
  <c r="S370" i="4"/>
  <c r="S371" i="4"/>
  <c r="S372" i="4"/>
  <c r="S373" i="4"/>
  <c r="S374" i="4"/>
  <c r="S375" i="4"/>
  <c r="S376" i="4"/>
  <c r="S377" i="4"/>
  <c r="S378" i="4"/>
  <c r="S379" i="4"/>
  <c r="S380" i="4"/>
  <c r="S381" i="4"/>
  <c r="S382" i="4"/>
  <c r="S383" i="4"/>
  <c r="S384" i="4"/>
  <c r="S385" i="4"/>
  <c r="S386" i="4"/>
  <c r="S387" i="4"/>
  <c r="S388" i="4"/>
  <c r="S389" i="4"/>
  <c r="S390" i="4"/>
  <c r="S391" i="4"/>
  <c r="S392" i="4"/>
  <c r="S393" i="4"/>
  <c r="S394" i="4"/>
  <c r="S395" i="4"/>
  <c r="S396" i="4"/>
  <c r="S397" i="4"/>
  <c r="S398" i="4"/>
  <c r="S399" i="4"/>
  <c r="S400" i="4"/>
  <c r="S401" i="4"/>
  <c r="S402" i="4"/>
  <c r="S403" i="4"/>
  <c r="S404" i="4"/>
  <c r="S405" i="4"/>
  <c r="S406" i="4"/>
  <c r="S407" i="4"/>
  <c r="S408" i="4"/>
  <c r="S409" i="4"/>
  <c r="S410" i="4"/>
  <c r="S411" i="4"/>
  <c r="S412" i="4"/>
  <c r="S413" i="4"/>
  <c r="S414" i="4"/>
  <c r="S415" i="4"/>
  <c r="S416" i="4"/>
  <c r="S417" i="4"/>
  <c r="S418" i="4"/>
  <c r="S419" i="4"/>
  <c r="S420" i="4"/>
  <c r="S421" i="4"/>
  <c r="S422" i="4"/>
  <c r="S423" i="4"/>
  <c r="S424" i="4"/>
  <c r="S425" i="4"/>
  <c r="S426" i="4"/>
  <c r="S427" i="4"/>
  <c r="S428" i="4"/>
  <c r="S429" i="4"/>
  <c r="S430" i="4"/>
  <c r="S431" i="4"/>
  <c r="S432" i="4"/>
  <c r="S433" i="4"/>
  <c r="S434" i="4"/>
  <c r="S435" i="4"/>
  <c r="S436" i="4"/>
  <c r="S437" i="4"/>
  <c r="S438" i="4"/>
  <c r="S439" i="4"/>
  <c r="S440" i="4"/>
  <c r="S441" i="4"/>
  <c r="S442" i="4"/>
  <c r="S443" i="4"/>
  <c r="S444" i="4"/>
  <c r="S445" i="4"/>
  <c r="S446" i="4"/>
  <c r="S447" i="4"/>
  <c r="S448" i="4"/>
  <c r="S449" i="4"/>
  <c r="S450" i="4"/>
  <c r="S451" i="4"/>
  <c r="S452" i="4"/>
  <c r="S453" i="4"/>
  <c r="S454" i="4"/>
  <c r="S455" i="4"/>
  <c r="S456" i="4"/>
  <c r="S457" i="4"/>
  <c r="S458" i="4"/>
  <c r="S459" i="4"/>
  <c r="S460" i="4"/>
  <c r="S461" i="4"/>
  <c r="S462" i="4"/>
  <c r="S463" i="4"/>
  <c r="S464" i="4"/>
  <c r="S465" i="4"/>
  <c r="S466" i="4"/>
  <c r="S467" i="4"/>
  <c r="S468" i="4"/>
  <c r="S469" i="4"/>
  <c r="S470" i="4"/>
  <c r="S471" i="4"/>
  <c r="S472" i="4"/>
  <c r="S473" i="4"/>
  <c r="S474" i="4"/>
  <c r="S475" i="4"/>
  <c r="S476" i="4"/>
  <c r="S477" i="4"/>
  <c r="S478" i="4"/>
  <c r="S479" i="4"/>
  <c r="S480" i="4"/>
  <c r="S481" i="4"/>
  <c r="S482" i="4"/>
  <c r="S483" i="4"/>
  <c r="S484" i="4"/>
  <c r="S485" i="4"/>
  <c r="S486" i="4"/>
  <c r="S487" i="4"/>
  <c r="S488" i="4"/>
  <c r="S489" i="4"/>
  <c r="S490" i="4"/>
  <c r="S491" i="4"/>
  <c r="S492" i="4"/>
  <c r="S493" i="4"/>
  <c r="S494" i="4"/>
  <c r="S495" i="4"/>
  <c r="S496" i="4"/>
  <c r="S497" i="4"/>
  <c r="S498" i="4"/>
  <c r="S499" i="4"/>
  <c r="S500" i="4"/>
  <c r="S501" i="4"/>
  <c r="S502" i="4"/>
  <c r="S503" i="4"/>
  <c r="S504" i="4"/>
  <c r="S505" i="4"/>
  <c r="S506" i="4"/>
  <c r="S507" i="4"/>
  <c r="S508" i="4"/>
  <c r="S509" i="4"/>
  <c r="S510" i="4"/>
  <c r="S511" i="4"/>
  <c r="S512" i="4"/>
  <c r="S513" i="4"/>
  <c r="S514" i="4"/>
  <c r="S515" i="4"/>
  <c r="S516" i="4"/>
  <c r="S517" i="4"/>
  <c r="S518" i="4"/>
  <c r="S519" i="4"/>
  <c r="S520" i="4"/>
  <c r="S521" i="4"/>
  <c r="S522" i="4"/>
  <c r="S523" i="4"/>
  <c r="S524" i="4"/>
  <c r="S525" i="4"/>
  <c r="S526" i="4"/>
  <c r="S527" i="4"/>
  <c r="S528" i="4"/>
  <c r="S529" i="4"/>
  <c r="S530" i="4"/>
  <c r="S531" i="4"/>
  <c r="S532" i="4"/>
  <c r="S533" i="4"/>
  <c r="S534" i="4"/>
  <c r="S535" i="4"/>
  <c r="S536" i="4"/>
  <c r="S537" i="4"/>
  <c r="S538" i="4"/>
  <c r="S539" i="4"/>
  <c r="S540" i="4"/>
  <c r="S541" i="4"/>
  <c r="S542" i="4"/>
  <c r="S543" i="4"/>
  <c r="S544" i="4"/>
  <c r="S545" i="4"/>
  <c r="S546" i="4"/>
  <c r="S547" i="4"/>
  <c r="S548" i="4"/>
  <c r="S549" i="4"/>
  <c r="S550" i="4"/>
  <c r="S551" i="4"/>
  <c r="S552" i="4"/>
  <c r="S553" i="4"/>
  <c r="S554" i="4"/>
  <c r="S555" i="4"/>
  <c r="S556" i="4"/>
  <c r="S557" i="4"/>
  <c r="S558" i="4"/>
  <c r="S559" i="4"/>
  <c r="S560" i="4"/>
  <c r="S561" i="4"/>
  <c r="S562" i="4"/>
  <c r="S563" i="4"/>
  <c r="S564" i="4"/>
  <c r="S565" i="4"/>
  <c r="S566" i="4"/>
  <c r="S567" i="4"/>
  <c r="S568" i="4"/>
  <c r="S569" i="4"/>
  <c r="S570" i="4"/>
  <c r="S571" i="4"/>
  <c r="S572" i="4"/>
  <c r="S573" i="4"/>
  <c r="S574" i="4"/>
  <c r="S575" i="4"/>
  <c r="S576" i="4"/>
  <c r="S577" i="4"/>
  <c r="S578" i="4"/>
  <c r="S579" i="4"/>
  <c r="S580" i="4"/>
  <c r="S581" i="4"/>
  <c r="S582" i="4"/>
  <c r="S583" i="4"/>
  <c r="S584" i="4"/>
  <c r="S585" i="4"/>
  <c r="S586" i="4"/>
  <c r="S587" i="4"/>
  <c r="S588" i="4"/>
  <c r="S589" i="4"/>
  <c r="S590" i="4"/>
  <c r="S591" i="4"/>
  <c r="S592" i="4"/>
  <c r="S593" i="4"/>
  <c r="S594" i="4"/>
  <c r="S595" i="4"/>
  <c r="S596" i="4"/>
  <c r="S597" i="4"/>
  <c r="S598" i="4"/>
  <c r="S599" i="4"/>
  <c r="S600" i="4"/>
  <c r="S601" i="4"/>
  <c r="S602" i="4"/>
  <c r="S603" i="4"/>
  <c r="S604" i="4"/>
  <c r="S605" i="4"/>
  <c r="S606" i="4"/>
  <c r="S607" i="4"/>
  <c r="S608" i="4"/>
  <c r="S609" i="4"/>
  <c r="S610" i="4"/>
  <c r="S611" i="4"/>
  <c r="S612" i="4"/>
  <c r="S613" i="4"/>
  <c r="S614" i="4"/>
  <c r="S615" i="4"/>
  <c r="S616" i="4"/>
  <c r="S617" i="4"/>
  <c r="S618" i="4"/>
  <c r="S619" i="4"/>
  <c r="S620" i="4"/>
  <c r="S621" i="4"/>
  <c r="S622" i="4"/>
  <c r="S623" i="4"/>
  <c r="S624" i="4"/>
  <c r="S625" i="4"/>
  <c r="S626" i="4"/>
  <c r="S627" i="4"/>
  <c r="S628" i="4"/>
  <c r="S629" i="4"/>
  <c r="S630" i="4"/>
  <c r="S631" i="4"/>
  <c r="S632" i="4"/>
  <c r="S633" i="4"/>
  <c r="S634" i="4"/>
  <c r="S635" i="4"/>
  <c r="S636" i="4"/>
  <c r="S637" i="4"/>
  <c r="S638" i="4"/>
  <c r="S639" i="4"/>
  <c r="S640" i="4"/>
  <c r="S641" i="4"/>
  <c r="S642" i="4"/>
  <c r="S643" i="4"/>
  <c r="S644" i="4"/>
  <c r="S645" i="4"/>
  <c r="S646" i="4"/>
  <c r="S647" i="4"/>
  <c r="S648" i="4"/>
  <c r="S649" i="4"/>
  <c r="S650" i="4"/>
  <c r="S651" i="4"/>
  <c r="S652" i="4"/>
  <c r="S653" i="4"/>
  <c r="S654" i="4"/>
  <c r="S655" i="4"/>
  <c r="S656" i="4"/>
  <c r="S657" i="4"/>
  <c r="S658" i="4"/>
  <c r="S659" i="4"/>
  <c r="S660" i="4"/>
  <c r="S661" i="4"/>
  <c r="S662" i="4"/>
  <c r="S663" i="4"/>
  <c r="S664" i="4"/>
  <c r="S665" i="4"/>
  <c r="S666" i="4"/>
  <c r="S667" i="4"/>
  <c r="S668" i="4"/>
  <c r="S669" i="4"/>
  <c r="S670" i="4"/>
  <c r="S671" i="4"/>
  <c r="S672" i="4"/>
  <c r="S673" i="4"/>
  <c r="S674" i="4"/>
  <c r="S675" i="4"/>
  <c r="S676" i="4"/>
  <c r="S677" i="4"/>
  <c r="S678" i="4"/>
  <c r="S679" i="4"/>
  <c r="S680" i="4"/>
  <c r="S681" i="4"/>
  <c r="S682" i="4"/>
  <c r="S683" i="4"/>
  <c r="S684" i="4"/>
  <c r="S685" i="4"/>
  <c r="S686" i="4"/>
  <c r="S687" i="4"/>
  <c r="S688" i="4"/>
  <c r="S689" i="4"/>
  <c r="S690" i="4"/>
  <c r="S691" i="4"/>
  <c r="S692" i="4"/>
  <c r="S693" i="4"/>
  <c r="S694" i="4"/>
  <c r="S695" i="4"/>
  <c r="S696" i="4"/>
  <c r="S697" i="4"/>
  <c r="S698" i="4"/>
  <c r="S699" i="4"/>
  <c r="S700" i="4"/>
  <c r="S701" i="4"/>
  <c r="S702" i="4"/>
  <c r="S703" i="4"/>
  <c r="S704" i="4"/>
  <c r="S705" i="4"/>
  <c r="S706" i="4"/>
  <c r="S707" i="4"/>
  <c r="S708" i="4"/>
  <c r="S709" i="4"/>
  <c r="S710" i="4"/>
  <c r="S711" i="4"/>
  <c r="S712" i="4"/>
  <c r="S713" i="4"/>
  <c r="S714" i="4"/>
  <c r="S715" i="4"/>
  <c r="S716" i="4"/>
  <c r="S717" i="4"/>
  <c r="S718" i="4"/>
  <c r="S719" i="4"/>
  <c r="S720" i="4"/>
  <c r="S721" i="4"/>
  <c r="S722" i="4"/>
  <c r="S723" i="4"/>
  <c r="S724" i="4"/>
  <c r="S725" i="4"/>
  <c r="S726" i="4"/>
  <c r="S727" i="4"/>
  <c r="S728" i="4"/>
  <c r="S729" i="4"/>
  <c r="S730" i="4"/>
  <c r="S731" i="4"/>
  <c r="S732" i="4"/>
  <c r="S733" i="4"/>
  <c r="S734" i="4"/>
  <c r="S735" i="4"/>
  <c r="S736" i="4"/>
  <c r="S737" i="4"/>
  <c r="S738" i="4"/>
  <c r="S739" i="4"/>
  <c r="S740" i="4"/>
  <c r="S741" i="4"/>
  <c r="S742" i="4"/>
  <c r="S743" i="4"/>
  <c r="S744" i="4"/>
  <c r="S745" i="4"/>
  <c r="S746" i="4"/>
  <c r="S747" i="4"/>
  <c r="S748" i="4"/>
  <c r="S749" i="4"/>
  <c r="S750" i="4"/>
  <c r="S751" i="4"/>
  <c r="S752" i="4"/>
  <c r="S753" i="4"/>
  <c r="S754" i="4"/>
  <c r="S755" i="4"/>
  <c r="S756" i="4"/>
  <c r="S757" i="4"/>
  <c r="S758" i="4"/>
  <c r="S759" i="4"/>
  <c r="S760" i="4"/>
  <c r="S761" i="4"/>
  <c r="S2" i="4"/>
  <c r="R2" i="4"/>
  <c r="R3" i="4"/>
  <c r="R4" i="4"/>
  <c r="R5" i="4"/>
  <c r="R6" i="4"/>
  <c r="R7" i="4"/>
  <c r="R8" i="4"/>
  <c r="R9" i="4"/>
  <c r="R10" i="4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Q3" i="4"/>
  <c r="Q4" i="4"/>
  <c r="Q5" i="4"/>
  <c r="Q6" i="4"/>
  <c r="Q7" i="4"/>
  <c r="Q8" i="4"/>
  <c r="Q9" i="4"/>
  <c r="Q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2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114" i="4"/>
  <c r="X115" i="4"/>
  <c r="X116" i="4"/>
  <c r="X117" i="4"/>
  <c r="X118" i="4"/>
  <c r="X119" i="4"/>
  <c r="X120" i="4"/>
  <c r="X121" i="4"/>
  <c r="X122" i="4"/>
  <c r="X123" i="4"/>
  <c r="X124" i="4"/>
  <c r="X125" i="4"/>
  <c r="X126" i="4"/>
  <c r="X127" i="4"/>
  <c r="X128" i="4"/>
  <c r="X129" i="4"/>
  <c r="X130" i="4"/>
  <c r="X131" i="4"/>
  <c r="X132" i="4"/>
  <c r="X133" i="4"/>
  <c r="X134" i="4"/>
  <c r="X135" i="4"/>
  <c r="X136" i="4"/>
  <c r="X137" i="4"/>
  <c r="X138" i="4"/>
  <c r="X139" i="4"/>
  <c r="X140" i="4"/>
  <c r="X141" i="4"/>
  <c r="X142" i="4"/>
  <c r="X143" i="4"/>
  <c r="X144" i="4"/>
  <c r="X145" i="4"/>
  <c r="X146" i="4"/>
  <c r="X147" i="4"/>
  <c r="X148" i="4"/>
  <c r="X149" i="4"/>
  <c r="X150" i="4"/>
  <c r="X151" i="4"/>
  <c r="X152" i="4"/>
  <c r="X153" i="4"/>
  <c r="X154" i="4"/>
  <c r="X155" i="4"/>
  <c r="X156" i="4"/>
  <c r="X157" i="4"/>
  <c r="X158" i="4"/>
  <c r="X159" i="4"/>
  <c r="X160" i="4"/>
  <c r="X161" i="4"/>
  <c r="X162" i="4"/>
  <c r="X163" i="4"/>
  <c r="X164" i="4"/>
  <c r="X165" i="4"/>
  <c r="X166" i="4"/>
  <c r="X167" i="4"/>
  <c r="X168" i="4"/>
  <c r="X169" i="4"/>
  <c r="X170" i="4"/>
  <c r="X171" i="4"/>
  <c r="X172" i="4"/>
  <c r="X173" i="4"/>
  <c r="X174" i="4"/>
  <c r="X175" i="4"/>
  <c r="X176" i="4"/>
  <c r="X177" i="4"/>
  <c r="X178" i="4"/>
  <c r="X179" i="4"/>
  <c r="X180" i="4"/>
  <c r="X181" i="4"/>
  <c r="X182" i="4"/>
  <c r="X183" i="4"/>
  <c r="X184" i="4"/>
  <c r="X185" i="4"/>
  <c r="X186" i="4"/>
  <c r="X187" i="4"/>
  <c r="X188" i="4"/>
  <c r="X189" i="4"/>
  <c r="X190" i="4"/>
  <c r="X191" i="4"/>
  <c r="X192" i="4"/>
  <c r="X193" i="4"/>
  <c r="X194" i="4"/>
  <c r="X195" i="4"/>
  <c r="X196" i="4"/>
  <c r="X197" i="4"/>
  <c r="X198" i="4"/>
  <c r="X199" i="4"/>
  <c r="X200" i="4"/>
  <c r="X201" i="4"/>
  <c r="X202" i="4"/>
  <c r="X203" i="4"/>
  <c r="X204" i="4"/>
  <c r="X205" i="4"/>
  <c r="X206" i="4"/>
  <c r="X207" i="4"/>
  <c r="X208" i="4"/>
  <c r="X209" i="4"/>
  <c r="X210" i="4"/>
  <c r="X211" i="4"/>
  <c r="X212" i="4"/>
  <c r="X213" i="4"/>
  <c r="X214" i="4"/>
  <c r="X215" i="4"/>
  <c r="X216" i="4"/>
  <c r="X217" i="4"/>
  <c r="X218" i="4"/>
  <c r="X219" i="4"/>
  <c r="X220" i="4"/>
  <c r="X221" i="4"/>
  <c r="X222" i="4"/>
  <c r="X223" i="4"/>
  <c r="X224" i="4"/>
  <c r="X225" i="4"/>
  <c r="X226" i="4"/>
  <c r="X227" i="4"/>
  <c r="X228" i="4"/>
  <c r="X229" i="4"/>
  <c r="X230" i="4"/>
  <c r="X231" i="4"/>
  <c r="X232" i="4"/>
  <c r="X233" i="4"/>
  <c r="X234" i="4"/>
  <c r="X235" i="4"/>
  <c r="X236" i="4"/>
  <c r="X237" i="4"/>
  <c r="X238" i="4"/>
  <c r="X239" i="4"/>
  <c r="X240" i="4"/>
  <c r="X241" i="4"/>
  <c r="X242" i="4"/>
  <c r="X243" i="4"/>
  <c r="X244" i="4"/>
  <c r="X245" i="4"/>
  <c r="X246" i="4"/>
  <c r="X247" i="4"/>
  <c r="X248" i="4"/>
  <c r="X249" i="4"/>
  <c r="X250" i="4"/>
  <c r="X251" i="4"/>
  <c r="X252" i="4"/>
  <c r="X253" i="4"/>
  <c r="X254" i="4"/>
  <c r="X255" i="4"/>
  <c r="X256" i="4"/>
  <c r="X257" i="4"/>
  <c r="X258" i="4"/>
  <c r="X259" i="4"/>
  <c r="X260" i="4"/>
  <c r="X261" i="4"/>
  <c r="X262" i="4"/>
  <c r="X263" i="4"/>
  <c r="X264" i="4"/>
  <c r="X265" i="4"/>
  <c r="X266" i="4"/>
  <c r="X267" i="4"/>
  <c r="X268" i="4"/>
  <c r="X269" i="4"/>
  <c r="X270" i="4"/>
  <c r="X271" i="4"/>
  <c r="X272" i="4"/>
  <c r="X273" i="4"/>
  <c r="X274" i="4"/>
  <c r="X275" i="4"/>
  <c r="X276" i="4"/>
  <c r="X277" i="4"/>
  <c r="X278" i="4"/>
  <c r="X279" i="4"/>
  <c r="X280" i="4"/>
  <c r="X281" i="4"/>
  <c r="X282" i="4"/>
  <c r="X283" i="4"/>
  <c r="X284" i="4"/>
  <c r="X285" i="4"/>
  <c r="X286" i="4"/>
  <c r="X287" i="4"/>
  <c r="X288" i="4"/>
  <c r="X289" i="4"/>
  <c r="X290" i="4"/>
  <c r="X291" i="4"/>
  <c r="X292" i="4"/>
  <c r="X293" i="4"/>
  <c r="X294" i="4"/>
  <c r="X295" i="4"/>
  <c r="X296" i="4"/>
  <c r="X297" i="4"/>
  <c r="X298" i="4"/>
  <c r="X299" i="4"/>
  <c r="X300" i="4"/>
  <c r="X301" i="4"/>
  <c r="X302" i="4"/>
  <c r="X303" i="4"/>
  <c r="X304" i="4"/>
  <c r="X305" i="4"/>
  <c r="X306" i="4"/>
  <c r="X307" i="4"/>
  <c r="X308" i="4"/>
  <c r="X309" i="4"/>
  <c r="X310" i="4"/>
  <c r="X311" i="4"/>
  <c r="X312" i="4"/>
  <c r="X313" i="4"/>
  <c r="X314" i="4"/>
  <c r="X315" i="4"/>
  <c r="X316" i="4"/>
  <c r="X317" i="4"/>
  <c r="X318" i="4"/>
  <c r="X319" i="4"/>
  <c r="X320" i="4"/>
  <c r="X321" i="4"/>
  <c r="X322" i="4"/>
  <c r="X323" i="4"/>
  <c r="X324" i="4"/>
  <c r="X325" i="4"/>
  <c r="X326" i="4"/>
  <c r="X327" i="4"/>
  <c r="X328" i="4"/>
  <c r="X329" i="4"/>
  <c r="X330" i="4"/>
  <c r="X331" i="4"/>
  <c r="X332" i="4"/>
  <c r="X333" i="4"/>
  <c r="X334" i="4"/>
  <c r="X335" i="4"/>
  <c r="X336" i="4"/>
  <c r="X337" i="4"/>
  <c r="X338" i="4"/>
  <c r="X339" i="4"/>
  <c r="X340" i="4"/>
  <c r="X341" i="4"/>
  <c r="X342" i="4"/>
  <c r="X343" i="4"/>
  <c r="X344" i="4"/>
  <c r="X345" i="4"/>
  <c r="X346" i="4"/>
  <c r="X347" i="4"/>
  <c r="X348" i="4"/>
  <c r="X349" i="4"/>
  <c r="X350" i="4"/>
  <c r="X351" i="4"/>
  <c r="X352" i="4"/>
  <c r="X353" i="4"/>
  <c r="X354" i="4"/>
  <c r="X355" i="4"/>
  <c r="X356" i="4"/>
  <c r="X357" i="4"/>
  <c r="X358" i="4"/>
  <c r="X359" i="4"/>
  <c r="X360" i="4"/>
  <c r="X361" i="4"/>
  <c r="X362" i="4"/>
  <c r="X363" i="4"/>
  <c r="X364" i="4"/>
  <c r="X365" i="4"/>
  <c r="X366" i="4"/>
  <c r="X367" i="4"/>
  <c r="X368" i="4"/>
  <c r="X369" i="4"/>
  <c r="X370" i="4"/>
  <c r="X371" i="4"/>
  <c r="X372" i="4"/>
  <c r="X373" i="4"/>
  <c r="X374" i="4"/>
  <c r="X375" i="4"/>
  <c r="X376" i="4"/>
  <c r="X377" i="4"/>
  <c r="X378" i="4"/>
  <c r="X379" i="4"/>
  <c r="X380" i="4"/>
  <c r="X381" i="4"/>
  <c r="X382" i="4"/>
  <c r="X383" i="4"/>
  <c r="X384" i="4"/>
  <c r="X385" i="4"/>
  <c r="X386" i="4"/>
  <c r="X387" i="4"/>
  <c r="X388" i="4"/>
  <c r="X389" i="4"/>
  <c r="X390" i="4"/>
  <c r="X391" i="4"/>
  <c r="X392" i="4"/>
  <c r="X393" i="4"/>
  <c r="X394" i="4"/>
  <c r="X395" i="4"/>
  <c r="X396" i="4"/>
  <c r="X397" i="4"/>
  <c r="X398" i="4"/>
  <c r="X399" i="4"/>
  <c r="X400" i="4"/>
  <c r="X401" i="4"/>
  <c r="X402" i="4"/>
  <c r="X403" i="4"/>
  <c r="X404" i="4"/>
  <c r="X405" i="4"/>
  <c r="X406" i="4"/>
  <c r="X407" i="4"/>
  <c r="X408" i="4"/>
  <c r="X409" i="4"/>
  <c r="X410" i="4"/>
  <c r="X411" i="4"/>
  <c r="X412" i="4"/>
  <c r="X413" i="4"/>
  <c r="X414" i="4"/>
  <c r="X415" i="4"/>
  <c r="X416" i="4"/>
  <c r="X417" i="4"/>
  <c r="X418" i="4"/>
  <c r="X419" i="4"/>
  <c r="X420" i="4"/>
  <c r="X421" i="4"/>
  <c r="X422" i="4"/>
  <c r="X423" i="4"/>
  <c r="X424" i="4"/>
  <c r="X425" i="4"/>
  <c r="X426" i="4"/>
  <c r="X427" i="4"/>
  <c r="X428" i="4"/>
  <c r="X429" i="4"/>
  <c r="X430" i="4"/>
  <c r="X431" i="4"/>
  <c r="X432" i="4"/>
  <c r="X433" i="4"/>
  <c r="X434" i="4"/>
  <c r="X435" i="4"/>
  <c r="X436" i="4"/>
  <c r="X437" i="4"/>
  <c r="X438" i="4"/>
  <c r="X439" i="4"/>
  <c r="X440" i="4"/>
  <c r="X441" i="4"/>
  <c r="X442" i="4"/>
  <c r="X443" i="4"/>
  <c r="X444" i="4"/>
  <c r="X445" i="4"/>
  <c r="X446" i="4"/>
  <c r="X447" i="4"/>
  <c r="X448" i="4"/>
  <c r="X449" i="4"/>
  <c r="X450" i="4"/>
  <c r="X451" i="4"/>
  <c r="X452" i="4"/>
  <c r="X453" i="4"/>
  <c r="X454" i="4"/>
  <c r="X455" i="4"/>
  <c r="X456" i="4"/>
  <c r="X457" i="4"/>
  <c r="X458" i="4"/>
  <c r="X459" i="4"/>
  <c r="X460" i="4"/>
  <c r="X461" i="4"/>
  <c r="X462" i="4"/>
  <c r="X463" i="4"/>
  <c r="X464" i="4"/>
  <c r="X465" i="4"/>
  <c r="X466" i="4"/>
  <c r="X467" i="4"/>
  <c r="X468" i="4"/>
  <c r="X469" i="4"/>
  <c r="X470" i="4"/>
  <c r="X471" i="4"/>
  <c r="X472" i="4"/>
  <c r="X473" i="4"/>
  <c r="X474" i="4"/>
  <c r="X475" i="4"/>
  <c r="X476" i="4"/>
  <c r="X477" i="4"/>
  <c r="X478" i="4"/>
  <c r="X479" i="4"/>
  <c r="X480" i="4"/>
  <c r="X481" i="4"/>
  <c r="X482" i="4"/>
  <c r="X483" i="4"/>
  <c r="X484" i="4"/>
  <c r="X485" i="4"/>
  <c r="X486" i="4"/>
  <c r="X487" i="4"/>
  <c r="X488" i="4"/>
  <c r="X489" i="4"/>
  <c r="X490" i="4"/>
  <c r="X491" i="4"/>
  <c r="X492" i="4"/>
  <c r="X493" i="4"/>
  <c r="X494" i="4"/>
  <c r="X495" i="4"/>
  <c r="X496" i="4"/>
  <c r="X497" i="4"/>
  <c r="X498" i="4"/>
  <c r="X499" i="4"/>
  <c r="X500" i="4"/>
  <c r="X501" i="4"/>
  <c r="X502" i="4"/>
  <c r="X503" i="4"/>
  <c r="X504" i="4"/>
  <c r="X505" i="4"/>
  <c r="X506" i="4"/>
  <c r="X507" i="4"/>
  <c r="X508" i="4"/>
  <c r="X509" i="4"/>
  <c r="X510" i="4"/>
  <c r="X511" i="4"/>
  <c r="X512" i="4"/>
  <c r="X513" i="4"/>
  <c r="X514" i="4"/>
  <c r="X515" i="4"/>
  <c r="X516" i="4"/>
  <c r="X517" i="4"/>
  <c r="X518" i="4"/>
  <c r="X519" i="4"/>
  <c r="X520" i="4"/>
  <c r="X521" i="4"/>
  <c r="X522" i="4"/>
  <c r="X523" i="4"/>
  <c r="X524" i="4"/>
  <c r="X525" i="4"/>
  <c r="X526" i="4"/>
  <c r="X527" i="4"/>
  <c r="X528" i="4"/>
  <c r="X529" i="4"/>
  <c r="X530" i="4"/>
  <c r="X531" i="4"/>
  <c r="X532" i="4"/>
  <c r="X533" i="4"/>
  <c r="X534" i="4"/>
  <c r="X535" i="4"/>
  <c r="X536" i="4"/>
  <c r="X537" i="4"/>
  <c r="X538" i="4"/>
  <c r="X539" i="4"/>
  <c r="X540" i="4"/>
  <c r="X541" i="4"/>
  <c r="X542" i="4"/>
  <c r="X543" i="4"/>
  <c r="X544" i="4"/>
  <c r="X545" i="4"/>
  <c r="X546" i="4"/>
  <c r="X547" i="4"/>
  <c r="X548" i="4"/>
  <c r="X549" i="4"/>
  <c r="X550" i="4"/>
  <c r="X551" i="4"/>
  <c r="X552" i="4"/>
  <c r="X553" i="4"/>
  <c r="X554" i="4"/>
  <c r="X555" i="4"/>
  <c r="X556" i="4"/>
  <c r="X557" i="4"/>
  <c r="X558" i="4"/>
  <c r="X559" i="4"/>
  <c r="X560" i="4"/>
  <c r="X561" i="4"/>
  <c r="X562" i="4"/>
  <c r="X563" i="4"/>
  <c r="X564" i="4"/>
  <c r="X565" i="4"/>
  <c r="X566" i="4"/>
  <c r="X567" i="4"/>
  <c r="X568" i="4"/>
  <c r="X569" i="4"/>
  <c r="X570" i="4"/>
  <c r="X571" i="4"/>
  <c r="X572" i="4"/>
  <c r="X573" i="4"/>
  <c r="X574" i="4"/>
  <c r="X575" i="4"/>
  <c r="X576" i="4"/>
  <c r="X577" i="4"/>
  <c r="X578" i="4"/>
  <c r="X579" i="4"/>
  <c r="X580" i="4"/>
  <c r="X581" i="4"/>
  <c r="X582" i="4"/>
  <c r="X583" i="4"/>
  <c r="X584" i="4"/>
  <c r="X585" i="4"/>
  <c r="X586" i="4"/>
  <c r="X587" i="4"/>
  <c r="X588" i="4"/>
  <c r="X589" i="4"/>
  <c r="X590" i="4"/>
  <c r="X591" i="4"/>
  <c r="X592" i="4"/>
  <c r="X593" i="4"/>
  <c r="X594" i="4"/>
  <c r="X595" i="4"/>
  <c r="X596" i="4"/>
  <c r="X597" i="4"/>
  <c r="X598" i="4"/>
  <c r="X599" i="4"/>
  <c r="X600" i="4"/>
  <c r="X601" i="4"/>
  <c r="X602" i="4"/>
  <c r="X603" i="4"/>
  <c r="X604" i="4"/>
  <c r="X605" i="4"/>
  <c r="X606" i="4"/>
  <c r="X607" i="4"/>
  <c r="X608" i="4"/>
  <c r="X609" i="4"/>
  <c r="X610" i="4"/>
  <c r="X611" i="4"/>
  <c r="X612" i="4"/>
  <c r="X613" i="4"/>
  <c r="X614" i="4"/>
  <c r="X615" i="4"/>
  <c r="X616" i="4"/>
  <c r="X617" i="4"/>
  <c r="X618" i="4"/>
  <c r="X619" i="4"/>
  <c r="X620" i="4"/>
  <c r="X621" i="4"/>
  <c r="X622" i="4"/>
  <c r="X623" i="4"/>
  <c r="X624" i="4"/>
  <c r="X625" i="4"/>
  <c r="X626" i="4"/>
  <c r="X627" i="4"/>
  <c r="X628" i="4"/>
  <c r="X629" i="4"/>
  <c r="X630" i="4"/>
  <c r="X631" i="4"/>
  <c r="X632" i="4"/>
  <c r="X633" i="4"/>
  <c r="X634" i="4"/>
  <c r="X635" i="4"/>
  <c r="X636" i="4"/>
  <c r="X637" i="4"/>
  <c r="X638" i="4"/>
  <c r="X639" i="4"/>
  <c r="X640" i="4"/>
  <c r="X641" i="4"/>
  <c r="X642" i="4"/>
  <c r="X643" i="4"/>
  <c r="X644" i="4"/>
  <c r="X645" i="4"/>
  <c r="X646" i="4"/>
  <c r="X647" i="4"/>
  <c r="X648" i="4"/>
  <c r="X649" i="4"/>
  <c r="X650" i="4"/>
  <c r="X651" i="4"/>
  <c r="X652" i="4"/>
  <c r="X653" i="4"/>
  <c r="X654" i="4"/>
  <c r="X655" i="4"/>
  <c r="X656" i="4"/>
  <c r="X657" i="4"/>
  <c r="X658" i="4"/>
  <c r="X659" i="4"/>
  <c r="X660" i="4"/>
  <c r="X661" i="4"/>
  <c r="X662" i="4"/>
  <c r="X663" i="4"/>
  <c r="X664" i="4"/>
  <c r="X665" i="4"/>
  <c r="X666" i="4"/>
  <c r="X667" i="4"/>
  <c r="X668" i="4"/>
  <c r="X669" i="4"/>
  <c r="X670" i="4"/>
  <c r="X671" i="4"/>
  <c r="X672" i="4"/>
  <c r="X673" i="4"/>
  <c r="X674" i="4"/>
  <c r="X675" i="4"/>
  <c r="X676" i="4"/>
  <c r="X677" i="4"/>
  <c r="X678" i="4"/>
  <c r="X679" i="4"/>
  <c r="X680" i="4"/>
  <c r="X681" i="4"/>
  <c r="X682" i="4"/>
  <c r="X683" i="4"/>
  <c r="X684" i="4"/>
  <c r="X685" i="4"/>
  <c r="X686" i="4"/>
  <c r="X687" i="4"/>
  <c r="X688" i="4"/>
  <c r="X689" i="4"/>
  <c r="X690" i="4"/>
  <c r="X691" i="4"/>
  <c r="X692" i="4"/>
  <c r="X693" i="4"/>
  <c r="X694" i="4"/>
  <c r="X695" i="4"/>
  <c r="X696" i="4"/>
  <c r="X697" i="4"/>
  <c r="X698" i="4"/>
  <c r="X699" i="4"/>
  <c r="X700" i="4"/>
  <c r="X701" i="4"/>
  <c r="X702" i="4"/>
  <c r="X703" i="4"/>
  <c r="X704" i="4"/>
  <c r="X705" i="4"/>
  <c r="X706" i="4"/>
  <c r="X707" i="4"/>
  <c r="X708" i="4"/>
  <c r="X709" i="4"/>
  <c r="X710" i="4"/>
  <c r="X711" i="4"/>
  <c r="X712" i="4"/>
  <c r="X713" i="4"/>
  <c r="X714" i="4"/>
  <c r="X715" i="4"/>
  <c r="X716" i="4"/>
  <c r="X717" i="4"/>
  <c r="X718" i="4"/>
  <c r="X719" i="4"/>
  <c r="X720" i="4"/>
  <c r="X721" i="4"/>
  <c r="X722" i="4"/>
  <c r="X723" i="4"/>
  <c r="X724" i="4"/>
  <c r="X725" i="4"/>
  <c r="X726" i="4"/>
  <c r="X727" i="4"/>
  <c r="X728" i="4"/>
  <c r="X729" i="4"/>
  <c r="X730" i="4"/>
  <c r="X731" i="4"/>
  <c r="X732" i="4"/>
  <c r="X733" i="4"/>
  <c r="X734" i="4"/>
  <c r="X735" i="4"/>
  <c r="X736" i="4"/>
  <c r="X737" i="4"/>
  <c r="X738" i="4"/>
  <c r="X739" i="4"/>
  <c r="X740" i="4"/>
  <c r="X741" i="4"/>
  <c r="X742" i="4"/>
  <c r="X743" i="4"/>
  <c r="X744" i="4"/>
  <c r="X745" i="4"/>
  <c r="X746" i="4"/>
  <c r="X747" i="4"/>
  <c r="X748" i="4"/>
  <c r="X749" i="4"/>
  <c r="X750" i="4"/>
  <c r="X751" i="4"/>
  <c r="X752" i="4"/>
  <c r="X753" i="4"/>
  <c r="X754" i="4"/>
  <c r="X755" i="4"/>
  <c r="X756" i="4"/>
  <c r="X757" i="4"/>
  <c r="X758" i="4"/>
  <c r="X759" i="4"/>
  <c r="X760" i="4"/>
  <c r="X761" i="4"/>
  <c r="X4" i="4"/>
  <c r="X5" i="4"/>
  <c r="X6" i="4"/>
  <c r="X3" i="4"/>
  <c r="X2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182" i="4"/>
  <c r="W183" i="4"/>
  <c r="W184" i="4"/>
  <c r="W185" i="4"/>
  <c r="W186" i="4"/>
  <c r="W187" i="4"/>
  <c r="W188" i="4"/>
  <c r="W189" i="4"/>
  <c r="W190" i="4"/>
  <c r="W191" i="4"/>
  <c r="W192" i="4"/>
  <c r="W193" i="4"/>
  <c r="W194" i="4"/>
  <c r="W195" i="4"/>
  <c r="W196" i="4"/>
  <c r="W197" i="4"/>
  <c r="W198" i="4"/>
  <c r="W199" i="4"/>
  <c r="W200" i="4"/>
  <c r="W201" i="4"/>
  <c r="W202" i="4"/>
  <c r="W203" i="4"/>
  <c r="W204" i="4"/>
  <c r="W205" i="4"/>
  <c r="W206" i="4"/>
  <c r="W207" i="4"/>
  <c r="W208" i="4"/>
  <c r="W209" i="4"/>
  <c r="W210" i="4"/>
  <c r="W211" i="4"/>
  <c r="W212" i="4"/>
  <c r="W213" i="4"/>
  <c r="W214" i="4"/>
  <c r="W215" i="4"/>
  <c r="W216" i="4"/>
  <c r="W217" i="4"/>
  <c r="W218" i="4"/>
  <c r="W219" i="4"/>
  <c r="W220" i="4"/>
  <c r="W221" i="4"/>
  <c r="W222" i="4"/>
  <c r="W223" i="4"/>
  <c r="W224" i="4"/>
  <c r="W225" i="4"/>
  <c r="W226" i="4"/>
  <c r="W227" i="4"/>
  <c r="W228" i="4"/>
  <c r="W229" i="4"/>
  <c r="W230" i="4"/>
  <c r="W231" i="4"/>
  <c r="W232" i="4"/>
  <c r="W233" i="4"/>
  <c r="W234" i="4"/>
  <c r="W235" i="4"/>
  <c r="W236" i="4"/>
  <c r="W237" i="4"/>
  <c r="W238" i="4"/>
  <c r="W239" i="4"/>
  <c r="W240" i="4"/>
  <c r="W241" i="4"/>
  <c r="W242" i="4"/>
  <c r="W243" i="4"/>
  <c r="W244" i="4"/>
  <c r="W245" i="4"/>
  <c r="W246" i="4"/>
  <c r="W247" i="4"/>
  <c r="W248" i="4"/>
  <c r="W249" i="4"/>
  <c r="W250" i="4"/>
  <c r="W251" i="4"/>
  <c r="W252" i="4"/>
  <c r="W253" i="4"/>
  <c r="W254" i="4"/>
  <c r="W255" i="4"/>
  <c r="W256" i="4"/>
  <c r="W257" i="4"/>
  <c r="W258" i="4"/>
  <c r="W259" i="4"/>
  <c r="W260" i="4"/>
  <c r="W261" i="4"/>
  <c r="W262" i="4"/>
  <c r="W263" i="4"/>
  <c r="W264" i="4"/>
  <c r="W265" i="4"/>
  <c r="W266" i="4"/>
  <c r="W267" i="4"/>
  <c r="W268" i="4"/>
  <c r="W269" i="4"/>
  <c r="W270" i="4"/>
  <c r="W271" i="4"/>
  <c r="W272" i="4"/>
  <c r="W273" i="4"/>
  <c r="W274" i="4"/>
  <c r="W275" i="4"/>
  <c r="W276" i="4"/>
  <c r="W277" i="4"/>
  <c r="W278" i="4"/>
  <c r="W279" i="4"/>
  <c r="W280" i="4"/>
  <c r="W281" i="4"/>
  <c r="W282" i="4"/>
  <c r="W283" i="4"/>
  <c r="W284" i="4"/>
  <c r="W285" i="4"/>
  <c r="W286" i="4"/>
  <c r="W287" i="4"/>
  <c r="W288" i="4"/>
  <c r="W289" i="4"/>
  <c r="W290" i="4"/>
  <c r="W291" i="4"/>
  <c r="W292" i="4"/>
  <c r="W293" i="4"/>
  <c r="W294" i="4"/>
  <c r="W295" i="4"/>
  <c r="W296" i="4"/>
  <c r="W297" i="4"/>
  <c r="W298" i="4"/>
  <c r="W299" i="4"/>
  <c r="W300" i="4"/>
  <c r="W301" i="4"/>
  <c r="W302" i="4"/>
  <c r="W303" i="4"/>
  <c r="W304" i="4"/>
  <c r="W305" i="4"/>
  <c r="W306" i="4"/>
  <c r="W307" i="4"/>
  <c r="W308" i="4"/>
  <c r="W309" i="4"/>
  <c r="W310" i="4"/>
  <c r="W311" i="4"/>
  <c r="W312" i="4"/>
  <c r="W313" i="4"/>
  <c r="W314" i="4"/>
  <c r="W315" i="4"/>
  <c r="W316" i="4"/>
  <c r="W317" i="4"/>
  <c r="W318" i="4"/>
  <c r="W319" i="4"/>
  <c r="W320" i="4"/>
  <c r="W321" i="4"/>
  <c r="W322" i="4"/>
  <c r="W323" i="4"/>
  <c r="W324" i="4"/>
  <c r="W325" i="4"/>
  <c r="W326" i="4"/>
  <c r="W327" i="4"/>
  <c r="W328" i="4"/>
  <c r="W329" i="4"/>
  <c r="W330" i="4"/>
  <c r="W331" i="4"/>
  <c r="W332" i="4"/>
  <c r="W333" i="4"/>
  <c r="W334" i="4"/>
  <c r="W335" i="4"/>
  <c r="W336" i="4"/>
  <c r="W337" i="4"/>
  <c r="W338" i="4"/>
  <c r="W339" i="4"/>
  <c r="W340" i="4"/>
  <c r="W341" i="4"/>
  <c r="W342" i="4"/>
  <c r="W343" i="4"/>
  <c r="W344" i="4"/>
  <c r="W345" i="4"/>
  <c r="W346" i="4"/>
  <c r="W347" i="4"/>
  <c r="W348" i="4"/>
  <c r="W349" i="4"/>
  <c r="W350" i="4"/>
  <c r="W351" i="4"/>
  <c r="W352" i="4"/>
  <c r="W353" i="4"/>
  <c r="W354" i="4"/>
  <c r="W355" i="4"/>
  <c r="W356" i="4"/>
  <c r="W357" i="4"/>
  <c r="W358" i="4"/>
  <c r="W359" i="4"/>
  <c r="W360" i="4"/>
  <c r="W361" i="4"/>
  <c r="W362" i="4"/>
  <c r="W363" i="4"/>
  <c r="W364" i="4"/>
  <c r="W365" i="4"/>
  <c r="W366" i="4"/>
  <c r="W367" i="4"/>
  <c r="W368" i="4"/>
  <c r="W369" i="4"/>
  <c r="W370" i="4"/>
  <c r="W371" i="4"/>
  <c r="W372" i="4"/>
  <c r="W373" i="4"/>
  <c r="W374" i="4"/>
  <c r="W375" i="4"/>
  <c r="W376" i="4"/>
  <c r="W377" i="4"/>
  <c r="W378" i="4"/>
  <c r="W379" i="4"/>
  <c r="W380" i="4"/>
  <c r="W381" i="4"/>
  <c r="W382" i="4"/>
  <c r="W383" i="4"/>
  <c r="W384" i="4"/>
  <c r="W385" i="4"/>
  <c r="W386" i="4"/>
  <c r="W387" i="4"/>
  <c r="W388" i="4"/>
  <c r="W389" i="4"/>
  <c r="W390" i="4"/>
  <c r="W391" i="4"/>
  <c r="W392" i="4"/>
  <c r="W393" i="4"/>
  <c r="W394" i="4"/>
  <c r="W395" i="4"/>
  <c r="W396" i="4"/>
  <c r="W397" i="4"/>
  <c r="W398" i="4"/>
  <c r="W399" i="4"/>
  <c r="W400" i="4"/>
  <c r="W401" i="4"/>
  <c r="W402" i="4"/>
  <c r="W403" i="4"/>
  <c r="W404" i="4"/>
  <c r="W405" i="4"/>
  <c r="W406" i="4"/>
  <c r="W407" i="4"/>
  <c r="W408" i="4"/>
  <c r="W409" i="4"/>
  <c r="W410" i="4"/>
  <c r="W411" i="4"/>
  <c r="W412" i="4"/>
  <c r="W413" i="4"/>
  <c r="W414" i="4"/>
  <c r="W415" i="4"/>
  <c r="W416" i="4"/>
  <c r="W417" i="4"/>
  <c r="W418" i="4"/>
  <c r="W419" i="4"/>
  <c r="W420" i="4"/>
  <c r="W421" i="4"/>
  <c r="W422" i="4"/>
  <c r="W423" i="4"/>
  <c r="W424" i="4"/>
  <c r="W425" i="4"/>
  <c r="W426" i="4"/>
  <c r="W427" i="4"/>
  <c r="W428" i="4"/>
  <c r="W429" i="4"/>
  <c r="W430" i="4"/>
  <c r="W431" i="4"/>
  <c r="W432" i="4"/>
  <c r="W433" i="4"/>
  <c r="W434" i="4"/>
  <c r="W435" i="4"/>
  <c r="W436" i="4"/>
  <c r="W437" i="4"/>
  <c r="W438" i="4"/>
  <c r="W439" i="4"/>
  <c r="W440" i="4"/>
  <c r="W441" i="4"/>
  <c r="W442" i="4"/>
  <c r="W443" i="4"/>
  <c r="W444" i="4"/>
  <c r="W445" i="4"/>
  <c r="W446" i="4"/>
  <c r="W447" i="4"/>
  <c r="W448" i="4"/>
  <c r="W449" i="4"/>
  <c r="W450" i="4"/>
  <c r="W451" i="4"/>
  <c r="W452" i="4"/>
  <c r="W453" i="4"/>
  <c r="W454" i="4"/>
  <c r="W455" i="4"/>
  <c r="W456" i="4"/>
  <c r="W457" i="4"/>
  <c r="W458" i="4"/>
  <c r="W459" i="4"/>
  <c r="W460" i="4"/>
  <c r="W461" i="4"/>
  <c r="W462" i="4"/>
  <c r="W463" i="4"/>
  <c r="W464" i="4"/>
  <c r="W465" i="4"/>
  <c r="W466" i="4"/>
  <c r="W467" i="4"/>
  <c r="W468" i="4"/>
  <c r="W469" i="4"/>
  <c r="W470" i="4"/>
  <c r="W471" i="4"/>
  <c r="W472" i="4"/>
  <c r="W473" i="4"/>
  <c r="W474" i="4"/>
  <c r="W475" i="4"/>
  <c r="W476" i="4"/>
  <c r="W477" i="4"/>
  <c r="W478" i="4"/>
  <c r="W479" i="4"/>
  <c r="W480" i="4"/>
  <c r="W481" i="4"/>
  <c r="W482" i="4"/>
  <c r="W483" i="4"/>
  <c r="W484" i="4"/>
  <c r="W485" i="4"/>
  <c r="W486" i="4"/>
  <c r="W487" i="4"/>
  <c r="W488" i="4"/>
  <c r="W489" i="4"/>
  <c r="W490" i="4"/>
  <c r="W491" i="4"/>
  <c r="W492" i="4"/>
  <c r="W493" i="4"/>
  <c r="W494" i="4"/>
  <c r="W495" i="4"/>
  <c r="W496" i="4"/>
  <c r="W497" i="4"/>
  <c r="W498" i="4"/>
  <c r="W499" i="4"/>
  <c r="W500" i="4"/>
  <c r="W501" i="4"/>
  <c r="W502" i="4"/>
  <c r="W503" i="4"/>
  <c r="W504" i="4"/>
  <c r="W505" i="4"/>
  <c r="W506" i="4"/>
  <c r="W507" i="4"/>
  <c r="W508" i="4"/>
  <c r="W509" i="4"/>
  <c r="W510" i="4"/>
  <c r="W511" i="4"/>
  <c r="W512" i="4"/>
  <c r="W513" i="4"/>
  <c r="W514" i="4"/>
  <c r="W515" i="4"/>
  <c r="W516" i="4"/>
  <c r="W517" i="4"/>
  <c r="W518" i="4"/>
  <c r="W519" i="4"/>
  <c r="W520" i="4"/>
  <c r="W521" i="4"/>
  <c r="W522" i="4"/>
  <c r="W523" i="4"/>
  <c r="W524" i="4"/>
  <c r="W525" i="4"/>
  <c r="W526" i="4"/>
  <c r="W527" i="4"/>
  <c r="W528" i="4"/>
  <c r="W529" i="4"/>
  <c r="W530" i="4"/>
  <c r="W531" i="4"/>
  <c r="W532" i="4"/>
  <c r="W533" i="4"/>
  <c r="W534" i="4"/>
  <c r="W535" i="4"/>
  <c r="W536" i="4"/>
  <c r="W537" i="4"/>
  <c r="W538" i="4"/>
  <c r="W539" i="4"/>
  <c r="W540" i="4"/>
  <c r="W541" i="4"/>
  <c r="W542" i="4"/>
  <c r="W543" i="4"/>
  <c r="W544" i="4"/>
  <c r="W545" i="4"/>
  <c r="W546" i="4"/>
  <c r="W547" i="4"/>
  <c r="W548" i="4"/>
  <c r="W549" i="4"/>
  <c r="W550" i="4"/>
  <c r="W551" i="4"/>
  <c r="W552" i="4"/>
  <c r="W553" i="4"/>
  <c r="W554" i="4"/>
  <c r="W555" i="4"/>
  <c r="W556" i="4"/>
  <c r="W557" i="4"/>
  <c r="W558" i="4"/>
  <c r="W559" i="4"/>
  <c r="W560" i="4"/>
  <c r="W561" i="4"/>
  <c r="W562" i="4"/>
  <c r="W563" i="4"/>
  <c r="W564" i="4"/>
  <c r="W565" i="4"/>
  <c r="W566" i="4"/>
  <c r="W567" i="4"/>
  <c r="W568" i="4"/>
  <c r="W569" i="4"/>
  <c r="W570" i="4"/>
  <c r="W571" i="4"/>
  <c r="W572" i="4"/>
  <c r="W573" i="4"/>
  <c r="W574" i="4"/>
  <c r="W575" i="4"/>
  <c r="W576" i="4"/>
  <c r="W577" i="4"/>
  <c r="W578" i="4"/>
  <c r="W579" i="4"/>
  <c r="W580" i="4"/>
  <c r="W581" i="4"/>
  <c r="W582" i="4"/>
  <c r="W583" i="4"/>
  <c r="W584" i="4"/>
  <c r="W585" i="4"/>
  <c r="W586" i="4"/>
  <c r="W587" i="4"/>
  <c r="W588" i="4"/>
  <c r="W589" i="4"/>
  <c r="W590" i="4"/>
  <c r="W591" i="4"/>
  <c r="W592" i="4"/>
  <c r="W593" i="4"/>
  <c r="W594" i="4"/>
  <c r="W595" i="4"/>
  <c r="W596" i="4"/>
  <c r="W597" i="4"/>
  <c r="W598" i="4"/>
  <c r="W599" i="4"/>
  <c r="W600" i="4"/>
  <c r="W601" i="4"/>
  <c r="W602" i="4"/>
  <c r="W603" i="4"/>
  <c r="W604" i="4"/>
  <c r="W605" i="4"/>
  <c r="W606" i="4"/>
  <c r="W607" i="4"/>
  <c r="W608" i="4"/>
  <c r="W609" i="4"/>
  <c r="W610" i="4"/>
  <c r="W611" i="4"/>
  <c r="W612" i="4"/>
  <c r="W613" i="4"/>
  <c r="W614" i="4"/>
  <c r="W615" i="4"/>
  <c r="W616" i="4"/>
  <c r="W617" i="4"/>
  <c r="W618" i="4"/>
  <c r="W619" i="4"/>
  <c r="W620" i="4"/>
  <c r="W621" i="4"/>
  <c r="W622" i="4"/>
  <c r="W623" i="4"/>
  <c r="W624" i="4"/>
  <c r="W625" i="4"/>
  <c r="W626" i="4"/>
  <c r="W627" i="4"/>
  <c r="W628" i="4"/>
  <c r="W629" i="4"/>
  <c r="W630" i="4"/>
  <c r="W631" i="4"/>
  <c r="W632" i="4"/>
  <c r="W633" i="4"/>
  <c r="W634" i="4"/>
  <c r="W635" i="4"/>
  <c r="W636" i="4"/>
  <c r="W637" i="4"/>
  <c r="W638" i="4"/>
  <c r="W639" i="4"/>
  <c r="W640" i="4"/>
  <c r="W641" i="4"/>
  <c r="W642" i="4"/>
  <c r="W643" i="4"/>
  <c r="W644" i="4"/>
  <c r="W645" i="4"/>
  <c r="W646" i="4"/>
  <c r="W647" i="4"/>
  <c r="W648" i="4"/>
  <c r="W649" i="4"/>
  <c r="W650" i="4"/>
  <c r="W651" i="4"/>
  <c r="W652" i="4"/>
  <c r="W653" i="4"/>
  <c r="W654" i="4"/>
  <c r="W655" i="4"/>
  <c r="W656" i="4"/>
  <c r="W657" i="4"/>
  <c r="W658" i="4"/>
  <c r="W659" i="4"/>
  <c r="W660" i="4"/>
  <c r="W661" i="4"/>
  <c r="W662" i="4"/>
  <c r="W663" i="4"/>
  <c r="W664" i="4"/>
  <c r="W665" i="4"/>
  <c r="W666" i="4"/>
  <c r="W667" i="4"/>
  <c r="W668" i="4"/>
  <c r="W669" i="4"/>
  <c r="W670" i="4"/>
  <c r="W671" i="4"/>
  <c r="W672" i="4"/>
  <c r="W673" i="4"/>
  <c r="W674" i="4"/>
  <c r="W675" i="4"/>
  <c r="W676" i="4"/>
  <c r="W677" i="4"/>
  <c r="W678" i="4"/>
  <c r="W679" i="4"/>
  <c r="W680" i="4"/>
  <c r="W681" i="4"/>
  <c r="W682" i="4"/>
  <c r="W683" i="4"/>
  <c r="W684" i="4"/>
  <c r="W685" i="4"/>
  <c r="W686" i="4"/>
  <c r="W687" i="4"/>
  <c r="W688" i="4"/>
  <c r="W689" i="4"/>
  <c r="W690" i="4"/>
  <c r="W691" i="4"/>
  <c r="W692" i="4"/>
  <c r="W693" i="4"/>
  <c r="W694" i="4"/>
  <c r="W695" i="4"/>
  <c r="W696" i="4"/>
  <c r="W697" i="4"/>
  <c r="W698" i="4"/>
  <c r="W699" i="4"/>
  <c r="W700" i="4"/>
  <c r="W701" i="4"/>
  <c r="W702" i="4"/>
  <c r="W703" i="4"/>
  <c r="W704" i="4"/>
  <c r="W705" i="4"/>
  <c r="W706" i="4"/>
  <c r="W707" i="4"/>
  <c r="W708" i="4"/>
  <c r="W709" i="4"/>
  <c r="W710" i="4"/>
  <c r="W711" i="4"/>
  <c r="W712" i="4"/>
  <c r="W713" i="4"/>
  <c r="W714" i="4"/>
  <c r="W715" i="4"/>
  <c r="W716" i="4"/>
  <c r="W717" i="4"/>
  <c r="W718" i="4"/>
  <c r="W719" i="4"/>
  <c r="W720" i="4"/>
  <c r="W721" i="4"/>
  <c r="W722" i="4"/>
  <c r="W723" i="4"/>
  <c r="W724" i="4"/>
  <c r="W725" i="4"/>
  <c r="W726" i="4"/>
  <c r="W727" i="4"/>
  <c r="W728" i="4"/>
  <c r="W729" i="4"/>
  <c r="W730" i="4"/>
  <c r="W731" i="4"/>
  <c r="W732" i="4"/>
  <c r="W733" i="4"/>
  <c r="W734" i="4"/>
  <c r="W735" i="4"/>
  <c r="W736" i="4"/>
  <c r="W737" i="4"/>
  <c r="W738" i="4"/>
  <c r="W739" i="4"/>
  <c r="W740" i="4"/>
  <c r="W741" i="4"/>
  <c r="W742" i="4"/>
  <c r="W743" i="4"/>
  <c r="W744" i="4"/>
  <c r="W745" i="4"/>
  <c r="W746" i="4"/>
  <c r="W747" i="4"/>
  <c r="W748" i="4"/>
  <c r="W749" i="4"/>
  <c r="W750" i="4"/>
  <c r="W751" i="4"/>
  <c r="W752" i="4"/>
  <c r="W753" i="4"/>
  <c r="W754" i="4"/>
  <c r="W755" i="4"/>
  <c r="W756" i="4"/>
  <c r="W757" i="4"/>
  <c r="W758" i="4"/>
  <c r="W759" i="4"/>
  <c r="W760" i="4"/>
  <c r="W761" i="4"/>
  <c r="W3" i="4"/>
  <c r="W2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114" i="4"/>
  <c r="V115" i="4"/>
  <c r="V116" i="4"/>
  <c r="V117" i="4"/>
  <c r="V118" i="4"/>
  <c r="V119" i="4"/>
  <c r="V120" i="4"/>
  <c r="V121" i="4"/>
  <c r="V122" i="4"/>
  <c r="V123" i="4"/>
  <c r="V124" i="4"/>
  <c r="V125" i="4"/>
  <c r="V126" i="4"/>
  <c r="V127" i="4"/>
  <c r="V128" i="4"/>
  <c r="V129" i="4"/>
  <c r="V130" i="4"/>
  <c r="V131" i="4"/>
  <c r="V132" i="4"/>
  <c r="V133" i="4"/>
  <c r="V134" i="4"/>
  <c r="V135" i="4"/>
  <c r="V136" i="4"/>
  <c r="V137" i="4"/>
  <c r="V138" i="4"/>
  <c r="V139" i="4"/>
  <c r="V140" i="4"/>
  <c r="V141" i="4"/>
  <c r="V142" i="4"/>
  <c r="V143" i="4"/>
  <c r="V144" i="4"/>
  <c r="V145" i="4"/>
  <c r="V146" i="4"/>
  <c r="V147" i="4"/>
  <c r="V148" i="4"/>
  <c r="V149" i="4"/>
  <c r="V150" i="4"/>
  <c r="V151" i="4"/>
  <c r="V152" i="4"/>
  <c r="V153" i="4"/>
  <c r="V154" i="4"/>
  <c r="V155" i="4"/>
  <c r="V156" i="4"/>
  <c r="V157" i="4"/>
  <c r="V158" i="4"/>
  <c r="V159" i="4"/>
  <c r="V160" i="4"/>
  <c r="V161" i="4"/>
  <c r="V162" i="4"/>
  <c r="V163" i="4"/>
  <c r="V164" i="4"/>
  <c r="V165" i="4"/>
  <c r="V166" i="4"/>
  <c r="V167" i="4"/>
  <c r="V168" i="4"/>
  <c r="V169" i="4"/>
  <c r="V170" i="4"/>
  <c r="V171" i="4"/>
  <c r="V172" i="4"/>
  <c r="V173" i="4"/>
  <c r="V174" i="4"/>
  <c r="V175" i="4"/>
  <c r="V176" i="4"/>
  <c r="V177" i="4"/>
  <c r="V178" i="4"/>
  <c r="V179" i="4"/>
  <c r="V180" i="4"/>
  <c r="V181" i="4"/>
  <c r="V182" i="4"/>
  <c r="V183" i="4"/>
  <c r="V184" i="4"/>
  <c r="V185" i="4"/>
  <c r="V186" i="4"/>
  <c r="V187" i="4"/>
  <c r="V188" i="4"/>
  <c r="V189" i="4"/>
  <c r="V190" i="4"/>
  <c r="V191" i="4"/>
  <c r="V192" i="4"/>
  <c r="V193" i="4"/>
  <c r="V194" i="4"/>
  <c r="V195" i="4"/>
  <c r="V196" i="4"/>
  <c r="V197" i="4"/>
  <c r="V198" i="4"/>
  <c r="V199" i="4"/>
  <c r="V200" i="4"/>
  <c r="V201" i="4"/>
  <c r="V202" i="4"/>
  <c r="V203" i="4"/>
  <c r="V204" i="4"/>
  <c r="V205" i="4"/>
  <c r="V206" i="4"/>
  <c r="V207" i="4"/>
  <c r="V208" i="4"/>
  <c r="V209" i="4"/>
  <c r="V210" i="4"/>
  <c r="V211" i="4"/>
  <c r="V212" i="4"/>
  <c r="V213" i="4"/>
  <c r="V214" i="4"/>
  <c r="V215" i="4"/>
  <c r="V216" i="4"/>
  <c r="V217" i="4"/>
  <c r="V218" i="4"/>
  <c r="V219" i="4"/>
  <c r="V220" i="4"/>
  <c r="V221" i="4"/>
  <c r="V222" i="4"/>
  <c r="V223" i="4"/>
  <c r="V224" i="4"/>
  <c r="V225" i="4"/>
  <c r="V226" i="4"/>
  <c r="V227" i="4"/>
  <c r="V228" i="4"/>
  <c r="V229" i="4"/>
  <c r="V230" i="4"/>
  <c r="V231" i="4"/>
  <c r="V232" i="4"/>
  <c r="V233" i="4"/>
  <c r="V234" i="4"/>
  <c r="V235" i="4"/>
  <c r="V236" i="4"/>
  <c r="V237" i="4"/>
  <c r="V238" i="4"/>
  <c r="V239" i="4"/>
  <c r="V240" i="4"/>
  <c r="V241" i="4"/>
  <c r="V242" i="4"/>
  <c r="V243" i="4"/>
  <c r="V244" i="4"/>
  <c r="V245" i="4"/>
  <c r="V246" i="4"/>
  <c r="V247" i="4"/>
  <c r="V248" i="4"/>
  <c r="V249" i="4"/>
  <c r="V250" i="4"/>
  <c r="V251" i="4"/>
  <c r="V252" i="4"/>
  <c r="V253" i="4"/>
  <c r="V254" i="4"/>
  <c r="V255" i="4"/>
  <c r="V256" i="4"/>
  <c r="V257" i="4"/>
  <c r="V258" i="4"/>
  <c r="V259" i="4"/>
  <c r="V260" i="4"/>
  <c r="V261" i="4"/>
  <c r="V262" i="4"/>
  <c r="V263" i="4"/>
  <c r="V264" i="4"/>
  <c r="V265" i="4"/>
  <c r="V266" i="4"/>
  <c r="V267" i="4"/>
  <c r="V268" i="4"/>
  <c r="V269" i="4"/>
  <c r="V270" i="4"/>
  <c r="V271" i="4"/>
  <c r="V272" i="4"/>
  <c r="V273" i="4"/>
  <c r="V274" i="4"/>
  <c r="V275" i="4"/>
  <c r="V276" i="4"/>
  <c r="V277" i="4"/>
  <c r="V278" i="4"/>
  <c r="V279" i="4"/>
  <c r="V280" i="4"/>
  <c r="V281" i="4"/>
  <c r="V282" i="4"/>
  <c r="V283" i="4"/>
  <c r="V284" i="4"/>
  <c r="V285" i="4"/>
  <c r="V286" i="4"/>
  <c r="V287" i="4"/>
  <c r="V288" i="4"/>
  <c r="V289" i="4"/>
  <c r="V290" i="4"/>
  <c r="V291" i="4"/>
  <c r="V292" i="4"/>
  <c r="V293" i="4"/>
  <c r="V294" i="4"/>
  <c r="V295" i="4"/>
  <c r="V296" i="4"/>
  <c r="V297" i="4"/>
  <c r="V298" i="4"/>
  <c r="V299" i="4"/>
  <c r="V300" i="4"/>
  <c r="V301" i="4"/>
  <c r="V302" i="4"/>
  <c r="V303" i="4"/>
  <c r="V304" i="4"/>
  <c r="V305" i="4"/>
  <c r="V306" i="4"/>
  <c r="V307" i="4"/>
  <c r="V308" i="4"/>
  <c r="V309" i="4"/>
  <c r="V310" i="4"/>
  <c r="V311" i="4"/>
  <c r="V312" i="4"/>
  <c r="V313" i="4"/>
  <c r="V314" i="4"/>
  <c r="V315" i="4"/>
  <c r="V316" i="4"/>
  <c r="V317" i="4"/>
  <c r="V318" i="4"/>
  <c r="V319" i="4"/>
  <c r="V320" i="4"/>
  <c r="V321" i="4"/>
  <c r="V322" i="4"/>
  <c r="V323" i="4"/>
  <c r="V324" i="4"/>
  <c r="V325" i="4"/>
  <c r="V326" i="4"/>
  <c r="V327" i="4"/>
  <c r="V328" i="4"/>
  <c r="V329" i="4"/>
  <c r="V330" i="4"/>
  <c r="V331" i="4"/>
  <c r="V332" i="4"/>
  <c r="V333" i="4"/>
  <c r="V334" i="4"/>
  <c r="V335" i="4"/>
  <c r="V336" i="4"/>
  <c r="V337" i="4"/>
  <c r="V338" i="4"/>
  <c r="V339" i="4"/>
  <c r="V340" i="4"/>
  <c r="V341" i="4"/>
  <c r="V342" i="4"/>
  <c r="V343" i="4"/>
  <c r="V344" i="4"/>
  <c r="V345" i="4"/>
  <c r="V346" i="4"/>
  <c r="V347" i="4"/>
  <c r="V348" i="4"/>
  <c r="V349" i="4"/>
  <c r="V350" i="4"/>
  <c r="V351" i="4"/>
  <c r="V352" i="4"/>
  <c r="V353" i="4"/>
  <c r="V354" i="4"/>
  <c r="V355" i="4"/>
  <c r="V356" i="4"/>
  <c r="V357" i="4"/>
  <c r="V358" i="4"/>
  <c r="V359" i="4"/>
  <c r="V360" i="4"/>
  <c r="V361" i="4"/>
  <c r="V362" i="4"/>
  <c r="V363" i="4"/>
  <c r="V364" i="4"/>
  <c r="V365" i="4"/>
  <c r="V366" i="4"/>
  <c r="V367" i="4"/>
  <c r="V368" i="4"/>
  <c r="V369" i="4"/>
  <c r="V370" i="4"/>
  <c r="V371" i="4"/>
  <c r="V372" i="4"/>
  <c r="V373" i="4"/>
  <c r="V374" i="4"/>
  <c r="V375" i="4"/>
  <c r="V376" i="4"/>
  <c r="V377" i="4"/>
  <c r="V378" i="4"/>
  <c r="V379" i="4"/>
  <c r="V380" i="4"/>
  <c r="V381" i="4"/>
  <c r="V382" i="4"/>
  <c r="V383" i="4"/>
  <c r="V384" i="4"/>
  <c r="V385" i="4"/>
  <c r="V386" i="4"/>
  <c r="V387" i="4"/>
  <c r="V388" i="4"/>
  <c r="V389" i="4"/>
  <c r="V390" i="4"/>
  <c r="V391" i="4"/>
  <c r="V392" i="4"/>
  <c r="V393" i="4"/>
  <c r="V394" i="4"/>
  <c r="V395" i="4"/>
  <c r="V396" i="4"/>
  <c r="V397" i="4"/>
  <c r="V398" i="4"/>
  <c r="V399" i="4"/>
  <c r="V400" i="4"/>
  <c r="V401" i="4"/>
  <c r="V402" i="4"/>
  <c r="V403" i="4"/>
  <c r="V404" i="4"/>
  <c r="V405" i="4"/>
  <c r="V406" i="4"/>
  <c r="V407" i="4"/>
  <c r="V408" i="4"/>
  <c r="V409" i="4"/>
  <c r="V410" i="4"/>
  <c r="V411" i="4"/>
  <c r="V412" i="4"/>
  <c r="V413" i="4"/>
  <c r="V414" i="4"/>
  <c r="V415" i="4"/>
  <c r="V416" i="4"/>
  <c r="V417" i="4"/>
  <c r="V418" i="4"/>
  <c r="V419" i="4"/>
  <c r="V420" i="4"/>
  <c r="V421" i="4"/>
  <c r="V422" i="4"/>
  <c r="V423" i="4"/>
  <c r="V424" i="4"/>
  <c r="V425" i="4"/>
  <c r="V426" i="4"/>
  <c r="V427" i="4"/>
  <c r="V428" i="4"/>
  <c r="V429" i="4"/>
  <c r="V430" i="4"/>
  <c r="V431" i="4"/>
  <c r="V432" i="4"/>
  <c r="V433" i="4"/>
  <c r="V434" i="4"/>
  <c r="V435" i="4"/>
  <c r="V436" i="4"/>
  <c r="V437" i="4"/>
  <c r="V438" i="4"/>
  <c r="V439" i="4"/>
  <c r="V440" i="4"/>
  <c r="V441" i="4"/>
  <c r="V442" i="4"/>
  <c r="V443" i="4"/>
  <c r="V444" i="4"/>
  <c r="V445" i="4"/>
  <c r="V446" i="4"/>
  <c r="V447" i="4"/>
  <c r="V448" i="4"/>
  <c r="V449" i="4"/>
  <c r="V450" i="4"/>
  <c r="V451" i="4"/>
  <c r="V452" i="4"/>
  <c r="V453" i="4"/>
  <c r="V454" i="4"/>
  <c r="V455" i="4"/>
  <c r="V456" i="4"/>
  <c r="V457" i="4"/>
  <c r="V458" i="4"/>
  <c r="V459" i="4"/>
  <c r="V460" i="4"/>
  <c r="V461" i="4"/>
  <c r="V462" i="4"/>
  <c r="V463" i="4"/>
  <c r="V464" i="4"/>
  <c r="V465" i="4"/>
  <c r="V466" i="4"/>
  <c r="V467" i="4"/>
  <c r="V468" i="4"/>
  <c r="V469" i="4"/>
  <c r="V470" i="4"/>
  <c r="V471" i="4"/>
  <c r="V472" i="4"/>
  <c r="V473" i="4"/>
  <c r="V474" i="4"/>
  <c r="V475" i="4"/>
  <c r="V476" i="4"/>
  <c r="V477" i="4"/>
  <c r="V478" i="4"/>
  <c r="V479" i="4"/>
  <c r="V480" i="4"/>
  <c r="V481" i="4"/>
  <c r="V482" i="4"/>
  <c r="V483" i="4"/>
  <c r="V484" i="4"/>
  <c r="V485" i="4"/>
  <c r="V486" i="4"/>
  <c r="V487" i="4"/>
  <c r="V488" i="4"/>
  <c r="V489" i="4"/>
  <c r="V490" i="4"/>
  <c r="V491" i="4"/>
  <c r="V492" i="4"/>
  <c r="V493" i="4"/>
  <c r="V494" i="4"/>
  <c r="V495" i="4"/>
  <c r="V496" i="4"/>
  <c r="V497" i="4"/>
  <c r="V498" i="4"/>
  <c r="V499" i="4"/>
  <c r="V500" i="4"/>
  <c r="V501" i="4"/>
  <c r="V502" i="4"/>
  <c r="V503" i="4"/>
  <c r="V504" i="4"/>
  <c r="V505" i="4"/>
  <c r="V506" i="4"/>
  <c r="V507" i="4"/>
  <c r="V508" i="4"/>
  <c r="V509" i="4"/>
  <c r="V510" i="4"/>
  <c r="V511" i="4"/>
  <c r="V512" i="4"/>
  <c r="V513" i="4"/>
  <c r="V514" i="4"/>
  <c r="V515" i="4"/>
  <c r="V516" i="4"/>
  <c r="V517" i="4"/>
  <c r="V518" i="4"/>
  <c r="V519" i="4"/>
  <c r="V520" i="4"/>
  <c r="V521" i="4"/>
  <c r="V522" i="4"/>
  <c r="V523" i="4"/>
  <c r="V524" i="4"/>
  <c r="V525" i="4"/>
  <c r="V526" i="4"/>
  <c r="V527" i="4"/>
  <c r="V528" i="4"/>
  <c r="V529" i="4"/>
  <c r="V530" i="4"/>
  <c r="V531" i="4"/>
  <c r="V532" i="4"/>
  <c r="V533" i="4"/>
  <c r="V534" i="4"/>
  <c r="V535" i="4"/>
  <c r="V536" i="4"/>
  <c r="V537" i="4"/>
  <c r="V538" i="4"/>
  <c r="V539" i="4"/>
  <c r="V540" i="4"/>
  <c r="V541" i="4"/>
  <c r="V542" i="4"/>
  <c r="V543" i="4"/>
  <c r="V544" i="4"/>
  <c r="V545" i="4"/>
  <c r="V546" i="4"/>
  <c r="V547" i="4"/>
  <c r="V548" i="4"/>
  <c r="V549" i="4"/>
  <c r="V550" i="4"/>
  <c r="V551" i="4"/>
  <c r="V552" i="4"/>
  <c r="V553" i="4"/>
  <c r="V554" i="4"/>
  <c r="V555" i="4"/>
  <c r="V556" i="4"/>
  <c r="V557" i="4"/>
  <c r="V558" i="4"/>
  <c r="V559" i="4"/>
  <c r="V560" i="4"/>
  <c r="V561" i="4"/>
  <c r="V562" i="4"/>
  <c r="V563" i="4"/>
  <c r="V564" i="4"/>
  <c r="V565" i="4"/>
  <c r="V566" i="4"/>
  <c r="V567" i="4"/>
  <c r="V568" i="4"/>
  <c r="V569" i="4"/>
  <c r="V570" i="4"/>
  <c r="V571" i="4"/>
  <c r="V572" i="4"/>
  <c r="V573" i="4"/>
  <c r="V574" i="4"/>
  <c r="V575" i="4"/>
  <c r="V576" i="4"/>
  <c r="V577" i="4"/>
  <c r="V578" i="4"/>
  <c r="V579" i="4"/>
  <c r="V580" i="4"/>
  <c r="V581" i="4"/>
  <c r="V582" i="4"/>
  <c r="V583" i="4"/>
  <c r="V584" i="4"/>
  <c r="V585" i="4"/>
  <c r="V586" i="4"/>
  <c r="V587" i="4"/>
  <c r="V588" i="4"/>
  <c r="V589" i="4"/>
  <c r="V590" i="4"/>
  <c r="V591" i="4"/>
  <c r="V592" i="4"/>
  <c r="V593" i="4"/>
  <c r="V594" i="4"/>
  <c r="V595" i="4"/>
  <c r="V596" i="4"/>
  <c r="V597" i="4"/>
  <c r="V598" i="4"/>
  <c r="V599" i="4"/>
  <c r="V600" i="4"/>
  <c r="V601" i="4"/>
  <c r="V602" i="4"/>
  <c r="V603" i="4"/>
  <c r="V604" i="4"/>
  <c r="V605" i="4"/>
  <c r="V606" i="4"/>
  <c r="V607" i="4"/>
  <c r="V608" i="4"/>
  <c r="V609" i="4"/>
  <c r="V610" i="4"/>
  <c r="V611" i="4"/>
  <c r="V612" i="4"/>
  <c r="V613" i="4"/>
  <c r="V614" i="4"/>
  <c r="V615" i="4"/>
  <c r="V616" i="4"/>
  <c r="V617" i="4"/>
  <c r="V618" i="4"/>
  <c r="V619" i="4"/>
  <c r="V620" i="4"/>
  <c r="V621" i="4"/>
  <c r="V622" i="4"/>
  <c r="V623" i="4"/>
  <c r="V624" i="4"/>
  <c r="V625" i="4"/>
  <c r="V626" i="4"/>
  <c r="V627" i="4"/>
  <c r="V628" i="4"/>
  <c r="V629" i="4"/>
  <c r="V630" i="4"/>
  <c r="V631" i="4"/>
  <c r="V632" i="4"/>
  <c r="V633" i="4"/>
  <c r="V634" i="4"/>
  <c r="V635" i="4"/>
  <c r="V636" i="4"/>
  <c r="V637" i="4"/>
  <c r="V638" i="4"/>
  <c r="V639" i="4"/>
  <c r="V640" i="4"/>
  <c r="V641" i="4"/>
  <c r="V642" i="4"/>
  <c r="V643" i="4"/>
  <c r="V644" i="4"/>
  <c r="V645" i="4"/>
  <c r="V646" i="4"/>
  <c r="V647" i="4"/>
  <c r="V648" i="4"/>
  <c r="V649" i="4"/>
  <c r="V650" i="4"/>
  <c r="V651" i="4"/>
  <c r="V652" i="4"/>
  <c r="V653" i="4"/>
  <c r="V654" i="4"/>
  <c r="V655" i="4"/>
  <c r="V656" i="4"/>
  <c r="V657" i="4"/>
  <c r="V658" i="4"/>
  <c r="V659" i="4"/>
  <c r="V660" i="4"/>
  <c r="V661" i="4"/>
  <c r="V662" i="4"/>
  <c r="V663" i="4"/>
  <c r="V664" i="4"/>
  <c r="V665" i="4"/>
  <c r="V666" i="4"/>
  <c r="V667" i="4"/>
  <c r="V668" i="4"/>
  <c r="V669" i="4"/>
  <c r="V670" i="4"/>
  <c r="V671" i="4"/>
  <c r="V672" i="4"/>
  <c r="V673" i="4"/>
  <c r="V674" i="4"/>
  <c r="V675" i="4"/>
  <c r="V676" i="4"/>
  <c r="V677" i="4"/>
  <c r="V678" i="4"/>
  <c r="V679" i="4"/>
  <c r="V680" i="4"/>
  <c r="V681" i="4"/>
  <c r="V682" i="4"/>
  <c r="V683" i="4"/>
  <c r="V684" i="4"/>
  <c r="V685" i="4"/>
  <c r="V686" i="4"/>
  <c r="V687" i="4"/>
  <c r="V688" i="4"/>
  <c r="V689" i="4"/>
  <c r="V690" i="4"/>
  <c r="V691" i="4"/>
  <c r="V692" i="4"/>
  <c r="V693" i="4"/>
  <c r="V694" i="4"/>
  <c r="V695" i="4"/>
  <c r="V696" i="4"/>
  <c r="V697" i="4"/>
  <c r="V698" i="4"/>
  <c r="V699" i="4"/>
  <c r="V700" i="4"/>
  <c r="V701" i="4"/>
  <c r="V702" i="4"/>
  <c r="V703" i="4"/>
  <c r="V704" i="4"/>
  <c r="V705" i="4"/>
  <c r="V706" i="4"/>
  <c r="V707" i="4"/>
  <c r="V708" i="4"/>
  <c r="V709" i="4"/>
  <c r="V710" i="4"/>
  <c r="V711" i="4"/>
  <c r="V712" i="4"/>
  <c r="V713" i="4"/>
  <c r="V714" i="4"/>
  <c r="V715" i="4"/>
  <c r="V716" i="4"/>
  <c r="V717" i="4"/>
  <c r="V718" i="4"/>
  <c r="V719" i="4"/>
  <c r="V720" i="4"/>
  <c r="V721" i="4"/>
  <c r="V722" i="4"/>
  <c r="V723" i="4"/>
  <c r="V724" i="4"/>
  <c r="V725" i="4"/>
  <c r="V726" i="4"/>
  <c r="V727" i="4"/>
  <c r="V728" i="4"/>
  <c r="V729" i="4"/>
  <c r="V730" i="4"/>
  <c r="V731" i="4"/>
  <c r="V732" i="4"/>
  <c r="V733" i="4"/>
  <c r="V734" i="4"/>
  <c r="V735" i="4"/>
  <c r="V736" i="4"/>
  <c r="V737" i="4"/>
  <c r="V738" i="4"/>
  <c r="V739" i="4"/>
  <c r="V740" i="4"/>
  <c r="V741" i="4"/>
  <c r="V742" i="4"/>
  <c r="V743" i="4"/>
  <c r="V744" i="4"/>
  <c r="V745" i="4"/>
  <c r="V746" i="4"/>
  <c r="V747" i="4"/>
  <c r="V748" i="4"/>
  <c r="V749" i="4"/>
  <c r="V750" i="4"/>
  <c r="V751" i="4"/>
  <c r="V752" i="4"/>
  <c r="V753" i="4"/>
  <c r="V754" i="4"/>
  <c r="V755" i="4"/>
  <c r="V756" i="4"/>
  <c r="V757" i="4"/>
  <c r="V758" i="4"/>
  <c r="V759" i="4"/>
  <c r="V760" i="4"/>
  <c r="V761" i="4"/>
  <c r="V3" i="4"/>
  <c r="V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Z75" i="4"/>
  <c r="Z76" i="4"/>
  <c r="Z77" i="4"/>
  <c r="Z78" i="4"/>
  <c r="Z79" i="4"/>
  <c r="Z80" i="4"/>
  <c r="Z81" i="4"/>
  <c r="Z82" i="4"/>
  <c r="Z83" i="4"/>
  <c r="Z84" i="4"/>
  <c r="Z85" i="4"/>
  <c r="Z86" i="4"/>
  <c r="Z87" i="4"/>
  <c r="Z88" i="4"/>
  <c r="Z89" i="4"/>
  <c r="Z90" i="4"/>
  <c r="Z91" i="4"/>
  <c r="Z92" i="4"/>
  <c r="Z93" i="4"/>
  <c r="Z94" i="4"/>
  <c r="Z95" i="4"/>
  <c r="Z96" i="4"/>
  <c r="Z97" i="4"/>
  <c r="Z98" i="4"/>
  <c r="Z99" i="4"/>
  <c r="Z100" i="4"/>
  <c r="Z101" i="4"/>
  <c r="Z102" i="4"/>
  <c r="Z103" i="4"/>
  <c r="Z104" i="4"/>
  <c r="Z105" i="4"/>
  <c r="Z106" i="4"/>
  <c r="Z107" i="4"/>
  <c r="Z108" i="4"/>
  <c r="Z109" i="4"/>
  <c r="Z110" i="4"/>
  <c r="Z111" i="4"/>
  <c r="Z112" i="4"/>
  <c r="Z113" i="4"/>
  <c r="Z114" i="4"/>
  <c r="Z115" i="4"/>
  <c r="Z116" i="4"/>
  <c r="Z117" i="4"/>
  <c r="Z118" i="4"/>
  <c r="Z119" i="4"/>
  <c r="Z120" i="4"/>
  <c r="Z121" i="4"/>
  <c r="Z122" i="4"/>
  <c r="Z123" i="4"/>
  <c r="Z124" i="4"/>
  <c r="Z125" i="4"/>
  <c r="Z126" i="4"/>
  <c r="Z127" i="4"/>
  <c r="Z128" i="4"/>
  <c r="Z129" i="4"/>
  <c r="Z130" i="4"/>
  <c r="Z131" i="4"/>
  <c r="Z132" i="4"/>
  <c r="Z133" i="4"/>
  <c r="Z134" i="4"/>
  <c r="Z135" i="4"/>
  <c r="Z136" i="4"/>
  <c r="Z137" i="4"/>
  <c r="Z138" i="4"/>
  <c r="Z139" i="4"/>
  <c r="Z140" i="4"/>
  <c r="Z141" i="4"/>
  <c r="Z142" i="4"/>
  <c r="Z143" i="4"/>
  <c r="Z144" i="4"/>
  <c r="Z145" i="4"/>
  <c r="Z146" i="4"/>
  <c r="Z147" i="4"/>
  <c r="Z148" i="4"/>
  <c r="Z149" i="4"/>
  <c r="Z150" i="4"/>
  <c r="Z151" i="4"/>
  <c r="Z152" i="4"/>
  <c r="Z153" i="4"/>
  <c r="Z154" i="4"/>
  <c r="Z155" i="4"/>
  <c r="Z156" i="4"/>
  <c r="Z157" i="4"/>
  <c r="Z158" i="4"/>
  <c r="Z159" i="4"/>
  <c r="Z160" i="4"/>
  <c r="Z161" i="4"/>
  <c r="Z162" i="4"/>
  <c r="Z163" i="4"/>
  <c r="Z164" i="4"/>
  <c r="Z165" i="4"/>
  <c r="Z166" i="4"/>
  <c r="Z167" i="4"/>
  <c r="Z168" i="4"/>
  <c r="Z169" i="4"/>
  <c r="Z170" i="4"/>
  <c r="Z171" i="4"/>
  <c r="Z172" i="4"/>
  <c r="Z173" i="4"/>
  <c r="Z174" i="4"/>
  <c r="Z175" i="4"/>
  <c r="Z176" i="4"/>
  <c r="Z177" i="4"/>
  <c r="Z178" i="4"/>
  <c r="Z179" i="4"/>
  <c r="Z180" i="4"/>
  <c r="Z181" i="4"/>
  <c r="Z182" i="4"/>
  <c r="Z183" i="4"/>
  <c r="Z184" i="4"/>
  <c r="Z185" i="4"/>
  <c r="Z186" i="4"/>
  <c r="Z187" i="4"/>
  <c r="Z188" i="4"/>
  <c r="Z189" i="4"/>
  <c r="Z190" i="4"/>
  <c r="Z191" i="4"/>
  <c r="Z192" i="4"/>
  <c r="Z193" i="4"/>
  <c r="Z194" i="4"/>
  <c r="Z195" i="4"/>
  <c r="Z196" i="4"/>
  <c r="Z197" i="4"/>
  <c r="Z198" i="4"/>
  <c r="Z199" i="4"/>
  <c r="Z200" i="4"/>
  <c r="Z201" i="4"/>
  <c r="Z202" i="4"/>
  <c r="Z203" i="4"/>
  <c r="Z204" i="4"/>
  <c r="Z205" i="4"/>
  <c r="Z206" i="4"/>
  <c r="Z207" i="4"/>
  <c r="Z208" i="4"/>
  <c r="Z209" i="4"/>
  <c r="Z210" i="4"/>
  <c r="Z211" i="4"/>
  <c r="Z212" i="4"/>
  <c r="Z213" i="4"/>
  <c r="Z214" i="4"/>
  <c r="Z215" i="4"/>
  <c r="Z216" i="4"/>
  <c r="Z217" i="4"/>
  <c r="Z218" i="4"/>
  <c r="Z219" i="4"/>
  <c r="Z220" i="4"/>
  <c r="Z221" i="4"/>
  <c r="Z222" i="4"/>
  <c r="Z223" i="4"/>
  <c r="Z224" i="4"/>
  <c r="Z225" i="4"/>
  <c r="Z226" i="4"/>
  <c r="Z227" i="4"/>
  <c r="Z228" i="4"/>
  <c r="Z229" i="4"/>
  <c r="Z230" i="4"/>
  <c r="Z231" i="4"/>
  <c r="Z232" i="4"/>
  <c r="Z233" i="4"/>
  <c r="Z234" i="4"/>
  <c r="Z235" i="4"/>
  <c r="Z236" i="4"/>
  <c r="Z237" i="4"/>
  <c r="Z238" i="4"/>
  <c r="Z239" i="4"/>
  <c r="Z240" i="4"/>
  <c r="Z241" i="4"/>
  <c r="Z242" i="4"/>
  <c r="Z243" i="4"/>
  <c r="Z244" i="4"/>
  <c r="Z245" i="4"/>
  <c r="Z246" i="4"/>
  <c r="Z247" i="4"/>
  <c r="Z248" i="4"/>
  <c r="Z249" i="4"/>
  <c r="Z250" i="4"/>
  <c r="Z251" i="4"/>
  <c r="Z252" i="4"/>
  <c r="Z253" i="4"/>
  <c r="Z254" i="4"/>
  <c r="Z255" i="4"/>
  <c r="Z256" i="4"/>
  <c r="Z257" i="4"/>
  <c r="Z258" i="4"/>
  <c r="Z259" i="4"/>
  <c r="Z260" i="4"/>
  <c r="Z261" i="4"/>
  <c r="Z262" i="4"/>
  <c r="Z263" i="4"/>
  <c r="Z264" i="4"/>
  <c r="Z265" i="4"/>
  <c r="Z266" i="4"/>
  <c r="Z267" i="4"/>
  <c r="Z268" i="4"/>
  <c r="Z269" i="4"/>
  <c r="Z270" i="4"/>
  <c r="Z271" i="4"/>
  <c r="Z272" i="4"/>
  <c r="Z273" i="4"/>
  <c r="Z274" i="4"/>
  <c r="Z275" i="4"/>
  <c r="Z276" i="4"/>
  <c r="Z277" i="4"/>
  <c r="Z278" i="4"/>
  <c r="Z279" i="4"/>
  <c r="Z280" i="4"/>
  <c r="Z281" i="4"/>
  <c r="Z282" i="4"/>
  <c r="Z283" i="4"/>
  <c r="Z284" i="4"/>
  <c r="Z285" i="4"/>
  <c r="Z286" i="4"/>
  <c r="Z287" i="4"/>
  <c r="Z288" i="4"/>
  <c r="Z289" i="4"/>
  <c r="Z290" i="4"/>
  <c r="Z291" i="4"/>
  <c r="Z292" i="4"/>
  <c r="Z293" i="4"/>
  <c r="Z294" i="4"/>
  <c r="Z295" i="4"/>
  <c r="Z296" i="4"/>
  <c r="Z297" i="4"/>
  <c r="Z298" i="4"/>
  <c r="Z299" i="4"/>
  <c r="Z300" i="4"/>
  <c r="Z301" i="4"/>
  <c r="Z302" i="4"/>
  <c r="Z303" i="4"/>
  <c r="Z304" i="4"/>
  <c r="Z305" i="4"/>
  <c r="Z306" i="4"/>
  <c r="Z307" i="4"/>
  <c r="Z308" i="4"/>
  <c r="Z309" i="4"/>
  <c r="Z310" i="4"/>
  <c r="Z311" i="4"/>
  <c r="Z312" i="4"/>
  <c r="Z313" i="4"/>
  <c r="Z314" i="4"/>
  <c r="Z315" i="4"/>
  <c r="Z316" i="4"/>
  <c r="Z317" i="4"/>
  <c r="Z318" i="4"/>
  <c r="Z319" i="4"/>
  <c r="Z320" i="4"/>
  <c r="Z321" i="4"/>
  <c r="Z322" i="4"/>
  <c r="Z323" i="4"/>
  <c r="Z324" i="4"/>
  <c r="Z325" i="4"/>
  <c r="Z326" i="4"/>
  <c r="Z327" i="4"/>
  <c r="Z328" i="4"/>
  <c r="Z329" i="4"/>
  <c r="Z330" i="4"/>
  <c r="Z331" i="4"/>
  <c r="Z332" i="4"/>
  <c r="Z333" i="4"/>
  <c r="Z334" i="4"/>
  <c r="Z335" i="4"/>
  <c r="Z336" i="4"/>
  <c r="Z337" i="4"/>
  <c r="Z338" i="4"/>
  <c r="Z339" i="4"/>
  <c r="Z340" i="4"/>
  <c r="Z341" i="4"/>
  <c r="Z342" i="4"/>
  <c r="Z343" i="4"/>
  <c r="Z344" i="4"/>
  <c r="Z345" i="4"/>
  <c r="Z346" i="4"/>
  <c r="Z347" i="4"/>
  <c r="Z348" i="4"/>
  <c r="Z349" i="4"/>
  <c r="Z350" i="4"/>
  <c r="Z351" i="4"/>
  <c r="Z352" i="4"/>
  <c r="Z353" i="4"/>
  <c r="Z354" i="4"/>
  <c r="Z355" i="4"/>
  <c r="Z356" i="4"/>
  <c r="Z357" i="4"/>
  <c r="Z358" i="4"/>
  <c r="Z359" i="4"/>
  <c r="Z360" i="4"/>
  <c r="Z361" i="4"/>
  <c r="Z362" i="4"/>
  <c r="Z363" i="4"/>
  <c r="Z364" i="4"/>
  <c r="Z365" i="4"/>
  <c r="Z366" i="4"/>
  <c r="Z367" i="4"/>
  <c r="Z368" i="4"/>
  <c r="Z369" i="4"/>
  <c r="Z370" i="4"/>
  <c r="Z371" i="4"/>
  <c r="Z372" i="4"/>
  <c r="Z373" i="4"/>
  <c r="Z374" i="4"/>
  <c r="Z375" i="4"/>
  <c r="Z376" i="4"/>
  <c r="Z377" i="4"/>
  <c r="Z378" i="4"/>
  <c r="Z379" i="4"/>
  <c r="Z380" i="4"/>
  <c r="Z381" i="4"/>
  <c r="Z382" i="4"/>
  <c r="Z383" i="4"/>
  <c r="Z384" i="4"/>
  <c r="Z385" i="4"/>
  <c r="Z386" i="4"/>
  <c r="Z387" i="4"/>
  <c r="Z388" i="4"/>
  <c r="Z389" i="4"/>
  <c r="Z390" i="4"/>
  <c r="Z391" i="4"/>
  <c r="Z392" i="4"/>
  <c r="Z393" i="4"/>
  <c r="Z394" i="4"/>
  <c r="Z395" i="4"/>
  <c r="Z396" i="4"/>
  <c r="Z397" i="4"/>
  <c r="Z398" i="4"/>
  <c r="Z399" i="4"/>
  <c r="Z400" i="4"/>
  <c r="Z401" i="4"/>
  <c r="Z402" i="4"/>
  <c r="Z403" i="4"/>
  <c r="Z404" i="4"/>
  <c r="Z405" i="4"/>
  <c r="Z406" i="4"/>
  <c r="Z407" i="4"/>
  <c r="Z408" i="4"/>
  <c r="Z409" i="4"/>
  <c r="Z410" i="4"/>
  <c r="Z411" i="4"/>
  <c r="Z412" i="4"/>
  <c r="Z413" i="4"/>
  <c r="Z414" i="4"/>
  <c r="Z415" i="4"/>
  <c r="Z416" i="4"/>
  <c r="Z417" i="4"/>
  <c r="Z418" i="4"/>
  <c r="Z419" i="4"/>
  <c r="Z420" i="4"/>
  <c r="Z421" i="4"/>
  <c r="Z422" i="4"/>
  <c r="Z423" i="4"/>
  <c r="Z424" i="4"/>
  <c r="Z425" i="4"/>
  <c r="Z426" i="4"/>
  <c r="Z427" i="4"/>
  <c r="Z428" i="4"/>
  <c r="Z429" i="4"/>
  <c r="Z430" i="4"/>
  <c r="Z431" i="4"/>
  <c r="Z432" i="4"/>
  <c r="Z433" i="4"/>
  <c r="Z434" i="4"/>
  <c r="Z435" i="4"/>
  <c r="Z436" i="4"/>
  <c r="Z437" i="4"/>
  <c r="Z438" i="4"/>
  <c r="Z439" i="4"/>
  <c r="Z440" i="4"/>
  <c r="Z441" i="4"/>
  <c r="Z442" i="4"/>
  <c r="Z443" i="4"/>
  <c r="Z444" i="4"/>
  <c r="Z445" i="4"/>
  <c r="Z446" i="4"/>
  <c r="Z447" i="4"/>
  <c r="Z448" i="4"/>
  <c r="Z449" i="4"/>
  <c r="Z450" i="4"/>
  <c r="Z451" i="4"/>
  <c r="Z452" i="4"/>
  <c r="Z453" i="4"/>
  <c r="Z454" i="4"/>
  <c r="Z455" i="4"/>
  <c r="Z456" i="4"/>
  <c r="Z457" i="4"/>
  <c r="Z458" i="4"/>
  <c r="Z459" i="4"/>
  <c r="Z460" i="4"/>
  <c r="Z461" i="4"/>
  <c r="Z462" i="4"/>
  <c r="Z463" i="4"/>
  <c r="Z464" i="4"/>
  <c r="Z465" i="4"/>
  <c r="Z466" i="4"/>
  <c r="Z467" i="4"/>
  <c r="Z468" i="4"/>
  <c r="Z469" i="4"/>
  <c r="Z470" i="4"/>
  <c r="Z471" i="4"/>
  <c r="Z472" i="4"/>
  <c r="Z473" i="4"/>
  <c r="Z474" i="4"/>
  <c r="Z475" i="4"/>
  <c r="Z476" i="4"/>
  <c r="Z477" i="4"/>
  <c r="Z478" i="4"/>
  <c r="Z479" i="4"/>
  <c r="Z480" i="4"/>
  <c r="Z481" i="4"/>
  <c r="Z482" i="4"/>
  <c r="Z483" i="4"/>
  <c r="Z484" i="4"/>
  <c r="Z485" i="4"/>
  <c r="Z486" i="4"/>
  <c r="Z487" i="4"/>
  <c r="Z488" i="4"/>
  <c r="Z489" i="4"/>
  <c r="Z490" i="4"/>
  <c r="Z491" i="4"/>
  <c r="Z492" i="4"/>
  <c r="Z493" i="4"/>
  <c r="Z494" i="4"/>
  <c r="Z495" i="4"/>
  <c r="Z496" i="4"/>
  <c r="Z497" i="4"/>
  <c r="Z498" i="4"/>
  <c r="Z499" i="4"/>
  <c r="Z500" i="4"/>
  <c r="Z501" i="4"/>
  <c r="Z502" i="4"/>
  <c r="Z503" i="4"/>
  <c r="Z504" i="4"/>
  <c r="Z505" i="4"/>
  <c r="Z506" i="4"/>
  <c r="Z507" i="4"/>
  <c r="Z508" i="4"/>
  <c r="Z509" i="4"/>
  <c r="Z510" i="4"/>
  <c r="Z511" i="4"/>
  <c r="Z512" i="4"/>
  <c r="Z513" i="4"/>
  <c r="Z514" i="4"/>
  <c r="Z515" i="4"/>
  <c r="Z516" i="4"/>
  <c r="Z517" i="4"/>
  <c r="Z518" i="4"/>
  <c r="Z519" i="4"/>
  <c r="Z520" i="4"/>
  <c r="Z521" i="4"/>
  <c r="Z522" i="4"/>
  <c r="Z523" i="4"/>
  <c r="Z524" i="4"/>
  <c r="Z525" i="4"/>
  <c r="Z526" i="4"/>
  <c r="Z527" i="4"/>
  <c r="Z528" i="4"/>
  <c r="Z529" i="4"/>
  <c r="Z530" i="4"/>
  <c r="Z531" i="4"/>
  <c r="Z532" i="4"/>
  <c r="Z533" i="4"/>
  <c r="Z534" i="4"/>
  <c r="Z535" i="4"/>
  <c r="Z536" i="4"/>
  <c r="Z537" i="4"/>
  <c r="Z538" i="4"/>
  <c r="Z539" i="4"/>
  <c r="Z540" i="4"/>
  <c r="Z541" i="4"/>
  <c r="Z542" i="4"/>
  <c r="Z543" i="4"/>
  <c r="Z544" i="4"/>
  <c r="Z545" i="4"/>
  <c r="Z546" i="4"/>
  <c r="Z547" i="4"/>
  <c r="Z548" i="4"/>
  <c r="Z549" i="4"/>
  <c r="Z550" i="4"/>
  <c r="Z551" i="4"/>
  <c r="Z552" i="4"/>
  <c r="Z553" i="4"/>
  <c r="Z554" i="4"/>
  <c r="Z555" i="4"/>
  <c r="Z556" i="4"/>
  <c r="Z557" i="4"/>
  <c r="Z558" i="4"/>
  <c r="Z559" i="4"/>
  <c r="Z560" i="4"/>
  <c r="Z561" i="4"/>
  <c r="Z562" i="4"/>
  <c r="Z563" i="4"/>
  <c r="Z564" i="4"/>
  <c r="Z565" i="4"/>
  <c r="Z566" i="4"/>
  <c r="Z567" i="4"/>
  <c r="Z568" i="4"/>
  <c r="Z569" i="4"/>
  <c r="Z570" i="4"/>
  <c r="Z571" i="4"/>
  <c r="Z572" i="4"/>
  <c r="Z573" i="4"/>
  <c r="Z574" i="4"/>
  <c r="Z575" i="4"/>
  <c r="Z576" i="4"/>
  <c r="Z577" i="4"/>
  <c r="Z578" i="4"/>
  <c r="Z579" i="4"/>
  <c r="Z580" i="4"/>
  <c r="Z581" i="4"/>
  <c r="Z582" i="4"/>
  <c r="Z583" i="4"/>
  <c r="Z584" i="4"/>
  <c r="Z585" i="4"/>
  <c r="Z586" i="4"/>
  <c r="Z587" i="4"/>
  <c r="Z588" i="4"/>
  <c r="Z589" i="4"/>
  <c r="Z590" i="4"/>
  <c r="Z591" i="4"/>
  <c r="Z592" i="4"/>
  <c r="Z593" i="4"/>
  <c r="Z594" i="4"/>
  <c r="Z595" i="4"/>
  <c r="Z596" i="4"/>
  <c r="Z597" i="4"/>
  <c r="Z598" i="4"/>
  <c r="Z599" i="4"/>
  <c r="Z600" i="4"/>
  <c r="Z601" i="4"/>
  <c r="Z602" i="4"/>
  <c r="Z603" i="4"/>
  <c r="Z604" i="4"/>
  <c r="Z605" i="4"/>
  <c r="Z606" i="4"/>
  <c r="Z607" i="4"/>
  <c r="Z608" i="4"/>
  <c r="Z609" i="4"/>
  <c r="Z610" i="4"/>
  <c r="Z611" i="4"/>
  <c r="Z612" i="4"/>
  <c r="Z613" i="4"/>
  <c r="Z614" i="4"/>
  <c r="Z615" i="4"/>
  <c r="Z616" i="4"/>
  <c r="Z617" i="4"/>
  <c r="Z618" i="4"/>
  <c r="Z619" i="4"/>
  <c r="Z620" i="4"/>
  <c r="Z621" i="4"/>
  <c r="Z622" i="4"/>
  <c r="Z623" i="4"/>
  <c r="Z624" i="4"/>
  <c r="Z625" i="4"/>
  <c r="Z626" i="4"/>
  <c r="Z627" i="4"/>
  <c r="Z628" i="4"/>
  <c r="Z629" i="4"/>
  <c r="Z630" i="4"/>
  <c r="Z631" i="4"/>
  <c r="Z632" i="4"/>
  <c r="Z633" i="4"/>
  <c r="Z634" i="4"/>
  <c r="Z635" i="4"/>
  <c r="Z636" i="4"/>
  <c r="Z637" i="4"/>
  <c r="Z638" i="4"/>
  <c r="Z639" i="4"/>
  <c r="Z640" i="4"/>
  <c r="Z641" i="4"/>
  <c r="Z642" i="4"/>
  <c r="Z643" i="4"/>
  <c r="Z644" i="4"/>
  <c r="Z645" i="4"/>
  <c r="Z646" i="4"/>
  <c r="Z647" i="4"/>
  <c r="Z648" i="4"/>
  <c r="Z649" i="4"/>
  <c r="Z650" i="4"/>
  <c r="Z651" i="4"/>
  <c r="Z652" i="4"/>
  <c r="Z653" i="4"/>
  <c r="Z654" i="4"/>
  <c r="Z655" i="4"/>
  <c r="Z656" i="4"/>
  <c r="Z657" i="4"/>
  <c r="Z658" i="4"/>
  <c r="Z659" i="4"/>
  <c r="Z660" i="4"/>
  <c r="Z661" i="4"/>
  <c r="Z662" i="4"/>
  <c r="Z663" i="4"/>
  <c r="Z664" i="4"/>
  <c r="Z665" i="4"/>
  <c r="Z666" i="4"/>
  <c r="Z667" i="4"/>
  <c r="Z668" i="4"/>
  <c r="Z669" i="4"/>
  <c r="Z670" i="4"/>
  <c r="Z671" i="4"/>
  <c r="Z672" i="4"/>
  <c r="Z673" i="4"/>
  <c r="Z674" i="4"/>
  <c r="Z675" i="4"/>
  <c r="Z676" i="4"/>
  <c r="Z677" i="4"/>
  <c r="Z678" i="4"/>
  <c r="Z679" i="4"/>
  <c r="Z680" i="4"/>
  <c r="Z681" i="4"/>
  <c r="Z682" i="4"/>
  <c r="Z683" i="4"/>
  <c r="Z684" i="4"/>
  <c r="Z685" i="4"/>
  <c r="Z686" i="4"/>
  <c r="Z687" i="4"/>
  <c r="Z688" i="4"/>
  <c r="Z689" i="4"/>
  <c r="Z690" i="4"/>
  <c r="Z691" i="4"/>
  <c r="Z692" i="4"/>
  <c r="Z693" i="4"/>
  <c r="Z694" i="4"/>
  <c r="Z695" i="4"/>
  <c r="Z696" i="4"/>
  <c r="Z697" i="4"/>
  <c r="Z698" i="4"/>
  <c r="Z699" i="4"/>
  <c r="Z700" i="4"/>
  <c r="Z701" i="4"/>
  <c r="Z702" i="4"/>
  <c r="Z703" i="4"/>
  <c r="Z704" i="4"/>
  <c r="Z705" i="4"/>
  <c r="Z706" i="4"/>
  <c r="Z707" i="4"/>
  <c r="Z708" i="4"/>
  <c r="Z709" i="4"/>
  <c r="Z710" i="4"/>
  <c r="Z711" i="4"/>
  <c r="Z712" i="4"/>
  <c r="Z713" i="4"/>
  <c r="Z714" i="4"/>
  <c r="Z715" i="4"/>
  <c r="Z716" i="4"/>
  <c r="Z717" i="4"/>
  <c r="Z718" i="4"/>
  <c r="Z719" i="4"/>
  <c r="Z720" i="4"/>
  <c r="Z721" i="4"/>
  <c r="Z722" i="4"/>
  <c r="Z723" i="4"/>
  <c r="Z724" i="4"/>
  <c r="Z725" i="4"/>
  <c r="Z726" i="4"/>
  <c r="Z727" i="4"/>
  <c r="Z728" i="4"/>
  <c r="Z729" i="4"/>
  <c r="Z730" i="4"/>
  <c r="Z731" i="4"/>
  <c r="Z732" i="4"/>
  <c r="Z733" i="4"/>
  <c r="Z734" i="4"/>
  <c r="Z735" i="4"/>
  <c r="Z736" i="4"/>
  <c r="Z737" i="4"/>
  <c r="Z738" i="4"/>
  <c r="Z739" i="4"/>
  <c r="Z740" i="4"/>
  <c r="Z741" i="4"/>
  <c r="Z742" i="4"/>
  <c r="Z743" i="4"/>
  <c r="Z744" i="4"/>
  <c r="Z745" i="4"/>
  <c r="Z746" i="4"/>
  <c r="Z747" i="4"/>
  <c r="Z748" i="4"/>
  <c r="Z749" i="4"/>
  <c r="Z750" i="4"/>
  <c r="Z751" i="4"/>
  <c r="Z752" i="4"/>
  <c r="Z753" i="4"/>
  <c r="Z754" i="4"/>
  <c r="Z755" i="4"/>
  <c r="Z756" i="4"/>
  <c r="Z757" i="4"/>
  <c r="Z758" i="4"/>
  <c r="Z759" i="4"/>
  <c r="Z760" i="4"/>
  <c r="Z761" i="4"/>
  <c r="Z2" i="4"/>
  <c r="Y3" i="4"/>
  <c r="Y4" i="4"/>
  <c r="Y5" i="4"/>
  <c r="Y6" i="4"/>
  <c r="Y7" i="4"/>
  <c r="Y8" i="4"/>
  <c r="Y9" i="4"/>
  <c r="Y10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Y59" i="4"/>
  <c r="Y60" i="4"/>
  <c r="Y61" i="4"/>
  <c r="Y62" i="4"/>
  <c r="Y63" i="4"/>
  <c r="Y64" i="4"/>
  <c r="Y65" i="4"/>
  <c r="Y66" i="4"/>
  <c r="Y67" i="4"/>
  <c r="Y68" i="4"/>
  <c r="Y69" i="4"/>
  <c r="Y70" i="4"/>
  <c r="Y71" i="4"/>
  <c r="Y72" i="4"/>
  <c r="Y73" i="4"/>
  <c r="Y74" i="4"/>
  <c r="Y75" i="4"/>
  <c r="Y76" i="4"/>
  <c r="Y77" i="4"/>
  <c r="Y78" i="4"/>
  <c r="Y79" i="4"/>
  <c r="Y80" i="4"/>
  <c r="Y81" i="4"/>
  <c r="Y82" i="4"/>
  <c r="Y83" i="4"/>
  <c r="Y84" i="4"/>
  <c r="Y85" i="4"/>
  <c r="Y86" i="4"/>
  <c r="Y87" i="4"/>
  <c r="Y88" i="4"/>
  <c r="Y89" i="4"/>
  <c r="Y90" i="4"/>
  <c r="Y91" i="4"/>
  <c r="Y92" i="4"/>
  <c r="Y93" i="4"/>
  <c r="Y94" i="4"/>
  <c r="Y95" i="4"/>
  <c r="Y96" i="4"/>
  <c r="Y97" i="4"/>
  <c r="Y98" i="4"/>
  <c r="Y99" i="4"/>
  <c r="Y100" i="4"/>
  <c r="Y101" i="4"/>
  <c r="Y102" i="4"/>
  <c r="Y103" i="4"/>
  <c r="Y104" i="4"/>
  <c r="Y105" i="4"/>
  <c r="Y106" i="4"/>
  <c r="Y107" i="4"/>
  <c r="Y108" i="4"/>
  <c r="Y109" i="4"/>
  <c r="Y110" i="4"/>
  <c r="Y111" i="4"/>
  <c r="Y112" i="4"/>
  <c r="Y113" i="4"/>
  <c r="Y114" i="4"/>
  <c r="Y115" i="4"/>
  <c r="Y116" i="4"/>
  <c r="Y117" i="4"/>
  <c r="Y118" i="4"/>
  <c r="Y119" i="4"/>
  <c r="Y120" i="4"/>
  <c r="Y121" i="4"/>
  <c r="Y122" i="4"/>
  <c r="Y123" i="4"/>
  <c r="Y124" i="4"/>
  <c r="Y125" i="4"/>
  <c r="Y126" i="4"/>
  <c r="Y127" i="4"/>
  <c r="Y128" i="4"/>
  <c r="Y129" i="4"/>
  <c r="Y130" i="4"/>
  <c r="Y131" i="4"/>
  <c r="Y132" i="4"/>
  <c r="Y133" i="4"/>
  <c r="Y134" i="4"/>
  <c r="Y135" i="4"/>
  <c r="Y136" i="4"/>
  <c r="Y137" i="4"/>
  <c r="Y138" i="4"/>
  <c r="Y139" i="4"/>
  <c r="Y140" i="4"/>
  <c r="Y141" i="4"/>
  <c r="Y142" i="4"/>
  <c r="Y143" i="4"/>
  <c r="Y144" i="4"/>
  <c r="Y145" i="4"/>
  <c r="Y146" i="4"/>
  <c r="Y147" i="4"/>
  <c r="Y148" i="4"/>
  <c r="Y149" i="4"/>
  <c r="Y150" i="4"/>
  <c r="Y151" i="4"/>
  <c r="Y152" i="4"/>
  <c r="Y153" i="4"/>
  <c r="Y154" i="4"/>
  <c r="Y155" i="4"/>
  <c r="Y156" i="4"/>
  <c r="Y157" i="4"/>
  <c r="Y158" i="4"/>
  <c r="Y159" i="4"/>
  <c r="Y160" i="4"/>
  <c r="Y161" i="4"/>
  <c r="Y162" i="4"/>
  <c r="Y163" i="4"/>
  <c r="Y164" i="4"/>
  <c r="Y165" i="4"/>
  <c r="Y166" i="4"/>
  <c r="Y167" i="4"/>
  <c r="Y168" i="4"/>
  <c r="Y169" i="4"/>
  <c r="Y170" i="4"/>
  <c r="Y171" i="4"/>
  <c r="Y172" i="4"/>
  <c r="Y173" i="4"/>
  <c r="Y174" i="4"/>
  <c r="Y175" i="4"/>
  <c r="Y176" i="4"/>
  <c r="Y177" i="4"/>
  <c r="Y178" i="4"/>
  <c r="Y179" i="4"/>
  <c r="Y180" i="4"/>
  <c r="Y181" i="4"/>
  <c r="Y182" i="4"/>
  <c r="Y183" i="4"/>
  <c r="Y184" i="4"/>
  <c r="Y185" i="4"/>
  <c r="Y186" i="4"/>
  <c r="Y187" i="4"/>
  <c r="Y188" i="4"/>
  <c r="Y189" i="4"/>
  <c r="Y190" i="4"/>
  <c r="Y191" i="4"/>
  <c r="Y192" i="4"/>
  <c r="Y193" i="4"/>
  <c r="Y194" i="4"/>
  <c r="Y195" i="4"/>
  <c r="Y196" i="4"/>
  <c r="Y197" i="4"/>
  <c r="Y198" i="4"/>
  <c r="Y199" i="4"/>
  <c r="Y200" i="4"/>
  <c r="Y201" i="4"/>
  <c r="Y202" i="4"/>
  <c r="Y203" i="4"/>
  <c r="Y204" i="4"/>
  <c r="Y205" i="4"/>
  <c r="Y206" i="4"/>
  <c r="Y207" i="4"/>
  <c r="Y208" i="4"/>
  <c r="Y209" i="4"/>
  <c r="Y210" i="4"/>
  <c r="Y211" i="4"/>
  <c r="Y212" i="4"/>
  <c r="Y213" i="4"/>
  <c r="Y214" i="4"/>
  <c r="Y215" i="4"/>
  <c r="Y216" i="4"/>
  <c r="Y217" i="4"/>
  <c r="Y218" i="4"/>
  <c r="Y219" i="4"/>
  <c r="Y220" i="4"/>
  <c r="Y221" i="4"/>
  <c r="Y222" i="4"/>
  <c r="Y223" i="4"/>
  <c r="Y224" i="4"/>
  <c r="Y225" i="4"/>
  <c r="Y226" i="4"/>
  <c r="Y227" i="4"/>
  <c r="Y228" i="4"/>
  <c r="Y229" i="4"/>
  <c r="Y230" i="4"/>
  <c r="Y231" i="4"/>
  <c r="Y232" i="4"/>
  <c r="Y233" i="4"/>
  <c r="Y234" i="4"/>
  <c r="Y235" i="4"/>
  <c r="Y236" i="4"/>
  <c r="Y237" i="4"/>
  <c r="Y238" i="4"/>
  <c r="Y239" i="4"/>
  <c r="Y240" i="4"/>
  <c r="Y241" i="4"/>
  <c r="Y242" i="4"/>
  <c r="Y243" i="4"/>
  <c r="Y244" i="4"/>
  <c r="Y245" i="4"/>
  <c r="Y246" i="4"/>
  <c r="Y247" i="4"/>
  <c r="Y248" i="4"/>
  <c r="Y249" i="4"/>
  <c r="Y250" i="4"/>
  <c r="Y251" i="4"/>
  <c r="Y252" i="4"/>
  <c r="Y253" i="4"/>
  <c r="Y254" i="4"/>
  <c r="Y255" i="4"/>
  <c r="Y256" i="4"/>
  <c r="Y257" i="4"/>
  <c r="Y258" i="4"/>
  <c r="Y259" i="4"/>
  <c r="Y260" i="4"/>
  <c r="Y261" i="4"/>
  <c r="Y262" i="4"/>
  <c r="Y263" i="4"/>
  <c r="Y264" i="4"/>
  <c r="Y265" i="4"/>
  <c r="Y266" i="4"/>
  <c r="Y267" i="4"/>
  <c r="Y268" i="4"/>
  <c r="Y269" i="4"/>
  <c r="Y270" i="4"/>
  <c r="Y271" i="4"/>
  <c r="Y272" i="4"/>
  <c r="Y273" i="4"/>
  <c r="Y274" i="4"/>
  <c r="Y275" i="4"/>
  <c r="Y276" i="4"/>
  <c r="Y277" i="4"/>
  <c r="Y278" i="4"/>
  <c r="Y279" i="4"/>
  <c r="Y280" i="4"/>
  <c r="Y281" i="4"/>
  <c r="Y282" i="4"/>
  <c r="Y283" i="4"/>
  <c r="Y284" i="4"/>
  <c r="Y285" i="4"/>
  <c r="Y286" i="4"/>
  <c r="Y287" i="4"/>
  <c r="Y288" i="4"/>
  <c r="Y289" i="4"/>
  <c r="Y290" i="4"/>
  <c r="Y291" i="4"/>
  <c r="Y292" i="4"/>
  <c r="Y293" i="4"/>
  <c r="Y294" i="4"/>
  <c r="Y295" i="4"/>
  <c r="Y296" i="4"/>
  <c r="Y297" i="4"/>
  <c r="Y298" i="4"/>
  <c r="Y299" i="4"/>
  <c r="Y300" i="4"/>
  <c r="Y301" i="4"/>
  <c r="Y302" i="4"/>
  <c r="Y303" i="4"/>
  <c r="Y304" i="4"/>
  <c r="Y305" i="4"/>
  <c r="Y306" i="4"/>
  <c r="Y307" i="4"/>
  <c r="Y308" i="4"/>
  <c r="Y309" i="4"/>
  <c r="Y310" i="4"/>
  <c r="Y311" i="4"/>
  <c r="Y312" i="4"/>
  <c r="Y313" i="4"/>
  <c r="Y314" i="4"/>
  <c r="Y315" i="4"/>
  <c r="Y316" i="4"/>
  <c r="Y317" i="4"/>
  <c r="Y318" i="4"/>
  <c r="Y319" i="4"/>
  <c r="Y320" i="4"/>
  <c r="Y321" i="4"/>
  <c r="Y322" i="4"/>
  <c r="Y323" i="4"/>
  <c r="Y324" i="4"/>
  <c r="Y325" i="4"/>
  <c r="Y326" i="4"/>
  <c r="Y327" i="4"/>
  <c r="Y328" i="4"/>
  <c r="Y329" i="4"/>
  <c r="Y330" i="4"/>
  <c r="Y331" i="4"/>
  <c r="Y332" i="4"/>
  <c r="Y333" i="4"/>
  <c r="Y334" i="4"/>
  <c r="Y335" i="4"/>
  <c r="Y336" i="4"/>
  <c r="Y337" i="4"/>
  <c r="Y338" i="4"/>
  <c r="Y339" i="4"/>
  <c r="Y340" i="4"/>
  <c r="Y341" i="4"/>
  <c r="Y342" i="4"/>
  <c r="Y343" i="4"/>
  <c r="Y344" i="4"/>
  <c r="Y345" i="4"/>
  <c r="Y346" i="4"/>
  <c r="Y347" i="4"/>
  <c r="Y348" i="4"/>
  <c r="Y349" i="4"/>
  <c r="Y350" i="4"/>
  <c r="Y351" i="4"/>
  <c r="Y352" i="4"/>
  <c r="Y353" i="4"/>
  <c r="Y354" i="4"/>
  <c r="Y355" i="4"/>
  <c r="Y356" i="4"/>
  <c r="Y357" i="4"/>
  <c r="Y358" i="4"/>
  <c r="Y359" i="4"/>
  <c r="Y360" i="4"/>
  <c r="Y361" i="4"/>
  <c r="Y362" i="4"/>
  <c r="Y363" i="4"/>
  <c r="Y364" i="4"/>
  <c r="Y365" i="4"/>
  <c r="Y366" i="4"/>
  <c r="Y367" i="4"/>
  <c r="Y368" i="4"/>
  <c r="Y369" i="4"/>
  <c r="Y370" i="4"/>
  <c r="Y371" i="4"/>
  <c r="Y372" i="4"/>
  <c r="Y373" i="4"/>
  <c r="Y374" i="4"/>
  <c r="Y375" i="4"/>
  <c r="Y376" i="4"/>
  <c r="Y377" i="4"/>
  <c r="Y378" i="4"/>
  <c r="Y379" i="4"/>
  <c r="Y380" i="4"/>
  <c r="Y381" i="4"/>
  <c r="Y382" i="4"/>
  <c r="Y383" i="4"/>
  <c r="Y384" i="4"/>
  <c r="Y385" i="4"/>
  <c r="Y386" i="4"/>
  <c r="Y387" i="4"/>
  <c r="Y388" i="4"/>
  <c r="Y389" i="4"/>
  <c r="Y390" i="4"/>
  <c r="Y391" i="4"/>
  <c r="Y392" i="4"/>
  <c r="Y393" i="4"/>
  <c r="Y394" i="4"/>
  <c r="Y395" i="4"/>
  <c r="Y396" i="4"/>
  <c r="Y397" i="4"/>
  <c r="Y398" i="4"/>
  <c r="Y399" i="4"/>
  <c r="Y400" i="4"/>
  <c r="Y401" i="4"/>
  <c r="Y402" i="4"/>
  <c r="Y403" i="4"/>
  <c r="Y404" i="4"/>
  <c r="Y405" i="4"/>
  <c r="Y406" i="4"/>
  <c r="Y407" i="4"/>
  <c r="Y408" i="4"/>
  <c r="Y409" i="4"/>
  <c r="Y410" i="4"/>
  <c r="Y411" i="4"/>
  <c r="Y412" i="4"/>
  <c r="Y413" i="4"/>
  <c r="Y414" i="4"/>
  <c r="Y415" i="4"/>
  <c r="Y416" i="4"/>
  <c r="Y417" i="4"/>
  <c r="Y418" i="4"/>
  <c r="Y419" i="4"/>
  <c r="Y420" i="4"/>
  <c r="Y421" i="4"/>
  <c r="Y422" i="4"/>
  <c r="Y423" i="4"/>
  <c r="Y424" i="4"/>
  <c r="Y425" i="4"/>
  <c r="Y426" i="4"/>
  <c r="Y427" i="4"/>
  <c r="Y428" i="4"/>
  <c r="Y429" i="4"/>
  <c r="Y430" i="4"/>
  <c r="Y431" i="4"/>
  <c r="Y432" i="4"/>
  <c r="Y433" i="4"/>
  <c r="Y434" i="4"/>
  <c r="Y435" i="4"/>
  <c r="Y436" i="4"/>
  <c r="Y437" i="4"/>
  <c r="Y438" i="4"/>
  <c r="Y439" i="4"/>
  <c r="Y440" i="4"/>
  <c r="Y441" i="4"/>
  <c r="Y442" i="4"/>
  <c r="Y443" i="4"/>
  <c r="Y444" i="4"/>
  <c r="Y445" i="4"/>
  <c r="Y446" i="4"/>
  <c r="Y447" i="4"/>
  <c r="Y448" i="4"/>
  <c r="Y449" i="4"/>
  <c r="Y450" i="4"/>
  <c r="Y451" i="4"/>
  <c r="Y452" i="4"/>
  <c r="Y453" i="4"/>
  <c r="Y454" i="4"/>
  <c r="Y455" i="4"/>
  <c r="Y456" i="4"/>
  <c r="Y457" i="4"/>
  <c r="Y458" i="4"/>
  <c r="Y459" i="4"/>
  <c r="Y460" i="4"/>
  <c r="Y461" i="4"/>
  <c r="Y462" i="4"/>
  <c r="Y463" i="4"/>
  <c r="Y464" i="4"/>
  <c r="Y465" i="4"/>
  <c r="Y466" i="4"/>
  <c r="Y467" i="4"/>
  <c r="Y468" i="4"/>
  <c r="Y469" i="4"/>
  <c r="Y470" i="4"/>
  <c r="Y471" i="4"/>
  <c r="Y472" i="4"/>
  <c r="Y473" i="4"/>
  <c r="Y474" i="4"/>
  <c r="Y475" i="4"/>
  <c r="Y476" i="4"/>
  <c r="Y477" i="4"/>
  <c r="Y478" i="4"/>
  <c r="Y479" i="4"/>
  <c r="Y480" i="4"/>
  <c r="Y481" i="4"/>
  <c r="Y482" i="4"/>
  <c r="Y483" i="4"/>
  <c r="Y484" i="4"/>
  <c r="Y485" i="4"/>
  <c r="Y486" i="4"/>
  <c r="Y487" i="4"/>
  <c r="Y488" i="4"/>
  <c r="Y489" i="4"/>
  <c r="Y490" i="4"/>
  <c r="Y491" i="4"/>
  <c r="Y492" i="4"/>
  <c r="Y493" i="4"/>
  <c r="Y494" i="4"/>
  <c r="Y495" i="4"/>
  <c r="Y496" i="4"/>
  <c r="Y497" i="4"/>
  <c r="Y498" i="4"/>
  <c r="Y499" i="4"/>
  <c r="Y500" i="4"/>
  <c r="Y501" i="4"/>
  <c r="Y502" i="4"/>
  <c r="Y503" i="4"/>
  <c r="Y504" i="4"/>
  <c r="Y505" i="4"/>
  <c r="Y506" i="4"/>
  <c r="Y507" i="4"/>
  <c r="Y508" i="4"/>
  <c r="Y509" i="4"/>
  <c r="Y510" i="4"/>
  <c r="Y511" i="4"/>
  <c r="Y512" i="4"/>
  <c r="Y513" i="4"/>
  <c r="Y514" i="4"/>
  <c r="Y515" i="4"/>
  <c r="Y516" i="4"/>
  <c r="Y517" i="4"/>
  <c r="Y518" i="4"/>
  <c r="Y519" i="4"/>
  <c r="Y520" i="4"/>
  <c r="Y521" i="4"/>
  <c r="Y522" i="4"/>
  <c r="Y523" i="4"/>
  <c r="Y524" i="4"/>
  <c r="Y525" i="4"/>
  <c r="Y526" i="4"/>
  <c r="Y527" i="4"/>
  <c r="Y528" i="4"/>
  <c r="Y529" i="4"/>
  <c r="Y530" i="4"/>
  <c r="Y531" i="4"/>
  <c r="Y532" i="4"/>
  <c r="Y533" i="4"/>
  <c r="Y534" i="4"/>
  <c r="Y535" i="4"/>
  <c r="Y536" i="4"/>
  <c r="Y537" i="4"/>
  <c r="Y538" i="4"/>
  <c r="Y539" i="4"/>
  <c r="Y540" i="4"/>
  <c r="Y541" i="4"/>
  <c r="Y542" i="4"/>
  <c r="Y543" i="4"/>
  <c r="Y544" i="4"/>
  <c r="Y545" i="4"/>
  <c r="Y546" i="4"/>
  <c r="Y547" i="4"/>
  <c r="Y548" i="4"/>
  <c r="Y549" i="4"/>
  <c r="Y550" i="4"/>
  <c r="Y551" i="4"/>
  <c r="Y552" i="4"/>
  <c r="Y553" i="4"/>
  <c r="Y554" i="4"/>
  <c r="Y555" i="4"/>
  <c r="Y556" i="4"/>
  <c r="Y557" i="4"/>
  <c r="Y558" i="4"/>
  <c r="Y559" i="4"/>
  <c r="Y560" i="4"/>
  <c r="Y561" i="4"/>
  <c r="Y562" i="4"/>
  <c r="Y563" i="4"/>
  <c r="Y564" i="4"/>
  <c r="Y565" i="4"/>
  <c r="Y566" i="4"/>
  <c r="Y567" i="4"/>
  <c r="Y568" i="4"/>
  <c r="Y569" i="4"/>
  <c r="Y570" i="4"/>
  <c r="Y571" i="4"/>
  <c r="Y572" i="4"/>
  <c r="Y573" i="4"/>
  <c r="Y574" i="4"/>
  <c r="Y575" i="4"/>
  <c r="Y576" i="4"/>
  <c r="Y577" i="4"/>
  <c r="Y578" i="4"/>
  <c r="Y579" i="4"/>
  <c r="Y580" i="4"/>
  <c r="Y581" i="4"/>
  <c r="Y582" i="4"/>
  <c r="Y583" i="4"/>
  <c r="Y584" i="4"/>
  <c r="Y585" i="4"/>
  <c r="Y586" i="4"/>
  <c r="Y587" i="4"/>
  <c r="Y588" i="4"/>
  <c r="Y589" i="4"/>
  <c r="Y590" i="4"/>
  <c r="Y591" i="4"/>
  <c r="Y592" i="4"/>
  <c r="Y593" i="4"/>
  <c r="Y594" i="4"/>
  <c r="Y595" i="4"/>
  <c r="Y596" i="4"/>
  <c r="Y597" i="4"/>
  <c r="Y598" i="4"/>
  <c r="Y599" i="4"/>
  <c r="Y600" i="4"/>
  <c r="Y601" i="4"/>
  <c r="Y602" i="4"/>
  <c r="Y603" i="4"/>
  <c r="Y604" i="4"/>
  <c r="Y605" i="4"/>
  <c r="Y606" i="4"/>
  <c r="Y607" i="4"/>
  <c r="Y608" i="4"/>
  <c r="Y609" i="4"/>
  <c r="Y610" i="4"/>
  <c r="Y611" i="4"/>
  <c r="Y612" i="4"/>
  <c r="Y613" i="4"/>
  <c r="Y614" i="4"/>
  <c r="Y615" i="4"/>
  <c r="Y616" i="4"/>
  <c r="Y617" i="4"/>
  <c r="Y618" i="4"/>
  <c r="Y619" i="4"/>
  <c r="Y620" i="4"/>
  <c r="Y621" i="4"/>
  <c r="Y622" i="4"/>
  <c r="Y623" i="4"/>
  <c r="Y624" i="4"/>
  <c r="Y625" i="4"/>
  <c r="Y626" i="4"/>
  <c r="Y627" i="4"/>
  <c r="Y628" i="4"/>
  <c r="Y629" i="4"/>
  <c r="Y630" i="4"/>
  <c r="Y631" i="4"/>
  <c r="Y632" i="4"/>
  <c r="Y633" i="4"/>
  <c r="Y634" i="4"/>
  <c r="Y635" i="4"/>
  <c r="Y636" i="4"/>
  <c r="Y637" i="4"/>
  <c r="Y638" i="4"/>
  <c r="Y639" i="4"/>
  <c r="Y640" i="4"/>
  <c r="Y641" i="4"/>
  <c r="Y642" i="4"/>
  <c r="Y643" i="4"/>
  <c r="Y644" i="4"/>
  <c r="Y645" i="4"/>
  <c r="Y646" i="4"/>
  <c r="Y647" i="4"/>
  <c r="Y648" i="4"/>
  <c r="Y649" i="4"/>
  <c r="Y650" i="4"/>
  <c r="Y651" i="4"/>
  <c r="Y652" i="4"/>
  <c r="Y653" i="4"/>
  <c r="Y654" i="4"/>
  <c r="Y655" i="4"/>
  <c r="Y656" i="4"/>
  <c r="Y657" i="4"/>
  <c r="Y658" i="4"/>
  <c r="Y659" i="4"/>
  <c r="Y660" i="4"/>
  <c r="Y661" i="4"/>
  <c r="Y662" i="4"/>
  <c r="Y663" i="4"/>
  <c r="Y664" i="4"/>
  <c r="Y665" i="4"/>
  <c r="Y666" i="4"/>
  <c r="Y667" i="4"/>
  <c r="Y668" i="4"/>
  <c r="Y669" i="4"/>
  <c r="Y670" i="4"/>
  <c r="Y671" i="4"/>
  <c r="Y672" i="4"/>
  <c r="Y673" i="4"/>
  <c r="Y674" i="4"/>
  <c r="Y675" i="4"/>
  <c r="Y676" i="4"/>
  <c r="Y677" i="4"/>
  <c r="Y678" i="4"/>
  <c r="Y679" i="4"/>
  <c r="Y680" i="4"/>
  <c r="Y681" i="4"/>
  <c r="Y682" i="4"/>
  <c r="Y683" i="4"/>
  <c r="Y684" i="4"/>
  <c r="Y685" i="4"/>
  <c r="Y686" i="4"/>
  <c r="Y687" i="4"/>
  <c r="Y688" i="4"/>
  <c r="Y689" i="4"/>
  <c r="Y690" i="4"/>
  <c r="Y691" i="4"/>
  <c r="Y692" i="4"/>
  <c r="Y693" i="4"/>
  <c r="Y694" i="4"/>
  <c r="Y695" i="4"/>
  <c r="Y696" i="4"/>
  <c r="Y697" i="4"/>
  <c r="Y698" i="4"/>
  <c r="Y699" i="4"/>
  <c r="Y700" i="4"/>
  <c r="Y701" i="4"/>
  <c r="Y702" i="4"/>
  <c r="Y703" i="4"/>
  <c r="Y704" i="4"/>
  <c r="Y705" i="4"/>
  <c r="Y706" i="4"/>
  <c r="Y707" i="4"/>
  <c r="Y708" i="4"/>
  <c r="Y709" i="4"/>
  <c r="Y710" i="4"/>
  <c r="Y711" i="4"/>
  <c r="Y712" i="4"/>
  <c r="Y713" i="4"/>
  <c r="Y714" i="4"/>
  <c r="Y715" i="4"/>
  <c r="Y716" i="4"/>
  <c r="Y717" i="4"/>
  <c r="Y718" i="4"/>
  <c r="Y719" i="4"/>
  <c r="Y720" i="4"/>
  <c r="Y721" i="4"/>
  <c r="Y722" i="4"/>
  <c r="Y723" i="4"/>
  <c r="Y724" i="4"/>
  <c r="Y725" i="4"/>
  <c r="Y726" i="4"/>
  <c r="Y727" i="4"/>
  <c r="Y728" i="4"/>
  <c r="Y729" i="4"/>
  <c r="Y730" i="4"/>
  <c r="Y731" i="4"/>
  <c r="Y732" i="4"/>
  <c r="Y733" i="4"/>
  <c r="Y734" i="4"/>
  <c r="Y735" i="4"/>
  <c r="Y736" i="4"/>
  <c r="Y737" i="4"/>
  <c r="Y738" i="4"/>
  <c r="Y739" i="4"/>
  <c r="Y740" i="4"/>
  <c r="Y741" i="4"/>
  <c r="Y742" i="4"/>
  <c r="Y743" i="4"/>
  <c r="Y744" i="4"/>
  <c r="Y745" i="4"/>
  <c r="Y746" i="4"/>
  <c r="Y747" i="4"/>
  <c r="Y748" i="4"/>
  <c r="Y749" i="4"/>
  <c r="Y750" i="4"/>
  <c r="Y751" i="4"/>
  <c r="Y752" i="4"/>
  <c r="Y753" i="4"/>
  <c r="Y754" i="4"/>
  <c r="Y755" i="4"/>
  <c r="Y756" i="4"/>
  <c r="Y757" i="4"/>
  <c r="Y758" i="4"/>
  <c r="Y759" i="4"/>
  <c r="Y760" i="4"/>
  <c r="Y761" i="4"/>
  <c r="Y2" i="4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" i="3"/>
  <c r="R3" i="3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" i="3"/>
  <c r="P3" i="3"/>
  <c r="P4" i="3"/>
  <c r="P5" i="3"/>
  <c r="P6" i="3"/>
  <c r="P7" i="3"/>
  <c r="P8" i="3"/>
  <c r="P9" i="3"/>
  <c r="P10" i="3"/>
  <c r="P11" i="3"/>
  <c r="P12" i="3"/>
  <c r="C126" i="3" s="1"/>
  <c r="P13" i="3"/>
  <c r="P14" i="3"/>
  <c r="P15" i="3"/>
  <c r="P16" i="3"/>
  <c r="P17" i="3"/>
  <c r="P18" i="3"/>
  <c r="P19" i="3"/>
  <c r="P20" i="3"/>
  <c r="P21" i="3"/>
  <c r="P2" i="3"/>
  <c r="O3" i="3"/>
  <c r="O4" i="3"/>
  <c r="B67" i="3" s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" i="3"/>
  <c r="N3" i="3"/>
  <c r="N4" i="3"/>
  <c r="N5" i="3"/>
  <c r="N6" i="3"/>
  <c r="N7" i="3"/>
  <c r="N8" i="3"/>
  <c r="C85" i="3" s="1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" i="3"/>
  <c r="M3" i="3"/>
  <c r="B111" i="3" s="1"/>
  <c r="M4" i="3"/>
  <c r="D82" i="3" s="1"/>
  <c r="M5" i="3"/>
  <c r="B55" i="3" s="1"/>
  <c r="M6" i="3"/>
  <c r="D56" i="3" s="1"/>
  <c r="M7" i="3"/>
  <c r="E115" i="3" s="1"/>
  <c r="M8" i="3"/>
  <c r="C86" i="3" s="1"/>
  <c r="M9" i="3"/>
  <c r="C87" i="3" s="1"/>
  <c r="M10" i="3"/>
  <c r="M11" i="3"/>
  <c r="B119" i="3" s="1"/>
  <c r="M12" i="3"/>
  <c r="B90" i="3" s="1"/>
  <c r="M13" i="3"/>
  <c r="B121" i="3" s="1"/>
  <c r="M14" i="3"/>
  <c r="C64" i="3" s="1"/>
  <c r="M15" i="3"/>
  <c r="F123" i="3" s="1"/>
  <c r="M16" i="3"/>
  <c r="D94" i="3" s="1"/>
  <c r="M17" i="3"/>
  <c r="D95" i="3" s="1"/>
  <c r="M18" i="3"/>
  <c r="B68" i="3" s="1"/>
  <c r="M19" i="3"/>
  <c r="E127" i="3" s="1"/>
  <c r="M20" i="3"/>
  <c r="C98" i="3" s="1"/>
  <c r="M21" i="3"/>
  <c r="C99" i="3" s="1"/>
  <c r="C73" i="5" l="1"/>
  <c r="F73" i="5" s="1"/>
  <c r="C61" i="5"/>
  <c r="F61" i="5" s="1"/>
  <c r="C72" i="5"/>
  <c r="F72" i="5" s="1"/>
  <c r="C71" i="5"/>
  <c r="F71" i="5" s="1"/>
  <c r="C59" i="5"/>
  <c r="F59" i="5" s="1"/>
  <c r="C70" i="5"/>
  <c r="F70" i="5" s="1"/>
  <c r="C58" i="5"/>
  <c r="F58" i="5" s="1"/>
  <c r="C69" i="5"/>
  <c r="F69" i="5" s="1"/>
  <c r="C68" i="5"/>
  <c r="F68" i="5" s="1"/>
  <c r="C56" i="5"/>
  <c r="F56" i="5" s="1"/>
  <c r="C67" i="5"/>
  <c r="F67" i="5" s="1"/>
  <c r="C66" i="5"/>
  <c r="F66" i="5" s="1"/>
  <c r="C65" i="5"/>
  <c r="F65" i="5" s="1"/>
  <c r="C64" i="5"/>
  <c r="F64" i="5" s="1"/>
  <c r="C63" i="5"/>
  <c r="F63" i="5" s="1"/>
  <c r="C62" i="5"/>
  <c r="F62" i="5" s="1"/>
  <c r="C100" i="5"/>
  <c r="F100" i="5" s="1"/>
  <c r="C101" i="5"/>
  <c r="F101" i="5" s="1"/>
  <c r="C99" i="5"/>
  <c r="F99" i="5" s="1"/>
  <c r="C86" i="5"/>
  <c r="F86" i="5" s="1"/>
  <c r="C102" i="5"/>
  <c r="F102" i="5" s="1"/>
  <c r="C87" i="5"/>
  <c r="F87" i="5" s="1"/>
  <c r="C83" i="5"/>
  <c r="F83" i="5" s="1"/>
  <c r="C92" i="5"/>
  <c r="F92" i="5" s="1"/>
  <c r="C88" i="5"/>
  <c r="F88" i="5" s="1"/>
  <c r="C89" i="5"/>
  <c r="F89" i="5" s="1"/>
  <c r="C90" i="5"/>
  <c r="F90" i="5" s="1"/>
  <c r="C91" i="5"/>
  <c r="F91" i="5" s="1"/>
  <c r="C93" i="5"/>
  <c r="F93" i="5" s="1"/>
  <c r="C98" i="5"/>
  <c r="F98" i="5" s="1"/>
  <c r="C94" i="5"/>
  <c r="F94" i="5" s="1"/>
  <c r="C97" i="5"/>
  <c r="F97" i="5" s="1"/>
  <c r="C85" i="5"/>
  <c r="F85" i="5" s="1"/>
  <c r="C96" i="5"/>
  <c r="F96" i="5" s="1"/>
  <c r="C84" i="5"/>
  <c r="F84" i="5" s="1"/>
  <c r="C95" i="5"/>
  <c r="F95" i="5" s="1"/>
  <c r="F110" i="3"/>
  <c r="B110" i="3"/>
  <c r="C142" i="3"/>
  <c r="C110" i="3"/>
  <c r="C80" i="3"/>
  <c r="E142" i="3"/>
  <c r="B142" i="3"/>
  <c r="B45" i="3"/>
  <c r="D142" i="3"/>
  <c r="D110" i="3"/>
  <c r="E110" i="3"/>
  <c r="B33" i="3"/>
  <c r="F142" i="3"/>
  <c r="B34" i="3"/>
  <c r="J171" i="3"/>
  <c r="J139" i="3"/>
  <c r="P26" i="3"/>
  <c r="P29" i="3" s="1"/>
  <c r="B54" i="3"/>
  <c r="P38" i="3"/>
  <c r="B44" i="3"/>
  <c r="B32" i="3"/>
  <c r="B66" i="3"/>
  <c r="B53" i="3"/>
  <c r="C61" i="3"/>
  <c r="D67" i="3"/>
  <c r="D54" i="3"/>
  <c r="R52" i="3"/>
  <c r="R54" i="3" s="1"/>
  <c r="R73" i="3"/>
  <c r="B52" i="3"/>
  <c r="B88" i="3"/>
  <c r="C96" i="3"/>
  <c r="C84" i="3"/>
  <c r="D92" i="3"/>
  <c r="E99" i="3"/>
  <c r="E87" i="3"/>
  <c r="S80" i="3"/>
  <c r="S83" i="3" s="1"/>
  <c r="C125" i="3"/>
  <c r="C113" i="3"/>
  <c r="D121" i="3"/>
  <c r="B129" i="3"/>
  <c r="B117" i="3"/>
  <c r="E125" i="3"/>
  <c r="E113" i="3"/>
  <c r="F121" i="3"/>
  <c r="C114" i="3"/>
  <c r="P37" i="3"/>
  <c r="B43" i="3"/>
  <c r="B31" i="3"/>
  <c r="B65" i="3"/>
  <c r="C52" i="3"/>
  <c r="C60" i="3"/>
  <c r="D66" i="3"/>
  <c r="D53" i="3"/>
  <c r="R72" i="3"/>
  <c r="B99" i="3"/>
  <c r="B87" i="3"/>
  <c r="C95" i="3"/>
  <c r="C83" i="3"/>
  <c r="D91" i="3"/>
  <c r="E98" i="3"/>
  <c r="E86" i="3"/>
  <c r="C124" i="3"/>
  <c r="C112" i="3"/>
  <c r="D120" i="3"/>
  <c r="B128" i="3"/>
  <c r="B116" i="3"/>
  <c r="E124" i="3"/>
  <c r="E112" i="3"/>
  <c r="F120" i="3"/>
  <c r="P36" i="3"/>
  <c r="B42" i="3"/>
  <c r="B30" i="3"/>
  <c r="B64" i="3"/>
  <c r="C71" i="3"/>
  <c r="C59" i="3"/>
  <c r="D65" i="3"/>
  <c r="D71" i="3"/>
  <c r="R71" i="3"/>
  <c r="B98" i="3"/>
  <c r="B86" i="3"/>
  <c r="C94" i="3"/>
  <c r="C82" i="3"/>
  <c r="D90" i="3"/>
  <c r="E97" i="3"/>
  <c r="E85" i="3"/>
  <c r="S97" i="3"/>
  <c r="C123" i="3"/>
  <c r="C111" i="3"/>
  <c r="D119" i="3"/>
  <c r="B127" i="3"/>
  <c r="B115" i="3"/>
  <c r="E123" i="3"/>
  <c r="E111" i="3"/>
  <c r="F119" i="3"/>
  <c r="P31" i="3"/>
  <c r="P35" i="3"/>
  <c r="B41" i="3"/>
  <c r="B29" i="3"/>
  <c r="B63" i="3"/>
  <c r="C70" i="3"/>
  <c r="C58" i="3"/>
  <c r="D64" i="3"/>
  <c r="B57" i="3"/>
  <c r="R56" i="3"/>
  <c r="R70" i="3"/>
  <c r="B97" i="3"/>
  <c r="B85" i="3"/>
  <c r="C93" i="3"/>
  <c r="C81" i="3"/>
  <c r="D89" i="3"/>
  <c r="E96" i="3"/>
  <c r="E84" i="3"/>
  <c r="C122" i="3"/>
  <c r="D118" i="3"/>
  <c r="B126" i="3"/>
  <c r="B114" i="3"/>
  <c r="E122" i="3"/>
  <c r="F118" i="3"/>
  <c r="P47" i="3"/>
  <c r="P34" i="3"/>
  <c r="B40" i="3"/>
  <c r="B28" i="3"/>
  <c r="B62" i="3"/>
  <c r="C69" i="3"/>
  <c r="C56" i="3"/>
  <c r="D63" i="3"/>
  <c r="C57" i="3"/>
  <c r="R60" i="3"/>
  <c r="R69" i="3"/>
  <c r="B96" i="3"/>
  <c r="B84" i="3"/>
  <c r="C92" i="3"/>
  <c r="D80" i="3"/>
  <c r="D88" i="3"/>
  <c r="E95" i="3"/>
  <c r="E83" i="3"/>
  <c r="S87" i="3"/>
  <c r="S104" i="3"/>
  <c r="C121" i="3"/>
  <c r="D129" i="3"/>
  <c r="D117" i="3"/>
  <c r="B125" i="3"/>
  <c r="B113" i="3"/>
  <c r="E121" i="3"/>
  <c r="F129" i="3"/>
  <c r="F117" i="3"/>
  <c r="R74" i="3"/>
  <c r="B89" i="3"/>
  <c r="C97" i="3"/>
  <c r="P45" i="3"/>
  <c r="P33" i="3"/>
  <c r="B39" i="3"/>
  <c r="C26" i="3"/>
  <c r="B61" i="3"/>
  <c r="C68" i="3"/>
  <c r="C55" i="3"/>
  <c r="D62" i="3"/>
  <c r="D57" i="3"/>
  <c r="R59" i="3"/>
  <c r="R68" i="3"/>
  <c r="B95" i="3"/>
  <c r="B83" i="3"/>
  <c r="C91" i="3"/>
  <c r="D99" i="3"/>
  <c r="D87" i="3"/>
  <c r="E94" i="3"/>
  <c r="E82" i="3"/>
  <c r="S103" i="3"/>
  <c r="C120" i="3"/>
  <c r="D128" i="3"/>
  <c r="D116" i="3"/>
  <c r="B124" i="3"/>
  <c r="B112" i="3"/>
  <c r="E120" i="3"/>
  <c r="F128" i="3"/>
  <c r="F116" i="3"/>
  <c r="P44" i="3"/>
  <c r="P32" i="3"/>
  <c r="B38" i="3"/>
  <c r="C28" i="3"/>
  <c r="B60" i="3"/>
  <c r="C67" i="3"/>
  <c r="C54" i="3"/>
  <c r="D61" i="3"/>
  <c r="B94" i="3"/>
  <c r="B82" i="3"/>
  <c r="C90" i="3"/>
  <c r="D98" i="3"/>
  <c r="D86" i="3"/>
  <c r="E93" i="3"/>
  <c r="E81" i="3"/>
  <c r="S102" i="3"/>
  <c r="B80" i="3"/>
  <c r="C119" i="3"/>
  <c r="D127" i="3"/>
  <c r="D115" i="3"/>
  <c r="B123" i="3"/>
  <c r="E119" i="3"/>
  <c r="F127" i="3"/>
  <c r="F115" i="3"/>
  <c r="C30" i="3"/>
  <c r="P43" i="3"/>
  <c r="P46" i="3"/>
  <c r="B37" i="3"/>
  <c r="B71" i="3"/>
  <c r="B59" i="3"/>
  <c r="C66" i="3"/>
  <c r="C53" i="3"/>
  <c r="D60" i="3"/>
  <c r="R66" i="3"/>
  <c r="B93" i="3"/>
  <c r="B81" i="3"/>
  <c r="C89" i="3"/>
  <c r="D97" i="3"/>
  <c r="D85" i="3"/>
  <c r="E92" i="3"/>
  <c r="E80" i="3"/>
  <c r="S89" i="3"/>
  <c r="S101" i="3"/>
  <c r="C118" i="3"/>
  <c r="D126" i="3"/>
  <c r="D114" i="3"/>
  <c r="B122" i="3"/>
  <c r="E118" i="3"/>
  <c r="F126" i="3"/>
  <c r="F114" i="3"/>
  <c r="C62" i="3"/>
  <c r="P42" i="3"/>
  <c r="B36" i="3"/>
  <c r="B70" i="3"/>
  <c r="B58" i="3"/>
  <c r="C65" i="3"/>
  <c r="D52" i="3"/>
  <c r="D59" i="3"/>
  <c r="R65" i="3"/>
  <c r="B92" i="3"/>
  <c r="C88" i="3"/>
  <c r="D96" i="3"/>
  <c r="D84" i="3"/>
  <c r="E91" i="3"/>
  <c r="S94" i="3"/>
  <c r="S100" i="3"/>
  <c r="C129" i="3"/>
  <c r="C117" i="3"/>
  <c r="D125" i="3"/>
  <c r="D113" i="3"/>
  <c r="E129" i="3"/>
  <c r="E117" i="3"/>
  <c r="F125" i="3"/>
  <c r="F113" i="3"/>
  <c r="C37" i="3"/>
  <c r="P41" i="3"/>
  <c r="B35" i="3"/>
  <c r="B69" i="3"/>
  <c r="B56" i="3"/>
  <c r="D70" i="3"/>
  <c r="D58" i="3"/>
  <c r="R63" i="3"/>
  <c r="R64" i="3"/>
  <c r="B91" i="3"/>
  <c r="D83" i="3"/>
  <c r="E90" i="3"/>
  <c r="S93" i="3"/>
  <c r="S99" i="3"/>
  <c r="C128" i="3"/>
  <c r="C116" i="3"/>
  <c r="D124" i="3"/>
  <c r="D112" i="3"/>
  <c r="B120" i="3"/>
  <c r="E128" i="3"/>
  <c r="E116" i="3"/>
  <c r="F124" i="3"/>
  <c r="F112" i="3"/>
  <c r="B118" i="3"/>
  <c r="C63" i="3"/>
  <c r="D69" i="3"/>
  <c r="E89" i="3"/>
  <c r="C127" i="3"/>
  <c r="C115" i="3"/>
  <c r="D123" i="3"/>
  <c r="D111" i="3"/>
  <c r="F111" i="3"/>
  <c r="C38" i="3"/>
  <c r="C36" i="3"/>
  <c r="C34" i="3"/>
  <c r="C45" i="3"/>
  <c r="C32" i="3"/>
  <c r="C43" i="3"/>
  <c r="C31" i="3"/>
  <c r="C42" i="3"/>
  <c r="C41" i="3"/>
  <c r="C29" i="3"/>
  <c r="C27" i="3"/>
  <c r="C40" i="3"/>
  <c r="C33" i="3"/>
  <c r="C39" i="3"/>
  <c r="C35" i="3"/>
  <c r="C44" i="3"/>
  <c r="S106" i="3" l="1"/>
  <c r="R76" i="3"/>
  <c r="P48" i="3"/>
  <c r="R61" i="3"/>
  <c r="H77" i="3" s="1"/>
  <c r="S95" i="3"/>
  <c r="I107" i="3" s="1"/>
  <c r="F49" i="3"/>
</calcChain>
</file>

<file path=xl/sharedStrings.xml><?xml version="1.0" encoding="utf-8"?>
<sst xmlns="http://schemas.openxmlformats.org/spreadsheetml/2006/main" count="8138" uniqueCount="110">
  <si>
    <t>Div</t>
  </si>
  <si>
    <t>date</t>
  </si>
  <si>
    <t>Time</t>
  </si>
  <si>
    <t>HomeTeam</t>
  </si>
  <si>
    <t>AwayTeam</t>
  </si>
  <si>
    <t>HxG</t>
  </si>
  <si>
    <t>AxG</t>
  </si>
  <si>
    <t>HPoss</t>
  </si>
  <si>
    <t>APoss</t>
  </si>
  <si>
    <t>HTP</t>
  </si>
  <si>
    <t>ATP</t>
  </si>
  <si>
    <t>HSP</t>
  </si>
  <si>
    <t>ASP</t>
  </si>
  <si>
    <t>FTHG</t>
  </si>
  <si>
    <t>FTAG</t>
  </si>
  <si>
    <t>FTR</t>
  </si>
  <si>
    <t>HTHG</t>
  </si>
  <si>
    <t>HTAG</t>
  </si>
  <si>
    <t>HTR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</si>
  <si>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</si>
  <si>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</si>
  <si>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</si>
  <si>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</si>
  <si>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</si>
  <si>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</si>
  <si>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</si>
  <si>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</si>
  <si>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</si>
  <si>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</si>
  <si>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</si>
  <si>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</si>
  <si>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E0</t>
  </si>
  <si>
    <t>20:00</t>
  </si>
  <si>
    <t>Manchester Utd</t>
  </si>
  <si>
    <t>Fulham</t>
  </si>
  <si>
    <t>H</t>
  </si>
  <si>
    <t>D</t>
  </si>
  <si>
    <t>12:30</t>
  </si>
  <si>
    <t>Ipswich Town</t>
  </si>
  <si>
    <t>Liverpool</t>
  </si>
  <si>
    <t>A</t>
  </si>
  <si>
    <t>15:00</t>
  </si>
  <si>
    <t>Arsenal</t>
  </si>
  <si>
    <t>Wolves</t>
  </si>
  <si>
    <t>Everton</t>
  </si>
  <si>
    <t>Brighton</t>
  </si>
  <si>
    <t>Newcastle Utd</t>
  </si>
  <si>
    <t>Southampton</t>
  </si>
  <si>
    <t>Nott'ham Forest</t>
  </si>
  <si>
    <t>Bournemouth</t>
  </si>
  <si>
    <t>17:30</t>
  </si>
  <si>
    <t>West Ham</t>
  </si>
  <si>
    <t>Aston Villa</t>
  </si>
  <si>
    <t>14:00</t>
  </si>
  <si>
    <t>Brentford</t>
  </si>
  <si>
    <t>Crystal Palace</t>
  </si>
  <si>
    <t>16:30</t>
  </si>
  <si>
    <t>Chelsea</t>
  </si>
  <si>
    <t>Manchester City</t>
  </si>
  <si>
    <t>Leicester City</t>
  </si>
  <si>
    <t>Tottenham</t>
  </si>
  <si>
    <t>13:30</t>
  </si>
  <si>
    <t>16:00</t>
  </si>
  <si>
    <t>19:30</t>
  </si>
  <si>
    <t>20:15</t>
  </si>
  <si>
    <t>19:00</t>
  </si>
  <si>
    <t>14:30</t>
  </si>
  <si>
    <t>17:15</t>
  </si>
  <si>
    <t>19:45</t>
  </si>
  <si>
    <t>12:00</t>
  </si>
  <si>
    <t>14:15</t>
  </si>
  <si>
    <t>xG</t>
  </si>
  <si>
    <t>Poss</t>
  </si>
  <si>
    <t>TP</t>
  </si>
  <si>
    <t>SP</t>
  </si>
  <si>
    <t>TS</t>
  </si>
  <si>
    <t>Row Labels</t>
  </si>
  <si>
    <t>Average of HxG</t>
  </si>
  <si>
    <t>Average of HPoss</t>
  </si>
  <si>
    <t>Average of HTP</t>
  </si>
  <si>
    <t>Average of HSP</t>
  </si>
  <si>
    <t>Average of HS</t>
  </si>
  <si>
    <t>Average of HST</t>
  </si>
  <si>
    <t>Average of HF</t>
  </si>
  <si>
    <t>Average of HC</t>
  </si>
  <si>
    <t>Average of HY</t>
  </si>
  <si>
    <t>Average of HR</t>
  </si>
  <si>
    <t>ST</t>
  </si>
  <si>
    <t>F</t>
  </si>
  <si>
    <t>C</t>
  </si>
  <si>
    <t>Y</t>
  </si>
  <si>
    <t>R</t>
  </si>
  <si>
    <t>C2= ASTON</t>
  </si>
  <si>
    <t>C1 = ARSENAL</t>
  </si>
  <si>
    <t>C1</t>
  </si>
  <si>
    <t>C2</t>
  </si>
  <si>
    <t>Avg</t>
  </si>
  <si>
    <t>WCSS=</t>
  </si>
  <si>
    <t xml:space="preserve">WCSS = </t>
  </si>
  <si>
    <t>C1 = BOURNE</t>
  </si>
  <si>
    <t>C2=BRENTFORD</t>
  </si>
  <si>
    <t>C3 = BRIGHTON</t>
  </si>
  <si>
    <t>C3</t>
  </si>
  <si>
    <t>WCSS</t>
  </si>
  <si>
    <t>C1=CHELSEA</t>
  </si>
  <si>
    <t>C2=CRYSTAL</t>
  </si>
  <si>
    <t>C3=EVERTON</t>
  </si>
  <si>
    <t>C4=FULHAM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</si>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</sst>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0.00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2" fillId="2" borderId="3" xfId="0" applyFont="1" applyFill="1" applyBorder="1"/>
    <xf numFmtId="165" fontId="0" fillId="0" borderId="0" xfId="0" applyNumberFormat="1"/>
    <xf numFmtId="0" fontId="3" fillId="0" borderId="2" xfId="0" applyFont="1" applyBorder="1" applyAlignment="1">
      <alignment horizontal="center" vertical="top"/>
    </xf>
    <xf numFmtId="0" fontId="0" fillId="3" borderId="0" xfId="0" applyFill="1"/>
    <xf numFmtId="1" fontId="0" fillId="0" borderId="0" xfId="0" applyNumberFormat="1"/>
  </cellXfs>
  <cellStyles count="1">
    <cellStyle name="Normal" xfId="0" builtinId="0"/>
  </cellStyles>
  <dxfs count="4">
    <dxf>
      <numFmt numFmtId="165" formatCode="0.0000"/>
    </dxf>
    <dxf>
      <numFmt numFmtId="165" formatCode="0.0000"/>
    </dxf>
    <dxf>
      <numFmt numFmtId="165" formatCode="0.0000"/>
    </dxf>
    <dxf>
      <numFmt numFmtId="165" formatCode="0.000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sw" refreshedDate="45885.825406365744" createdVersion="8" refreshedVersion="8" minRefreshableVersion="3" recordCount="760" xr:uid="{8BA6214E-C434-422F-88DE-6A2B2E2D02F5}">
  <cacheSource type="worksheet">
    <worksheetSource ref="D1:R761" sheet="Per Team"/>
  </cacheSource>
  <cacheFields count="15">
    <cacheField name="HomeTeam" numFmtId="0">
      <sharedItems count="20">
        <s v="Manchester Utd"/>
        <s v="Ipswich Town"/>
        <s v="Arsenal"/>
        <s v="Everton"/>
        <s v="Newcastle Utd"/>
        <s v="Nott'ham Forest"/>
        <s v="West Ham"/>
        <s v="Brentford"/>
        <s v="Chelsea"/>
        <s v="Leicester City"/>
        <s v="Brighton"/>
        <s v="Crystal Palace"/>
        <s v="Fulham"/>
        <s v="Manchester City"/>
        <s v="Southampton"/>
        <s v="Tottenham"/>
        <s v="Aston Villa"/>
        <s v="Bournemouth"/>
        <s v="Wolves"/>
        <s v="Liverpool"/>
      </sharedItems>
    </cacheField>
    <cacheField name="HxG" numFmtId="0">
      <sharedItems containsSemiMixedTypes="0" containsString="0" containsNumber="1" minValue="0" maxValue="5.6"/>
    </cacheField>
    <cacheField name="HPoss" numFmtId="0">
      <sharedItems containsSemiMixedTypes="0" containsString="0" containsNumber="1" containsInteger="1" minValue="23" maxValue="77"/>
    </cacheField>
    <cacheField name="HTP" numFmtId="0">
      <sharedItems containsSemiMixedTypes="0" containsString="0" containsNumber="1" containsInteger="1" minValue="206" maxValue="810"/>
    </cacheField>
    <cacheField name="HSP" numFmtId="0">
      <sharedItems containsSemiMixedTypes="0" containsString="0" containsNumber="1" containsInteger="1" minValue="128" maxValue="749"/>
    </cacheField>
    <cacheField name="FTHG" numFmtId="0">
      <sharedItems containsSemiMixedTypes="0" containsString="0" containsNumber="1" containsInteger="1" minValue="0" maxValue="7"/>
    </cacheField>
    <cacheField name="FTR" numFmtId="0">
      <sharedItems/>
    </cacheField>
    <cacheField name="HTHG" numFmtId="0">
      <sharedItems containsSemiMixedTypes="0" containsString="0" containsNumber="1" containsInteger="1" minValue="0" maxValue="5"/>
    </cacheField>
    <cacheField name="HTR" numFmtId="0">
      <sharedItems/>
    </cacheField>
    <cacheField name="HS" numFmtId="0">
      <sharedItems containsSemiMixedTypes="0" containsString="0" containsNumber="1" containsInteger="1" minValue="1" maxValue="37"/>
    </cacheField>
    <cacheField name="HST" numFmtId="0">
      <sharedItems containsSemiMixedTypes="0" containsString="0" containsNumber="1" containsInteger="1" minValue="0" maxValue="16"/>
    </cacheField>
    <cacheField name="HF" numFmtId="0">
      <sharedItems containsSemiMixedTypes="0" containsString="0" containsNumber="1" containsInteger="1" minValue="1" maxValue="21"/>
    </cacheField>
    <cacheField name="HC" numFmtId="0">
      <sharedItems containsSemiMixedTypes="0" containsString="0" containsNumber="1" containsInteger="1" minValue="0" maxValue="18"/>
    </cacheField>
    <cacheField name="HY" numFmtId="0">
      <sharedItems containsSemiMixedTypes="0" containsString="0" containsNumber="1" containsInteger="1" minValue="0" maxValue="8"/>
    </cacheField>
    <cacheField name="HR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0">
  <r>
    <x v="0"/>
    <n v="2.4"/>
    <n v="55"/>
    <n v="524"/>
    <n v="430"/>
    <n v="1"/>
    <s v="H"/>
    <n v="0"/>
    <s v="D"/>
    <n v="14"/>
    <n v="5"/>
    <n v="12"/>
    <n v="7"/>
    <n v="2"/>
    <n v="0"/>
  </r>
  <r>
    <x v="1"/>
    <n v="0.5"/>
    <n v="38"/>
    <n v="381"/>
    <n v="290"/>
    <n v="0"/>
    <s v="A"/>
    <n v="0"/>
    <s v="D"/>
    <n v="7"/>
    <n v="2"/>
    <n v="9"/>
    <n v="2"/>
    <n v="3"/>
    <n v="0"/>
  </r>
  <r>
    <x v="2"/>
    <n v="1.2"/>
    <n v="53"/>
    <n v="458"/>
    <n v="382"/>
    <n v="2"/>
    <s v="H"/>
    <n v="1"/>
    <s v="H"/>
    <n v="18"/>
    <n v="6"/>
    <n v="17"/>
    <n v="8"/>
    <n v="2"/>
    <n v="0"/>
  </r>
  <r>
    <x v="3"/>
    <n v="0.5"/>
    <n v="40"/>
    <n v="399"/>
    <n v="298"/>
    <n v="0"/>
    <s v="A"/>
    <n v="0"/>
    <s v="A"/>
    <n v="9"/>
    <n v="1"/>
    <n v="8"/>
    <n v="1"/>
    <n v="1"/>
    <n v="1"/>
  </r>
  <r>
    <x v="4"/>
    <n v="0.3"/>
    <n v="23"/>
    <n v="207"/>
    <n v="128"/>
    <n v="1"/>
    <s v="H"/>
    <n v="1"/>
    <s v="H"/>
    <n v="3"/>
    <n v="1"/>
    <n v="15"/>
    <n v="3"/>
    <n v="2"/>
    <n v="1"/>
  </r>
  <r>
    <x v="5"/>
    <n v="1.3"/>
    <n v="53"/>
    <n v="543"/>
    <n v="420"/>
    <n v="1"/>
    <s v="D"/>
    <n v="1"/>
    <s v="H"/>
    <n v="14"/>
    <n v="8"/>
    <n v="17"/>
    <n v="2"/>
    <n v="1"/>
    <n v="0"/>
  </r>
  <r>
    <x v="6"/>
    <n v="2.2999999999999998"/>
    <n v="52"/>
    <n v="464"/>
    <n v="377"/>
    <n v="1"/>
    <s v="A"/>
    <n v="1"/>
    <s v="D"/>
    <n v="14"/>
    <n v="3"/>
    <n v="18"/>
    <n v="5"/>
    <n v="1"/>
    <n v="0"/>
  </r>
  <r>
    <x v="7"/>
    <n v="1.6"/>
    <n v="46"/>
    <n v="440"/>
    <n v="331"/>
    <n v="2"/>
    <s v="H"/>
    <n v="1"/>
    <s v="H"/>
    <n v="9"/>
    <n v="5"/>
    <n v="6"/>
    <n v="4"/>
    <n v="1"/>
    <n v="0"/>
  </r>
  <r>
    <x v="8"/>
    <n v="1"/>
    <n v="48"/>
    <n v="531"/>
    <n v="461"/>
    <n v="0"/>
    <s v="A"/>
    <n v="0"/>
    <s v="A"/>
    <n v="10"/>
    <n v="3"/>
    <n v="12"/>
    <n v="4"/>
    <n v="1"/>
    <n v="0"/>
  </r>
  <r>
    <x v="9"/>
    <n v="1"/>
    <n v="30"/>
    <n v="313"/>
    <n v="237"/>
    <n v="1"/>
    <s v="D"/>
    <n v="0"/>
    <s v="A"/>
    <n v="7"/>
    <n v="3"/>
    <n v="11"/>
    <n v="2"/>
    <n v="1"/>
    <n v="0"/>
  </r>
  <r>
    <x v="10"/>
    <n v="2.1"/>
    <n v="48"/>
    <n v="514"/>
    <n v="435"/>
    <n v="2"/>
    <s v="H"/>
    <n v="1"/>
    <s v="H"/>
    <n v="14"/>
    <n v="5"/>
    <n v="9"/>
    <n v="4"/>
    <n v="1"/>
    <n v="0"/>
  </r>
  <r>
    <x v="11"/>
    <n v="1.3"/>
    <n v="58"/>
    <n v="596"/>
    <n v="478"/>
    <n v="0"/>
    <s v="A"/>
    <n v="0"/>
    <s v="D"/>
    <n v="14"/>
    <n v="2"/>
    <n v="9"/>
    <n v="3"/>
    <n v="1"/>
    <n v="0"/>
  </r>
  <r>
    <x v="12"/>
    <n v="1.8"/>
    <n v="54"/>
    <n v="582"/>
    <n v="489"/>
    <n v="2"/>
    <s v="H"/>
    <n v="1"/>
    <s v="D"/>
    <n v="18"/>
    <n v="6"/>
    <n v="14"/>
    <n v="7"/>
    <n v="2"/>
    <n v="0"/>
  </r>
  <r>
    <x v="13"/>
    <n v="3.3"/>
    <n v="75"/>
    <n v="796"/>
    <n v="726"/>
    <n v="4"/>
    <s v="H"/>
    <n v="3"/>
    <s v="H"/>
    <n v="14"/>
    <n v="5"/>
    <n v="4"/>
    <n v="10"/>
    <n v="2"/>
    <n v="0"/>
  </r>
  <r>
    <x v="14"/>
    <n v="0.1"/>
    <n v="64"/>
    <n v="691"/>
    <n v="618"/>
    <n v="0"/>
    <s v="A"/>
    <n v="0"/>
    <s v="D"/>
    <n v="5"/>
    <n v="1"/>
    <n v="14"/>
    <n v="4"/>
    <n v="3"/>
    <n v="0"/>
  </r>
  <r>
    <x v="15"/>
    <n v="2.4"/>
    <n v="70"/>
    <n v="658"/>
    <n v="574"/>
    <n v="4"/>
    <s v="H"/>
    <n v="2"/>
    <s v="H"/>
    <n v="13"/>
    <n v="7"/>
    <n v="11"/>
    <n v="12"/>
    <n v="0"/>
    <n v="0"/>
  </r>
  <r>
    <x v="16"/>
    <n v="1.2"/>
    <n v="40"/>
    <n v="358"/>
    <n v="287"/>
    <n v="0"/>
    <s v="A"/>
    <n v="0"/>
    <s v="D"/>
    <n v="11"/>
    <n v="3"/>
    <n v="8"/>
    <n v="4"/>
    <n v="1"/>
    <n v="0"/>
  </r>
  <r>
    <x v="17"/>
    <n v="2.2000000000000002"/>
    <n v="39"/>
    <n v="359"/>
    <n v="263"/>
    <n v="1"/>
    <s v="D"/>
    <n v="1"/>
    <s v="H"/>
    <n v="16"/>
    <n v="4"/>
    <n v="19"/>
    <n v="8"/>
    <n v="2"/>
    <n v="0"/>
  </r>
  <r>
    <x v="18"/>
    <n v="1.9"/>
    <n v="40"/>
    <n v="357"/>
    <n v="272"/>
    <n v="2"/>
    <s v="A"/>
    <n v="2"/>
    <s v="D"/>
    <n v="12"/>
    <n v="4"/>
    <n v="13"/>
    <n v="5"/>
    <n v="2"/>
    <n v="0"/>
  </r>
  <r>
    <x v="19"/>
    <n v="2.5"/>
    <n v="62"/>
    <n v="638"/>
    <n v="571"/>
    <n v="2"/>
    <s v="H"/>
    <n v="1"/>
    <s v="H"/>
    <n v="19"/>
    <n v="8"/>
    <n v="10"/>
    <n v="9"/>
    <n v="2"/>
    <n v="0"/>
  </r>
  <r>
    <x v="2"/>
    <n v="2.1"/>
    <n v="36"/>
    <n v="296"/>
    <n v="215"/>
    <n v="1"/>
    <s v="D"/>
    <n v="1"/>
    <s v="H"/>
    <n v="11"/>
    <n v="7"/>
    <n v="12"/>
    <n v="3"/>
    <n v="3"/>
    <n v="1"/>
  </r>
  <r>
    <x v="7"/>
    <n v="2.8"/>
    <n v="37"/>
    <n v="398"/>
    <n v="331"/>
    <n v="3"/>
    <s v="H"/>
    <n v="1"/>
    <s v="H"/>
    <n v="20"/>
    <n v="7"/>
    <n v="10"/>
    <n v="2"/>
    <n v="2"/>
    <n v="0"/>
  </r>
  <r>
    <x v="3"/>
    <n v="1.8"/>
    <n v="47"/>
    <n v="393"/>
    <n v="280"/>
    <n v="2"/>
    <s v="A"/>
    <n v="0"/>
    <s v="D"/>
    <n v="18"/>
    <n v="8"/>
    <n v="6"/>
    <n v="8"/>
    <n v="2"/>
    <n v="0"/>
  </r>
  <r>
    <x v="1"/>
    <n v="0.4"/>
    <n v="48"/>
    <n v="434"/>
    <n v="360"/>
    <n v="1"/>
    <s v="D"/>
    <n v="1"/>
    <s v="D"/>
    <n v="11"/>
    <n v="4"/>
    <n v="15"/>
    <n v="8"/>
    <n v="2"/>
    <n v="0"/>
  </r>
  <r>
    <x v="9"/>
    <n v="0.4"/>
    <n v="57"/>
    <n v="545"/>
    <n v="471"/>
    <n v="1"/>
    <s v="A"/>
    <n v="0"/>
    <s v="A"/>
    <n v="9"/>
    <n v="3"/>
    <n v="13"/>
    <n v="1"/>
    <n v="4"/>
    <n v="0"/>
  </r>
  <r>
    <x v="5"/>
    <n v="1"/>
    <n v="52"/>
    <n v="412"/>
    <n v="312"/>
    <n v="1"/>
    <s v="D"/>
    <n v="1"/>
    <s v="D"/>
    <n v="16"/>
    <n v="5"/>
    <n v="15"/>
    <n v="7"/>
    <n v="3"/>
    <n v="0"/>
  </r>
  <r>
    <x v="6"/>
    <n v="0.7"/>
    <n v="33"/>
    <n v="379"/>
    <n v="310"/>
    <n v="1"/>
    <s v="A"/>
    <n v="1"/>
    <s v="A"/>
    <n v="10"/>
    <n v="2"/>
    <n v="10"/>
    <n v="3"/>
    <n v="3"/>
    <n v="0"/>
  </r>
  <r>
    <x v="8"/>
    <n v="2.4"/>
    <n v="62"/>
    <n v="628"/>
    <n v="553"/>
    <n v="1"/>
    <s v="D"/>
    <n v="1"/>
    <s v="H"/>
    <n v="13"/>
    <n v="7"/>
    <n v="9"/>
    <n v="4"/>
    <n v="4"/>
    <n v="0"/>
  </r>
  <r>
    <x v="4"/>
    <n v="1.8"/>
    <n v="35"/>
    <n v="296"/>
    <n v="207"/>
    <n v="2"/>
    <s v="H"/>
    <n v="1"/>
    <s v="H"/>
    <n v="9"/>
    <n v="3"/>
    <n v="16"/>
    <n v="7"/>
    <n v="4"/>
    <n v="0"/>
  </r>
  <r>
    <x v="0"/>
    <n v="1.4"/>
    <n v="53"/>
    <n v="556"/>
    <n v="453"/>
    <n v="0"/>
    <s v="A"/>
    <n v="0"/>
    <s v="A"/>
    <n v="8"/>
    <n v="3"/>
    <n v="7"/>
    <n v="5"/>
    <n v="4"/>
    <n v="0"/>
  </r>
  <r>
    <x v="14"/>
    <n v="1.1000000000000001"/>
    <n v="44"/>
    <n v="505"/>
    <n v="439"/>
    <n v="0"/>
    <s v="A"/>
    <n v="0"/>
    <s v="A"/>
    <n v="6"/>
    <n v="4"/>
    <n v="11"/>
    <n v="0"/>
    <n v="1"/>
    <n v="1"/>
  </r>
  <r>
    <x v="10"/>
    <n v="1.6"/>
    <n v="68"/>
    <n v="617"/>
    <n v="512"/>
    <n v="0"/>
    <s v="D"/>
    <n v="0"/>
    <s v="D"/>
    <n v="21"/>
    <n v="6"/>
    <n v="14"/>
    <n v="9"/>
    <n v="4"/>
    <n v="0"/>
  </r>
  <r>
    <x v="11"/>
    <n v="2.5"/>
    <n v="66"/>
    <n v="652"/>
    <n v="533"/>
    <n v="2"/>
    <s v="D"/>
    <n v="0"/>
    <s v="A"/>
    <n v="20"/>
    <n v="4"/>
    <n v="11"/>
    <n v="5"/>
    <n v="0"/>
    <n v="0"/>
  </r>
  <r>
    <x v="12"/>
    <n v="1.5"/>
    <n v="54"/>
    <n v="451"/>
    <n v="351"/>
    <n v="1"/>
    <s v="D"/>
    <n v="1"/>
    <s v="H"/>
    <n v="21"/>
    <n v="5"/>
    <n v="15"/>
    <n v="3"/>
    <n v="2"/>
    <n v="0"/>
  </r>
  <r>
    <x v="19"/>
    <n v="0.9"/>
    <n v="68"/>
    <n v="654"/>
    <n v="542"/>
    <n v="0"/>
    <s v="A"/>
    <n v="0"/>
    <s v="D"/>
    <n v="14"/>
    <n v="5"/>
    <n v="15"/>
    <n v="7"/>
    <n v="4"/>
    <n v="0"/>
  </r>
  <r>
    <x v="13"/>
    <n v="2.1"/>
    <n v="54"/>
    <n v="581"/>
    <n v="507"/>
    <n v="2"/>
    <s v="H"/>
    <n v="2"/>
    <s v="H"/>
    <n v="18"/>
    <n v="7"/>
    <n v="9"/>
    <n v="12"/>
    <n v="3"/>
    <n v="0"/>
  </r>
  <r>
    <x v="16"/>
    <n v="2.1"/>
    <n v="72"/>
    <n v="709"/>
    <n v="628"/>
    <n v="3"/>
    <s v="H"/>
    <n v="1"/>
    <s v="A"/>
    <n v="17"/>
    <n v="8"/>
    <n v="10"/>
    <n v="6"/>
    <n v="1"/>
    <n v="0"/>
  </r>
  <r>
    <x v="17"/>
    <n v="1.7"/>
    <n v="34"/>
    <n v="317"/>
    <n v="214"/>
    <n v="0"/>
    <s v="A"/>
    <n v="0"/>
    <s v="D"/>
    <n v="19"/>
    <n v="7"/>
    <n v="16"/>
    <n v="6"/>
    <n v="6"/>
    <n v="0"/>
  </r>
  <r>
    <x v="15"/>
    <n v="0.7"/>
    <n v="63"/>
    <n v="553"/>
    <n v="470"/>
    <n v="0"/>
    <s v="A"/>
    <n v="0"/>
    <s v="D"/>
    <n v="15"/>
    <n v="5"/>
    <n v="13"/>
    <n v="7"/>
    <n v="5"/>
    <n v="0"/>
  </r>
  <r>
    <x v="18"/>
    <n v="1.2"/>
    <n v="49"/>
    <n v="483"/>
    <n v="389"/>
    <n v="1"/>
    <s v="A"/>
    <n v="1"/>
    <s v="H"/>
    <n v="12"/>
    <n v="5"/>
    <n v="17"/>
    <n v="4"/>
    <n v="3"/>
    <n v="0"/>
  </r>
  <r>
    <x v="6"/>
    <n v="0.9"/>
    <n v="53"/>
    <n v="542"/>
    <n v="463"/>
    <n v="0"/>
    <s v="A"/>
    <n v="0"/>
    <s v="A"/>
    <n v="15"/>
    <n v="7"/>
    <n v="17"/>
    <n v="6"/>
    <n v="5"/>
    <n v="0"/>
  </r>
  <r>
    <x v="16"/>
    <n v="1.7"/>
    <n v="53"/>
    <n v="480"/>
    <n v="412"/>
    <n v="3"/>
    <s v="H"/>
    <n v="0"/>
    <s v="A"/>
    <n v="9"/>
    <n v="4"/>
    <n v="11"/>
    <n v="6"/>
    <n v="3"/>
    <n v="0"/>
  </r>
  <r>
    <x v="12"/>
    <n v="2.2000000000000002"/>
    <n v="39"/>
    <n v="379"/>
    <n v="305"/>
    <n v="3"/>
    <s v="H"/>
    <n v="2"/>
    <s v="H"/>
    <n v="22"/>
    <n v="11"/>
    <n v="16"/>
    <n v="6"/>
    <n v="6"/>
    <n v="0"/>
  </r>
  <r>
    <x v="9"/>
    <n v="0.7"/>
    <n v="58"/>
    <n v="522"/>
    <n v="426"/>
    <n v="1"/>
    <s v="D"/>
    <n v="0"/>
    <s v="A"/>
    <n v="12"/>
    <n v="2"/>
    <n v="11"/>
    <n v="6"/>
    <n v="1"/>
    <n v="0"/>
  </r>
  <r>
    <x v="19"/>
    <n v="2"/>
    <n v="58"/>
    <n v="619"/>
    <n v="546"/>
    <n v="3"/>
    <s v="H"/>
    <n v="3"/>
    <s v="H"/>
    <n v="19"/>
    <n v="13"/>
    <n v="10"/>
    <n v="3"/>
    <n v="1"/>
    <n v="0"/>
  </r>
  <r>
    <x v="14"/>
    <n v="2.4"/>
    <n v="53"/>
    <n v="517"/>
    <n v="439"/>
    <n v="1"/>
    <s v="D"/>
    <n v="1"/>
    <s v="H"/>
    <n v="11"/>
    <n v="3"/>
    <n v="16"/>
    <n v="2"/>
    <n v="4"/>
    <n v="0"/>
  </r>
  <r>
    <x v="15"/>
    <n v="3.5"/>
    <n v="48"/>
    <n v="485"/>
    <n v="381"/>
    <n v="3"/>
    <s v="H"/>
    <n v="2"/>
    <s v="H"/>
    <n v="23"/>
    <n v="10"/>
    <n v="11"/>
    <n v="9"/>
    <n v="3"/>
    <n v="0"/>
  </r>
  <r>
    <x v="11"/>
    <n v="1"/>
    <n v="33"/>
    <n v="342"/>
    <n v="239"/>
    <n v="0"/>
    <s v="D"/>
    <n v="0"/>
    <s v="D"/>
    <n v="9"/>
    <n v="4"/>
    <n v="7"/>
    <n v="4"/>
    <n v="3"/>
    <n v="0"/>
  </r>
  <r>
    <x v="10"/>
    <n v="1"/>
    <n v="70"/>
    <n v="619"/>
    <n v="510"/>
    <n v="2"/>
    <s v="D"/>
    <n v="2"/>
    <s v="H"/>
    <n v="14"/>
    <n v="3"/>
    <n v="12"/>
    <n v="9"/>
    <n v="3"/>
    <n v="0"/>
  </r>
  <r>
    <x v="13"/>
    <n v="2.1"/>
    <n v="77"/>
    <n v="749"/>
    <n v="669"/>
    <n v="2"/>
    <s v="D"/>
    <n v="1"/>
    <s v="A"/>
    <n v="33"/>
    <n v="11"/>
    <n v="7"/>
    <n v="8"/>
    <n v="3"/>
    <n v="0"/>
  </r>
  <r>
    <x v="4"/>
    <n v="1.6"/>
    <n v="38"/>
    <n v="368"/>
    <n v="285"/>
    <n v="1"/>
    <s v="D"/>
    <n v="0"/>
    <s v="A"/>
    <n v="11"/>
    <n v="4"/>
    <n v="14"/>
    <n v="5"/>
    <n v="4"/>
    <n v="0"/>
  </r>
  <r>
    <x v="2"/>
    <n v="4.4000000000000004"/>
    <n v="74"/>
    <n v="723"/>
    <n v="620"/>
    <n v="4"/>
    <s v="H"/>
    <n v="2"/>
    <s v="H"/>
    <n v="36"/>
    <n v="16"/>
    <n v="11"/>
    <n v="17"/>
    <n v="2"/>
    <n v="0"/>
  </r>
  <r>
    <x v="7"/>
    <n v="0.4"/>
    <n v="57"/>
    <n v="578"/>
    <n v="448"/>
    <n v="1"/>
    <s v="D"/>
    <n v="1"/>
    <s v="H"/>
    <n v="8"/>
    <n v="3"/>
    <n v="2"/>
    <n v="7"/>
    <n v="2"/>
    <n v="0"/>
  </r>
  <r>
    <x v="8"/>
    <n v="4.2"/>
    <n v="41"/>
    <n v="414"/>
    <n v="312"/>
    <n v="4"/>
    <s v="H"/>
    <n v="4"/>
    <s v="H"/>
    <n v="15"/>
    <n v="7"/>
    <n v="11"/>
    <n v="8"/>
    <n v="3"/>
    <n v="0"/>
  </r>
  <r>
    <x v="3"/>
    <n v="0.9"/>
    <n v="41"/>
    <n v="399"/>
    <n v="287"/>
    <n v="2"/>
    <s v="H"/>
    <n v="0"/>
    <s v="A"/>
    <n v="8"/>
    <n v="2"/>
    <n v="13"/>
    <n v="5"/>
    <n v="2"/>
    <n v="0"/>
  </r>
  <r>
    <x v="5"/>
    <n v="0.8"/>
    <n v="41"/>
    <n v="398"/>
    <n v="291"/>
    <n v="0"/>
    <s v="A"/>
    <n v="0"/>
    <s v="D"/>
    <n v="11"/>
    <n v="1"/>
    <n v="11"/>
    <n v="6"/>
    <n v="2"/>
    <n v="0"/>
  </r>
  <r>
    <x v="18"/>
    <n v="0.6"/>
    <n v="45"/>
    <n v="465"/>
    <n v="382"/>
    <n v="1"/>
    <s v="A"/>
    <n v="0"/>
    <s v="A"/>
    <n v="8"/>
    <n v="3"/>
    <n v="16"/>
    <n v="2"/>
    <n v="2"/>
    <n v="0"/>
  </r>
  <r>
    <x v="1"/>
    <n v="1.2"/>
    <n v="44"/>
    <n v="441"/>
    <n v="361"/>
    <n v="2"/>
    <s v="D"/>
    <n v="1"/>
    <s v="A"/>
    <n v="15"/>
    <n v="5"/>
    <n v="10"/>
    <n v="10"/>
    <n v="4"/>
    <n v="0"/>
  </r>
  <r>
    <x v="0"/>
    <n v="1"/>
    <n v="39"/>
    <n v="436"/>
    <n v="336"/>
    <n v="0"/>
    <s v="A"/>
    <n v="0"/>
    <s v="A"/>
    <n v="11"/>
    <n v="2"/>
    <n v="16"/>
    <n v="5"/>
    <n v="5"/>
    <n v="1"/>
  </r>
  <r>
    <x v="17"/>
    <n v="1.3"/>
    <n v="40"/>
    <n v="420"/>
    <n v="321"/>
    <n v="3"/>
    <s v="H"/>
    <n v="3"/>
    <s v="H"/>
    <n v="14"/>
    <n v="6"/>
    <n v="19"/>
    <n v="7"/>
    <n v="2"/>
    <n v="0"/>
  </r>
  <r>
    <x v="11"/>
    <n v="0.6"/>
    <n v="32"/>
    <n v="325"/>
    <n v="221"/>
    <n v="0"/>
    <s v="A"/>
    <n v="0"/>
    <s v="A"/>
    <n v="9"/>
    <n v="5"/>
    <n v="7"/>
    <n v="3"/>
    <n v="4"/>
    <n v="0"/>
  </r>
  <r>
    <x v="2"/>
    <n v="2.8"/>
    <n v="59"/>
    <n v="590"/>
    <n v="505"/>
    <n v="3"/>
    <s v="H"/>
    <n v="0"/>
    <s v="D"/>
    <n v="29"/>
    <n v="6"/>
    <n v="10"/>
    <n v="13"/>
    <n v="0"/>
    <n v="0"/>
  </r>
  <r>
    <x v="7"/>
    <n v="4.2"/>
    <n v="44"/>
    <n v="410"/>
    <n v="308"/>
    <n v="5"/>
    <s v="H"/>
    <n v="4"/>
    <s v="H"/>
    <n v="19"/>
    <n v="12"/>
    <n v="9"/>
    <n v="10"/>
    <n v="2"/>
    <n v="0"/>
  </r>
  <r>
    <x v="9"/>
    <n v="0.8"/>
    <n v="45"/>
    <n v="404"/>
    <n v="306"/>
    <n v="1"/>
    <s v="H"/>
    <n v="1"/>
    <s v="H"/>
    <n v="6"/>
    <n v="2"/>
    <n v="12"/>
    <n v="0"/>
    <n v="4"/>
    <n v="0"/>
  </r>
  <r>
    <x v="13"/>
    <n v="1.6"/>
    <n v="58"/>
    <n v="663"/>
    <n v="592"/>
    <n v="3"/>
    <s v="H"/>
    <n v="1"/>
    <s v="D"/>
    <n v="20"/>
    <n v="7"/>
    <n v="4"/>
    <n v="8"/>
    <n v="2"/>
    <n v="0"/>
  </r>
  <r>
    <x v="6"/>
    <n v="3.6"/>
    <n v="52"/>
    <n v="528"/>
    <n v="452"/>
    <n v="4"/>
    <s v="H"/>
    <n v="2"/>
    <s v="H"/>
    <n v="23"/>
    <n v="13"/>
    <n v="12"/>
    <n v="5"/>
    <n v="0"/>
    <n v="0"/>
  </r>
  <r>
    <x v="3"/>
    <n v="0.7"/>
    <n v="33"/>
    <n v="340"/>
    <n v="246"/>
    <n v="0"/>
    <s v="D"/>
    <n v="0"/>
    <s v="D"/>
    <n v="8"/>
    <n v="2"/>
    <n v="12"/>
    <n v="0"/>
    <n v="1"/>
    <n v="0"/>
  </r>
  <r>
    <x v="16"/>
    <n v="0.5"/>
    <n v="53"/>
    <n v="454"/>
    <n v="359"/>
    <n v="0"/>
    <s v="D"/>
    <n v="0"/>
    <s v="D"/>
    <n v="11"/>
    <n v="1"/>
    <n v="12"/>
    <n v="6"/>
    <n v="1"/>
    <n v="0"/>
  </r>
  <r>
    <x v="8"/>
    <n v="2.2999999999999998"/>
    <n v="65"/>
    <n v="641"/>
    <n v="543"/>
    <n v="1"/>
    <s v="D"/>
    <n v="0"/>
    <s v="D"/>
    <n v="22"/>
    <n v="8"/>
    <n v="12"/>
    <n v="11"/>
    <n v="6"/>
    <n v="0"/>
  </r>
  <r>
    <x v="10"/>
    <n v="1.8"/>
    <n v="41"/>
    <n v="397"/>
    <n v="319"/>
    <n v="3"/>
    <s v="H"/>
    <n v="0"/>
    <s v="A"/>
    <n v="11"/>
    <n v="4"/>
    <n v="14"/>
    <n v="4"/>
    <n v="2"/>
    <n v="0"/>
  </r>
  <r>
    <x v="15"/>
    <n v="1.9"/>
    <n v="57"/>
    <n v="527"/>
    <n v="443"/>
    <n v="4"/>
    <s v="H"/>
    <n v="1"/>
    <s v="D"/>
    <n v="22"/>
    <n v="7"/>
    <n v="10"/>
    <n v="13"/>
    <n v="1"/>
    <n v="0"/>
  </r>
  <r>
    <x v="12"/>
    <n v="1.8"/>
    <n v="52"/>
    <n v="483"/>
    <n v="398"/>
    <n v="1"/>
    <s v="A"/>
    <n v="1"/>
    <s v="D"/>
    <n v="10"/>
    <n v="4"/>
    <n v="8"/>
    <n v="6"/>
    <n v="3"/>
    <n v="1"/>
  </r>
  <r>
    <x v="1"/>
    <n v="1.3"/>
    <n v="55"/>
    <n v="539"/>
    <n v="449"/>
    <n v="0"/>
    <s v="A"/>
    <n v="0"/>
    <s v="A"/>
    <n v="13"/>
    <n v="2"/>
    <n v="12"/>
    <n v="5"/>
    <n v="1"/>
    <n v="0"/>
  </r>
  <r>
    <x v="0"/>
    <n v="1.3"/>
    <n v="50"/>
    <n v="530"/>
    <n v="435"/>
    <n v="2"/>
    <s v="H"/>
    <n v="0"/>
    <s v="A"/>
    <n v="23"/>
    <n v="11"/>
    <n v="14"/>
    <n v="9"/>
    <n v="2"/>
    <n v="0"/>
  </r>
  <r>
    <x v="4"/>
    <n v="2"/>
    <n v="60"/>
    <n v="599"/>
    <n v="479"/>
    <n v="0"/>
    <s v="A"/>
    <n v="0"/>
    <s v="A"/>
    <n v="21"/>
    <n v="6"/>
    <n v="11"/>
    <n v="9"/>
    <n v="2"/>
    <n v="0"/>
  </r>
  <r>
    <x v="14"/>
    <n v="2.1"/>
    <n v="42"/>
    <n v="398"/>
    <n v="317"/>
    <n v="2"/>
    <s v="A"/>
    <n v="2"/>
    <s v="H"/>
    <n v="14"/>
    <n v="7"/>
    <n v="10"/>
    <n v="10"/>
    <n v="5"/>
    <n v="1"/>
  </r>
  <r>
    <x v="17"/>
    <n v="1.8"/>
    <n v="49"/>
    <n v="453"/>
    <n v="346"/>
    <n v="2"/>
    <s v="H"/>
    <n v="0"/>
    <s v="D"/>
    <n v="13"/>
    <n v="4"/>
    <n v="12"/>
    <n v="7"/>
    <n v="1"/>
    <n v="0"/>
  </r>
  <r>
    <x v="18"/>
    <n v="0.8"/>
    <n v="23"/>
    <n v="237"/>
    <n v="158"/>
    <n v="1"/>
    <s v="A"/>
    <n v="1"/>
    <s v="D"/>
    <n v="3"/>
    <n v="2"/>
    <n v="8"/>
    <n v="1"/>
    <n v="4"/>
    <n v="0"/>
  </r>
  <r>
    <x v="19"/>
    <n v="1.9"/>
    <n v="43"/>
    <n v="439"/>
    <n v="345"/>
    <n v="2"/>
    <s v="H"/>
    <n v="1"/>
    <s v="H"/>
    <n v="9"/>
    <n v="5"/>
    <n v="12"/>
    <n v="1"/>
    <n v="4"/>
    <n v="0"/>
  </r>
  <r>
    <x v="5"/>
    <n v="1.7"/>
    <n v="51"/>
    <n v="493"/>
    <n v="391"/>
    <n v="1"/>
    <s v="H"/>
    <n v="0"/>
    <s v="D"/>
    <n v="20"/>
    <n v="6"/>
    <n v="9"/>
    <n v="6"/>
    <n v="2"/>
    <n v="0"/>
  </r>
  <r>
    <x v="9"/>
    <n v="0.8"/>
    <n v="65"/>
    <n v="615"/>
    <n v="518"/>
    <n v="1"/>
    <s v="A"/>
    <n v="1"/>
    <s v="D"/>
    <n v="11"/>
    <n v="1"/>
    <n v="16"/>
    <n v="6"/>
    <n v="5"/>
    <n v="0"/>
  </r>
  <r>
    <x v="16"/>
    <n v="1.8"/>
    <n v="57"/>
    <n v="475"/>
    <n v="383"/>
    <n v="1"/>
    <s v="D"/>
    <n v="0"/>
    <s v="D"/>
    <n v="18"/>
    <n v="8"/>
    <n v="12"/>
    <n v="9"/>
    <n v="7"/>
    <n v="0"/>
  </r>
  <r>
    <x v="7"/>
    <n v="4"/>
    <n v="65"/>
    <n v="612"/>
    <n v="499"/>
    <n v="4"/>
    <s v="H"/>
    <n v="2"/>
    <s v="D"/>
    <n v="20"/>
    <n v="9"/>
    <n v="7"/>
    <n v="5"/>
    <n v="0"/>
    <n v="0"/>
  </r>
  <r>
    <x v="10"/>
    <n v="1.3"/>
    <n v="51"/>
    <n v="500"/>
    <n v="417"/>
    <n v="2"/>
    <s v="D"/>
    <n v="1"/>
    <s v="H"/>
    <n v="19"/>
    <n v="6"/>
    <n v="12"/>
    <n v="9"/>
    <n v="3"/>
    <n v="0"/>
  </r>
  <r>
    <x v="13"/>
    <n v="2.9"/>
    <n v="57"/>
    <n v="660"/>
    <n v="595"/>
    <n v="1"/>
    <s v="H"/>
    <n v="1"/>
    <s v="H"/>
    <n v="22"/>
    <n v="8"/>
    <n v="9"/>
    <n v="12"/>
    <n v="1"/>
    <n v="0"/>
  </r>
  <r>
    <x v="3"/>
    <n v="0.8"/>
    <n v="40"/>
    <n v="429"/>
    <n v="331"/>
    <n v="1"/>
    <s v="D"/>
    <n v="0"/>
    <s v="D"/>
    <n v="10"/>
    <n v="5"/>
    <n v="8"/>
    <n v="4"/>
    <n v="1"/>
    <n v="0"/>
  </r>
  <r>
    <x v="8"/>
    <n v="1.6"/>
    <n v="50"/>
    <n v="495"/>
    <n v="404"/>
    <n v="2"/>
    <s v="H"/>
    <n v="1"/>
    <s v="D"/>
    <n v="17"/>
    <n v="7"/>
    <n v="13"/>
    <n v="7"/>
    <n v="6"/>
    <n v="0"/>
  </r>
  <r>
    <x v="11"/>
    <n v="0.8"/>
    <n v="34"/>
    <n v="296"/>
    <n v="181"/>
    <n v="1"/>
    <s v="H"/>
    <n v="1"/>
    <s v="H"/>
    <n v="14"/>
    <n v="6"/>
    <n v="16"/>
    <n v="8"/>
    <n v="4"/>
    <n v="0"/>
  </r>
  <r>
    <x v="6"/>
    <n v="2.8"/>
    <n v="42"/>
    <n v="436"/>
    <n v="338"/>
    <n v="2"/>
    <s v="H"/>
    <n v="0"/>
    <s v="D"/>
    <n v="12"/>
    <n v="3"/>
    <n v="6"/>
    <n v="6"/>
    <n v="5"/>
    <n v="0"/>
  </r>
  <r>
    <x v="2"/>
    <n v="0.9"/>
    <n v="45"/>
    <n v="415"/>
    <n v="320"/>
    <n v="2"/>
    <s v="D"/>
    <n v="2"/>
    <s v="H"/>
    <n v="9"/>
    <n v="3"/>
    <n v="14"/>
    <n v="1"/>
    <n v="2"/>
    <n v="0"/>
  </r>
  <r>
    <x v="4"/>
    <n v="0.5"/>
    <n v="37"/>
    <n v="321"/>
    <n v="218"/>
    <n v="1"/>
    <s v="H"/>
    <n v="1"/>
    <s v="H"/>
    <n v="9"/>
    <n v="4"/>
    <n v="16"/>
    <n v="4"/>
    <n v="4"/>
    <n v="0"/>
  </r>
  <r>
    <x v="17"/>
    <n v="2"/>
    <n v="36"/>
    <n v="362"/>
    <n v="297"/>
    <n v="2"/>
    <s v="H"/>
    <n v="1"/>
    <s v="H"/>
    <n v="12"/>
    <n v="6"/>
    <n v="11"/>
    <n v="3"/>
    <n v="2"/>
    <n v="0"/>
  </r>
  <r>
    <x v="1"/>
    <n v="1"/>
    <n v="43"/>
    <n v="359"/>
    <n v="266"/>
    <n v="1"/>
    <s v="D"/>
    <n v="0"/>
    <s v="D"/>
    <n v="14"/>
    <n v="2"/>
    <n v="11"/>
    <n v="4"/>
    <n v="4"/>
    <n v="1"/>
  </r>
  <r>
    <x v="19"/>
    <n v="1.6"/>
    <n v="49"/>
    <n v="483"/>
    <n v="389"/>
    <n v="2"/>
    <s v="H"/>
    <n v="0"/>
    <s v="A"/>
    <n v="16"/>
    <n v="8"/>
    <n v="10"/>
    <n v="10"/>
    <n v="1"/>
    <n v="0"/>
  </r>
  <r>
    <x v="5"/>
    <n v="2.2000000000000002"/>
    <n v="54"/>
    <n v="489"/>
    <n v="397"/>
    <n v="3"/>
    <s v="H"/>
    <n v="1"/>
    <s v="H"/>
    <n v="19"/>
    <n v="6"/>
    <n v="7"/>
    <n v="11"/>
    <n v="1"/>
    <n v="0"/>
  </r>
  <r>
    <x v="14"/>
    <n v="0.7"/>
    <n v="65"/>
    <n v="626"/>
    <n v="559"/>
    <n v="1"/>
    <s v="H"/>
    <n v="0"/>
    <s v="D"/>
    <n v="9"/>
    <n v="2"/>
    <n v="14"/>
    <n v="3"/>
    <n v="4"/>
    <n v="0"/>
  </r>
  <r>
    <x v="18"/>
    <n v="1.5"/>
    <n v="57"/>
    <n v="534"/>
    <n v="423"/>
    <n v="2"/>
    <s v="D"/>
    <n v="0"/>
    <s v="D"/>
    <n v="11"/>
    <n v="6"/>
    <n v="7"/>
    <n v="3"/>
    <n v="1"/>
    <n v="0"/>
  </r>
  <r>
    <x v="15"/>
    <n v="2.4"/>
    <n v="51"/>
    <n v="435"/>
    <n v="369"/>
    <n v="4"/>
    <s v="H"/>
    <n v="0"/>
    <s v="A"/>
    <n v="16"/>
    <n v="6"/>
    <n v="14"/>
    <n v="6"/>
    <n v="2"/>
    <n v="0"/>
  </r>
  <r>
    <x v="0"/>
    <n v="2"/>
    <n v="46"/>
    <n v="441"/>
    <n v="344"/>
    <n v="1"/>
    <s v="D"/>
    <n v="0"/>
    <s v="D"/>
    <n v="11"/>
    <n v="4"/>
    <n v="19"/>
    <n v="4"/>
    <n v="6"/>
    <n v="0"/>
  </r>
  <r>
    <x v="12"/>
    <n v="1.3"/>
    <n v="68"/>
    <n v="712"/>
    <n v="595"/>
    <n v="2"/>
    <s v="H"/>
    <n v="0"/>
    <s v="A"/>
    <n v="26"/>
    <n v="12"/>
    <n v="3"/>
    <n v="11"/>
    <n v="2"/>
    <n v="0"/>
  </r>
  <r>
    <x v="7"/>
    <n v="1.5"/>
    <n v="51"/>
    <n v="457"/>
    <n v="333"/>
    <n v="3"/>
    <s v="H"/>
    <n v="1"/>
    <s v="D"/>
    <n v="12"/>
    <n v="6"/>
    <n v="8"/>
    <n v="6"/>
    <n v="2"/>
    <n v="0"/>
  </r>
  <r>
    <x v="11"/>
    <n v="1.5"/>
    <n v="36"/>
    <n v="385"/>
    <n v="293"/>
    <n v="0"/>
    <s v="A"/>
    <n v="0"/>
    <s v="A"/>
    <n v="13"/>
    <n v="5"/>
    <n v="10"/>
    <n v="1"/>
    <n v="1"/>
    <n v="1"/>
  </r>
  <r>
    <x v="6"/>
    <n v="0.8"/>
    <n v="49"/>
    <n v="492"/>
    <n v="374"/>
    <n v="0"/>
    <s v="D"/>
    <n v="0"/>
    <s v="D"/>
    <n v="11"/>
    <n v="6"/>
    <n v="10"/>
    <n v="7"/>
    <n v="1"/>
    <n v="0"/>
  </r>
  <r>
    <x v="18"/>
    <n v="1.3"/>
    <n v="29"/>
    <n v="299"/>
    <n v="227"/>
    <n v="2"/>
    <s v="H"/>
    <n v="1"/>
    <s v="H"/>
    <n v="8"/>
    <n v="4"/>
    <n v="14"/>
    <n v="1"/>
    <n v="1"/>
    <n v="0"/>
  </r>
  <r>
    <x v="10"/>
    <n v="2.2999999999999998"/>
    <n v="40"/>
    <n v="453"/>
    <n v="390"/>
    <n v="2"/>
    <s v="H"/>
    <n v="0"/>
    <s v="A"/>
    <n v="10"/>
    <n v="4"/>
    <n v="12"/>
    <n v="0"/>
    <n v="3"/>
    <n v="0"/>
  </r>
  <r>
    <x v="19"/>
    <n v="2"/>
    <n v="62"/>
    <n v="644"/>
    <n v="564"/>
    <n v="2"/>
    <s v="H"/>
    <n v="1"/>
    <s v="H"/>
    <n v="14"/>
    <n v="5"/>
    <n v="11"/>
    <n v="2"/>
    <n v="0"/>
    <n v="0"/>
  </r>
  <r>
    <x v="0"/>
    <n v="0.8"/>
    <n v="51"/>
    <n v="534"/>
    <n v="446"/>
    <n v="3"/>
    <s v="H"/>
    <n v="2"/>
    <s v="H"/>
    <n v="13"/>
    <n v="3"/>
    <n v="9"/>
    <n v="1"/>
    <n v="0"/>
    <n v="0"/>
  </r>
  <r>
    <x v="5"/>
    <n v="0.6"/>
    <n v="44"/>
    <n v="429"/>
    <n v="319"/>
    <n v="1"/>
    <s v="A"/>
    <n v="1"/>
    <s v="H"/>
    <n v="9"/>
    <n v="3"/>
    <n v="13"/>
    <n v="4"/>
    <n v="1"/>
    <n v="0"/>
  </r>
  <r>
    <x v="15"/>
    <n v="1.5"/>
    <n v="66"/>
    <n v="609"/>
    <n v="494"/>
    <n v="1"/>
    <s v="A"/>
    <n v="0"/>
    <s v="A"/>
    <n v="17"/>
    <n v="5"/>
    <n v="10"/>
    <n v="12"/>
    <n v="1"/>
    <n v="0"/>
  </r>
  <r>
    <x v="8"/>
    <n v="1.5"/>
    <n v="49"/>
    <n v="447"/>
    <n v="376"/>
    <n v="1"/>
    <s v="D"/>
    <n v="0"/>
    <s v="D"/>
    <n v="17"/>
    <n v="3"/>
    <n v="12"/>
    <n v="4"/>
    <n v="4"/>
    <n v="0"/>
  </r>
  <r>
    <x v="9"/>
    <n v="1.1000000000000001"/>
    <n v="37"/>
    <n v="386"/>
    <n v="286"/>
    <n v="1"/>
    <s v="A"/>
    <n v="0"/>
    <s v="A"/>
    <n v="4"/>
    <n v="1"/>
    <n v="15"/>
    <n v="2"/>
    <n v="4"/>
    <n v="0"/>
  </r>
  <r>
    <x v="2"/>
    <n v="1.2"/>
    <n v="66"/>
    <n v="631"/>
    <n v="560"/>
    <n v="3"/>
    <s v="H"/>
    <n v="1"/>
    <s v="H"/>
    <n v="19"/>
    <n v="7"/>
    <n v="10"/>
    <n v="8"/>
    <n v="3"/>
    <n v="0"/>
  </r>
  <r>
    <x v="16"/>
    <n v="3"/>
    <n v="69"/>
    <n v="658"/>
    <n v="554"/>
    <n v="2"/>
    <s v="D"/>
    <n v="1"/>
    <s v="A"/>
    <n v="17"/>
    <n v="5"/>
    <n v="10"/>
    <n v="10"/>
    <n v="3"/>
    <n v="0"/>
  </r>
  <r>
    <x v="17"/>
    <n v="1.6"/>
    <n v="55"/>
    <n v="542"/>
    <n v="442"/>
    <n v="1"/>
    <s v="A"/>
    <n v="0"/>
    <s v="A"/>
    <n v="19"/>
    <n v="5"/>
    <n v="13"/>
    <n v="7"/>
    <n v="2"/>
    <n v="0"/>
  </r>
  <r>
    <x v="3"/>
    <n v="1.2"/>
    <n v="59"/>
    <n v="533"/>
    <n v="440"/>
    <n v="0"/>
    <s v="D"/>
    <n v="0"/>
    <s v="D"/>
    <n v="27"/>
    <n v="5"/>
    <n v="8"/>
    <n v="10"/>
    <n v="0"/>
    <n v="0"/>
  </r>
  <r>
    <x v="12"/>
    <n v="1"/>
    <n v="59"/>
    <n v="603"/>
    <n v="499"/>
    <n v="1"/>
    <s v="A"/>
    <n v="1"/>
    <s v="D"/>
    <n v="10"/>
    <n v="3"/>
    <n v="14"/>
    <n v="7"/>
    <n v="3"/>
    <n v="0"/>
  </r>
  <r>
    <x v="13"/>
    <n v="2.1"/>
    <n v="58"/>
    <n v="618"/>
    <n v="546"/>
    <n v="0"/>
    <s v="A"/>
    <n v="0"/>
    <s v="A"/>
    <n v="23"/>
    <n v="5"/>
    <n v="19"/>
    <n v="9"/>
    <n v="4"/>
    <n v="0"/>
  </r>
  <r>
    <x v="14"/>
    <n v="1.3"/>
    <n v="38"/>
    <n v="396"/>
    <n v="327"/>
    <n v="2"/>
    <s v="A"/>
    <n v="1"/>
    <s v="D"/>
    <n v="7"/>
    <n v="5"/>
    <n v="11"/>
    <n v="3"/>
    <n v="3"/>
    <n v="0"/>
  </r>
  <r>
    <x v="1"/>
    <n v="1.6"/>
    <n v="40"/>
    <n v="462"/>
    <n v="368"/>
    <n v="1"/>
    <s v="D"/>
    <n v="1"/>
    <s v="D"/>
    <n v="11"/>
    <n v="6"/>
    <n v="11"/>
    <n v="4"/>
    <n v="0"/>
    <n v="0"/>
  </r>
  <r>
    <x v="4"/>
    <n v="1.6"/>
    <n v="53"/>
    <n v="576"/>
    <n v="474"/>
    <n v="0"/>
    <s v="A"/>
    <n v="0"/>
    <s v="A"/>
    <n v="18"/>
    <n v="2"/>
    <n v="11"/>
    <n v="8"/>
    <n v="1"/>
    <n v="0"/>
  </r>
  <r>
    <x v="10"/>
    <n v="1.7"/>
    <n v="53"/>
    <n v="511"/>
    <n v="439"/>
    <n v="1"/>
    <s v="D"/>
    <n v="1"/>
    <s v="H"/>
    <n v="22"/>
    <n v="5"/>
    <n v="20"/>
    <n v="7"/>
    <n v="2"/>
    <n v="0"/>
  </r>
  <r>
    <x v="7"/>
    <n v="2.4"/>
    <n v="60"/>
    <n v="627"/>
    <n v="518"/>
    <n v="4"/>
    <s v="H"/>
    <n v="3"/>
    <s v="H"/>
    <n v="13"/>
    <n v="6"/>
    <n v="9"/>
    <n v="5"/>
    <n v="1"/>
    <n v="0"/>
  </r>
  <r>
    <x v="11"/>
    <n v="1.7"/>
    <n v="49"/>
    <n v="450"/>
    <n v="351"/>
    <n v="1"/>
    <s v="D"/>
    <n v="0"/>
    <s v="D"/>
    <n v="16"/>
    <n v="4"/>
    <n v="12"/>
    <n v="8"/>
    <n v="3"/>
    <n v="0"/>
  </r>
  <r>
    <x v="5"/>
    <n v="1.6"/>
    <n v="45"/>
    <n v="354"/>
    <n v="258"/>
    <n v="1"/>
    <s v="H"/>
    <n v="0"/>
    <s v="D"/>
    <n v="12"/>
    <n v="5"/>
    <n v="5"/>
    <n v="8"/>
    <n v="1"/>
    <n v="0"/>
  </r>
  <r>
    <x v="18"/>
    <n v="0.5"/>
    <n v="60"/>
    <n v="571"/>
    <n v="472"/>
    <n v="2"/>
    <s v="A"/>
    <n v="1"/>
    <s v="A"/>
    <n v="10"/>
    <n v="3"/>
    <n v="13"/>
    <n v="3"/>
    <n v="4"/>
    <n v="0"/>
  </r>
  <r>
    <x v="6"/>
    <n v="1.5"/>
    <n v="40"/>
    <n v="348"/>
    <n v="268"/>
    <n v="2"/>
    <s v="A"/>
    <n v="2"/>
    <s v="A"/>
    <n v="12"/>
    <n v="5"/>
    <n v="10"/>
    <n v="2"/>
    <n v="4"/>
    <n v="0"/>
  </r>
  <r>
    <x v="8"/>
    <n v="1.6"/>
    <n v="64"/>
    <n v="656"/>
    <n v="579"/>
    <n v="3"/>
    <s v="H"/>
    <n v="2"/>
    <s v="H"/>
    <n v="17"/>
    <n v="8"/>
    <n v="21"/>
    <n v="3"/>
    <n v="2"/>
    <n v="0"/>
  </r>
  <r>
    <x v="0"/>
    <n v="1.1000000000000001"/>
    <n v="60"/>
    <n v="653"/>
    <n v="580"/>
    <n v="4"/>
    <s v="H"/>
    <n v="2"/>
    <s v="H"/>
    <n v="11"/>
    <n v="5"/>
    <n v="12"/>
    <n v="2"/>
    <n v="2"/>
    <n v="0"/>
  </r>
  <r>
    <x v="15"/>
    <n v="0.8"/>
    <n v="51"/>
    <n v="532"/>
    <n v="449"/>
    <n v="1"/>
    <s v="D"/>
    <n v="0"/>
    <s v="D"/>
    <n v="8"/>
    <n v="3"/>
    <n v="4"/>
    <n v="7"/>
    <n v="0"/>
    <n v="0"/>
  </r>
  <r>
    <x v="19"/>
    <n v="3.4"/>
    <n v="44"/>
    <n v="459"/>
    <n v="376"/>
    <n v="2"/>
    <s v="H"/>
    <n v="1"/>
    <s v="H"/>
    <n v="18"/>
    <n v="7"/>
    <n v="9"/>
    <n v="7"/>
    <n v="1"/>
    <n v="0"/>
  </r>
  <r>
    <x v="1"/>
    <n v="0.5"/>
    <n v="54"/>
    <n v="563"/>
    <n v="456"/>
    <n v="0"/>
    <s v="A"/>
    <n v="0"/>
    <s v="D"/>
    <n v="9"/>
    <n v="2"/>
    <n v="14"/>
    <n v="4"/>
    <n v="2"/>
    <n v="0"/>
  </r>
  <r>
    <x v="9"/>
    <n v="1.7"/>
    <n v="39"/>
    <n v="409"/>
    <n v="304"/>
    <n v="3"/>
    <s v="H"/>
    <n v="1"/>
    <s v="H"/>
    <n v="8"/>
    <n v="6"/>
    <n v="9"/>
    <n v="3"/>
    <n v="2"/>
    <n v="0"/>
  </r>
  <r>
    <x v="3"/>
    <n v="1"/>
    <n v="44"/>
    <n v="407"/>
    <n v="317"/>
    <n v="4"/>
    <s v="H"/>
    <n v="2"/>
    <s v="H"/>
    <n v="13"/>
    <n v="4"/>
    <n v="10"/>
    <n v="3"/>
    <n v="2"/>
    <n v="0"/>
  </r>
  <r>
    <x v="13"/>
    <n v="2.4"/>
    <n v="66"/>
    <n v="620"/>
    <n v="545"/>
    <n v="3"/>
    <s v="H"/>
    <n v="2"/>
    <s v="H"/>
    <n v="17"/>
    <n v="7"/>
    <n v="7"/>
    <n v="8"/>
    <n v="2"/>
    <n v="0"/>
  </r>
  <r>
    <x v="4"/>
    <n v="2.1"/>
    <n v="42"/>
    <n v="402"/>
    <n v="307"/>
    <n v="3"/>
    <s v="D"/>
    <n v="1"/>
    <s v="H"/>
    <n v="17"/>
    <n v="6"/>
    <n v="9"/>
    <n v="5"/>
    <n v="2"/>
    <n v="0"/>
  </r>
  <r>
    <x v="14"/>
    <n v="1.6"/>
    <n v="45"/>
    <n v="467"/>
    <n v="402"/>
    <n v="1"/>
    <s v="A"/>
    <n v="1"/>
    <s v="A"/>
    <n v="6"/>
    <n v="4"/>
    <n v="7"/>
    <n v="5"/>
    <n v="1"/>
    <n v="1"/>
  </r>
  <r>
    <x v="2"/>
    <n v="2.1"/>
    <n v="51"/>
    <n v="508"/>
    <n v="425"/>
    <n v="2"/>
    <s v="H"/>
    <n v="0"/>
    <s v="D"/>
    <n v="14"/>
    <n v="6"/>
    <n v="12"/>
    <n v="13"/>
    <n v="1"/>
    <n v="0"/>
  </r>
  <r>
    <x v="16"/>
    <n v="2.4"/>
    <n v="49"/>
    <n v="427"/>
    <n v="350"/>
    <n v="3"/>
    <s v="H"/>
    <n v="3"/>
    <s v="H"/>
    <n v="20"/>
    <n v="10"/>
    <n v="11"/>
    <n v="10"/>
    <n v="2"/>
    <n v="0"/>
  </r>
  <r>
    <x v="12"/>
    <n v="1.1000000000000001"/>
    <n v="43"/>
    <n v="419"/>
    <n v="330"/>
    <n v="3"/>
    <s v="H"/>
    <n v="1"/>
    <s v="H"/>
    <n v="6"/>
    <n v="2"/>
    <n v="7"/>
    <n v="5"/>
    <n v="2"/>
    <n v="0"/>
  </r>
  <r>
    <x v="17"/>
    <n v="3.5"/>
    <n v="35"/>
    <n v="290"/>
    <n v="194"/>
    <n v="1"/>
    <s v="H"/>
    <n v="1"/>
    <s v="H"/>
    <n v="21"/>
    <n v="8"/>
    <n v="15"/>
    <n v="5"/>
    <n v="2"/>
    <n v="0"/>
  </r>
  <r>
    <x v="16"/>
    <n v="2.2999999999999998"/>
    <n v="47"/>
    <n v="462"/>
    <n v="383"/>
    <n v="1"/>
    <s v="H"/>
    <n v="1"/>
    <s v="H"/>
    <n v="18"/>
    <n v="5"/>
    <n v="18"/>
    <n v="14"/>
    <n v="1"/>
    <n v="0"/>
  </r>
  <r>
    <x v="7"/>
    <n v="1.2"/>
    <n v="43"/>
    <n v="427"/>
    <n v="331"/>
    <n v="4"/>
    <s v="H"/>
    <n v="2"/>
    <s v="D"/>
    <n v="11"/>
    <n v="8"/>
    <n v="10"/>
    <n v="3"/>
    <n v="3"/>
    <n v="0"/>
  </r>
  <r>
    <x v="11"/>
    <n v="1.3"/>
    <n v="32"/>
    <n v="364"/>
    <n v="276"/>
    <n v="2"/>
    <s v="D"/>
    <n v="1"/>
    <s v="D"/>
    <n v="12"/>
    <n v="3"/>
    <n v="4"/>
    <n v="6"/>
    <n v="1"/>
    <n v="0"/>
  </r>
  <r>
    <x v="0"/>
    <n v="1.6"/>
    <n v="71"/>
    <n v="642"/>
    <n v="548"/>
    <n v="2"/>
    <s v="A"/>
    <n v="1"/>
    <s v="D"/>
    <n v="17"/>
    <n v="7"/>
    <n v="10"/>
    <n v="5"/>
    <n v="0"/>
    <n v="0"/>
  </r>
  <r>
    <x v="12"/>
    <n v="0.2"/>
    <n v="34"/>
    <n v="328"/>
    <n v="233"/>
    <n v="1"/>
    <s v="D"/>
    <n v="1"/>
    <s v="H"/>
    <n v="2"/>
    <n v="2"/>
    <n v="10"/>
    <n v="0"/>
    <n v="4"/>
    <n v="0"/>
  </r>
  <r>
    <x v="1"/>
    <n v="1.3"/>
    <n v="44"/>
    <n v="377"/>
    <n v="268"/>
    <n v="1"/>
    <s v="A"/>
    <n v="1"/>
    <s v="H"/>
    <n v="18"/>
    <n v="5"/>
    <n v="9"/>
    <n v="6"/>
    <n v="2"/>
    <n v="0"/>
  </r>
  <r>
    <x v="9"/>
    <n v="1.3"/>
    <n v="56"/>
    <n v="570"/>
    <n v="472"/>
    <n v="2"/>
    <s v="D"/>
    <n v="0"/>
    <s v="A"/>
    <n v="10"/>
    <n v="3"/>
    <n v="9"/>
    <n v="5"/>
    <n v="1"/>
    <n v="0"/>
  </r>
  <r>
    <x v="15"/>
    <n v="2.8"/>
    <n v="39"/>
    <n v="355"/>
    <n v="286"/>
    <n v="3"/>
    <s v="A"/>
    <n v="2"/>
    <s v="H"/>
    <n v="13"/>
    <n v="5"/>
    <n v="17"/>
    <n v="5"/>
    <n v="2"/>
    <n v="0"/>
  </r>
  <r>
    <x v="6"/>
    <n v="1"/>
    <n v="54"/>
    <n v="480"/>
    <n v="375"/>
    <n v="2"/>
    <s v="H"/>
    <n v="0"/>
    <s v="D"/>
    <n v="19"/>
    <n v="4"/>
    <n v="12"/>
    <n v="11"/>
    <n v="5"/>
    <n v="0"/>
  </r>
  <r>
    <x v="2"/>
    <n v="1.2"/>
    <n v="76"/>
    <n v="746"/>
    <n v="666"/>
    <n v="0"/>
    <s v="D"/>
    <n v="0"/>
    <s v="D"/>
    <n v="13"/>
    <n v="5"/>
    <n v="6"/>
    <n v="8"/>
    <n v="0"/>
    <n v="0"/>
  </r>
  <r>
    <x v="19"/>
    <n v="2.1"/>
    <n v="61"/>
    <n v="586"/>
    <n v="498"/>
    <n v="2"/>
    <s v="D"/>
    <n v="0"/>
    <s v="A"/>
    <n v="16"/>
    <n v="4"/>
    <n v="10"/>
    <n v="5"/>
    <n v="3"/>
    <n v="1"/>
  </r>
  <r>
    <x v="4"/>
    <n v="3.8"/>
    <n v="59"/>
    <n v="668"/>
    <n v="578"/>
    <n v="4"/>
    <s v="H"/>
    <n v="1"/>
    <s v="H"/>
    <n v="27"/>
    <n v="11"/>
    <n v="7"/>
    <n v="5"/>
    <n v="3"/>
    <n v="0"/>
  </r>
  <r>
    <x v="18"/>
    <n v="1.3"/>
    <n v="54"/>
    <n v="549"/>
    <n v="443"/>
    <n v="1"/>
    <s v="A"/>
    <n v="0"/>
    <s v="A"/>
    <n v="16"/>
    <n v="6"/>
    <n v="13"/>
    <n v="7"/>
    <n v="0"/>
    <n v="1"/>
  </r>
  <r>
    <x v="5"/>
    <n v="1.7"/>
    <n v="50"/>
    <n v="501"/>
    <n v="441"/>
    <n v="2"/>
    <s v="H"/>
    <n v="0"/>
    <s v="D"/>
    <n v="17"/>
    <n v="6"/>
    <n v="12"/>
    <n v="4"/>
    <n v="0"/>
    <n v="0"/>
  </r>
  <r>
    <x v="10"/>
    <n v="1"/>
    <n v="64"/>
    <n v="613"/>
    <n v="528"/>
    <n v="1"/>
    <s v="A"/>
    <n v="0"/>
    <s v="A"/>
    <n v="17"/>
    <n v="5"/>
    <n v="11"/>
    <n v="8"/>
    <n v="1"/>
    <n v="0"/>
  </r>
  <r>
    <x v="13"/>
    <n v="0.9"/>
    <n v="52"/>
    <n v="538"/>
    <n v="453"/>
    <n v="1"/>
    <s v="A"/>
    <n v="1"/>
    <s v="H"/>
    <n v="10"/>
    <n v="3"/>
    <n v="5"/>
    <n v="8"/>
    <n v="1"/>
    <n v="0"/>
  </r>
  <r>
    <x v="8"/>
    <n v="2.2000000000000002"/>
    <n v="62"/>
    <n v="585"/>
    <n v="483"/>
    <n v="2"/>
    <s v="H"/>
    <n v="1"/>
    <s v="H"/>
    <n v="26"/>
    <n v="8"/>
    <n v="11"/>
    <n v="8"/>
    <n v="0"/>
    <n v="1"/>
  </r>
  <r>
    <x v="14"/>
    <n v="0.8"/>
    <n v="42"/>
    <n v="458"/>
    <n v="392"/>
    <n v="0"/>
    <s v="A"/>
    <n v="0"/>
    <s v="A"/>
    <n v="9"/>
    <n v="3"/>
    <n v="8"/>
    <n v="2"/>
    <n v="1"/>
    <n v="0"/>
  </r>
  <r>
    <x v="17"/>
    <n v="1.9"/>
    <n v="52"/>
    <n v="491"/>
    <n v="362"/>
    <n v="1"/>
    <s v="D"/>
    <n v="0"/>
    <s v="D"/>
    <n v="29"/>
    <n v="9"/>
    <n v="6"/>
    <n v="12"/>
    <n v="0"/>
    <n v="0"/>
  </r>
  <r>
    <x v="16"/>
    <n v="1.6"/>
    <n v="44"/>
    <n v="451"/>
    <n v="383"/>
    <n v="2"/>
    <s v="H"/>
    <n v="1"/>
    <s v="H"/>
    <n v="11"/>
    <n v="6"/>
    <n v="14"/>
    <n v="5"/>
    <n v="3"/>
    <n v="0"/>
  </r>
  <r>
    <x v="7"/>
    <n v="0.7"/>
    <n v="64"/>
    <n v="589"/>
    <n v="472"/>
    <n v="0"/>
    <s v="A"/>
    <n v="0"/>
    <s v="A"/>
    <n v="7"/>
    <n v="3"/>
    <n v="9"/>
    <n v="9"/>
    <n v="3"/>
    <n v="0"/>
  </r>
  <r>
    <x v="1"/>
    <n v="0.7"/>
    <n v="42"/>
    <n v="462"/>
    <n v="374"/>
    <n v="0"/>
    <s v="A"/>
    <n v="0"/>
    <s v="A"/>
    <n v="10"/>
    <n v="2"/>
    <n v="9"/>
    <n v="2"/>
    <n v="2"/>
    <n v="0"/>
  </r>
  <r>
    <x v="6"/>
    <n v="1.2"/>
    <n v="47"/>
    <n v="418"/>
    <n v="311"/>
    <n v="1"/>
    <s v="D"/>
    <n v="0"/>
    <s v="D"/>
    <n v="11"/>
    <n v="4"/>
    <n v="14"/>
    <n v="8"/>
    <n v="2"/>
    <n v="0"/>
  </r>
  <r>
    <x v="11"/>
    <n v="1.6"/>
    <n v="42"/>
    <n v="422"/>
    <n v="336"/>
    <n v="1"/>
    <s v="A"/>
    <n v="1"/>
    <s v="A"/>
    <n v="15"/>
    <n v="6"/>
    <n v="9"/>
    <n v="3"/>
    <n v="2"/>
    <n v="0"/>
  </r>
  <r>
    <x v="3"/>
    <n v="1"/>
    <n v="25"/>
    <n v="231"/>
    <n v="163"/>
    <n v="0"/>
    <s v="D"/>
    <n v="0"/>
    <s v="D"/>
    <n v="5"/>
    <n v="4"/>
    <n v="20"/>
    <n v="2"/>
    <n v="4"/>
    <n v="0"/>
  </r>
  <r>
    <x v="12"/>
    <n v="0.9"/>
    <n v="57"/>
    <n v="598"/>
    <n v="499"/>
    <n v="0"/>
    <s v="D"/>
    <n v="0"/>
    <s v="D"/>
    <n v="16"/>
    <n v="5"/>
    <n v="8"/>
    <n v="6"/>
    <n v="1"/>
    <n v="0"/>
  </r>
  <r>
    <x v="9"/>
    <n v="0.8"/>
    <n v="54"/>
    <n v="595"/>
    <n v="500"/>
    <n v="0"/>
    <s v="A"/>
    <n v="0"/>
    <s v="A"/>
    <n v="9"/>
    <n v="5"/>
    <n v="15"/>
    <n v="6"/>
    <n v="2"/>
    <n v="0"/>
  </r>
  <r>
    <x v="0"/>
    <n v="2.2000000000000002"/>
    <n v="60"/>
    <n v="537"/>
    <n v="426"/>
    <n v="0"/>
    <s v="A"/>
    <n v="0"/>
    <s v="A"/>
    <n v="23"/>
    <n v="7"/>
    <n v="11"/>
    <n v="13"/>
    <n v="1"/>
    <n v="0"/>
  </r>
  <r>
    <x v="15"/>
    <n v="1.3"/>
    <n v="52"/>
    <n v="589"/>
    <n v="490"/>
    <n v="3"/>
    <s v="A"/>
    <n v="1"/>
    <s v="A"/>
    <n v="9"/>
    <n v="5"/>
    <n v="7"/>
    <n v="7"/>
    <n v="1"/>
    <n v="0"/>
  </r>
  <r>
    <x v="13"/>
    <n v="2.1"/>
    <n v="66"/>
    <n v="689"/>
    <n v="615"/>
    <n v="1"/>
    <s v="D"/>
    <n v="1"/>
    <s v="D"/>
    <n v="24"/>
    <n v="5"/>
    <n v="5"/>
    <n v="8"/>
    <n v="1"/>
    <n v="0"/>
  </r>
  <r>
    <x v="17"/>
    <n v="1.4"/>
    <n v="52"/>
    <n v="512"/>
    <n v="405"/>
    <n v="0"/>
    <s v="D"/>
    <n v="0"/>
    <s v="D"/>
    <n v="18"/>
    <n v="4"/>
    <n v="13"/>
    <n v="5"/>
    <n v="2"/>
    <n v="0"/>
  </r>
  <r>
    <x v="8"/>
    <n v="1.1000000000000001"/>
    <n v="47"/>
    <n v="543"/>
    <n v="443"/>
    <n v="1"/>
    <s v="A"/>
    <n v="1"/>
    <s v="H"/>
    <n v="12"/>
    <n v="8"/>
    <n v="13"/>
    <n v="3"/>
    <n v="1"/>
    <n v="0"/>
  </r>
  <r>
    <x v="4"/>
    <n v="2.7"/>
    <n v="62"/>
    <n v="585"/>
    <n v="520"/>
    <n v="3"/>
    <s v="H"/>
    <n v="1"/>
    <s v="H"/>
    <n v="22"/>
    <n v="8"/>
    <n v="15"/>
    <n v="9"/>
    <n v="2"/>
    <n v="0"/>
  </r>
  <r>
    <x v="5"/>
    <n v="1.1000000000000001"/>
    <n v="30"/>
    <n v="287"/>
    <n v="202"/>
    <n v="1"/>
    <s v="H"/>
    <n v="1"/>
    <s v="H"/>
    <n v="10"/>
    <n v="3"/>
    <n v="12"/>
    <n v="2"/>
    <n v="3"/>
    <n v="0"/>
  </r>
  <r>
    <x v="14"/>
    <n v="1.4"/>
    <n v="54"/>
    <n v="519"/>
    <n v="429"/>
    <n v="0"/>
    <s v="A"/>
    <n v="0"/>
    <s v="D"/>
    <n v="18"/>
    <n v="5"/>
    <n v="15"/>
    <n v="2"/>
    <n v="1"/>
    <n v="0"/>
  </r>
  <r>
    <x v="18"/>
    <n v="0.9"/>
    <n v="51"/>
    <n v="514"/>
    <n v="417"/>
    <n v="2"/>
    <s v="H"/>
    <n v="0"/>
    <s v="D"/>
    <n v="7"/>
    <n v="4"/>
    <n v="12"/>
    <n v="4"/>
    <n v="2"/>
    <n v="0"/>
  </r>
  <r>
    <x v="19"/>
    <n v="2"/>
    <n v="68"/>
    <n v="721"/>
    <n v="621"/>
    <n v="3"/>
    <s v="H"/>
    <n v="1"/>
    <s v="D"/>
    <n v="19"/>
    <n v="7"/>
    <n v="17"/>
    <n v="14"/>
    <n v="3"/>
    <n v="0"/>
  </r>
  <r>
    <x v="10"/>
    <n v="1.3"/>
    <n v="57"/>
    <n v="529"/>
    <n v="421"/>
    <n v="0"/>
    <s v="D"/>
    <n v="0"/>
    <s v="D"/>
    <n v="24"/>
    <n v="7"/>
    <n v="6"/>
    <n v="5"/>
    <n v="0"/>
    <n v="0"/>
  </r>
  <r>
    <x v="2"/>
    <n v="1.8"/>
    <n v="68"/>
    <n v="707"/>
    <n v="624"/>
    <n v="1"/>
    <s v="H"/>
    <n v="1"/>
    <s v="H"/>
    <n v="13"/>
    <n v="5"/>
    <n v="7"/>
    <n v="5"/>
    <n v="1"/>
    <n v="0"/>
  </r>
  <r>
    <x v="9"/>
    <n v="1.3"/>
    <n v="53"/>
    <n v="618"/>
    <n v="561"/>
    <n v="0"/>
    <s v="A"/>
    <n v="0"/>
    <s v="A"/>
    <n v="11"/>
    <n v="4"/>
    <n v="11"/>
    <n v="4"/>
    <n v="2"/>
    <n v="0"/>
  </r>
  <r>
    <x v="11"/>
    <n v="2"/>
    <n v="47"/>
    <n v="427"/>
    <n v="316"/>
    <n v="2"/>
    <s v="H"/>
    <n v="1"/>
    <s v="D"/>
    <n v="19"/>
    <n v="10"/>
    <n v="18"/>
    <n v="8"/>
    <n v="2"/>
    <n v="0"/>
  </r>
  <r>
    <x v="3"/>
    <n v="0.9"/>
    <n v="64"/>
    <n v="564"/>
    <n v="440"/>
    <n v="0"/>
    <s v="A"/>
    <n v="0"/>
    <s v="A"/>
    <n v="13"/>
    <n v="2"/>
    <n v="13"/>
    <n v="5"/>
    <n v="4"/>
    <n v="0"/>
  </r>
  <r>
    <x v="12"/>
    <n v="1.1000000000000001"/>
    <n v="52"/>
    <n v="528"/>
    <n v="417"/>
    <n v="2"/>
    <s v="D"/>
    <n v="1"/>
    <s v="H"/>
    <n v="11"/>
    <n v="6"/>
    <n v="7"/>
    <n v="1"/>
    <n v="1"/>
    <n v="0"/>
  </r>
  <r>
    <x v="15"/>
    <n v="2.2000000000000002"/>
    <n v="48"/>
    <n v="459"/>
    <n v="349"/>
    <n v="2"/>
    <s v="D"/>
    <n v="2"/>
    <s v="H"/>
    <n v="13"/>
    <n v="3"/>
    <n v="9"/>
    <n v="5"/>
    <n v="1"/>
    <n v="0"/>
  </r>
  <r>
    <x v="6"/>
    <n v="0.4"/>
    <n v="46"/>
    <n v="495"/>
    <n v="416"/>
    <n v="0"/>
    <s v="A"/>
    <n v="0"/>
    <s v="A"/>
    <n v="7"/>
    <n v="0"/>
    <n v="7"/>
    <n v="3"/>
    <n v="0"/>
    <n v="0"/>
  </r>
  <r>
    <x v="16"/>
    <n v="1.8"/>
    <n v="59"/>
    <n v="523"/>
    <n v="430"/>
    <n v="2"/>
    <s v="D"/>
    <n v="1"/>
    <s v="D"/>
    <n v="20"/>
    <n v="4"/>
    <n v="9"/>
    <n v="12"/>
    <n v="2"/>
    <n v="0"/>
  </r>
  <r>
    <x v="1"/>
    <n v="1.6"/>
    <n v="24"/>
    <n v="249"/>
    <n v="157"/>
    <n v="2"/>
    <s v="H"/>
    <n v="1"/>
    <s v="H"/>
    <n v="9"/>
    <n v="6"/>
    <n v="9"/>
    <n v="4"/>
    <n v="4"/>
    <n v="0"/>
  </r>
  <r>
    <x v="0"/>
    <n v="0.8"/>
    <n v="52"/>
    <n v="615"/>
    <n v="525"/>
    <n v="0"/>
    <s v="A"/>
    <n v="0"/>
    <s v="A"/>
    <n v="10"/>
    <n v="0"/>
    <n v="13"/>
    <n v="2"/>
    <n v="1"/>
    <n v="0"/>
  </r>
  <r>
    <x v="7"/>
    <n v="0.3"/>
    <n v="50"/>
    <n v="511"/>
    <n v="411"/>
    <n v="1"/>
    <s v="A"/>
    <n v="1"/>
    <s v="D"/>
    <n v="5"/>
    <n v="2"/>
    <n v="6"/>
    <n v="4"/>
    <n v="1"/>
    <n v="0"/>
  </r>
  <r>
    <x v="15"/>
    <n v="0.9"/>
    <n v="56"/>
    <n v="512"/>
    <n v="397"/>
    <n v="1"/>
    <s v="A"/>
    <n v="1"/>
    <s v="A"/>
    <n v="13"/>
    <n v="4"/>
    <n v="11"/>
    <n v="9"/>
    <n v="1"/>
    <n v="0"/>
  </r>
  <r>
    <x v="16"/>
    <n v="1.4"/>
    <n v="60"/>
    <n v="657"/>
    <n v="574"/>
    <n v="2"/>
    <s v="H"/>
    <n v="0"/>
    <s v="D"/>
    <n v="13"/>
    <n v="5"/>
    <n v="10"/>
    <n v="7"/>
    <n v="0"/>
    <n v="0"/>
  </r>
  <r>
    <x v="17"/>
    <n v="1.8"/>
    <n v="58"/>
    <n v="502"/>
    <n v="369"/>
    <n v="1"/>
    <s v="H"/>
    <n v="0"/>
    <s v="D"/>
    <n v="19"/>
    <n v="8"/>
    <n v="15"/>
    <n v="9"/>
    <n v="2"/>
    <n v="0"/>
  </r>
  <r>
    <x v="11"/>
    <n v="1.1000000000000001"/>
    <n v="39"/>
    <n v="385"/>
    <n v="283"/>
    <n v="1"/>
    <s v="D"/>
    <n v="0"/>
    <s v="A"/>
    <n v="13"/>
    <n v="6"/>
    <n v="9"/>
    <n v="6"/>
    <n v="0"/>
    <n v="0"/>
  </r>
  <r>
    <x v="13"/>
    <n v="1.9"/>
    <n v="56"/>
    <n v="583"/>
    <n v="510"/>
    <n v="4"/>
    <s v="H"/>
    <n v="2"/>
    <s v="H"/>
    <n v="10"/>
    <n v="7"/>
    <n v="8"/>
    <n v="7"/>
    <n v="2"/>
    <n v="0"/>
  </r>
  <r>
    <x v="14"/>
    <n v="0.3"/>
    <n v="50"/>
    <n v="494"/>
    <n v="412"/>
    <n v="0"/>
    <s v="A"/>
    <n v="0"/>
    <s v="A"/>
    <n v="8"/>
    <n v="1"/>
    <n v="10"/>
    <n v="2"/>
    <n v="2"/>
    <n v="0"/>
  </r>
  <r>
    <x v="10"/>
    <n v="1.5"/>
    <n v="45"/>
    <n v="451"/>
    <n v="379"/>
    <n v="1"/>
    <s v="D"/>
    <n v="0"/>
    <s v="A"/>
    <n v="11"/>
    <n v="4"/>
    <n v="17"/>
    <n v="2"/>
    <n v="2"/>
    <n v="0"/>
  </r>
  <r>
    <x v="12"/>
    <n v="2.2000000000000002"/>
    <n v="73"/>
    <n v="745"/>
    <n v="633"/>
    <n v="2"/>
    <s v="D"/>
    <n v="0"/>
    <s v="A"/>
    <n v="15"/>
    <n v="4"/>
    <n v="10"/>
    <n v="9"/>
    <n v="1"/>
    <n v="0"/>
  </r>
  <r>
    <x v="19"/>
    <n v="2.7"/>
    <n v="53"/>
    <n v="477"/>
    <n v="388"/>
    <n v="2"/>
    <s v="D"/>
    <n v="0"/>
    <s v="D"/>
    <n v="19"/>
    <n v="6"/>
    <n v="10"/>
    <n v="6"/>
    <n v="2"/>
    <n v="0"/>
  </r>
  <r>
    <x v="18"/>
    <n v="1.5"/>
    <n v="60"/>
    <n v="600"/>
    <n v="491"/>
    <n v="0"/>
    <s v="A"/>
    <n v="0"/>
    <s v="A"/>
    <n v="13"/>
    <n v="6"/>
    <n v="10"/>
    <n v="5"/>
    <n v="1"/>
    <n v="0"/>
  </r>
  <r>
    <x v="7"/>
    <n v="2.5"/>
    <n v="45"/>
    <n v="456"/>
    <n v="354"/>
    <n v="2"/>
    <s v="D"/>
    <n v="0"/>
    <s v="D"/>
    <n v="18"/>
    <n v="6"/>
    <n v="4"/>
    <n v="4"/>
    <n v="0"/>
    <n v="0"/>
  </r>
  <r>
    <x v="8"/>
    <n v="2.5"/>
    <n v="57"/>
    <n v="470"/>
    <n v="382"/>
    <n v="2"/>
    <s v="D"/>
    <n v="1"/>
    <s v="H"/>
    <n v="26"/>
    <n v="10"/>
    <n v="15"/>
    <n v="9"/>
    <n v="2"/>
    <n v="0"/>
  </r>
  <r>
    <x v="6"/>
    <n v="1"/>
    <n v="44"/>
    <n v="442"/>
    <n v="356"/>
    <n v="3"/>
    <s v="H"/>
    <n v="2"/>
    <s v="H"/>
    <n v="4"/>
    <n v="3"/>
    <n v="9"/>
    <n v="0"/>
    <n v="3"/>
    <n v="0"/>
  </r>
  <r>
    <x v="5"/>
    <n v="0.3"/>
    <n v="30"/>
    <n v="268"/>
    <n v="168"/>
    <n v="1"/>
    <s v="D"/>
    <n v="1"/>
    <s v="H"/>
    <n v="6"/>
    <n v="3"/>
    <n v="7"/>
    <n v="0"/>
    <n v="2"/>
    <n v="0"/>
  </r>
  <r>
    <x v="3"/>
    <n v="1.1000000000000001"/>
    <n v="50"/>
    <n v="468"/>
    <n v="363"/>
    <n v="0"/>
    <s v="A"/>
    <n v="0"/>
    <s v="D"/>
    <n v="10"/>
    <n v="3"/>
    <n v="17"/>
    <n v="8"/>
    <n v="2"/>
    <n v="0"/>
  </r>
  <r>
    <x v="9"/>
    <n v="1.7"/>
    <n v="57"/>
    <n v="656"/>
    <n v="549"/>
    <n v="0"/>
    <s v="A"/>
    <n v="0"/>
    <s v="D"/>
    <n v="21"/>
    <n v="4"/>
    <n v="7"/>
    <n v="4"/>
    <n v="0"/>
    <n v="0"/>
  </r>
  <r>
    <x v="4"/>
    <n v="2.1"/>
    <n v="60"/>
    <n v="626"/>
    <n v="534"/>
    <n v="3"/>
    <s v="H"/>
    <n v="1"/>
    <s v="H"/>
    <n v="17"/>
    <n v="5"/>
    <n v="10"/>
    <n v="4"/>
    <n v="0"/>
    <n v="0"/>
  </r>
  <r>
    <x v="2"/>
    <n v="1.4"/>
    <n v="53"/>
    <n v="469"/>
    <n v="378"/>
    <n v="2"/>
    <s v="H"/>
    <n v="2"/>
    <s v="H"/>
    <n v="14"/>
    <n v="4"/>
    <n v="16"/>
    <n v="10"/>
    <n v="3"/>
    <n v="0"/>
  </r>
  <r>
    <x v="1"/>
    <n v="0.3"/>
    <n v="47"/>
    <n v="437"/>
    <n v="357"/>
    <n v="0"/>
    <s v="A"/>
    <n v="0"/>
    <s v="D"/>
    <n v="5"/>
    <n v="3"/>
    <n v="13"/>
    <n v="1"/>
    <n v="2"/>
    <n v="0"/>
  </r>
  <r>
    <x v="0"/>
    <n v="3.4"/>
    <n v="60"/>
    <n v="628"/>
    <n v="522"/>
    <n v="3"/>
    <s v="H"/>
    <n v="0"/>
    <s v="A"/>
    <n v="23"/>
    <n v="9"/>
    <n v="7"/>
    <n v="5"/>
    <n v="1"/>
    <n v="0"/>
  </r>
  <r>
    <x v="4"/>
    <n v="0.8"/>
    <n v="56"/>
    <n v="459"/>
    <n v="347"/>
    <n v="1"/>
    <s v="A"/>
    <n v="1"/>
    <s v="A"/>
    <n v="13"/>
    <n v="5"/>
    <n v="7"/>
    <n v="7"/>
    <n v="1"/>
    <n v="0"/>
  </r>
  <r>
    <x v="7"/>
    <n v="0.7"/>
    <n v="40"/>
    <n v="349"/>
    <n v="267"/>
    <n v="0"/>
    <s v="A"/>
    <n v="0"/>
    <s v="D"/>
    <n v="11"/>
    <n v="6"/>
    <n v="6"/>
    <n v="2"/>
    <n v="2"/>
    <n v="0"/>
  </r>
  <r>
    <x v="9"/>
    <n v="0.6"/>
    <n v="40"/>
    <n v="420"/>
    <n v="317"/>
    <n v="0"/>
    <s v="A"/>
    <n v="0"/>
    <s v="D"/>
    <n v="8"/>
    <n v="4"/>
    <n v="8"/>
    <n v="5"/>
    <n v="3"/>
    <n v="0"/>
  </r>
  <r>
    <x v="6"/>
    <n v="0.3"/>
    <n v="53"/>
    <n v="576"/>
    <n v="466"/>
    <n v="0"/>
    <s v="A"/>
    <n v="0"/>
    <s v="D"/>
    <n v="7"/>
    <n v="0"/>
    <n v="13"/>
    <n v="2"/>
    <n v="1"/>
    <n v="1"/>
  </r>
  <r>
    <x v="2"/>
    <n v="1.3"/>
    <n v="66"/>
    <n v="543"/>
    <n v="451"/>
    <n v="2"/>
    <s v="D"/>
    <n v="1"/>
    <s v="H"/>
    <n v="18"/>
    <n v="6"/>
    <n v="10"/>
    <n v="10"/>
    <n v="2"/>
    <n v="0"/>
  </r>
  <r>
    <x v="3"/>
    <n v="1.8"/>
    <n v="36"/>
    <n v="366"/>
    <n v="289"/>
    <n v="3"/>
    <s v="H"/>
    <n v="3"/>
    <s v="H"/>
    <n v="12"/>
    <n v="6"/>
    <n v="14"/>
    <n v="3"/>
    <n v="2"/>
    <n v="0"/>
  </r>
  <r>
    <x v="0"/>
    <n v="1.5"/>
    <n v="51"/>
    <n v="497"/>
    <n v="406"/>
    <n v="1"/>
    <s v="A"/>
    <n v="1"/>
    <s v="D"/>
    <n v="10"/>
    <n v="1"/>
    <n v="13"/>
    <n v="4"/>
    <n v="3"/>
    <n v="0"/>
  </r>
  <r>
    <x v="5"/>
    <n v="1.8"/>
    <n v="45"/>
    <n v="423"/>
    <n v="334"/>
    <n v="3"/>
    <s v="H"/>
    <n v="3"/>
    <s v="H"/>
    <n v="14"/>
    <n v="5"/>
    <n v="4"/>
    <n v="2"/>
    <n v="0"/>
    <n v="0"/>
  </r>
  <r>
    <x v="1"/>
    <n v="0.5"/>
    <n v="33"/>
    <n v="378"/>
    <n v="320"/>
    <n v="0"/>
    <s v="A"/>
    <n v="0"/>
    <s v="A"/>
    <n v="8"/>
    <n v="4"/>
    <n v="4"/>
    <n v="4"/>
    <n v="0"/>
    <n v="0"/>
  </r>
  <r>
    <x v="8"/>
    <n v="3.1"/>
    <n v="63"/>
    <n v="624"/>
    <n v="536"/>
    <n v="3"/>
    <s v="H"/>
    <n v="1"/>
    <s v="D"/>
    <n v="19"/>
    <n v="7"/>
    <n v="8"/>
    <n v="3"/>
    <n v="4"/>
    <n v="0"/>
  </r>
  <r>
    <x v="17"/>
    <n v="1.7"/>
    <n v="50"/>
    <n v="391"/>
    <n v="301"/>
    <n v="5"/>
    <s v="H"/>
    <n v="1"/>
    <s v="H"/>
    <n v="16"/>
    <n v="10"/>
    <n v="9"/>
    <n v="3"/>
    <n v="2"/>
    <n v="0"/>
  </r>
  <r>
    <x v="10"/>
    <n v="0.7"/>
    <n v="69"/>
    <n v="696"/>
    <n v="587"/>
    <n v="0"/>
    <s v="A"/>
    <n v="0"/>
    <s v="A"/>
    <n v="16"/>
    <n v="1"/>
    <n v="8"/>
    <n v="9"/>
    <n v="3"/>
    <n v="0"/>
  </r>
  <r>
    <x v="19"/>
    <n v="2"/>
    <n v="70"/>
    <n v="790"/>
    <n v="696"/>
    <n v="4"/>
    <s v="H"/>
    <n v="3"/>
    <s v="H"/>
    <n v="16"/>
    <n v="6"/>
    <n v="10"/>
    <n v="3"/>
    <n v="0"/>
    <n v="0"/>
  </r>
  <r>
    <x v="14"/>
    <n v="0.8"/>
    <n v="53"/>
    <n v="509"/>
    <n v="421"/>
    <n v="1"/>
    <s v="A"/>
    <n v="1"/>
    <s v="A"/>
    <n v="12"/>
    <n v="5"/>
    <n v="10"/>
    <n v="3"/>
    <n v="1"/>
    <n v="0"/>
  </r>
  <r>
    <x v="18"/>
    <n v="0.7"/>
    <n v="51"/>
    <n v="466"/>
    <n v="384"/>
    <n v="0"/>
    <s v="A"/>
    <n v="0"/>
    <s v="D"/>
    <n v="9"/>
    <n v="4"/>
    <n v="20"/>
    <n v="1"/>
    <n v="0"/>
    <n v="1"/>
  </r>
  <r>
    <x v="13"/>
    <n v="2.2000000000000002"/>
    <n v="56"/>
    <n v="603"/>
    <n v="514"/>
    <n v="3"/>
    <s v="H"/>
    <n v="1"/>
    <s v="D"/>
    <n v="15"/>
    <n v="6"/>
    <n v="6"/>
    <n v="2"/>
    <n v="3"/>
    <n v="0"/>
  </r>
  <r>
    <x v="11"/>
    <n v="1.1000000000000001"/>
    <n v="47"/>
    <n v="350"/>
    <n v="238"/>
    <n v="1"/>
    <s v="A"/>
    <n v="0"/>
    <s v="D"/>
    <n v="16"/>
    <n v="5"/>
    <n v="8"/>
    <n v="4"/>
    <n v="2"/>
    <n v="0"/>
  </r>
  <r>
    <x v="15"/>
    <n v="1"/>
    <n v="61"/>
    <n v="605"/>
    <n v="483"/>
    <n v="1"/>
    <s v="A"/>
    <n v="1"/>
    <s v="H"/>
    <n v="15"/>
    <n v="6"/>
    <n v="6"/>
    <n v="6"/>
    <n v="1"/>
    <n v="0"/>
  </r>
  <r>
    <x v="16"/>
    <n v="0.9"/>
    <n v="46"/>
    <n v="416"/>
    <n v="326"/>
    <n v="1"/>
    <s v="D"/>
    <n v="1"/>
    <s v="H"/>
    <n v="14"/>
    <n v="4"/>
    <n v="13"/>
    <n v="4"/>
    <n v="2"/>
    <n v="0"/>
  </r>
  <r>
    <x v="12"/>
    <n v="0.7"/>
    <n v="51"/>
    <n v="538"/>
    <n v="437"/>
    <n v="0"/>
    <s v="A"/>
    <n v="0"/>
    <s v="D"/>
    <n v="9"/>
    <n v="3"/>
    <n v="7"/>
    <n v="3"/>
    <n v="0"/>
    <n v="0"/>
  </r>
  <r>
    <x v="5"/>
    <n v="3.3"/>
    <n v="38"/>
    <n v="352"/>
    <n v="274"/>
    <n v="7"/>
    <s v="H"/>
    <n v="3"/>
    <s v="H"/>
    <n v="14"/>
    <n v="9"/>
    <n v="8"/>
    <n v="4"/>
    <n v="1"/>
    <n v="0"/>
  </r>
  <r>
    <x v="17"/>
    <n v="1.6"/>
    <n v="49"/>
    <n v="449"/>
    <n v="346"/>
    <n v="0"/>
    <s v="A"/>
    <n v="0"/>
    <s v="A"/>
    <n v="14"/>
    <n v="3"/>
    <n v="15"/>
    <n v="3"/>
    <n v="2"/>
    <n v="0"/>
  </r>
  <r>
    <x v="3"/>
    <n v="2.5"/>
    <n v="48"/>
    <n v="486"/>
    <n v="385"/>
    <n v="4"/>
    <s v="H"/>
    <n v="3"/>
    <s v="H"/>
    <n v="13"/>
    <n v="7"/>
    <n v="7"/>
    <n v="5"/>
    <n v="0"/>
    <n v="0"/>
  </r>
  <r>
    <x v="1"/>
    <n v="1.8"/>
    <n v="57"/>
    <n v="578"/>
    <n v="483"/>
    <n v="1"/>
    <s v="A"/>
    <n v="1"/>
    <s v="D"/>
    <n v="15"/>
    <n v="6"/>
    <n v="11"/>
    <n v="1"/>
    <n v="0"/>
    <n v="0"/>
  </r>
  <r>
    <x v="4"/>
    <n v="0.8"/>
    <n v="49"/>
    <n v="454"/>
    <n v="366"/>
    <n v="1"/>
    <s v="A"/>
    <n v="1"/>
    <s v="H"/>
    <n v="11"/>
    <n v="4"/>
    <n v="10"/>
    <n v="4"/>
    <n v="4"/>
    <n v="0"/>
  </r>
  <r>
    <x v="18"/>
    <n v="1.6"/>
    <n v="32"/>
    <n v="284"/>
    <n v="214"/>
    <n v="2"/>
    <s v="H"/>
    <n v="1"/>
    <s v="H"/>
    <n v="8"/>
    <n v="5"/>
    <n v="20"/>
    <n v="5"/>
    <n v="2"/>
    <n v="0"/>
  </r>
  <r>
    <x v="7"/>
    <n v="2.1"/>
    <n v="54"/>
    <n v="534"/>
    <n v="419"/>
    <n v="0"/>
    <s v="A"/>
    <n v="0"/>
    <s v="A"/>
    <n v="20"/>
    <n v="4"/>
    <n v="4"/>
    <n v="10"/>
    <n v="0"/>
    <n v="0"/>
  </r>
  <r>
    <x v="0"/>
    <n v="1.1000000000000001"/>
    <n v="66"/>
    <n v="608"/>
    <n v="484"/>
    <n v="0"/>
    <s v="A"/>
    <n v="0"/>
    <s v="D"/>
    <n v="17"/>
    <n v="2"/>
    <n v="12"/>
    <n v="11"/>
    <n v="3"/>
    <n v="0"/>
  </r>
  <r>
    <x v="2"/>
    <n v="1"/>
    <n v="46"/>
    <n v="430"/>
    <n v="363"/>
    <n v="5"/>
    <s v="H"/>
    <n v="1"/>
    <s v="H"/>
    <n v="12"/>
    <n v="7"/>
    <n v="6"/>
    <n v="5"/>
    <n v="2"/>
    <n v="0"/>
  </r>
  <r>
    <x v="8"/>
    <n v="1.6"/>
    <n v="68"/>
    <n v="643"/>
    <n v="545"/>
    <n v="2"/>
    <s v="H"/>
    <n v="0"/>
    <s v="A"/>
    <n v="22"/>
    <n v="3"/>
    <n v="11"/>
    <n v="4"/>
    <n v="3"/>
    <n v="0"/>
  </r>
  <r>
    <x v="3"/>
    <n v="1"/>
    <n v="37"/>
    <n v="348"/>
    <n v="235"/>
    <n v="2"/>
    <s v="D"/>
    <n v="1"/>
    <s v="D"/>
    <n v="10"/>
    <n v="3"/>
    <n v="9"/>
    <n v="2"/>
    <n v="2"/>
    <n v="1"/>
  </r>
  <r>
    <x v="10"/>
    <n v="1.4"/>
    <n v="31"/>
    <n v="344"/>
    <n v="265"/>
    <n v="3"/>
    <s v="H"/>
    <n v="2"/>
    <s v="H"/>
    <n v="13"/>
    <n v="5"/>
    <n v="12"/>
    <n v="2"/>
    <n v="1"/>
    <n v="0"/>
  </r>
  <r>
    <x v="9"/>
    <n v="0.2"/>
    <n v="40"/>
    <n v="362"/>
    <n v="258"/>
    <n v="0"/>
    <s v="A"/>
    <n v="0"/>
    <s v="D"/>
    <n v="6"/>
    <n v="2"/>
    <n v="9"/>
    <n v="3"/>
    <n v="2"/>
    <n v="0"/>
  </r>
  <r>
    <x v="16"/>
    <n v="2.4"/>
    <n v="75"/>
    <n v="715"/>
    <n v="622"/>
    <n v="1"/>
    <s v="D"/>
    <n v="0"/>
    <s v="D"/>
    <n v="25"/>
    <n v="6"/>
    <n v="7"/>
    <n v="16"/>
    <n v="0"/>
    <n v="0"/>
  </r>
  <r>
    <x v="12"/>
    <n v="2.1"/>
    <n v="55"/>
    <n v="549"/>
    <n v="464"/>
    <n v="2"/>
    <s v="H"/>
    <n v="1"/>
    <s v="D"/>
    <n v="24"/>
    <n v="10"/>
    <n v="13"/>
    <n v="8"/>
    <n v="0"/>
    <n v="0"/>
  </r>
  <r>
    <x v="13"/>
    <n v="1.9"/>
    <n v="61"/>
    <n v="618"/>
    <n v="564"/>
    <n v="4"/>
    <s v="H"/>
    <n v="3"/>
    <s v="H"/>
    <n v="11"/>
    <n v="7"/>
    <n v="5"/>
    <n v="7"/>
    <n v="0"/>
    <n v="0"/>
  </r>
  <r>
    <x v="14"/>
    <n v="0.8"/>
    <n v="44"/>
    <n v="423"/>
    <n v="325"/>
    <n v="1"/>
    <s v="A"/>
    <n v="0"/>
    <s v="A"/>
    <n v="11"/>
    <n v="4"/>
    <n v="13"/>
    <n v="4"/>
    <n v="1"/>
    <n v="0"/>
  </r>
  <r>
    <x v="6"/>
    <n v="0.8"/>
    <n v="58"/>
    <n v="559"/>
    <n v="453"/>
    <n v="0"/>
    <s v="A"/>
    <n v="0"/>
    <s v="A"/>
    <n v="13"/>
    <n v="3"/>
    <n v="10"/>
    <n v="9"/>
    <n v="1"/>
    <n v="0"/>
  </r>
  <r>
    <x v="11"/>
    <n v="1.6"/>
    <n v="58"/>
    <n v="568"/>
    <n v="427"/>
    <n v="1"/>
    <s v="A"/>
    <n v="0"/>
    <s v="A"/>
    <n v="17"/>
    <n v="6"/>
    <n v="9"/>
    <n v="6"/>
    <n v="0"/>
    <n v="0"/>
  </r>
  <r>
    <x v="19"/>
    <n v="1.7"/>
    <n v="50"/>
    <n v="489"/>
    <n v="392"/>
    <n v="2"/>
    <s v="H"/>
    <n v="2"/>
    <s v="H"/>
    <n v="10"/>
    <n v="3"/>
    <n v="15"/>
    <n v="4"/>
    <n v="2"/>
    <n v="0"/>
  </r>
  <r>
    <x v="15"/>
    <n v="2.2000000000000002"/>
    <n v="55"/>
    <n v="566"/>
    <n v="482"/>
    <n v="1"/>
    <s v="H"/>
    <n v="1"/>
    <s v="H"/>
    <n v="22"/>
    <n v="7"/>
    <n v="13"/>
    <n v="10"/>
    <n v="1"/>
    <n v="0"/>
  </r>
  <r>
    <x v="16"/>
    <n v="0.6"/>
    <n v="52"/>
    <n v="486"/>
    <n v="394"/>
    <n v="2"/>
    <s v="D"/>
    <n v="2"/>
    <s v="H"/>
    <n v="9"/>
    <n v="4"/>
    <n v="8"/>
    <n v="6"/>
    <n v="1"/>
    <n v="0"/>
  </r>
  <r>
    <x v="9"/>
    <n v="0.5"/>
    <n v="48"/>
    <n v="429"/>
    <n v="333"/>
    <n v="0"/>
    <s v="A"/>
    <n v="0"/>
    <s v="A"/>
    <n v="8"/>
    <n v="3"/>
    <n v="10"/>
    <n v="5"/>
    <n v="4"/>
    <n v="0"/>
  </r>
  <r>
    <x v="3"/>
    <n v="1.6"/>
    <n v="38"/>
    <n v="355"/>
    <n v="256"/>
    <n v="2"/>
    <s v="D"/>
    <n v="2"/>
    <s v="H"/>
    <n v="9"/>
    <n v="8"/>
    <n v="12"/>
    <n v="7"/>
    <n v="4"/>
    <n v="0"/>
  </r>
  <r>
    <x v="2"/>
    <n v="1.2"/>
    <n v="68"/>
    <n v="694"/>
    <n v="600"/>
    <n v="0"/>
    <s v="A"/>
    <n v="0"/>
    <s v="A"/>
    <n v="20"/>
    <n v="2"/>
    <n v="16"/>
    <n v="2"/>
    <n v="1"/>
    <n v="1"/>
  </r>
  <r>
    <x v="17"/>
    <n v="0.9"/>
    <n v="46"/>
    <n v="412"/>
    <n v="298"/>
    <n v="0"/>
    <s v="A"/>
    <n v="0"/>
    <s v="A"/>
    <n v="8"/>
    <n v="3"/>
    <n v="17"/>
    <n v="6"/>
    <n v="3"/>
    <n v="1"/>
  </r>
  <r>
    <x v="12"/>
    <n v="0.2"/>
    <n v="62"/>
    <n v="588"/>
    <n v="471"/>
    <n v="0"/>
    <s v="A"/>
    <n v="0"/>
    <s v="A"/>
    <n v="10"/>
    <n v="0"/>
    <n v="10"/>
    <n v="7"/>
    <n v="1"/>
    <n v="0"/>
  </r>
  <r>
    <x v="1"/>
    <n v="1.1000000000000001"/>
    <n v="42"/>
    <n v="391"/>
    <n v="312"/>
    <n v="1"/>
    <s v="A"/>
    <n v="1"/>
    <s v="A"/>
    <n v="17"/>
    <n v="5"/>
    <n v="15"/>
    <n v="4"/>
    <n v="2"/>
    <n v="0"/>
  </r>
  <r>
    <x v="14"/>
    <n v="0.1"/>
    <n v="50"/>
    <n v="467"/>
    <n v="369"/>
    <n v="0"/>
    <s v="A"/>
    <n v="0"/>
    <s v="A"/>
    <n v="6"/>
    <n v="1"/>
    <n v="11"/>
    <n v="5"/>
    <n v="2"/>
    <n v="0"/>
  </r>
  <r>
    <x v="16"/>
    <n v="2.2999999999999998"/>
    <n v="52"/>
    <n v="518"/>
    <n v="441"/>
    <n v="2"/>
    <s v="H"/>
    <n v="0"/>
    <s v="A"/>
    <n v="12"/>
    <n v="6"/>
    <n v="15"/>
    <n v="2"/>
    <n v="1"/>
    <n v="0"/>
  </r>
  <r>
    <x v="4"/>
    <n v="2.9"/>
    <n v="57"/>
    <n v="512"/>
    <n v="407"/>
    <n v="4"/>
    <s v="H"/>
    <n v="4"/>
    <s v="H"/>
    <n v="13"/>
    <n v="5"/>
    <n v="11"/>
    <n v="7"/>
    <n v="1"/>
    <n v="0"/>
  </r>
  <r>
    <x v="13"/>
    <n v="0.6"/>
    <n v="66"/>
    <n v="704"/>
    <n v="627"/>
    <n v="0"/>
    <s v="A"/>
    <n v="0"/>
    <s v="A"/>
    <n v="16"/>
    <n v="5"/>
    <n v="3"/>
    <n v="7"/>
    <n v="0"/>
    <n v="0"/>
  </r>
  <r>
    <x v="10"/>
    <n v="2.4"/>
    <n v="44"/>
    <n v="404"/>
    <n v="285"/>
    <n v="2"/>
    <s v="H"/>
    <n v="1"/>
    <s v="H"/>
    <n v="11"/>
    <n v="4"/>
    <n v="12"/>
    <n v="1"/>
    <n v="2"/>
    <n v="0"/>
  </r>
  <r>
    <x v="11"/>
    <n v="4.3"/>
    <n v="36"/>
    <n v="290"/>
    <n v="202"/>
    <n v="4"/>
    <s v="H"/>
    <n v="1"/>
    <s v="H"/>
    <n v="19"/>
    <n v="6"/>
    <n v="19"/>
    <n v="3"/>
    <n v="3"/>
    <n v="0"/>
  </r>
  <r>
    <x v="18"/>
    <n v="1.3"/>
    <n v="60"/>
    <n v="625"/>
    <n v="535"/>
    <n v="1"/>
    <s v="A"/>
    <n v="1"/>
    <s v="D"/>
    <n v="18"/>
    <n v="5"/>
    <n v="8"/>
    <n v="7"/>
    <n v="1"/>
    <n v="0"/>
  </r>
  <r>
    <x v="8"/>
    <n v="2.4"/>
    <n v="60"/>
    <n v="648"/>
    <n v="585"/>
    <n v="4"/>
    <s v="H"/>
    <n v="3"/>
    <s v="H"/>
    <n v="19"/>
    <n v="10"/>
    <n v="6"/>
    <n v="4"/>
    <n v="1"/>
    <n v="0"/>
  </r>
  <r>
    <x v="7"/>
    <n v="1.4"/>
    <n v="52"/>
    <n v="507"/>
    <n v="411"/>
    <n v="1"/>
    <s v="D"/>
    <n v="1"/>
    <s v="H"/>
    <n v="12"/>
    <n v="3"/>
    <n v="3"/>
    <n v="2"/>
    <n v="2"/>
    <n v="0"/>
  </r>
  <r>
    <x v="0"/>
    <n v="0.7"/>
    <n v="45"/>
    <n v="397"/>
    <n v="313"/>
    <n v="3"/>
    <s v="H"/>
    <n v="2"/>
    <s v="D"/>
    <n v="10"/>
    <n v="6"/>
    <n v="9"/>
    <n v="5"/>
    <n v="4"/>
    <n v="1"/>
  </r>
  <r>
    <x v="5"/>
    <n v="0.4"/>
    <n v="36"/>
    <n v="303"/>
    <n v="213"/>
    <n v="0"/>
    <s v="D"/>
    <n v="0"/>
    <s v="D"/>
    <n v="6"/>
    <n v="2"/>
    <n v="10"/>
    <n v="3"/>
    <n v="1"/>
    <n v="0"/>
  </r>
  <r>
    <x v="15"/>
    <n v="1.3"/>
    <n v="55"/>
    <n v="569"/>
    <n v="497"/>
    <n v="0"/>
    <s v="A"/>
    <n v="0"/>
    <s v="A"/>
    <n v="11"/>
    <n v="6"/>
    <n v="12"/>
    <n v="8"/>
    <n v="3"/>
    <n v="0"/>
  </r>
  <r>
    <x v="19"/>
    <n v="1.7"/>
    <n v="61"/>
    <n v="623"/>
    <n v="555"/>
    <n v="2"/>
    <s v="H"/>
    <n v="1"/>
    <s v="H"/>
    <n v="12"/>
    <n v="3"/>
    <n v="12"/>
    <n v="4"/>
    <n v="0"/>
    <n v="0"/>
  </r>
  <r>
    <x v="6"/>
    <n v="1.3"/>
    <n v="58"/>
    <n v="686"/>
    <n v="602"/>
    <n v="2"/>
    <s v="H"/>
    <n v="2"/>
    <s v="H"/>
    <n v="8"/>
    <n v="2"/>
    <n v="12"/>
    <n v="3"/>
    <n v="0"/>
    <n v="0"/>
  </r>
  <r>
    <x v="5"/>
    <n v="0.7"/>
    <n v="31"/>
    <n v="299"/>
    <n v="230"/>
    <n v="1"/>
    <s v="H"/>
    <n v="0"/>
    <s v="D"/>
    <n v="9"/>
    <n v="4"/>
    <n v="9"/>
    <n v="3"/>
    <n v="3"/>
    <n v="0"/>
  </r>
  <r>
    <x v="10"/>
    <n v="1.5"/>
    <n v="53"/>
    <n v="550"/>
    <n v="463"/>
    <n v="2"/>
    <s v="H"/>
    <n v="1"/>
    <s v="D"/>
    <n v="9"/>
    <n v="4"/>
    <n v="6"/>
    <n v="3"/>
    <n v="0"/>
    <n v="0"/>
  </r>
  <r>
    <x v="11"/>
    <n v="3.2"/>
    <n v="55"/>
    <n v="459"/>
    <n v="336"/>
    <n v="1"/>
    <s v="H"/>
    <n v="0"/>
    <s v="D"/>
    <n v="19"/>
    <n v="4"/>
    <n v="8"/>
    <n v="5"/>
    <n v="4"/>
    <n v="0"/>
  </r>
  <r>
    <x v="19"/>
    <n v="3.9"/>
    <n v="71"/>
    <n v="700"/>
    <n v="623"/>
    <n v="3"/>
    <s v="H"/>
    <n v="0"/>
    <s v="A"/>
    <n v="28"/>
    <n v="7"/>
    <n v="10"/>
    <n v="6"/>
    <n v="2"/>
    <n v="0"/>
  </r>
  <r>
    <x v="7"/>
    <n v="0.8"/>
    <n v="59"/>
    <n v="505"/>
    <n v="415"/>
    <n v="0"/>
    <s v="A"/>
    <n v="0"/>
    <s v="D"/>
    <n v="13"/>
    <n v="3"/>
    <n v="10"/>
    <n v="6"/>
    <n v="2"/>
    <n v="0"/>
  </r>
  <r>
    <x v="18"/>
    <n v="0.8"/>
    <n v="66"/>
    <n v="643"/>
    <n v="554"/>
    <n v="1"/>
    <s v="D"/>
    <n v="1"/>
    <s v="D"/>
    <n v="11"/>
    <n v="3"/>
    <n v="11"/>
    <n v="5"/>
    <n v="2"/>
    <n v="0"/>
  </r>
  <r>
    <x v="8"/>
    <n v="1.7"/>
    <n v="56"/>
    <n v="584"/>
    <n v="488"/>
    <n v="1"/>
    <s v="H"/>
    <n v="0"/>
    <s v="D"/>
    <n v="20"/>
    <n v="7"/>
    <n v="12"/>
    <n v="12"/>
    <n v="1"/>
    <n v="0"/>
  </r>
  <r>
    <x v="15"/>
    <n v="1.5"/>
    <n v="61"/>
    <n v="587"/>
    <n v="475"/>
    <n v="2"/>
    <s v="D"/>
    <n v="0"/>
    <s v="A"/>
    <n v="12"/>
    <n v="4"/>
    <n v="15"/>
    <n v="3"/>
    <n v="3"/>
    <n v="0"/>
  </r>
  <r>
    <x v="0"/>
    <n v="1.5"/>
    <n v="32"/>
    <n v="298"/>
    <n v="219"/>
    <n v="1"/>
    <s v="D"/>
    <n v="1"/>
    <s v="H"/>
    <n v="10"/>
    <n v="6"/>
    <n v="8"/>
    <n v="2"/>
    <n v="0"/>
    <n v="0"/>
  </r>
  <r>
    <x v="6"/>
    <n v="0.7"/>
    <n v="51"/>
    <n v="505"/>
    <n v="393"/>
    <n v="0"/>
    <s v="A"/>
    <n v="0"/>
    <s v="D"/>
    <n v="9"/>
    <n v="2"/>
    <n v="7"/>
    <n v="3"/>
    <n v="0"/>
    <n v="0"/>
  </r>
  <r>
    <x v="3"/>
    <n v="1"/>
    <n v="54"/>
    <n v="550"/>
    <n v="446"/>
    <n v="1"/>
    <s v="D"/>
    <n v="0"/>
    <s v="D"/>
    <n v="13"/>
    <n v="5"/>
    <n v="12"/>
    <n v="6"/>
    <n v="1"/>
    <n v="0"/>
  </r>
  <r>
    <x v="1"/>
    <n v="0.4"/>
    <n v="55"/>
    <n v="480"/>
    <n v="391"/>
    <n v="2"/>
    <s v="A"/>
    <n v="0"/>
    <s v="A"/>
    <n v="11"/>
    <n v="4"/>
    <n v="4"/>
    <n v="6"/>
    <n v="1"/>
    <n v="0"/>
  </r>
  <r>
    <x v="13"/>
    <n v="1.7"/>
    <n v="60"/>
    <n v="535"/>
    <n v="443"/>
    <n v="2"/>
    <s v="D"/>
    <n v="2"/>
    <s v="H"/>
    <n v="11"/>
    <n v="3"/>
    <n v="10"/>
    <n v="4"/>
    <n v="2"/>
    <n v="0"/>
  </r>
  <r>
    <x v="14"/>
    <n v="1.3"/>
    <n v="60"/>
    <n v="645"/>
    <n v="564"/>
    <n v="1"/>
    <s v="A"/>
    <n v="0"/>
    <s v="A"/>
    <n v="10"/>
    <n v="3"/>
    <n v="12"/>
    <n v="5"/>
    <n v="0"/>
    <n v="0"/>
  </r>
  <r>
    <x v="17"/>
    <n v="1.6"/>
    <n v="58"/>
    <n v="539"/>
    <n v="422"/>
    <n v="1"/>
    <s v="A"/>
    <n v="1"/>
    <s v="D"/>
    <n v="17"/>
    <n v="5"/>
    <n v="13"/>
    <n v="4"/>
    <n v="3"/>
    <n v="0"/>
  </r>
  <r>
    <x v="2"/>
    <n v="0.7"/>
    <n v="42"/>
    <n v="390"/>
    <n v="322"/>
    <n v="1"/>
    <s v="H"/>
    <n v="1"/>
    <s v="H"/>
    <n v="12"/>
    <n v="4"/>
    <n v="10"/>
    <n v="5"/>
    <n v="3"/>
    <n v="0"/>
  </r>
  <r>
    <x v="12"/>
    <n v="1"/>
    <n v="57"/>
    <n v="590"/>
    <n v="481"/>
    <n v="2"/>
    <s v="H"/>
    <n v="0"/>
    <s v="D"/>
    <n v="13"/>
    <n v="4"/>
    <n v="13"/>
    <n v="6"/>
    <n v="0"/>
    <n v="0"/>
  </r>
  <r>
    <x v="9"/>
    <n v="1"/>
    <n v="53"/>
    <n v="575"/>
    <n v="455"/>
    <n v="0"/>
    <s v="A"/>
    <n v="0"/>
    <s v="A"/>
    <n v="11"/>
    <n v="3"/>
    <n v="6"/>
    <n v="6"/>
    <n v="2"/>
    <n v="0"/>
  </r>
  <r>
    <x v="2"/>
    <n v="2.2000000000000002"/>
    <n v="51"/>
    <n v="528"/>
    <n v="454"/>
    <n v="2"/>
    <s v="H"/>
    <n v="1"/>
    <s v="H"/>
    <n v="17"/>
    <n v="4"/>
    <n v="2"/>
    <n v="5"/>
    <n v="1"/>
    <n v="0"/>
  </r>
  <r>
    <x v="18"/>
    <n v="1.2"/>
    <n v="42"/>
    <n v="447"/>
    <n v="359"/>
    <n v="1"/>
    <s v="H"/>
    <n v="1"/>
    <s v="H"/>
    <n v="9"/>
    <n v="2"/>
    <n v="16"/>
    <n v="1"/>
    <n v="4"/>
    <n v="0"/>
  </r>
  <r>
    <x v="5"/>
    <n v="0.5"/>
    <n v="32"/>
    <n v="336"/>
    <n v="241"/>
    <n v="1"/>
    <s v="H"/>
    <n v="1"/>
    <s v="H"/>
    <n v="8"/>
    <n v="2"/>
    <n v="5"/>
    <n v="3"/>
    <n v="1"/>
    <n v="0"/>
  </r>
  <r>
    <x v="17"/>
    <n v="1.8"/>
    <n v="63"/>
    <n v="581"/>
    <n v="453"/>
    <n v="1"/>
    <s v="A"/>
    <n v="0"/>
    <s v="A"/>
    <n v="24"/>
    <n v="7"/>
    <n v="14"/>
    <n v="8"/>
    <n v="1"/>
    <n v="0"/>
  </r>
  <r>
    <x v="10"/>
    <n v="0.9"/>
    <n v="56"/>
    <n v="517"/>
    <n v="429"/>
    <n v="0"/>
    <s v="A"/>
    <n v="0"/>
    <s v="D"/>
    <n v="11"/>
    <n v="4"/>
    <n v="16"/>
    <n v="4"/>
    <n v="1"/>
    <n v="0"/>
  </r>
  <r>
    <x v="13"/>
    <n v="2.2000000000000002"/>
    <n v="72"/>
    <n v="810"/>
    <n v="749"/>
    <n v="2"/>
    <s v="H"/>
    <n v="2"/>
    <s v="H"/>
    <n v="18"/>
    <n v="5"/>
    <n v="11"/>
    <n v="5"/>
    <n v="1"/>
    <n v="0"/>
  </r>
  <r>
    <x v="4"/>
    <n v="1.3"/>
    <n v="49"/>
    <n v="444"/>
    <n v="336"/>
    <n v="2"/>
    <s v="H"/>
    <n v="1"/>
    <s v="H"/>
    <n v="21"/>
    <n v="4"/>
    <n v="12"/>
    <n v="4"/>
    <n v="1"/>
    <n v="0"/>
  </r>
  <r>
    <x v="14"/>
    <n v="0.7"/>
    <n v="43"/>
    <n v="424"/>
    <n v="327"/>
    <n v="1"/>
    <s v="D"/>
    <n v="1"/>
    <s v="H"/>
    <n v="8"/>
    <n v="2"/>
    <n v="14"/>
    <n v="2"/>
    <n v="2"/>
    <n v="0"/>
  </r>
  <r>
    <x v="19"/>
    <n v="1.5"/>
    <n v="73"/>
    <n v="670"/>
    <n v="563"/>
    <n v="1"/>
    <s v="H"/>
    <n v="0"/>
    <s v="D"/>
    <n v="17"/>
    <n v="3"/>
    <n v="7"/>
    <n v="11"/>
    <n v="2"/>
    <n v="0"/>
  </r>
  <r>
    <x v="8"/>
    <n v="1"/>
    <n v="51"/>
    <n v="486"/>
    <n v="396"/>
    <n v="1"/>
    <s v="H"/>
    <n v="0"/>
    <s v="D"/>
    <n v="11"/>
    <n v="5"/>
    <n v="7"/>
    <n v="4"/>
    <n v="5"/>
    <n v="0"/>
  </r>
  <r>
    <x v="3"/>
    <n v="1.1000000000000001"/>
    <n v="31"/>
    <n v="220"/>
    <n v="144"/>
    <n v="1"/>
    <s v="D"/>
    <n v="0"/>
    <s v="A"/>
    <n v="5"/>
    <n v="2"/>
    <n v="17"/>
    <n v="3"/>
    <n v="3"/>
    <n v="0"/>
  </r>
  <r>
    <x v="11"/>
    <n v="0.6"/>
    <n v="38"/>
    <n v="359"/>
    <n v="266"/>
    <n v="2"/>
    <s v="H"/>
    <n v="1"/>
    <s v="D"/>
    <n v="8"/>
    <n v="3"/>
    <n v="12"/>
    <n v="2"/>
    <n v="0"/>
    <n v="2"/>
  </r>
  <r>
    <x v="1"/>
    <n v="0.8"/>
    <n v="45"/>
    <n v="367"/>
    <n v="266"/>
    <n v="1"/>
    <s v="A"/>
    <n v="1"/>
    <s v="H"/>
    <n v="6"/>
    <n v="2"/>
    <n v="12"/>
    <n v="4"/>
    <n v="2"/>
    <n v="0"/>
  </r>
  <r>
    <x v="6"/>
    <n v="0.7"/>
    <n v="56"/>
    <n v="526"/>
    <n v="409"/>
    <n v="2"/>
    <s v="D"/>
    <n v="0"/>
    <s v="A"/>
    <n v="9"/>
    <n v="3"/>
    <n v="13"/>
    <n v="4"/>
    <n v="2"/>
    <n v="0"/>
  </r>
  <r>
    <x v="16"/>
    <n v="3"/>
    <n v="52"/>
    <n v="462"/>
    <n v="385"/>
    <n v="2"/>
    <s v="H"/>
    <n v="2"/>
    <s v="H"/>
    <n v="17"/>
    <n v="8"/>
    <n v="7"/>
    <n v="4"/>
    <n v="2"/>
    <n v="0"/>
  </r>
  <r>
    <x v="7"/>
    <n v="1.1000000000000001"/>
    <n v="42"/>
    <n v="375"/>
    <n v="273"/>
    <n v="0"/>
    <s v="D"/>
    <n v="0"/>
    <s v="D"/>
    <n v="9"/>
    <n v="2"/>
    <n v="12"/>
    <n v="3"/>
    <n v="1"/>
    <n v="0"/>
  </r>
  <r>
    <x v="12"/>
    <n v="0.7"/>
    <n v="37"/>
    <n v="367"/>
    <n v="274"/>
    <n v="3"/>
    <s v="H"/>
    <n v="3"/>
    <s v="H"/>
    <n v="12"/>
    <n v="6"/>
    <n v="10"/>
    <n v="4"/>
    <n v="3"/>
    <n v="0"/>
  </r>
  <r>
    <x v="15"/>
    <n v="2.1"/>
    <n v="51"/>
    <n v="520"/>
    <n v="451"/>
    <n v="3"/>
    <s v="H"/>
    <n v="2"/>
    <s v="H"/>
    <n v="13"/>
    <n v="8"/>
    <n v="16"/>
    <n v="4"/>
    <n v="1"/>
    <n v="0"/>
  </r>
  <r>
    <x v="0"/>
    <n v="0.9"/>
    <n v="42"/>
    <n v="423"/>
    <n v="347"/>
    <n v="0"/>
    <s v="D"/>
    <n v="0"/>
    <s v="D"/>
    <n v="13"/>
    <n v="2"/>
    <n v="13"/>
    <n v="5"/>
    <n v="3"/>
    <n v="0"/>
  </r>
  <r>
    <x v="9"/>
    <n v="0.5"/>
    <n v="58"/>
    <n v="602"/>
    <n v="482"/>
    <n v="0"/>
    <s v="A"/>
    <n v="0"/>
    <s v="A"/>
    <n v="7"/>
    <n v="2"/>
    <n v="8"/>
    <n v="12"/>
    <n v="2"/>
    <n v="0"/>
  </r>
  <r>
    <x v="13"/>
    <n v="3.7"/>
    <n v="67"/>
    <n v="768"/>
    <n v="689"/>
    <n v="5"/>
    <s v="H"/>
    <n v="2"/>
    <s v="D"/>
    <n v="21"/>
    <n v="9"/>
    <n v="10"/>
    <n v="1"/>
    <n v="2"/>
    <n v="0"/>
  </r>
  <r>
    <x v="10"/>
    <n v="3.8"/>
    <n v="59"/>
    <n v="562"/>
    <n v="480"/>
    <n v="2"/>
    <s v="D"/>
    <n v="1"/>
    <s v="D"/>
    <n v="21"/>
    <n v="7"/>
    <n v="9"/>
    <n v="3"/>
    <n v="2"/>
    <n v="0"/>
  </r>
  <r>
    <x v="5"/>
    <n v="0.5"/>
    <n v="43"/>
    <n v="368"/>
    <n v="265"/>
    <n v="0"/>
    <s v="A"/>
    <n v="0"/>
    <s v="D"/>
    <n v="10"/>
    <n v="5"/>
    <n v="9"/>
    <n v="1"/>
    <n v="0"/>
    <n v="0"/>
  </r>
  <r>
    <x v="14"/>
    <n v="0.3"/>
    <n v="40"/>
    <n v="383"/>
    <n v="322"/>
    <n v="0"/>
    <s v="A"/>
    <n v="0"/>
    <s v="D"/>
    <n v="7"/>
    <n v="2"/>
    <n v="11"/>
    <n v="2"/>
    <n v="3"/>
    <n v="0"/>
  </r>
  <r>
    <x v="2"/>
    <n v="1"/>
    <n v="63"/>
    <n v="526"/>
    <n v="444"/>
    <n v="1"/>
    <s v="D"/>
    <n v="0"/>
    <s v="D"/>
    <n v="14"/>
    <n v="3"/>
    <n v="7"/>
    <n v="13"/>
    <n v="1"/>
    <n v="0"/>
  </r>
  <r>
    <x v="8"/>
    <n v="2.2000000000000002"/>
    <n v="73"/>
    <n v="656"/>
    <n v="550"/>
    <n v="2"/>
    <s v="D"/>
    <n v="0"/>
    <s v="A"/>
    <n v="34"/>
    <n v="9"/>
    <n v="11"/>
    <n v="15"/>
    <n v="2"/>
    <n v="0"/>
  </r>
  <r>
    <x v="19"/>
    <n v="1.8"/>
    <n v="55"/>
    <n v="539"/>
    <n v="443"/>
    <n v="2"/>
    <s v="H"/>
    <n v="1"/>
    <s v="H"/>
    <n v="15"/>
    <n v="6"/>
    <n v="15"/>
    <n v="10"/>
    <n v="0"/>
    <n v="0"/>
  </r>
  <r>
    <x v="18"/>
    <n v="2.4"/>
    <n v="37"/>
    <n v="370"/>
    <n v="295"/>
    <n v="4"/>
    <s v="H"/>
    <n v="2"/>
    <s v="H"/>
    <n v="13"/>
    <n v="5"/>
    <n v="12"/>
    <n v="1"/>
    <n v="1"/>
    <n v="0"/>
  </r>
  <r>
    <x v="4"/>
    <n v="2.2000000000000002"/>
    <n v="48"/>
    <n v="467"/>
    <n v="367"/>
    <n v="4"/>
    <s v="H"/>
    <n v="1"/>
    <s v="D"/>
    <n v="13"/>
    <n v="6"/>
    <n v="7"/>
    <n v="7"/>
    <n v="0"/>
    <n v="0"/>
  </r>
  <r>
    <x v="17"/>
    <n v="1.4"/>
    <n v="41"/>
    <n v="373"/>
    <n v="261"/>
    <n v="1"/>
    <s v="H"/>
    <n v="1"/>
    <s v="H"/>
    <n v="12"/>
    <n v="3"/>
    <n v="11"/>
    <n v="6"/>
    <n v="3"/>
    <n v="0"/>
  </r>
  <r>
    <x v="4"/>
    <n v="1.5"/>
    <n v="59"/>
    <n v="575"/>
    <n v="481"/>
    <n v="5"/>
    <s v="H"/>
    <n v="4"/>
    <s v="H"/>
    <n v="14"/>
    <n v="7"/>
    <n v="9"/>
    <n v="5"/>
    <n v="2"/>
    <n v="0"/>
  </r>
  <r>
    <x v="7"/>
    <n v="2.1"/>
    <n v="47"/>
    <n v="462"/>
    <n v="367"/>
    <n v="4"/>
    <s v="H"/>
    <n v="1"/>
    <s v="D"/>
    <n v="16"/>
    <n v="8"/>
    <n v="7"/>
    <n v="4"/>
    <n v="3"/>
    <n v="0"/>
  </r>
  <r>
    <x v="11"/>
    <n v="0.4"/>
    <n v="29"/>
    <n v="249"/>
    <n v="151"/>
    <n v="0"/>
    <s v="D"/>
    <n v="0"/>
    <s v="D"/>
    <n v="5"/>
    <n v="0"/>
    <n v="13"/>
    <n v="5"/>
    <n v="3"/>
    <n v="1"/>
  </r>
  <r>
    <x v="3"/>
    <n v="0.9"/>
    <n v="33"/>
    <n v="354"/>
    <n v="271"/>
    <n v="0"/>
    <s v="A"/>
    <n v="0"/>
    <s v="D"/>
    <n v="8"/>
    <n v="3"/>
    <n v="7"/>
    <n v="2"/>
    <n v="4"/>
    <n v="0"/>
  </r>
  <r>
    <x v="6"/>
    <n v="0.9"/>
    <n v="52"/>
    <n v="523"/>
    <n v="462"/>
    <n v="1"/>
    <s v="D"/>
    <n v="0"/>
    <s v="D"/>
    <n v="12"/>
    <n v="4"/>
    <n v="14"/>
    <n v="2"/>
    <n v="2"/>
    <n v="0"/>
  </r>
  <r>
    <x v="16"/>
    <n v="2.2000000000000002"/>
    <n v="48"/>
    <n v="434"/>
    <n v="358"/>
    <n v="4"/>
    <s v="H"/>
    <n v="1"/>
    <s v="D"/>
    <n v="23"/>
    <n v="9"/>
    <n v="9"/>
    <n v="7"/>
    <n v="1"/>
    <n v="0"/>
  </r>
  <r>
    <x v="12"/>
    <n v="0.3"/>
    <n v="41"/>
    <n v="397"/>
    <n v="310"/>
    <n v="1"/>
    <s v="A"/>
    <n v="1"/>
    <s v="H"/>
    <n v="6"/>
    <n v="1"/>
    <n v="13"/>
    <n v="6"/>
    <n v="1"/>
    <n v="0"/>
  </r>
  <r>
    <x v="1"/>
    <n v="0.2"/>
    <n v="25"/>
    <n v="268"/>
    <n v="211"/>
    <n v="0"/>
    <s v="A"/>
    <n v="0"/>
    <s v="A"/>
    <n v="4"/>
    <n v="0"/>
    <n v="10"/>
    <n v="0"/>
    <n v="0"/>
    <n v="1"/>
  </r>
  <r>
    <x v="0"/>
    <n v="1.3"/>
    <n v="59"/>
    <n v="603"/>
    <n v="512"/>
    <n v="0"/>
    <s v="A"/>
    <n v="0"/>
    <s v="D"/>
    <n v="12"/>
    <n v="2"/>
    <n v="11"/>
    <n v="9"/>
    <n v="2"/>
    <n v="0"/>
  </r>
  <r>
    <x v="9"/>
    <n v="0.3"/>
    <n v="42"/>
    <n v="413"/>
    <n v="313"/>
    <n v="0"/>
    <s v="A"/>
    <n v="0"/>
    <s v="D"/>
    <n v="5"/>
    <n v="0"/>
    <n v="11"/>
    <n v="1"/>
    <n v="1"/>
    <n v="0"/>
  </r>
  <r>
    <x v="15"/>
    <n v="2.1"/>
    <n v="69"/>
    <n v="607"/>
    <n v="508"/>
    <n v="1"/>
    <s v="A"/>
    <n v="0"/>
    <s v="A"/>
    <n v="22"/>
    <n v="6"/>
    <n v="11"/>
    <n v="7"/>
    <n v="1"/>
    <n v="0"/>
  </r>
  <r>
    <x v="13"/>
    <n v="1.3"/>
    <n v="61"/>
    <n v="536"/>
    <n v="466"/>
    <n v="2"/>
    <s v="H"/>
    <n v="1"/>
    <s v="D"/>
    <n v="14"/>
    <n v="6"/>
    <n v="9"/>
    <n v="10"/>
    <n v="3"/>
    <n v="0"/>
  </r>
  <r>
    <x v="2"/>
    <n v="1.2"/>
    <n v="67"/>
    <n v="745"/>
    <n v="678"/>
    <n v="2"/>
    <s v="D"/>
    <n v="2"/>
    <s v="H"/>
    <n v="12"/>
    <n v="6"/>
    <n v="4"/>
    <n v="3"/>
    <n v="1"/>
    <n v="0"/>
  </r>
  <r>
    <x v="8"/>
    <n v="0.8"/>
    <n v="55"/>
    <n v="554"/>
    <n v="464"/>
    <n v="1"/>
    <s v="H"/>
    <n v="1"/>
    <s v="H"/>
    <n v="10"/>
    <n v="7"/>
    <n v="11"/>
    <n v="10"/>
    <n v="0"/>
    <n v="0"/>
  </r>
  <r>
    <x v="10"/>
    <n v="1.3"/>
    <n v="53"/>
    <n v="565"/>
    <n v="466"/>
    <n v="3"/>
    <s v="H"/>
    <n v="1"/>
    <s v="H"/>
    <n v="16"/>
    <n v="9"/>
    <n v="7"/>
    <n v="8"/>
    <n v="1"/>
    <n v="0"/>
  </r>
  <r>
    <x v="4"/>
    <n v="2.4"/>
    <n v="77"/>
    <n v="698"/>
    <n v="609"/>
    <n v="3"/>
    <s v="H"/>
    <n v="1"/>
    <s v="H"/>
    <n v="25"/>
    <n v="5"/>
    <n v="9"/>
    <n v="11"/>
    <n v="1"/>
    <n v="0"/>
  </r>
  <r>
    <x v="14"/>
    <n v="0.6"/>
    <n v="35"/>
    <n v="338"/>
    <n v="255"/>
    <n v="1"/>
    <s v="A"/>
    <n v="1"/>
    <s v="H"/>
    <n v="7"/>
    <n v="3"/>
    <n v="10"/>
    <n v="0"/>
    <n v="1"/>
    <n v="0"/>
  </r>
  <r>
    <x v="18"/>
    <n v="2"/>
    <n v="56"/>
    <n v="651"/>
    <n v="567"/>
    <n v="3"/>
    <s v="H"/>
    <n v="1"/>
    <s v="H"/>
    <n v="20"/>
    <n v="6"/>
    <n v="7"/>
    <n v="4"/>
    <n v="1"/>
    <n v="0"/>
  </r>
  <r>
    <x v="17"/>
    <n v="0.5"/>
    <n v="39"/>
    <n v="335"/>
    <n v="235"/>
    <n v="1"/>
    <s v="D"/>
    <n v="1"/>
    <s v="H"/>
    <n v="8"/>
    <n v="1"/>
    <n v="11"/>
    <n v="5"/>
    <n v="4"/>
    <n v="1"/>
  </r>
  <r>
    <x v="19"/>
    <n v="2.2000000000000002"/>
    <n v="61"/>
    <n v="551"/>
    <n v="462"/>
    <n v="5"/>
    <s v="H"/>
    <n v="3"/>
    <s v="H"/>
    <n v="25"/>
    <n v="8"/>
    <n v="16"/>
    <n v="8"/>
    <n v="2"/>
    <n v="0"/>
  </r>
  <r>
    <x v="5"/>
    <n v="0.9"/>
    <n v="55"/>
    <n v="437"/>
    <n v="331"/>
    <n v="0"/>
    <s v="A"/>
    <n v="0"/>
    <s v="A"/>
    <n v="14"/>
    <n v="5"/>
    <n v="10"/>
    <n v="4"/>
    <n v="3"/>
    <n v="0"/>
  </r>
  <r>
    <x v="13"/>
    <n v="0.7"/>
    <n v="63"/>
    <n v="724"/>
    <n v="645"/>
    <n v="1"/>
    <s v="H"/>
    <n v="1"/>
    <s v="H"/>
    <n v="9"/>
    <n v="2"/>
    <n v="7"/>
    <n v="4"/>
    <n v="0"/>
    <n v="0"/>
  </r>
  <r>
    <x v="16"/>
    <n v="1"/>
    <n v="52"/>
    <n v="470"/>
    <n v="402"/>
    <n v="1"/>
    <s v="H"/>
    <n v="1"/>
    <s v="H"/>
    <n v="10"/>
    <n v="3"/>
    <n v="6"/>
    <n v="5"/>
    <n v="0"/>
    <n v="0"/>
  </r>
  <r>
    <x v="3"/>
    <n v="0.6"/>
    <n v="58"/>
    <n v="536"/>
    <n v="448"/>
    <n v="2"/>
    <s v="D"/>
    <n v="2"/>
    <s v="H"/>
    <n v="8"/>
    <n v="3"/>
    <n v="12"/>
    <n v="3"/>
    <n v="4"/>
    <n v="0"/>
  </r>
  <r>
    <x v="9"/>
    <n v="1.4"/>
    <n v="49"/>
    <n v="480"/>
    <n v="417"/>
    <n v="2"/>
    <s v="H"/>
    <n v="2"/>
    <s v="H"/>
    <n v="14"/>
    <n v="4"/>
    <n v="12"/>
    <n v="7"/>
    <n v="1"/>
    <n v="0"/>
  </r>
  <r>
    <x v="2"/>
    <n v="1.4"/>
    <n v="51"/>
    <n v="457"/>
    <n v="380"/>
    <n v="1"/>
    <s v="A"/>
    <n v="1"/>
    <s v="H"/>
    <n v="13"/>
    <n v="4"/>
    <n v="7"/>
    <n v="2"/>
    <n v="0"/>
    <n v="0"/>
  </r>
  <r>
    <x v="7"/>
    <n v="2.8"/>
    <n v="47"/>
    <n v="455"/>
    <n v="349"/>
    <n v="4"/>
    <s v="H"/>
    <n v="2"/>
    <s v="H"/>
    <n v="12"/>
    <n v="6"/>
    <n v="8"/>
    <n v="7"/>
    <n v="0"/>
    <n v="0"/>
  </r>
  <r>
    <x v="10"/>
    <n v="0.7"/>
    <n v="45"/>
    <n v="408"/>
    <n v="313"/>
    <n v="1"/>
    <s v="D"/>
    <n v="1"/>
    <s v="H"/>
    <n v="5"/>
    <n v="2"/>
    <n v="15"/>
    <n v="1"/>
    <n v="2"/>
    <n v="0"/>
  </r>
  <r>
    <x v="6"/>
    <n v="0.8"/>
    <n v="55"/>
    <n v="497"/>
    <n v="361"/>
    <n v="1"/>
    <s v="D"/>
    <n v="1"/>
    <s v="D"/>
    <n v="11"/>
    <n v="2"/>
    <n v="18"/>
    <n v="1"/>
    <n v="2"/>
    <n v="0"/>
  </r>
  <r>
    <x v="8"/>
    <n v="3.1"/>
    <n v="36"/>
    <n v="386"/>
    <n v="319"/>
    <n v="3"/>
    <s v="H"/>
    <n v="1"/>
    <s v="H"/>
    <n v="17"/>
    <n v="7"/>
    <n v="10"/>
    <n v="3"/>
    <n v="2"/>
    <n v="0"/>
  </r>
  <r>
    <x v="11"/>
    <n v="2.2999999999999998"/>
    <n v="50"/>
    <n v="441"/>
    <n v="311"/>
    <n v="1"/>
    <s v="D"/>
    <n v="0"/>
    <s v="D"/>
    <n v="20"/>
    <n v="3"/>
    <n v="9"/>
    <n v="7"/>
    <n v="3"/>
    <n v="0"/>
  </r>
  <r>
    <x v="12"/>
    <n v="0.8"/>
    <n v="64"/>
    <n v="607"/>
    <n v="508"/>
    <n v="1"/>
    <s v="A"/>
    <n v="1"/>
    <s v="D"/>
    <n v="18"/>
    <n v="6"/>
    <n v="15"/>
    <n v="5"/>
    <n v="1"/>
    <n v="0"/>
  </r>
  <r>
    <x v="1"/>
    <n v="0.9"/>
    <n v="49"/>
    <n v="404"/>
    <n v="323"/>
    <n v="0"/>
    <s v="A"/>
    <n v="0"/>
    <s v="A"/>
    <n v="11"/>
    <n v="4"/>
    <n v="6"/>
    <n v="5"/>
    <n v="2"/>
    <n v="0"/>
  </r>
  <r>
    <x v="14"/>
    <n v="0.1"/>
    <n v="28"/>
    <n v="279"/>
    <n v="208"/>
    <n v="0"/>
    <s v="D"/>
    <n v="0"/>
    <s v="D"/>
    <n v="2"/>
    <n v="0"/>
    <n v="9"/>
    <n v="1"/>
    <n v="2"/>
    <n v="0"/>
  </r>
  <r>
    <x v="18"/>
    <n v="0.9"/>
    <n v="56"/>
    <n v="580"/>
    <n v="488"/>
    <n v="0"/>
    <s v="A"/>
    <n v="0"/>
    <s v="A"/>
    <n v="10"/>
    <n v="3"/>
    <n v="8"/>
    <n v="7"/>
    <n v="1"/>
    <n v="0"/>
  </r>
  <r>
    <x v="17"/>
    <n v="0.8"/>
    <n v="66"/>
    <n v="541"/>
    <n v="444"/>
    <n v="0"/>
    <s v="A"/>
    <n v="0"/>
    <s v="A"/>
    <n v="10"/>
    <n v="4"/>
    <n v="19"/>
    <n v="10"/>
    <n v="4"/>
    <n v="0"/>
  </r>
  <r>
    <x v="4"/>
    <n v="1.6"/>
    <n v="45"/>
    <n v="447"/>
    <n v="375"/>
    <n v="2"/>
    <s v="H"/>
    <n v="1"/>
    <s v="H"/>
    <n v="15"/>
    <n v="6"/>
    <n v="9"/>
    <n v="2"/>
    <n v="4"/>
    <n v="0"/>
  </r>
  <r>
    <x v="0"/>
    <n v="2.1"/>
    <n v="52"/>
    <n v="553"/>
    <n v="481"/>
    <n v="0"/>
    <s v="A"/>
    <n v="0"/>
    <s v="A"/>
    <n v="20"/>
    <n v="5"/>
    <n v="3"/>
    <n v="8"/>
    <n v="0"/>
    <n v="0"/>
  </r>
  <r>
    <x v="5"/>
    <n v="1.3"/>
    <n v="55"/>
    <n v="478"/>
    <n v="389"/>
    <n v="2"/>
    <s v="D"/>
    <n v="1"/>
    <s v="D"/>
    <n v="15"/>
    <n v="4"/>
    <n v="11"/>
    <n v="4"/>
    <n v="3"/>
    <n v="0"/>
  </r>
  <r>
    <x v="15"/>
    <n v="0.7"/>
    <n v="48"/>
    <n v="412"/>
    <n v="313"/>
    <n v="0"/>
    <s v="A"/>
    <n v="0"/>
    <s v="A"/>
    <n v="8"/>
    <n v="1"/>
    <n v="12"/>
    <n v="4"/>
    <n v="1"/>
    <n v="0"/>
  </r>
  <r>
    <x v="19"/>
    <n v="2.4"/>
    <n v="45"/>
    <n v="390"/>
    <n v="313"/>
    <n v="2"/>
    <s v="D"/>
    <n v="2"/>
    <s v="H"/>
    <n v="14"/>
    <n v="5"/>
    <n v="13"/>
    <n v="3"/>
    <n v="1"/>
    <n v="0"/>
  </r>
  <r>
    <x v="16"/>
    <n v="1.4"/>
    <n v="67"/>
    <n v="626"/>
    <n v="542"/>
    <n v="2"/>
    <s v="H"/>
    <n v="0"/>
    <s v="D"/>
    <n v="18"/>
    <n v="7"/>
    <n v="5"/>
    <n v="9"/>
    <n v="1"/>
    <n v="0"/>
  </r>
  <r>
    <x v="8"/>
    <n v="0.8"/>
    <n v="47"/>
    <n v="441"/>
    <n v="346"/>
    <n v="1"/>
    <s v="H"/>
    <n v="0"/>
    <s v="D"/>
    <n v="11"/>
    <n v="3"/>
    <n v="10"/>
    <n v="7"/>
    <n v="1"/>
    <n v="0"/>
  </r>
  <r>
    <x v="3"/>
    <n v="2.7"/>
    <n v="50"/>
    <n v="541"/>
    <n v="458"/>
    <n v="2"/>
    <s v="H"/>
    <n v="2"/>
    <s v="H"/>
    <n v="13"/>
    <n v="5"/>
    <n v="6"/>
    <n v="4"/>
    <n v="1"/>
    <n v="0"/>
  </r>
  <r>
    <x v="6"/>
    <n v="1.1000000000000001"/>
    <n v="60"/>
    <n v="554"/>
    <n v="465"/>
    <n v="1"/>
    <s v="A"/>
    <n v="0"/>
    <s v="A"/>
    <n v="16"/>
    <n v="5"/>
    <n v="14"/>
    <n v="8"/>
    <n v="6"/>
    <n v="0"/>
  </r>
  <r>
    <x v="7"/>
    <n v="2.5"/>
    <n v="51"/>
    <n v="416"/>
    <n v="313"/>
    <n v="2"/>
    <s v="A"/>
    <n v="2"/>
    <s v="H"/>
    <n v="11"/>
    <n v="6"/>
    <n v="12"/>
    <n v="5"/>
    <n v="4"/>
    <n v="0"/>
  </r>
  <r>
    <x v="9"/>
    <n v="0.8"/>
    <n v="50"/>
    <n v="486"/>
    <n v="403"/>
    <n v="2"/>
    <s v="H"/>
    <n v="1"/>
    <s v="H"/>
    <n v="9"/>
    <n v="3"/>
    <n v="15"/>
    <n v="2"/>
    <n v="1"/>
    <n v="0"/>
  </r>
  <r>
    <x v="2"/>
    <n v="0.6"/>
    <n v="51"/>
    <n v="447"/>
    <n v="363"/>
    <n v="1"/>
    <s v="H"/>
    <n v="0"/>
    <s v="D"/>
    <n v="12"/>
    <n v="4"/>
    <n v="9"/>
    <n v="10"/>
    <n v="3"/>
    <n v="0"/>
  </r>
  <r>
    <x v="10"/>
    <n v="2.2000000000000002"/>
    <n v="49"/>
    <n v="489"/>
    <n v="410"/>
    <n v="3"/>
    <s v="H"/>
    <n v="1"/>
    <s v="A"/>
    <n v="25"/>
    <n v="12"/>
    <n v="9"/>
    <n v="3"/>
    <n v="1"/>
    <n v="0"/>
  </r>
  <r>
    <x v="11"/>
    <n v="1.7"/>
    <n v="31"/>
    <n v="307"/>
    <n v="227"/>
    <n v="4"/>
    <s v="H"/>
    <n v="2"/>
    <s v="H"/>
    <n v="14"/>
    <n v="10"/>
    <n v="14"/>
    <n v="0"/>
    <n v="1"/>
    <n v="0"/>
  </r>
  <r>
    <x v="13"/>
    <n v="1.5"/>
    <n v="57"/>
    <n v="640"/>
    <n v="571"/>
    <n v="3"/>
    <s v="H"/>
    <n v="2"/>
    <s v="H"/>
    <n v="12"/>
    <n v="5"/>
    <n v="7"/>
    <n v="3"/>
    <n v="1"/>
    <n v="1"/>
  </r>
  <r>
    <x v="17"/>
    <n v="1.6"/>
    <n v="63"/>
    <n v="547"/>
    <n v="440"/>
    <n v="2"/>
    <s v="H"/>
    <n v="0"/>
    <s v="D"/>
    <n v="20"/>
    <n v="7"/>
    <n v="19"/>
    <n v="6"/>
    <n v="0"/>
    <n v="0"/>
  </r>
  <r>
    <x v="12"/>
    <n v="1.3"/>
    <n v="47"/>
    <n v="477"/>
    <n v="399"/>
    <n v="0"/>
    <s v="A"/>
    <n v="0"/>
    <s v="A"/>
    <n v="13"/>
    <n v="3"/>
    <n v="11"/>
    <n v="1"/>
    <n v="0"/>
    <n v="0"/>
  </r>
  <r>
    <x v="1"/>
    <n v="0.7"/>
    <n v="42"/>
    <n v="464"/>
    <n v="374"/>
    <n v="1"/>
    <s v="A"/>
    <n v="0"/>
    <s v="A"/>
    <n v="14"/>
    <n v="4"/>
    <n v="10"/>
    <n v="4"/>
    <n v="1"/>
    <n v="0"/>
  </r>
  <r>
    <x v="19"/>
    <n v="2.1"/>
    <n v="69"/>
    <n v="695"/>
    <n v="580"/>
    <n v="1"/>
    <s v="D"/>
    <n v="0"/>
    <s v="A"/>
    <n v="14"/>
    <n v="3"/>
    <n v="7"/>
    <n v="11"/>
    <n v="1"/>
    <n v="1"/>
  </r>
  <r>
    <x v="0"/>
    <n v="2.9"/>
    <n v="67"/>
    <n v="644"/>
    <n v="555"/>
    <n v="2"/>
    <s v="H"/>
    <n v="0"/>
    <s v="D"/>
    <n v="25"/>
    <n v="10"/>
    <n v="10"/>
    <n v="4"/>
    <n v="2"/>
    <n v="0"/>
  </r>
  <r>
    <x v="4"/>
    <n v="1.2"/>
    <n v="65"/>
    <n v="590"/>
    <n v="501"/>
    <n v="0"/>
    <s v="A"/>
    <n v="0"/>
    <s v="D"/>
    <n v="17"/>
    <n v="6"/>
    <n v="12"/>
    <n v="12"/>
    <n v="1"/>
    <n v="0"/>
  </r>
  <r>
    <x v="5"/>
    <n v="1.2"/>
    <n v="52"/>
    <n v="487"/>
    <n v="384"/>
    <n v="0"/>
    <s v="A"/>
    <n v="0"/>
    <s v="D"/>
    <n v="10"/>
    <n v="2"/>
    <n v="10"/>
    <n v="7"/>
    <n v="2"/>
    <n v="0"/>
  </r>
  <r>
    <x v="14"/>
    <n v="0.6"/>
    <n v="38"/>
    <n v="363"/>
    <n v="289"/>
    <n v="1"/>
    <s v="A"/>
    <n v="0"/>
    <s v="A"/>
    <n v="7"/>
    <n v="2"/>
    <n v="7"/>
    <n v="5"/>
    <n v="0"/>
    <n v="0"/>
  </r>
  <r>
    <x v="15"/>
    <n v="2"/>
    <n v="34"/>
    <n v="301"/>
    <n v="229"/>
    <n v="1"/>
    <s v="A"/>
    <n v="1"/>
    <s v="H"/>
    <n v="4"/>
    <n v="2"/>
    <n v="13"/>
    <n v="2"/>
    <n v="3"/>
    <n v="0"/>
  </r>
  <r>
    <x v="18"/>
    <n v="1"/>
    <n v="49"/>
    <n v="471"/>
    <n v="374"/>
    <n v="1"/>
    <s v="D"/>
    <n v="0"/>
    <s v="A"/>
    <n v="18"/>
    <n v="6"/>
    <n v="7"/>
    <n v="8"/>
    <n v="2"/>
    <n v="0"/>
  </r>
  <r>
    <x v="12"/>
    <n v="0.4"/>
    <n v="45"/>
    <n v="424"/>
    <n v="329"/>
    <n v="0"/>
    <s v="H"/>
    <n v="0"/>
    <s v="D"/>
    <n v="10"/>
    <n v="2"/>
    <n v="10"/>
    <n v="8"/>
    <n v="3"/>
    <n v="0"/>
  </r>
  <r>
    <x v="19"/>
    <n v="2.6"/>
    <n v="62"/>
    <n v="620"/>
    <n v="520"/>
    <n v="2"/>
    <s v="A"/>
    <n v="0"/>
    <s v="D"/>
    <n v="18"/>
    <n v="5"/>
    <n v="18"/>
    <n v="10"/>
    <n v="1"/>
    <n v="0"/>
  </r>
  <r>
    <x v="18"/>
    <n v="0.5"/>
    <n v="47"/>
    <n v="406"/>
    <n v="324"/>
    <n v="0"/>
    <s v="H"/>
    <n v="0"/>
    <s v="H"/>
    <n v="9"/>
    <n v="3"/>
    <n v="14"/>
    <n v="2"/>
    <n v="2"/>
    <n v="0"/>
  </r>
  <r>
    <x v="10"/>
    <n v="1.4"/>
    <n v="60"/>
    <n v="605"/>
    <n v="510"/>
    <n v="3"/>
    <s v="A"/>
    <n v="1"/>
    <s v="A"/>
    <n v="10"/>
    <n v="5"/>
    <n v="8"/>
    <n v="5"/>
    <n v="1"/>
    <n v="0"/>
  </r>
  <r>
    <x v="14"/>
    <n v="1.8"/>
    <n v="77"/>
    <n v="702"/>
    <n v="604"/>
    <n v="0"/>
    <s v="H"/>
    <n v="0"/>
    <s v="H"/>
    <n v="19"/>
    <n v="4"/>
    <n v="16"/>
    <n v="12"/>
    <n v="4"/>
    <n v="0"/>
  </r>
  <r>
    <x v="17"/>
    <n v="1.2"/>
    <n v="47"/>
    <n v="485"/>
    <n v="363"/>
    <n v="1"/>
    <s v="D"/>
    <n v="0"/>
    <s v="H"/>
    <n v="13"/>
    <n v="4"/>
    <n v="8"/>
    <n v="6"/>
    <n v="3"/>
    <n v="0"/>
  </r>
  <r>
    <x v="16"/>
    <n v="2"/>
    <n v="48"/>
    <n v="433"/>
    <n v="348"/>
    <n v="2"/>
    <s v="A"/>
    <n v="1"/>
    <s v="D"/>
    <n v="15"/>
    <n v="3"/>
    <n v="11"/>
    <n v="3"/>
    <n v="2"/>
    <n v="0"/>
  </r>
  <r>
    <x v="11"/>
    <n v="1.2"/>
    <n v="54"/>
    <n v="519"/>
    <n v="410"/>
    <n v="1"/>
    <s v="H"/>
    <n v="0"/>
    <s v="H"/>
    <n v="14"/>
    <n v="6"/>
    <n v="15"/>
    <n v="7"/>
    <n v="5"/>
    <n v="0"/>
  </r>
  <r>
    <x v="13"/>
    <n v="0.8"/>
    <n v="52"/>
    <n v="570"/>
    <n v="501"/>
    <n v="2"/>
    <s v="A"/>
    <n v="1"/>
    <s v="A"/>
    <n v="11"/>
    <n v="5"/>
    <n v="9"/>
    <n v="3"/>
    <n v="1"/>
    <n v="0"/>
  </r>
  <r>
    <x v="15"/>
    <n v="1.2"/>
    <n v="70"/>
    <n v="724"/>
    <n v="631"/>
    <n v="1"/>
    <s v="D"/>
    <n v="1"/>
    <s v="A"/>
    <n v="15"/>
    <n v="7"/>
    <n v="12"/>
    <n v="13"/>
    <n v="1"/>
    <n v="0"/>
  </r>
  <r>
    <x v="0"/>
    <n v="1.4"/>
    <n v="52"/>
    <n v="552"/>
    <n v="470"/>
    <n v="1"/>
    <s v="H"/>
    <n v="0"/>
    <s v="H"/>
    <n v="11"/>
    <n v="4"/>
    <n v="13"/>
    <n v="4"/>
    <n v="2"/>
    <n v="0"/>
  </r>
  <r>
    <x v="6"/>
    <n v="1.4"/>
    <n v="42"/>
    <n v="425"/>
    <n v="320"/>
    <n v="2"/>
    <s v="A"/>
    <n v="0"/>
    <s v="D"/>
    <n v="18"/>
    <n v="3"/>
    <n v="17"/>
    <n v="3"/>
    <n v="1"/>
    <n v="0"/>
  </r>
  <r>
    <x v="9"/>
    <n v="0.6"/>
    <n v="46"/>
    <n v="489"/>
    <n v="402"/>
    <n v="1"/>
    <s v="H"/>
    <n v="1"/>
    <s v="D"/>
    <n v="10"/>
    <n v="4"/>
    <n v="13"/>
    <n v="5"/>
    <n v="2"/>
    <n v="0"/>
  </r>
  <r>
    <x v="1"/>
    <n v="0.3"/>
    <n v="25"/>
    <n v="266"/>
    <n v="211"/>
    <n v="1"/>
    <s v="H"/>
    <n v="1"/>
    <s v="H"/>
    <n v="1"/>
    <n v="1"/>
    <n v="15"/>
    <n v="1"/>
    <n v="3"/>
    <n v="0"/>
  </r>
  <r>
    <x v="5"/>
    <n v="2.2000000000000002"/>
    <n v="36"/>
    <n v="383"/>
    <n v="306"/>
    <n v="1"/>
    <s v="A"/>
    <n v="0"/>
    <s v="D"/>
    <n v="23"/>
    <n v="8"/>
    <n v="14"/>
    <n v="10"/>
    <n v="3"/>
    <n v="0"/>
  </r>
  <r>
    <x v="3"/>
    <n v="1"/>
    <n v="30"/>
    <n v="287"/>
    <n v="211"/>
    <n v="0"/>
    <s v="H"/>
    <n v="0"/>
    <s v="H"/>
    <n v="10"/>
    <n v="1"/>
    <n v="15"/>
    <n v="5"/>
    <n v="0"/>
    <n v="0"/>
  </r>
  <r>
    <x v="2"/>
    <n v="0.9"/>
    <n v="60"/>
    <n v="544"/>
    <n v="483"/>
    <n v="2"/>
    <s v="A"/>
    <n v="0"/>
    <s v="D"/>
    <n v="9"/>
    <n v="4"/>
    <n v="15"/>
    <n v="1"/>
    <n v="3"/>
    <n v="0"/>
  </r>
  <r>
    <x v="4"/>
    <n v="1.6"/>
    <n v="61"/>
    <n v="552"/>
    <n v="428"/>
    <n v="1"/>
    <s v="D"/>
    <n v="0"/>
    <s v="H"/>
    <n v="14"/>
    <n v="5"/>
    <n v="8"/>
    <n v="9"/>
    <n v="2"/>
    <n v="0"/>
  </r>
  <r>
    <x v="8"/>
    <n v="1.6"/>
    <n v="60"/>
    <n v="525"/>
    <n v="445"/>
    <n v="6"/>
    <s v="A"/>
    <n v="2"/>
    <s v="D"/>
    <n v="14"/>
    <n v="8"/>
    <n v="13"/>
    <n v="5"/>
    <n v="3"/>
    <n v="0"/>
  </r>
  <r>
    <x v="7"/>
    <n v="0.5"/>
    <n v="38"/>
    <n v="399"/>
    <n v="322"/>
    <n v="0"/>
    <s v="H"/>
    <n v="0"/>
    <s v="H"/>
    <n v="8"/>
    <n v="2"/>
    <n v="7"/>
    <n v="4"/>
    <n v="3"/>
    <n v="0"/>
  </r>
  <r>
    <x v="10"/>
    <n v="1.7"/>
    <n v="64"/>
    <n v="518"/>
    <n v="429"/>
    <n v="1"/>
    <s v="D"/>
    <n v="0"/>
    <s v="H"/>
    <n v="22"/>
    <n v="4"/>
    <n v="7"/>
    <n v="7"/>
    <n v="2"/>
    <n v="0"/>
  </r>
  <r>
    <x v="14"/>
    <n v="1.5"/>
    <n v="63"/>
    <n v="664"/>
    <n v="573"/>
    <n v="1"/>
    <s v="H"/>
    <n v="0"/>
    <s v="H"/>
    <n v="18"/>
    <n v="6"/>
    <n v="7"/>
    <n v="8"/>
    <n v="1"/>
    <n v="0"/>
  </r>
  <r>
    <x v="17"/>
    <n v="2.4"/>
    <n v="53"/>
    <n v="441"/>
    <n v="327"/>
    <n v="3"/>
    <s v="A"/>
    <n v="0"/>
    <s v="D"/>
    <n v="17"/>
    <n v="7"/>
    <n v="1"/>
    <n v="4"/>
    <n v="1"/>
    <n v="0"/>
  </r>
  <r>
    <x v="12"/>
    <n v="0.9"/>
    <n v="52"/>
    <n v="469"/>
    <n v="383"/>
    <n v="1"/>
    <s v="D"/>
    <n v="1"/>
    <s v="D"/>
    <n v="9"/>
    <n v="4"/>
    <n v="15"/>
    <n v="6"/>
    <n v="3"/>
    <n v="0"/>
  </r>
  <r>
    <x v="16"/>
    <n v="1.4"/>
    <n v="43"/>
    <n v="411"/>
    <n v="333"/>
    <n v="2"/>
    <s v="A"/>
    <n v="1"/>
    <s v="A"/>
    <n v="10"/>
    <n v="5"/>
    <n v="21"/>
    <n v="4"/>
    <n v="5"/>
    <n v="0"/>
  </r>
  <r>
    <x v="18"/>
    <n v="0.7"/>
    <n v="48"/>
    <n v="383"/>
    <n v="292"/>
    <n v="1"/>
    <s v="D"/>
    <n v="1"/>
    <s v="D"/>
    <n v="11"/>
    <n v="3"/>
    <n v="18"/>
    <n v="3"/>
    <n v="4"/>
    <n v="0"/>
  </r>
  <r>
    <x v="13"/>
    <n v="3"/>
    <n v="67"/>
    <n v="762"/>
    <n v="691"/>
    <n v="3"/>
    <s v="A"/>
    <n v="2"/>
    <s v="A"/>
    <n v="23"/>
    <n v="8"/>
    <n v="3"/>
    <n v="11"/>
    <n v="2"/>
    <n v="0"/>
  </r>
  <r>
    <x v="11"/>
    <n v="0.5"/>
    <n v="38"/>
    <n v="382"/>
    <n v="300"/>
    <n v="1"/>
    <s v="D"/>
    <n v="0"/>
    <s v="H"/>
    <n v="9"/>
    <n v="3"/>
    <n v="13"/>
    <n v="5"/>
    <n v="2"/>
    <n v="0"/>
  </r>
  <r>
    <x v="15"/>
    <n v="1.2"/>
    <n v="65"/>
    <n v="557"/>
    <n v="450"/>
    <n v="1"/>
    <s v="H"/>
    <n v="0"/>
    <s v="H"/>
    <n v="20"/>
    <n v="6"/>
    <n v="13"/>
    <n v="12"/>
    <n v="4"/>
    <n v="0"/>
  </r>
  <r>
    <x v="19"/>
    <n v="1.8"/>
    <n v="47"/>
    <n v="497"/>
    <n v="414"/>
    <n v="3"/>
    <s v="A"/>
    <n v="2"/>
    <s v="A"/>
    <n v="11"/>
    <n v="3"/>
    <n v="7"/>
    <n v="2"/>
    <n v="1"/>
    <n v="0"/>
  </r>
  <r>
    <x v="0"/>
    <n v="2.6"/>
    <n v="56"/>
    <n v="640"/>
    <n v="576"/>
    <n v="3"/>
    <s v="A"/>
    <n v="2"/>
    <s v="A"/>
    <n v="20"/>
    <n v="10"/>
    <n v="14"/>
    <n v="7"/>
    <n v="4"/>
    <n v="0"/>
  </r>
  <r>
    <x v="1"/>
    <n v="0.3"/>
    <n v="32"/>
    <n v="293"/>
    <n v="205"/>
    <n v="0"/>
    <s v="D"/>
    <n v="0"/>
    <s v="D"/>
    <n v="6"/>
    <n v="1"/>
    <n v="16"/>
    <n v="2"/>
    <n v="3"/>
    <n v="0"/>
  </r>
  <r>
    <x v="9"/>
    <n v="1.2"/>
    <n v="34"/>
    <n v="333"/>
    <n v="229"/>
    <n v="2"/>
    <s v="D"/>
    <n v="1"/>
    <s v="A"/>
    <n v="9"/>
    <n v="4"/>
    <n v="15"/>
    <n v="2"/>
    <n v="3"/>
    <n v="0"/>
  </r>
  <r>
    <x v="6"/>
    <n v="0.8"/>
    <n v="46"/>
    <n v="379"/>
    <n v="283"/>
    <n v="1"/>
    <s v="D"/>
    <n v="0"/>
    <s v="H"/>
    <n v="11"/>
    <n v="3"/>
    <n v="18"/>
    <n v="2"/>
    <n v="3"/>
    <n v="0"/>
  </r>
  <r>
    <x v="5"/>
    <n v="0.4"/>
    <n v="32"/>
    <n v="304"/>
    <n v="197"/>
    <n v="1"/>
    <s v="A"/>
    <n v="0"/>
    <s v="D"/>
    <n v="5"/>
    <n v="3"/>
    <n v="6"/>
    <n v="2"/>
    <n v="4"/>
    <n v="0"/>
  </r>
  <r>
    <x v="7"/>
    <n v="1"/>
    <n v="46"/>
    <n v="492"/>
    <n v="414"/>
    <n v="1"/>
    <s v="H"/>
    <n v="1"/>
    <s v="H"/>
    <n v="8"/>
    <n v="5"/>
    <n v="3"/>
    <n v="3"/>
    <n v="1"/>
    <n v="0"/>
  </r>
  <r>
    <x v="3"/>
    <n v="0.9"/>
    <n v="28"/>
    <n v="272"/>
    <n v="203"/>
    <n v="2"/>
    <s v="H"/>
    <n v="2"/>
    <s v="A"/>
    <n v="6"/>
    <n v="2"/>
    <n v="12"/>
    <n v="2"/>
    <n v="4"/>
    <n v="0"/>
  </r>
  <r>
    <x v="8"/>
    <n v="0.8"/>
    <n v="66"/>
    <n v="619"/>
    <n v="522"/>
    <n v="1"/>
    <s v="A"/>
    <n v="0"/>
    <s v="D"/>
    <n v="10"/>
    <n v="3"/>
    <n v="9"/>
    <n v="3"/>
    <n v="8"/>
    <n v="0"/>
  </r>
  <r>
    <x v="2"/>
    <n v="0.7"/>
    <n v="37"/>
    <n v="320"/>
    <n v="235"/>
    <n v="1"/>
    <s v="A"/>
    <n v="0"/>
    <s v="D"/>
    <n v="7"/>
    <n v="4"/>
    <n v="10"/>
    <n v="6"/>
    <n v="3"/>
    <n v="0"/>
  </r>
  <r>
    <x v="4"/>
    <n v="1.5"/>
    <n v="51"/>
    <n v="505"/>
    <n v="434"/>
    <n v="2"/>
    <s v="A"/>
    <n v="0"/>
    <s v="H"/>
    <n v="14"/>
    <n v="6"/>
    <n v="6"/>
    <n v="7"/>
    <n v="3"/>
    <n v="0"/>
  </r>
  <r>
    <x v="8"/>
    <n v="2.2000000000000002"/>
    <n v="47"/>
    <n v="479"/>
    <n v="410"/>
    <n v="3"/>
    <s v="A"/>
    <n v="2"/>
    <s v="A"/>
    <n v="12"/>
    <n v="5"/>
    <n v="9"/>
    <n v="5"/>
    <n v="2"/>
    <n v="0"/>
  </r>
  <r>
    <x v="18"/>
    <n v="0.5"/>
    <n v="47"/>
    <n v="432"/>
    <n v="364"/>
    <n v="1"/>
    <s v="H"/>
    <n v="1"/>
    <s v="A"/>
    <n v="10"/>
    <n v="4"/>
    <n v="16"/>
    <n v="5"/>
    <n v="6"/>
    <n v="0"/>
  </r>
  <r>
    <x v="4"/>
    <n v="1.5"/>
    <n v="61"/>
    <n v="605"/>
    <n v="537"/>
    <n v="1"/>
    <s v="H"/>
    <n v="0"/>
    <s v="H"/>
    <n v="15"/>
    <n v="4"/>
    <n v="8"/>
    <n v="0"/>
    <n v="0"/>
    <n v="0"/>
  </r>
  <r>
    <x v="3"/>
    <n v="1.1000000000000001"/>
    <n v="42"/>
    <n v="380"/>
    <n v="295"/>
    <n v="1"/>
    <s v="D"/>
    <n v="1"/>
    <s v="A"/>
    <n v="16"/>
    <n v="5"/>
    <n v="12"/>
    <n v="1"/>
    <n v="2"/>
    <n v="0"/>
  </r>
  <r>
    <x v="17"/>
    <n v="1.1000000000000001"/>
    <n v="42"/>
    <n v="442"/>
    <n v="360"/>
    <n v="0"/>
    <s v="H"/>
    <n v="0"/>
    <s v="H"/>
    <n v="19"/>
    <n v="6"/>
    <n v="12"/>
    <n v="9"/>
    <n v="4"/>
    <n v="0"/>
  </r>
  <r>
    <x v="1"/>
    <n v="1.6"/>
    <n v="47"/>
    <n v="452"/>
    <n v="371"/>
    <n v="1"/>
    <s v="D"/>
    <n v="0"/>
    <s v="H"/>
    <n v="13"/>
    <n v="6"/>
    <n v="16"/>
    <n v="10"/>
    <n v="4"/>
    <n v="0"/>
  </r>
  <r>
    <x v="7"/>
    <n v="0.8"/>
    <n v="52"/>
    <n v="523"/>
    <n v="411"/>
    <n v="1"/>
    <s v="H"/>
    <n v="1"/>
    <s v="H"/>
    <n v="6"/>
    <n v="6"/>
    <n v="9"/>
    <n v="4"/>
    <n v="1"/>
    <n v="0"/>
  </r>
  <r>
    <x v="0"/>
    <n v="1.6"/>
    <n v="67"/>
    <n v="698"/>
    <n v="586"/>
    <n v="0"/>
    <s v="D"/>
    <n v="0"/>
    <s v="D"/>
    <n v="15"/>
    <n v="6"/>
    <n v="12"/>
    <n v="11"/>
    <n v="1"/>
    <n v="0"/>
  </r>
  <r>
    <x v="5"/>
    <n v="1.4"/>
    <n v="30"/>
    <n v="270"/>
    <n v="182"/>
    <n v="2"/>
    <s v="D"/>
    <n v="1"/>
    <s v="H"/>
    <n v="4"/>
    <n v="3"/>
    <n v="11"/>
    <n v="1"/>
    <n v="4"/>
    <n v="1"/>
  </r>
  <r>
    <x v="2"/>
    <n v="0.7"/>
    <n v="23"/>
    <n v="221"/>
    <n v="154"/>
    <n v="2"/>
    <s v="D"/>
    <n v="2"/>
    <s v="A"/>
    <n v="5"/>
    <n v="3"/>
    <n v="10"/>
    <n v="2"/>
    <n v="4"/>
    <n v="1"/>
  </r>
  <r>
    <x v="13"/>
    <n v="0.9"/>
    <n v="62"/>
    <n v="598"/>
    <n v="511"/>
    <n v="1"/>
    <s v="D"/>
    <n v="1"/>
    <s v="A"/>
    <n v="16"/>
    <n v="6"/>
    <n v="10"/>
    <n v="6"/>
    <n v="4"/>
    <n v="0"/>
  </r>
  <r>
    <x v="9"/>
    <n v="0.3"/>
    <n v="26"/>
    <n v="257"/>
    <n v="192"/>
    <n v="2"/>
    <s v="H"/>
    <n v="0"/>
    <s v="H"/>
    <n v="5"/>
    <n v="3"/>
    <n v="6"/>
    <n v="0"/>
    <n v="4"/>
    <n v="0"/>
  </r>
  <r>
    <x v="6"/>
    <n v="1"/>
    <n v="43"/>
    <n v="439"/>
    <n v="338"/>
    <n v="1"/>
    <s v="D"/>
    <n v="0"/>
    <s v="H"/>
    <n v="19"/>
    <n v="3"/>
    <n v="11"/>
    <n v="7"/>
    <n v="3"/>
    <n v="0"/>
  </r>
  <r>
    <x v="10"/>
    <n v="1.1000000000000001"/>
    <n v="59"/>
    <n v="593"/>
    <n v="501"/>
    <n v="2"/>
    <s v="H"/>
    <n v="2"/>
    <s v="H"/>
    <n v="15"/>
    <n v="5"/>
    <n v="8"/>
    <n v="2"/>
    <n v="2"/>
    <n v="0"/>
  </r>
  <r>
    <x v="11"/>
    <n v="0.9"/>
    <n v="59"/>
    <n v="581"/>
    <n v="458"/>
    <n v="1"/>
    <s v="H"/>
    <n v="1"/>
    <s v="A"/>
    <n v="17"/>
    <n v="5"/>
    <n v="11"/>
    <n v="8"/>
    <n v="1"/>
    <n v="0"/>
  </r>
  <r>
    <x v="12"/>
    <n v="1.3"/>
    <n v="59"/>
    <n v="563"/>
    <n v="473"/>
    <n v="1"/>
    <s v="A"/>
    <n v="0"/>
    <s v="D"/>
    <n v="14"/>
    <n v="2"/>
    <n v="15"/>
    <n v="5"/>
    <n v="4"/>
    <n v="0"/>
  </r>
  <r>
    <x v="19"/>
    <n v="2.5"/>
    <n v="55"/>
    <n v="574"/>
    <n v="476"/>
    <n v="2"/>
    <s v="A"/>
    <n v="1"/>
    <s v="A"/>
    <n v="10"/>
    <n v="6"/>
    <n v="8"/>
    <n v="10"/>
    <n v="3"/>
    <n v="0"/>
  </r>
  <r>
    <x v="16"/>
    <n v="0.8"/>
    <n v="56"/>
    <n v="561"/>
    <n v="493"/>
    <n v="2"/>
    <s v="D"/>
    <n v="2"/>
    <s v="A"/>
    <n v="7"/>
    <n v="3"/>
    <n v="14"/>
    <n v="0"/>
    <n v="1"/>
    <n v="0"/>
  </r>
  <r>
    <x v="15"/>
    <n v="4.4000000000000004"/>
    <n v="61"/>
    <n v="675"/>
    <n v="591"/>
    <n v="3"/>
    <s v="A"/>
    <n v="1"/>
    <s v="A"/>
    <n v="24"/>
    <n v="10"/>
    <n v="14"/>
    <n v="3"/>
    <n v="3"/>
    <n v="0"/>
  </r>
  <r>
    <x v="14"/>
    <n v="0.6"/>
    <n v="60"/>
    <n v="620"/>
    <n v="530"/>
    <n v="1"/>
    <s v="H"/>
    <n v="0"/>
    <s v="H"/>
    <n v="9"/>
    <n v="3"/>
    <n v="12"/>
    <n v="4"/>
    <n v="5"/>
    <n v="0"/>
  </r>
  <r>
    <x v="19"/>
    <n v="1.4"/>
    <n v="68"/>
    <n v="691"/>
    <n v="584"/>
    <n v="1"/>
    <s v="A"/>
    <n v="1"/>
    <s v="A"/>
    <n v="16"/>
    <n v="4"/>
    <n v="15"/>
    <n v="8"/>
    <n v="2"/>
    <n v="0"/>
  </r>
  <r>
    <x v="14"/>
    <n v="0.6"/>
    <n v="41"/>
    <n v="411"/>
    <n v="345"/>
    <n v="1"/>
    <s v="H"/>
    <n v="0"/>
    <s v="D"/>
    <n v="8"/>
    <n v="2"/>
    <n v="9"/>
    <n v="1"/>
    <n v="3"/>
    <n v="0"/>
  </r>
  <r>
    <x v="18"/>
    <n v="1"/>
    <n v="56"/>
    <n v="514"/>
    <n v="394"/>
    <n v="3"/>
    <s v="H"/>
    <n v="2"/>
    <s v="H"/>
    <n v="17"/>
    <n v="6"/>
    <n v="10"/>
    <n v="3"/>
    <n v="3"/>
    <n v="0"/>
  </r>
  <r>
    <x v="17"/>
    <n v="2.1"/>
    <n v="55"/>
    <n v="494"/>
    <n v="385"/>
    <n v="0"/>
    <s v="H"/>
    <n v="0"/>
    <s v="H"/>
    <n v="17"/>
    <n v="2"/>
    <n v="14"/>
    <n v="9"/>
    <n v="1"/>
    <n v="0"/>
  </r>
  <r>
    <x v="12"/>
    <n v="2.6"/>
    <n v="42"/>
    <n v="486"/>
    <n v="410"/>
    <n v="2"/>
    <s v="H"/>
    <n v="1"/>
    <s v="D"/>
    <n v="11"/>
    <n v="4"/>
    <n v="10"/>
    <n v="3"/>
    <n v="1"/>
    <n v="0"/>
  </r>
  <r>
    <x v="1"/>
    <n v="0.6"/>
    <n v="48"/>
    <n v="479"/>
    <n v="393"/>
    <n v="1"/>
    <s v="H"/>
    <n v="1"/>
    <s v="H"/>
    <n v="9"/>
    <n v="2"/>
    <n v="6"/>
    <n v="5"/>
    <n v="1"/>
    <n v="0"/>
  </r>
  <r>
    <x v="4"/>
    <n v="2.1"/>
    <n v="67"/>
    <n v="703"/>
    <n v="594"/>
    <n v="0"/>
    <s v="D"/>
    <n v="0"/>
    <s v="D"/>
    <n v="14"/>
    <n v="3"/>
    <n v="8"/>
    <n v="10"/>
    <n v="2"/>
    <n v="0"/>
  </r>
  <r>
    <x v="0"/>
    <n v="0.6"/>
    <n v="47"/>
    <n v="396"/>
    <n v="320"/>
    <n v="0"/>
    <s v="D"/>
    <n v="0"/>
    <s v="D"/>
    <n v="10"/>
    <n v="4"/>
    <n v="11"/>
    <n v="3"/>
    <n v="5"/>
    <n v="0"/>
  </r>
  <r>
    <x v="5"/>
    <n v="0.9"/>
    <n v="35"/>
    <n v="339"/>
    <n v="249"/>
    <n v="1"/>
    <s v="D"/>
    <n v="0"/>
    <s v="D"/>
    <n v="16"/>
    <n v="9"/>
    <n v="11"/>
    <n v="3"/>
    <n v="2"/>
    <n v="1"/>
  </r>
  <r>
    <x v="15"/>
    <n v="1.3"/>
    <n v="59"/>
    <n v="571"/>
    <n v="485"/>
    <n v="2"/>
    <s v="H"/>
    <n v="2"/>
    <s v="A"/>
    <n v="13"/>
    <n v="3"/>
    <n v="10"/>
    <n v="7"/>
    <n v="2"/>
    <n v="0"/>
  </r>
  <r>
    <x v="6"/>
    <n v="0.8"/>
    <n v="43"/>
    <n v="400"/>
    <n v="317"/>
    <n v="1"/>
    <s v="H"/>
    <n v="1"/>
    <s v="D"/>
    <n v="11"/>
    <n v="4"/>
    <n v="15"/>
    <n v="5"/>
    <n v="3"/>
    <n v="1"/>
  </r>
  <r>
    <x v="16"/>
    <n v="1.6"/>
    <n v="48"/>
    <n v="444"/>
    <n v="374"/>
    <n v="3"/>
    <s v="A"/>
    <n v="1"/>
    <s v="D"/>
    <n v="14"/>
    <n v="5"/>
    <n v="11"/>
    <n v="11"/>
    <n v="3"/>
    <n v="1"/>
  </r>
  <r>
    <x v="3"/>
    <n v="1.7"/>
    <n v="45"/>
    <n v="435"/>
    <n v="336"/>
    <n v="2"/>
    <s v="A"/>
    <n v="2"/>
    <s v="A"/>
    <n v="11"/>
    <n v="8"/>
    <n v="10"/>
    <n v="8"/>
    <n v="1"/>
    <n v="0"/>
  </r>
  <r>
    <x v="7"/>
    <n v="0.9"/>
    <n v="50"/>
    <n v="522"/>
    <n v="435"/>
    <n v="1"/>
    <s v="H"/>
    <n v="1"/>
    <s v="A"/>
    <n v="8"/>
    <n v="2"/>
    <n v="5"/>
    <n v="2"/>
    <n v="2"/>
    <n v="0"/>
  </r>
  <r>
    <x v="10"/>
    <n v="1.1000000000000001"/>
    <n v="40"/>
    <n v="399"/>
    <n v="313"/>
    <n v="1"/>
    <s v="A"/>
    <n v="1"/>
    <s v="A"/>
    <n v="10"/>
    <n v="5"/>
    <n v="9"/>
    <n v="4"/>
    <n v="2"/>
    <n v="0"/>
  </r>
  <r>
    <x v="9"/>
    <n v="3.1"/>
    <n v="58"/>
    <n v="546"/>
    <n v="452"/>
    <n v="3"/>
    <s v="A"/>
    <n v="0"/>
    <s v="H"/>
    <n v="18"/>
    <n v="4"/>
    <n v="10"/>
    <n v="6"/>
    <n v="3"/>
    <n v="0"/>
  </r>
  <r>
    <x v="2"/>
    <n v="0.7"/>
    <n v="51"/>
    <n v="470"/>
    <n v="361"/>
    <n v="0"/>
    <s v="H"/>
    <n v="0"/>
    <s v="D"/>
    <n v="6"/>
    <n v="1"/>
    <n v="11"/>
    <n v="4"/>
    <n v="1"/>
    <n v="1"/>
  </r>
  <r>
    <x v="13"/>
    <n v="1.6"/>
    <n v="77"/>
    <n v="795"/>
    <n v="686"/>
    <n v="2"/>
    <s v="A"/>
    <n v="1"/>
    <s v="D"/>
    <n v="22"/>
    <n v="7"/>
    <n v="5"/>
    <n v="18"/>
    <n v="1"/>
    <n v="0"/>
  </r>
  <r>
    <x v="8"/>
    <n v="1"/>
    <n v="57"/>
    <n v="579"/>
    <n v="499"/>
    <n v="1"/>
    <s v="H"/>
    <n v="0"/>
    <s v="H"/>
    <n v="12"/>
    <n v="2"/>
    <n v="13"/>
    <n v="6"/>
    <n v="3"/>
    <n v="0"/>
  </r>
  <r>
    <x v="11"/>
    <n v="1"/>
    <n v="49"/>
    <n v="482"/>
    <n v="375"/>
    <n v="0"/>
    <s v="H"/>
    <n v="0"/>
    <s v="D"/>
    <n v="20"/>
    <n v="7"/>
    <n v="12"/>
    <n v="6"/>
    <n v="3"/>
    <n v="0"/>
  </r>
  <r>
    <x v="5"/>
    <n v="1.7"/>
    <n v="35"/>
    <n v="338"/>
    <n v="240"/>
    <n v="3"/>
    <s v="A"/>
    <n v="1"/>
    <s v="D"/>
    <n v="20"/>
    <n v="5"/>
    <n v="9"/>
    <n v="7"/>
    <n v="2"/>
    <n v="0"/>
  </r>
  <r>
    <x v="17"/>
    <n v="0.3"/>
    <n v="43"/>
    <n v="365"/>
    <n v="288"/>
    <n v="1"/>
    <s v="D"/>
    <n v="0"/>
    <s v="D"/>
    <n v="11"/>
    <n v="3"/>
    <n v="14"/>
    <n v="7"/>
    <n v="6"/>
    <n v="0"/>
  </r>
  <r>
    <x v="1"/>
    <n v="1.3"/>
    <n v="35"/>
    <n v="328"/>
    <n v="220"/>
    <n v="3"/>
    <s v="H"/>
    <n v="2"/>
    <s v="D"/>
    <n v="11"/>
    <n v="5"/>
    <n v="10"/>
    <n v="5"/>
    <n v="1"/>
    <n v="1"/>
  </r>
  <r>
    <x v="18"/>
    <n v="1.3"/>
    <n v="49"/>
    <n v="480"/>
    <n v="388"/>
    <n v="2"/>
    <s v="D"/>
    <n v="0"/>
    <s v="H"/>
    <n v="14"/>
    <n v="7"/>
    <n v="10"/>
    <n v="6"/>
    <n v="3"/>
    <n v="0"/>
  </r>
  <r>
    <x v="14"/>
    <n v="0.2"/>
    <n v="43"/>
    <n v="503"/>
    <n v="454"/>
    <n v="0"/>
    <s v="H"/>
    <n v="0"/>
    <s v="H"/>
    <n v="5"/>
    <n v="2"/>
    <n v="9"/>
    <n v="1"/>
    <n v="3"/>
    <n v="0"/>
  </r>
  <r>
    <x v="12"/>
    <n v="1.2"/>
    <n v="60"/>
    <n v="638"/>
    <n v="539"/>
    <n v="1"/>
    <s v="D"/>
    <n v="0"/>
    <s v="D"/>
    <n v="14"/>
    <n v="3"/>
    <n v="8"/>
    <n v="2"/>
    <n v="0"/>
    <n v="0"/>
  </r>
  <r>
    <x v="4"/>
    <n v="1.8"/>
    <n v="50"/>
    <n v="495"/>
    <n v="400"/>
    <n v="1"/>
    <s v="H"/>
    <n v="1"/>
    <s v="D"/>
    <n v="11"/>
    <n v="3"/>
    <n v="16"/>
    <n v="4"/>
    <n v="3"/>
    <n v="0"/>
  </r>
  <r>
    <x v="15"/>
    <n v="0.7"/>
    <n v="66"/>
    <n v="571"/>
    <n v="445"/>
    <n v="0"/>
    <s v="H"/>
    <n v="0"/>
    <s v="H"/>
    <n v="11"/>
    <n v="3"/>
    <n v="12"/>
    <n v="8"/>
    <n v="4"/>
    <n v="0"/>
  </r>
  <r>
    <x v="0"/>
    <n v="2.2999999999999998"/>
    <n v="58"/>
    <n v="595"/>
    <n v="486"/>
    <n v="1"/>
    <s v="H"/>
    <n v="0"/>
    <s v="D"/>
    <n v="18"/>
    <n v="5"/>
    <n v="7"/>
    <n v="5"/>
    <n v="1"/>
    <n v="0"/>
  </r>
  <r>
    <x v="19"/>
    <n v="0.8"/>
    <n v="55"/>
    <n v="514"/>
    <n v="411"/>
    <n v="2"/>
    <s v="D"/>
    <n v="1"/>
    <s v="H"/>
    <n v="9"/>
    <n v="4"/>
    <n v="14"/>
    <n v="3"/>
    <n v="2"/>
    <n v="0"/>
  </r>
  <r>
    <x v="2"/>
    <n v="1.1000000000000001"/>
    <n v="63"/>
    <n v="554"/>
    <n v="463"/>
    <n v="0"/>
    <s v="H"/>
    <n v="0"/>
    <s v="H"/>
    <n v="10"/>
    <n v="1"/>
    <n v="18"/>
    <n v="6"/>
    <n v="4"/>
    <n v="0"/>
  </r>
  <r>
    <x v="13"/>
    <n v="1.6"/>
    <n v="64"/>
    <n v="652"/>
    <n v="570"/>
    <n v="1"/>
    <s v="H"/>
    <n v="0"/>
    <s v="H"/>
    <n v="18"/>
    <n v="4"/>
    <n v="6"/>
    <n v="10"/>
    <n v="1"/>
    <n v="0"/>
  </r>
  <r>
    <x v="9"/>
    <n v="1.5"/>
    <n v="57"/>
    <n v="475"/>
    <n v="372"/>
    <n v="1"/>
    <s v="D"/>
    <n v="0"/>
    <s v="D"/>
    <n v="20"/>
    <n v="6"/>
    <n v="10"/>
    <n v="6"/>
    <n v="2"/>
    <n v="0"/>
  </r>
  <r>
    <x v="10"/>
    <n v="1"/>
    <n v="51"/>
    <n v="505"/>
    <n v="429"/>
    <n v="1"/>
    <s v="H"/>
    <n v="1"/>
    <s v="A"/>
    <n v="13"/>
    <n v="5"/>
    <n v="18"/>
    <n v="7"/>
    <n v="1"/>
    <n v="0"/>
  </r>
  <r>
    <x v="6"/>
    <n v="0.1"/>
    <n v="46"/>
    <n v="423"/>
    <n v="326"/>
    <n v="0"/>
    <s v="H"/>
    <n v="0"/>
    <s v="H"/>
    <n v="4"/>
    <n v="2"/>
    <n v="9"/>
    <n v="6"/>
    <n v="2"/>
    <n v="1"/>
  </r>
  <r>
    <x v="3"/>
    <n v="1.6"/>
    <n v="35"/>
    <n v="340"/>
    <n v="263"/>
    <n v="0"/>
    <s v="H"/>
    <n v="0"/>
    <s v="D"/>
    <n v="16"/>
    <n v="5"/>
    <n v="18"/>
    <n v="6"/>
    <n v="2"/>
    <n v="0"/>
  </r>
  <r>
    <x v="11"/>
    <n v="2.4"/>
    <n v="43"/>
    <n v="403"/>
    <n v="299"/>
    <n v="2"/>
    <s v="D"/>
    <n v="0"/>
    <s v="D"/>
    <n v="19"/>
    <n v="7"/>
    <n v="9"/>
    <n v="6"/>
    <n v="2"/>
    <n v="0"/>
  </r>
  <r>
    <x v="16"/>
    <n v="1.8"/>
    <n v="49"/>
    <n v="420"/>
    <n v="342"/>
    <n v="1"/>
    <s v="H"/>
    <n v="1"/>
    <s v="A"/>
    <n v="12"/>
    <n v="1"/>
    <n v="14"/>
    <n v="4"/>
    <n v="0"/>
    <n v="0"/>
  </r>
  <r>
    <x v="8"/>
    <n v="1.1000000000000001"/>
    <n v="54"/>
    <n v="512"/>
    <n v="414"/>
    <n v="1"/>
    <s v="D"/>
    <n v="0"/>
    <s v="D"/>
    <n v="12"/>
    <n v="3"/>
    <n v="14"/>
    <n v="8"/>
    <n v="2"/>
    <n v="0"/>
  </r>
  <r>
    <x v="7"/>
    <n v="0.6"/>
    <n v="32"/>
    <n v="338"/>
    <n v="237"/>
    <n v="1"/>
    <s v="H"/>
    <n v="1"/>
    <s v="A"/>
    <n v="5"/>
    <n v="2"/>
    <n v="10"/>
    <n v="3"/>
    <n v="1"/>
    <n v="0"/>
  </r>
  <r>
    <x v="17"/>
    <n v="2.6"/>
    <n v="49"/>
    <n v="434"/>
    <n v="315"/>
    <n v="2"/>
    <s v="H"/>
    <n v="1"/>
    <s v="D"/>
    <n v="15"/>
    <n v="3"/>
    <n v="16"/>
    <n v="4"/>
    <n v="4"/>
    <n v="0"/>
  </r>
  <r>
    <x v="12"/>
    <n v="1.8"/>
    <n v="64"/>
    <n v="676"/>
    <n v="560"/>
    <n v="2"/>
    <s v="A"/>
    <n v="1"/>
    <s v="A"/>
    <n v="17"/>
    <n v="7"/>
    <n v="11"/>
    <n v="8"/>
    <n v="1"/>
    <n v="0"/>
  </r>
  <r>
    <x v="3"/>
    <n v="1.1000000000000001"/>
    <n v="51"/>
    <n v="515"/>
    <n v="384"/>
    <n v="0"/>
    <s v="D"/>
    <n v="0"/>
    <s v="D"/>
    <n v="18"/>
    <n v="4"/>
    <n v="9"/>
    <n v="6"/>
    <n v="2"/>
    <n v="0"/>
  </r>
  <r>
    <x v="14"/>
    <n v="0.6"/>
    <n v="71"/>
    <n v="724"/>
    <n v="635"/>
    <n v="0"/>
    <s v="H"/>
    <n v="0"/>
    <s v="H"/>
    <n v="9"/>
    <n v="0"/>
    <n v="12"/>
    <n v="9"/>
    <n v="4"/>
    <n v="0"/>
  </r>
  <r>
    <x v="13"/>
    <n v="2.1"/>
    <n v="60"/>
    <n v="689"/>
    <n v="613"/>
    <n v="1"/>
    <s v="H"/>
    <n v="1"/>
    <s v="A"/>
    <n v="15"/>
    <n v="6"/>
    <n v="10"/>
    <n v="4"/>
    <n v="3"/>
    <n v="0"/>
  </r>
  <r>
    <x v="16"/>
    <n v="1.2"/>
    <n v="38"/>
    <n v="389"/>
    <n v="306"/>
    <n v="0"/>
    <s v="H"/>
    <n v="0"/>
    <s v="H"/>
    <n v="12"/>
    <n v="2"/>
    <n v="15"/>
    <n v="9"/>
    <n v="3"/>
    <n v="0"/>
  </r>
  <r>
    <x v="9"/>
    <n v="0.6"/>
    <n v="49"/>
    <n v="516"/>
    <n v="421"/>
    <n v="0"/>
    <s v="H"/>
    <n v="0"/>
    <s v="H"/>
    <n v="6"/>
    <n v="5"/>
    <n v="5"/>
    <n v="5"/>
    <n v="1"/>
    <n v="0"/>
  </r>
  <r>
    <x v="4"/>
    <n v="1.6"/>
    <n v="56"/>
    <n v="546"/>
    <n v="453"/>
    <n v="3"/>
    <s v="A"/>
    <n v="0"/>
    <s v="H"/>
    <n v="17"/>
    <n v="6"/>
    <n v="6"/>
    <n v="5"/>
    <n v="1"/>
    <n v="0"/>
  </r>
  <r>
    <x v="1"/>
    <n v="1.6"/>
    <n v="34"/>
    <n v="312"/>
    <n v="210"/>
    <n v="2"/>
    <s v="A"/>
    <n v="2"/>
    <s v="A"/>
    <n v="8"/>
    <n v="3"/>
    <n v="19"/>
    <n v="2"/>
    <n v="5"/>
    <n v="0"/>
  </r>
  <r>
    <x v="2"/>
    <n v="1.5"/>
    <n v="51"/>
    <n v="474"/>
    <n v="400"/>
    <n v="1"/>
    <s v="D"/>
    <n v="0"/>
    <s v="D"/>
    <n v="13"/>
    <n v="3"/>
    <n v="12"/>
    <n v="3"/>
    <n v="2"/>
    <n v="0"/>
  </r>
  <r>
    <x v="8"/>
    <n v="2.7"/>
    <n v="63"/>
    <n v="645"/>
    <n v="545"/>
    <n v="2"/>
    <s v="A"/>
    <n v="1"/>
    <s v="A"/>
    <n v="16"/>
    <n v="7"/>
    <n v="12"/>
    <n v="9"/>
    <n v="3"/>
    <n v="0"/>
  </r>
  <r>
    <x v="5"/>
    <n v="0.3"/>
    <n v="34"/>
    <n v="327"/>
    <n v="253"/>
    <n v="0"/>
    <s v="H"/>
    <n v="0"/>
    <s v="H"/>
    <n v="7"/>
    <n v="0"/>
    <n v="1"/>
    <n v="1"/>
    <n v="2"/>
    <n v="0"/>
  </r>
  <r>
    <x v="11"/>
    <n v="1.3"/>
    <n v="31"/>
    <n v="293"/>
    <n v="193"/>
    <n v="2"/>
    <s v="D"/>
    <n v="2"/>
    <s v="A"/>
    <n v="13"/>
    <n v="6"/>
    <n v="11"/>
    <n v="1"/>
    <n v="2"/>
    <n v="0"/>
  </r>
  <r>
    <x v="10"/>
    <n v="0.9"/>
    <n v="45"/>
    <n v="446"/>
    <n v="358"/>
    <n v="2"/>
    <s v="A"/>
    <n v="1"/>
    <s v="A"/>
    <n v="6"/>
    <n v="4"/>
    <n v="10"/>
    <n v="0"/>
    <n v="2"/>
    <n v="1"/>
  </r>
  <r>
    <x v="7"/>
    <n v="1.1000000000000001"/>
    <n v="41"/>
    <n v="369"/>
    <n v="282"/>
    <n v="0"/>
    <s v="D"/>
    <n v="0"/>
    <s v="D"/>
    <n v="9"/>
    <n v="2"/>
    <n v="10"/>
    <n v="4"/>
    <n v="0"/>
    <n v="1"/>
  </r>
  <r>
    <x v="18"/>
    <n v="1.3"/>
    <n v="41"/>
    <n v="426"/>
    <n v="349"/>
    <n v="4"/>
    <s v="A"/>
    <n v="1"/>
    <s v="D"/>
    <n v="10"/>
    <n v="5"/>
    <n v="14"/>
    <n v="2"/>
    <n v="0"/>
    <n v="0"/>
  </r>
  <r>
    <x v="15"/>
    <n v="2.5"/>
    <n v="42"/>
    <n v="453"/>
    <n v="373"/>
    <n v="4"/>
    <s v="A"/>
    <n v="2"/>
    <s v="A"/>
    <n v="9"/>
    <n v="7"/>
    <n v="9"/>
    <n v="3"/>
    <n v="2"/>
    <n v="0"/>
  </r>
  <r>
    <x v="19"/>
    <n v="3.1"/>
    <n v="62"/>
    <n v="650"/>
    <n v="559"/>
    <n v="3"/>
    <s v="A"/>
    <n v="1"/>
    <s v="D"/>
    <n v="27"/>
    <n v="11"/>
    <n v="9"/>
    <n v="10"/>
    <n v="4"/>
    <n v="0"/>
  </r>
  <r>
    <x v="0"/>
    <n v="0.8"/>
    <n v="60"/>
    <n v="682"/>
    <n v="592"/>
    <n v="1"/>
    <s v="D"/>
    <n v="1"/>
    <s v="D"/>
    <n v="11"/>
    <n v="4"/>
    <n v="10"/>
    <n v="3"/>
    <n v="0"/>
    <n v="0"/>
  </r>
  <r>
    <x v="6"/>
    <n v="0.9"/>
    <n v="47"/>
    <n v="511"/>
    <n v="414"/>
    <n v="2"/>
    <s v="A"/>
    <n v="1"/>
    <s v="A"/>
    <n v="15"/>
    <n v="6"/>
    <n v="8"/>
    <n v="3"/>
    <n v="0"/>
    <n v="0"/>
  </r>
  <r>
    <x v="14"/>
    <n v="1"/>
    <n v="47"/>
    <n v="459"/>
    <n v="386"/>
    <n v="1"/>
    <s v="D"/>
    <n v="0"/>
    <s v="H"/>
    <n v="10"/>
    <n v="2"/>
    <n v="16"/>
    <n v="6"/>
    <n v="4"/>
    <n v="0"/>
  </r>
  <r>
    <x v="9"/>
    <n v="1.1000000000000001"/>
    <n v="40"/>
    <n v="419"/>
    <n v="310"/>
    <n v="1"/>
    <s v="H"/>
    <n v="1"/>
    <s v="H"/>
    <n v="7"/>
    <n v="3"/>
    <n v="10"/>
    <n v="4"/>
    <n v="1"/>
    <n v="0"/>
  </r>
  <r>
    <x v="4"/>
    <n v="0"/>
    <n v="51"/>
    <n v="471"/>
    <n v="367"/>
    <n v="1"/>
    <s v="D"/>
    <n v="0"/>
    <s v="D"/>
    <n v="1"/>
    <n v="0"/>
    <n v="11"/>
    <n v="9"/>
    <n v="3"/>
    <n v="0"/>
  </r>
  <r>
    <x v="1"/>
    <n v="0.6"/>
    <n v="55"/>
    <n v="438"/>
    <n v="333"/>
    <n v="0"/>
    <s v="H"/>
    <n v="0"/>
    <s v="D"/>
    <n v="7"/>
    <n v="3"/>
    <n v="16"/>
    <n v="7"/>
    <n v="3"/>
    <n v="0"/>
  </r>
  <r>
    <x v="17"/>
    <n v="3.3"/>
    <n v="40"/>
    <n v="375"/>
    <n v="279"/>
    <n v="4"/>
    <s v="A"/>
    <n v="3"/>
    <s v="A"/>
    <n v="12"/>
    <n v="8"/>
    <n v="11"/>
    <n v="4"/>
    <n v="1"/>
    <n v="0"/>
  </r>
  <r>
    <x v="2"/>
    <n v="3.5"/>
    <n v="60"/>
    <n v="526"/>
    <n v="425"/>
    <n v="5"/>
    <s v="A"/>
    <n v="5"/>
    <s v="A"/>
    <n v="16"/>
    <n v="7"/>
    <n v="13"/>
    <n v="10"/>
    <n v="1"/>
    <n v="0"/>
  </r>
  <r>
    <x v="16"/>
    <n v="1.2"/>
    <n v="36"/>
    <n v="370"/>
    <n v="307"/>
    <n v="0"/>
    <s v="H"/>
    <n v="0"/>
    <s v="H"/>
    <n v="10"/>
    <n v="4"/>
    <n v="6"/>
    <n v="4"/>
    <n v="2"/>
    <n v="0"/>
  </r>
  <r>
    <x v="3"/>
    <n v="0.6"/>
    <n v="40"/>
    <n v="442"/>
    <n v="372"/>
    <n v="0"/>
    <s v="H"/>
    <n v="0"/>
    <s v="H"/>
    <n v="8"/>
    <n v="2"/>
    <n v="12"/>
    <n v="2"/>
    <n v="3"/>
    <n v="0"/>
  </r>
  <r>
    <x v="12"/>
    <n v="1.5"/>
    <n v="49"/>
    <n v="502"/>
    <n v="409"/>
    <n v="1"/>
    <s v="D"/>
    <n v="0"/>
    <s v="D"/>
    <n v="14"/>
    <n v="6"/>
    <n v="14"/>
    <n v="11"/>
    <n v="1"/>
    <n v="1"/>
  </r>
  <r>
    <x v="13"/>
    <n v="0.8"/>
    <n v="56"/>
    <n v="573"/>
    <n v="498"/>
    <n v="0"/>
    <s v="H"/>
    <n v="0"/>
    <s v="H"/>
    <n v="8"/>
    <n v="2"/>
    <n v="8"/>
    <n v="4"/>
    <n v="3"/>
    <n v="0"/>
  </r>
  <r>
    <x v="11"/>
    <n v="1.6"/>
    <n v="46"/>
    <n v="474"/>
    <n v="371"/>
    <n v="1"/>
    <s v="A"/>
    <n v="0"/>
    <s v="D"/>
    <n v="13"/>
    <n v="3"/>
    <n v="13"/>
    <n v="7"/>
    <n v="4"/>
    <n v="0"/>
  </r>
  <r>
    <x v="6"/>
    <n v="3"/>
    <n v="61"/>
    <n v="649"/>
    <n v="544"/>
    <n v="1"/>
    <s v="H"/>
    <n v="0"/>
    <s v="H"/>
    <n v="31"/>
    <n v="10"/>
    <n v="7"/>
    <n v="9"/>
    <n v="2"/>
    <n v="0"/>
  </r>
  <r>
    <x v="18"/>
    <n v="0.8"/>
    <n v="56"/>
    <n v="521"/>
    <n v="415"/>
    <n v="0"/>
    <s v="H"/>
    <n v="0"/>
    <s v="H"/>
    <n v="6"/>
    <n v="2"/>
    <n v="8"/>
    <n v="4"/>
    <n v="0"/>
    <n v="0"/>
  </r>
  <r>
    <x v="5"/>
    <n v="1"/>
    <n v="34"/>
    <n v="318"/>
    <n v="245"/>
    <n v="0"/>
    <s v="H"/>
    <n v="0"/>
    <s v="H"/>
    <n v="12"/>
    <n v="3"/>
    <n v="15"/>
    <n v="2"/>
    <n v="4"/>
    <n v="0"/>
  </r>
  <r>
    <x v="19"/>
    <n v="1.9"/>
    <n v="58"/>
    <n v="553"/>
    <n v="473"/>
    <n v="3"/>
    <s v="D"/>
    <n v="0"/>
    <s v="H"/>
    <n v="16"/>
    <n v="5"/>
    <n v="17"/>
    <n v="6"/>
    <n v="5"/>
    <n v="0"/>
  </r>
  <r>
    <x v="8"/>
    <n v="5.2"/>
    <n v="55"/>
    <n v="560"/>
    <n v="508"/>
    <n v="5"/>
    <s v="A"/>
    <n v="3"/>
    <s v="A"/>
    <n v="26"/>
    <n v="13"/>
    <n v="14"/>
    <n v="7"/>
    <n v="0"/>
    <n v="0"/>
  </r>
  <r>
    <x v="0"/>
    <n v="0.2"/>
    <n v="49"/>
    <n v="497"/>
    <n v="425"/>
    <n v="0"/>
    <s v="H"/>
    <n v="0"/>
    <s v="D"/>
    <n v="5"/>
    <n v="2"/>
    <n v="8"/>
    <n v="0"/>
    <n v="3"/>
    <n v="0"/>
  </r>
  <r>
    <x v="7"/>
    <n v="0.9"/>
    <n v="51"/>
    <n v="443"/>
    <n v="360"/>
    <n v="1"/>
    <s v="H"/>
    <n v="0"/>
    <s v="H"/>
    <n v="9"/>
    <n v="1"/>
    <n v="15"/>
    <n v="5"/>
    <n v="2"/>
    <n v="0"/>
  </r>
  <r>
    <x v="10"/>
    <n v="1.4"/>
    <n v="57"/>
    <n v="548"/>
    <n v="468"/>
    <n v="1"/>
    <s v="H"/>
    <n v="0"/>
    <s v="H"/>
    <n v="13"/>
    <n v="3"/>
    <n v="8"/>
    <n v="6"/>
    <n v="2"/>
    <n v="0"/>
  </r>
  <r>
    <x v="15"/>
    <n v="0.9"/>
    <n v="65"/>
    <n v="538"/>
    <n v="428"/>
    <n v="0"/>
    <s v="H"/>
    <n v="0"/>
    <s v="H"/>
    <n v="12"/>
    <n v="4"/>
    <n v="8"/>
    <n v="9"/>
    <n v="2"/>
    <n v="0"/>
  </r>
  <r>
    <x v="14"/>
    <n v="0.3"/>
    <n v="53"/>
    <n v="524"/>
    <n v="456"/>
    <n v="0"/>
    <s v="H"/>
    <n v="0"/>
    <s v="H"/>
    <n v="4"/>
    <n v="0"/>
    <n v="15"/>
    <n v="1"/>
    <n v="3"/>
    <n v="0"/>
  </r>
  <r>
    <x v="4"/>
    <n v="1.5"/>
    <n v="57"/>
    <n v="555"/>
    <n v="462"/>
    <n v="2"/>
    <s v="H"/>
    <n v="2"/>
    <s v="D"/>
    <n v="16"/>
    <n v="3"/>
    <n v="7"/>
    <n v="4"/>
    <n v="0"/>
    <n v="0"/>
  </r>
  <r>
    <x v="13"/>
    <n v="1.4"/>
    <n v="68"/>
    <n v="762"/>
    <n v="665"/>
    <n v="2"/>
    <s v="D"/>
    <n v="1"/>
    <s v="D"/>
    <n v="12"/>
    <n v="4"/>
    <n v="10"/>
    <n v="8"/>
    <n v="0"/>
    <n v="1"/>
  </r>
  <r>
    <x v="5"/>
    <n v="0.8"/>
    <n v="29"/>
    <n v="263"/>
    <n v="172"/>
    <n v="3"/>
    <s v="A"/>
    <n v="1"/>
    <s v="D"/>
    <n v="11"/>
    <n v="3"/>
    <n v="13"/>
    <n v="3"/>
    <n v="2"/>
    <n v="0"/>
  </r>
  <r>
    <x v="2"/>
    <n v="1.8"/>
    <n v="66"/>
    <n v="650"/>
    <n v="556"/>
    <n v="1"/>
    <s v="D"/>
    <n v="0"/>
    <s v="H"/>
    <n v="12"/>
    <n v="4"/>
    <n v="9"/>
    <n v="6"/>
    <n v="2"/>
    <n v="0"/>
  </r>
  <r>
    <x v="17"/>
    <n v="3.2"/>
    <n v="56"/>
    <n v="488"/>
    <n v="379"/>
    <n v="2"/>
    <s v="A"/>
    <n v="0"/>
    <s v="H"/>
    <n v="22"/>
    <n v="6"/>
    <n v="13"/>
    <n v="13"/>
    <n v="1"/>
    <n v="0"/>
  </r>
  <r>
    <x v="10"/>
    <n v="1.5"/>
    <n v="44"/>
    <n v="457"/>
    <n v="381"/>
    <n v="2"/>
    <s v="D"/>
    <n v="1"/>
    <s v="A"/>
    <n v="16"/>
    <n v="7"/>
    <n v="10"/>
    <n v="5"/>
    <n v="2"/>
    <n v="0"/>
  </r>
  <r>
    <x v="8"/>
    <n v="2.8"/>
    <n v="61"/>
    <n v="556"/>
    <n v="471"/>
    <n v="4"/>
    <s v="A"/>
    <n v="1"/>
    <s v="H"/>
    <n v="17"/>
    <n v="8"/>
    <n v="11"/>
    <n v="10"/>
    <n v="2"/>
    <n v="0"/>
  </r>
  <r>
    <x v="18"/>
    <n v="1.4"/>
    <n v="46"/>
    <n v="409"/>
    <n v="311"/>
    <n v="1"/>
    <s v="H"/>
    <n v="0"/>
    <s v="D"/>
    <n v="19"/>
    <n v="5"/>
    <n v="17"/>
    <n v="0"/>
    <n v="4"/>
    <n v="0"/>
  </r>
  <r>
    <x v="3"/>
    <n v="0.1"/>
    <n v="24"/>
    <n v="239"/>
    <n v="162"/>
    <n v="0"/>
    <s v="D"/>
    <n v="0"/>
    <s v="D"/>
    <n v="2"/>
    <n v="0"/>
    <n v="9"/>
    <n v="2"/>
    <n v="3"/>
    <n v="0"/>
  </r>
  <r>
    <x v="12"/>
    <n v="1.2"/>
    <n v="39"/>
    <n v="371"/>
    <n v="295"/>
    <n v="2"/>
    <s v="D"/>
    <n v="1"/>
    <s v="A"/>
    <n v="12"/>
    <n v="3"/>
    <n v="7"/>
    <n v="4"/>
    <n v="4"/>
    <n v="0"/>
  </r>
  <r>
    <x v="9"/>
    <n v="0.2"/>
    <n v="41"/>
    <n v="466"/>
    <n v="361"/>
    <n v="0"/>
    <s v="H"/>
    <n v="0"/>
    <s v="H"/>
    <n v="4"/>
    <n v="1"/>
    <n v="16"/>
    <n v="2"/>
    <n v="3"/>
    <n v="0"/>
  </r>
  <r>
    <x v="1"/>
    <n v="1.1000000000000001"/>
    <n v="46"/>
    <n v="460"/>
    <n v="371"/>
    <n v="2"/>
    <s v="A"/>
    <n v="1"/>
    <s v="A"/>
    <n v="10"/>
    <n v="5"/>
    <n v="9"/>
    <n v="3"/>
    <n v="2"/>
    <n v="0"/>
  </r>
  <r>
    <x v="16"/>
    <n v="0.4"/>
    <n v="50"/>
    <n v="501"/>
    <n v="431"/>
    <n v="1"/>
    <s v="H"/>
    <n v="0"/>
    <s v="D"/>
    <n v="8"/>
    <n v="2"/>
    <n v="6"/>
    <n v="3"/>
    <n v="1"/>
    <n v="0"/>
  </r>
  <r>
    <x v="11"/>
    <n v="2.2000000000000002"/>
    <n v="36"/>
    <n v="339"/>
    <n v="247"/>
    <n v="3"/>
    <s v="A"/>
    <n v="2"/>
    <s v="A"/>
    <n v="13"/>
    <n v="5"/>
    <n v="15"/>
    <n v="5"/>
    <n v="4"/>
    <n v="0"/>
  </r>
  <r>
    <x v="0"/>
    <n v="2.1"/>
    <n v="48"/>
    <n v="499"/>
    <n v="431"/>
    <n v="2"/>
    <s v="A"/>
    <n v="0"/>
    <s v="H"/>
    <n v="10"/>
    <n v="3"/>
    <n v="14"/>
    <n v="2"/>
    <n v="1"/>
    <n v="0"/>
  </r>
  <r>
    <x v="7"/>
    <n v="1.6"/>
    <n v="38"/>
    <n v="363"/>
    <n v="263"/>
    <n v="1"/>
    <s v="H"/>
    <n v="0"/>
    <s v="H"/>
    <n v="9"/>
    <n v="4"/>
    <n v="7"/>
    <n v="5"/>
    <n v="2"/>
    <n v="0"/>
  </r>
  <r>
    <x v="15"/>
    <n v="2.2999999999999998"/>
    <n v="58"/>
    <n v="632"/>
    <n v="566"/>
    <n v="5"/>
    <s v="A"/>
    <n v="5"/>
    <s v="A"/>
    <n v="18"/>
    <n v="9"/>
    <n v="15"/>
    <n v="5"/>
    <n v="3"/>
    <n v="0"/>
  </r>
  <r>
    <x v="6"/>
    <n v="2.1"/>
    <n v="48"/>
    <n v="461"/>
    <n v="326"/>
    <n v="1"/>
    <s v="D"/>
    <n v="0"/>
    <s v="D"/>
    <n v="16"/>
    <n v="3"/>
    <n v="11"/>
    <n v="6"/>
    <n v="2"/>
    <n v="0"/>
  </r>
  <r>
    <x v="13"/>
    <n v="1"/>
    <n v="56"/>
    <n v="566"/>
    <n v="513"/>
    <n v="1"/>
    <s v="H"/>
    <n v="0"/>
    <s v="H"/>
    <n v="12"/>
    <n v="6"/>
    <n v="7"/>
    <n v="4"/>
    <n v="3"/>
    <n v="0"/>
  </r>
  <r>
    <x v="5"/>
    <n v="0.9"/>
    <n v="36"/>
    <n v="336"/>
    <n v="245"/>
    <n v="2"/>
    <s v="A"/>
    <n v="1"/>
    <s v="A"/>
    <n v="10"/>
    <n v="6"/>
    <n v="14"/>
    <n v="5"/>
    <n v="4"/>
    <n v="0"/>
  </r>
  <r>
    <x v="4"/>
    <n v="2.2999999999999998"/>
    <n v="58"/>
    <n v="649"/>
    <n v="564"/>
    <n v="4"/>
    <s v="A"/>
    <n v="3"/>
    <s v="A"/>
    <n v="15"/>
    <n v="7"/>
    <n v="7"/>
    <n v="1"/>
    <n v="0"/>
    <n v="0"/>
  </r>
  <r>
    <x v="10"/>
    <n v="0.9"/>
    <n v="53"/>
    <n v="478"/>
    <n v="393"/>
    <n v="1"/>
    <s v="D"/>
    <n v="0"/>
    <s v="D"/>
    <n v="12"/>
    <n v="6"/>
    <n v="20"/>
    <n v="4"/>
    <n v="2"/>
    <n v="0"/>
  </r>
  <r>
    <x v="2"/>
    <n v="2.5"/>
    <n v="58"/>
    <n v="593"/>
    <n v="509"/>
    <n v="5"/>
    <s v="A"/>
    <n v="3"/>
    <s v="A"/>
    <n v="14"/>
    <n v="6"/>
    <n v="8"/>
    <n v="3"/>
    <n v="2"/>
    <n v="0"/>
  </r>
  <r>
    <x v="8"/>
    <n v="1.2"/>
    <n v="75"/>
    <n v="686"/>
    <n v="605"/>
    <n v="0"/>
    <s v="D"/>
    <n v="0"/>
    <s v="D"/>
    <n v="12"/>
    <n v="5"/>
    <n v="12"/>
    <n v="5"/>
    <n v="1"/>
    <n v="0"/>
  </r>
  <r>
    <x v="14"/>
    <n v="0.3"/>
    <n v="43"/>
    <n v="450"/>
    <n v="352"/>
    <n v="0"/>
    <s v="D"/>
    <n v="0"/>
    <s v="D"/>
    <n v="5"/>
    <n v="1"/>
    <n v="15"/>
    <n v="5"/>
    <n v="3"/>
    <n v="0"/>
  </r>
  <r>
    <x v="18"/>
    <n v="1.1000000000000001"/>
    <n v="46"/>
    <n v="505"/>
    <n v="419"/>
    <n v="3"/>
    <s v="A"/>
    <n v="3"/>
    <s v="A"/>
    <n v="8"/>
    <n v="4"/>
    <n v="16"/>
    <n v="1"/>
    <n v="0"/>
    <n v="0"/>
  </r>
  <r>
    <x v="17"/>
    <n v="1.6"/>
    <n v="40"/>
    <n v="365"/>
    <n v="267"/>
    <n v="3"/>
    <s v="A"/>
    <n v="1"/>
    <s v="A"/>
    <n v="10"/>
    <n v="5"/>
    <n v="11"/>
    <n v="1"/>
    <n v="3"/>
    <n v="0"/>
  </r>
  <r>
    <x v="19"/>
    <n v="5.6"/>
    <n v="48"/>
    <n v="540"/>
    <n v="453"/>
    <n v="6"/>
    <s v="A"/>
    <n v="3"/>
    <s v="A"/>
    <n v="24"/>
    <n v="12"/>
    <n v="9"/>
    <n v="5"/>
    <n v="2"/>
    <n v="0"/>
  </r>
  <r>
    <x v="3"/>
    <n v="0.7"/>
    <n v="34"/>
    <n v="354"/>
    <n v="281"/>
    <n v="1"/>
    <s v="D"/>
    <n v="1"/>
    <s v="D"/>
    <n v="8"/>
    <n v="3"/>
    <n v="10"/>
    <n v="5"/>
    <n v="4"/>
    <n v="0"/>
  </r>
  <r>
    <x v="11"/>
    <n v="0.4"/>
    <n v="48"/>
    <n v="465"/>
    <n v="362"/>
    <n v="0"/>
    <s v="D"/>
    <n v="0"/>
    <s v="D"/>
    <n v="10"/>
    <n v="4"/>
    <n v="12"/>
    <n v="2"/>
    <n v="2"/>
    <n v="0"/>
  </r>
  <r>
    <x v="12"/>
    <n v="1.8"/>
    <n v="53"/>
    <n v="605"/>
    <n v="513"/>
    <n v="2"/>
    <s v="A"/>
    <n v="0"/>
    <s v="H"/>
    <n v="14"/>
    <n v="7"/>
    <n v="13"/>
    <n v="1"/>
    <n v="3"/>
    <n v="0"/>
  </r>
  <r>
    <x v="16"/>
    <n v="0.3"/>
    <n v="38"/>
    <n v="353"/>
    <n v="267"/>
    <n v="0"/>
    <s v="H"/>
    <n v="0"/>
    <s v="H"/>
    <n v="4"/>
    <n v="1"/>
    <n v="10"/>
    <n v="6"/>
    <n v="1"/>
    <n v="1"/>
  </r>
  <r>
    <x v="15"/>
    <n v="0.9"/>
    <n v="70"/>
    <n v="662"/>
    <n v="567"/>
    <n v="0"/>
    <s v="H"/>
    <n v="0"/>
    <s v="H"/>
    <n v="13"/>
    <n v="4"/>
    <n v="13"/>
    <n v="7"/>
    <n v="2"/>
    <n v="1"/>
  </r>
  <r>
    <x v="6"/>
    <n v="1.7"/>
    <n v="46"/>
    <n v="437"/>
    <n v="345"/>
    <n v="1"/>
    <s v="A"/>
    <n v="0"/>
    <s v="D"/>
    <n v="16"/>
    <n v="2"/>
    <n v="8"/>
    <n v="2"/>
    <n v="2"/>
    <n v="0"/>
  </r>
  <r>
    <x v="0"/>
    <n v="0.4"/>
    <n v="49"/>
    <n v="501"/>
    <n v="391"/>
    <n v="0"/>
    <s v="H"/>
    <n v="0"/>
    <s v="D"/>
    <n v="11"/>
    <n v="4"/>
    <n v="12"/>
    <n v="4"/>
    <n v="2"/>
    <n v="1"/>
  </r>
  <r>
    <x v="9"/>
    <n v="0.3"/>
    <n v="32"/>
    <n v="338"/>
    <n v="256"/>
    <n v="1"/>
    <s v="H"/>
    <n v="1"/>
    <s v="D"/>
    <n v="4"/>
    <n v="1"/>
    <n v="5"/>
    <n v="1"/>
    <n v="2"/>
    <n v="0"/>
  </r>
  <r>
    <x v="7"/>
    <n v="1.1000000000000001"/>
    <n v="43"/>
    <n v="393"/>
    <n v="287"/>
    <n v="0"/>
    <s v="D"/>
    <n v="0"/>
    <s v="D"/>
    <n v="8"/>
    <n v="3"/>
    <n v="12"/>
    <n v="3"/>
    <n v="2"/>
    <n v="0"/>
  </r>
  <r>
    <x v="1"/>
    <n v="0.2"/>
    <n v="32"/>
    <n v="339"/>
    <n v="264"/>
    <n v="0"/>
    <s v="H"/>
    <n v="0"/>
    <s v="H"/>
    <n v="3"/>
    <n v="0"/>
    <n v="12"/>
    <n v="1"/>
    <n v="1"/>
    <n v="0"/>
  </r>
  <r>
    <x v="13"/>
    <n v="1.3"/>
    <n v="47"/>
    <n v="541"/>
    <n v="489"/>
    <n v="2"/>
    <s v="A"/>
    <n v="1"/>
    <s v="A"/>
    <n v="14"/>
    <n v="5"/>
    <n v="6"/>
    <n v="4"/>
    <n v="1"/>
    <n v="0"/>
  </r>
  <r>
    <x v="14"/>
    <n v="0.9"/>
    <n v="53"/>
    <n v="483"/>
    <n v="375"/>
    <n v="1"/>
    <s v="H"/>
    <n v="1"/>
    <s v="D"/>
    <n v="7"/>
    <n v="3"/>
    <n v="19"/>
    <n v="7"/>
    <n v="3"/>
    <n v="0"/>
  </r>
  <r>
    <x v="5"/>
    <n v="1.5"/>
    <n v="36"/>
    <n v="315"/>
    <n v="205"/>
    <n v="2"/>
    <s v="A"/>
    <n v="1"/>
    <s v="A"/>
    <n v="11"/>
    <n v="7"/>
    <n v="10"/>
    <n v="4"/>
    <n v="1"/>
    <n v="0"/>
  </r>
  <r>
    <x v="17"/>
    <n v="2"/>
    <n v="48"/>
    <n v="496"/>
    <n v="380"/>
    <n v="2"/>
    <s v="D"/>
    <n v="0"/>
    <s v="H"/>
    <n v="16"/>
    <n v="9"/>
    <n v="16"/>
    <n v="7"/>
    <n v="3"/>
    <n v="0"/>
  </r>
  <r>
    <x v="18"/>
    <n v="0.7"/>
    <n v="52"/>
    <n v="501"/>
    <n v="393"/>
    <n v="2"/>
    <s v="D"/>
    <n v="1"/>
    <s v="H"/>
    <n v="11"/>
    <n v="3"/>
    <n v="10"/>
    <n v="5"/>
    <n v="2"/>
    <n v="0"/>
  </r>
  <r>
    <x v="19"/>
    <n v="3.1"/>
    <n v="54"/>
    <n v="579"/>
    <n v="497"/>
    <n v="5"/>
    <s v="A"/>
    <n v="3"/>
    <s v="A"/>
    <n v="22"/>
    <n v="13"/>
    <n v="10"/>
    <n v="6"/>
    <n v="0"/>
    <n v="0"/>
  </r>
  <r>
    <x v="10"/>
    <n v="1.1000000000000001"/>
    <n v="41"/>
    <n v="357"/>
    <n v="280"/>
    <n v="2"/>
    <s v="D"/>
    <n v="1"/>
    <s v="D"/>
    <n v="13"/>
    <n v="4"/>
    <n v="14"/>
    <n v="3"/>
    <n v="3"/>
    <n v="0"/>
  </r>
  <r>
    <x v="8"/>
    <n v="2"/>
    <n v="76"/>
    <n v="774"/>
    <n v="679"/>
    <n v="0"/>
    <s v="H"/>
    <n v="0"/>
    <s v="H"/>
    <n v="20"/>
    <n v="5"/>
    <n v="5"/>
    <n v="7"/>
    <n v="4"/>
    <n v="0"/>
  </r>
  <r>
    <x v="4"/>
    <n v="1.9"/>
    <n v="48"/>
    <n v="558"/>
    <n v="471"/>
    <n v="2"/>
    <s v="A"/>
    <n v="2"/>
    <s v="A"/>
    <n v="12"/>
    <n v="4"/>
    <n v="8"/>
    <n v="3"/>
    <n v="1"/>
    <n v="0"/>
  </r>
  <r>
    <x v="2"/>
    <n v="1.9"/>
    <n v="50"/>
    <n v="506"/>
    <n v="407"/>
    <n v="3"/>
    <s v="A"/>
    <n v="1"/>
    <s v="D"/>
    <n v="14"/>
    <n v="5"/>
    <n v="8"/>
    <n v="3"/>
    <n v="2"/>
    <n v="0"/>
  </r>
  <r>
    <x v="4"/>
    <n v="2.5"/>
    <n v="44"/>
    <n v="400"/>
    <n v="308"/>
    <n v="2"/>
    <s v="A"/>
    <n v="2"/>
    <s v="A"/>
    <n v="14"/>
    <n v="4"/>
    <n v="15"/>
    <n v="10"/>
    <n v="4"/>
    <n v="0"/>
  </r>
  <r>
    <x v="9"/>
    <n v="0.4"/>
    <n v="40"/>
    <n v="430"/>
    <n v="352"/>
    <n v="1"/>
    <s v="H"/>
    <n v="0"/>
    <s v="D"/>
    <n v="4"/>
    <n v="2"/>
    <n v="11"/>
    <n v="2"/>
    <n v="1"/>
    <n v="0"/>
  </r>
  <r>
    <x v="3"/>
    <n v="0.7"/>
    <n v="42"/>
    <n v="371"/>
    <n v="239"/>
    <n v="0"/>
    <s v="H"/>
    <n v="0"/>
    <s v="D"/>
    <n v="9"/>
    <n v="0"/>
    <n v="14"/>
    <n v="3"/>
    <n v="2"/>
    <n v="0"/>
  </r>
  <r>
    <x v="8"/>
    <n v="1.2"/>
    <n v="61"/>
    <n v="608"/>
    <n v="516"/>
    <n v="1"/>
    <s v="D"/>
    <n v="1"/>
    <s v="A"/>
    <n v="15"/>
    <n v="1"/>
    <n v="12"/>
    <n v="6"/>
    <n v="2"/>
    <n v="0"/>
  </r>
  <r>
    <x v="6"/>
    <n v="1.4"/>
    <n v="44"/>
    <n v="465"/>
    <n v="394"/>
    <n v="1"/>
    <s v="H"/>
    <n v="0"/>
    <s v="H"/>
    <n v="17"/>
    <n v="4"/>
    <n v="13"/>
    <n v="1"/>
    <n v="1"/>
    <n v="0"/>
  </r>
  <r>
    <x v="7"/>
    <n v="4.4000000000000004"/>
    <n v="50"/>
    <n v="487"/>
    <n v="409"/>
    <n v="5"/>
    <s v="A"/>
    <n v="1"/>
    <s v="A"/>
    <n v="20"/>
    <n v="11"/>
    <n v="4"/>
    <n v="2"/>
    <n v="0"/>
    <n v="0"/>
  </r>
  <r>
    <x v="2"/>
    <n v="0.9"/>
    <n v="55"/>
    <n v="555"/>
    <n v="473"/>
    <n v="1"/>
    <s v="D"/>
    <n v="1"/>
    <s v="A"/>
    <n v="9"/>
    <n v="3"/>
    <n v="14"/>
    <n v="5"/>
    <n v="3"/>
    <n v="0"/>
  </r>
  <r>
    <x v="1"/>
    <n v="1.5"/>
    <n v="27"/>
    <n v="282"/>
    <n v="206"/>
    <n v="2"/>
    <s v="D"/>
    <n v="1"/>
    <s v="A"/>
    <n v="7"/>
    <n v="3"/>
    <n v="14"/>
    <n v="2"/>
    <n v="5"/>
    <n v="0"/>
  </r>
  <r>
    <x v="0"/>
    <n v="1"/>
    <n v="47"/>
    <n v="427"/>
    <n v="307"/>
    <n v="2"/>
    <s v="D"/>
    <n v="0"/>
    <s v="D"/>
    <n v="13"/>
    <n v="4"/>
    <n v="13"/>
    <n v="9"/>
    <n v="4"/>
    <n v="0"/>
  </r>
  <r>
    <x v="5"/>
    <n v="2.1"/>
    <n v="40"/>
    <n v="393"/>
    <n v="299"/>
    <n v="3"/>
    <s v="A"/>
    <n v="2"/>
    <s v="A"/>
    <n v="11"/>
    <n v="3"/>
    <n v="8"/>
    <n v="3"/>
    <n v="2"/>
    <n v="0"/>
  </r>
  <r>
    <x v="13"/>
    <n v="2.2000000000000002"/>
    <n v="55"/>
    <n v="557"/>
    <n v="472"/>
    <n v="2"/>
    <s v="D"/>
    <n v="0"/>
    <s v="D"/>
    <n v="21"/>
    <n v="8"/>
    <n v="4"/>
    <n v="5"/>
    <n v="0"/>
    <n v="0"/>
  </r>
  <r>
    <x v="17"/>
    <n v="1.2"/>
    <n v="43"/>
    <n v="358"/>
    <n v="273"/>
    <n v="2"/>
    <s v="D"/>
    <n v="0"/>
    <s v="H"/>
    <n v="7"/>
    <n v="3"/>
    <n v="16"/>
    <n v="3"/>
    <n v="3"/>
    <n v="0"/>
  </r>
  <r>
    <x v="12"/>
    <n v="1.7"/>
    <n v="56"/>
    <n v="573"/>
    <n v="478"/>
    <n v="2"/>
    <s v="H"/>
    <n v="0"/>
    <s v="H"/>
    <n v="21"/>
    <n v="5"/>
    <n v="18"/>
    <n v="3"/>
    <n v="3"/>
    <n v="0"/>
  </r>
  <r>
    <x v="19"/>
    <n v="2"/>
    <n v="70"/>
    <n v="617"/>
    <n v="508"/>
    <n v="1"/>
    <s v="D"/>
    <n v="0"/>
    <s v="H"/>
    <n v="23"/>
    <n v="7"/>
    <n v="10"/>
    <n v="9"/>
    <n v="1"/>
    <n v="0"/>
  </r>
  <r>
    <x v="16"/>
    <n v="1.2"/>
    <n v="50"/>
    <n v="465"/>
    <n v="368"/>
    <n v="1"/>
    <s v="A"/>
    <n v="0"/>
    <s v="D"/>
    <n v="11"/>
    <n v="3"/>
    <n v="10"/>
    <n v="5"/>
    <n v="1"/>
    <n v="0"/>
  </r>
  <r>
    <x v="11"/>
    <n v="1.8"/>
    <n v="43"/>
    <n v="485"/>
    <n v="375"/>
    <n v="2"/>
    <s v="A"/>
    <n v="0"/>
    <s v="D"/>
    <n v="9"/>
    <n v="4"/>
    <n v="6"/>
    <n v="3"/>
    <n v="0"/>
    <n v="0"/>
  </r>
  <r>
    <x v="18"/>
    <n v="1.6"/>
    <n v="40"/>
    <n v="413"/>
    <n v="321"/>
    <n v="0"/>
    <s v="H"/>
    <n v="0"/>
    <s v="H"/>
    <n v="13"/>
    <n v="7"/>
    <n v="13"/>
    <n v="2"/>
    <n v="2"/>
    <n v="0"/>
  </r>
  <r>
    <x v="15"/>
    <n v="0.8"/>
    <n v="47"/>
    <n v="419"/>
    <n v="341"/>
    <n v="1"/>
    <s v="H"/>
    <n v="1"/>
    <s v="H"/>
    <n v="10"/>
    <n v="2"/>
    <n v="9"/>
    <n v="4"/>
    <n v="1"/>
    <n v="0"/>
  </r>
  <r>
    <x v="10"/>
    <n v="1"/>
    <n v="53"/>
    <n v="502"/>
    <n v="413"/>
    <n v="2"/>
    <s v="A"/>
    <n v="0"/>
    <s v="D"/>
    <n v="11"/>
    <n v="5"/>
    <n v="14"/>
    <n v="9"/>
    <n v="2"/>
    <n v="0"/>
  </r>
  <r>
    <x v="14"/>
    <n v="1.4"/>
    <n v="40"/>
    <n v="426"/>
    <n v="335"/>
    <n v="1"/>
    <s v="H"/>
    <n v="1"/>
    <s v="A"/>
    <n v="13"/>
    <n v="5"/>
    <n v="10"/>
    <n v="4"/>
    <n v="3"/>
    <n v="0"/>
  </r>
  <r>
    <x v="17"/>
    <n v="2"/>
    <n v="44"/>
    <n v="363"/>
    <n v="262"/>
    <n v="4"/>
    <s v="A"/>
    <n v="2"/>
    <s v="A"/>
    <n v="19"/>
    <n v="10"/>
    <n v="18"/>
    <n v="6"/>
    <n v="6"/>
    <n v="0"/>
  </r>
  <r>
    <x v="19"/>
    <n v="3.4"/>
    <n v="60"/>
    <n v="532"/>
    <n v="449"/>
    <n v="2"/>
    <s v="A"/>
    <n v="0"/>
    <s v="D"/>
    <n v="37"/>
    <n v="8"/>
    <n v="14"/>
    <n v="15"/>
    <n v="3"/>
    <n v="0"/>
  </r>
  <r>
    <x v="12"/>
    <n v="2"/>
    <n v="60"/>
    <n v="639"/>
    <n v="540"/>
    <n v="2"/>
    <s v="A"/>
    <n v="0"/>
    <s v="D"/>
    <n v="17"/>
    <n v="2"/>
    <n v="8"/>
    <n v="2"/>
    <n v="1"/>
    <n v="0"/>
  </r>
  <r>
    <x v="11"/>
    <n v="1.3"/>
    <n v="47"/>
    <n v="512"/>
    <n v="405"/>
    <n v="2"/>
    <s v="A"/>
    <n v="0"/>
    <s v="D"/>
    <n v="12"/>
    <n v="7"/>
    <n v="10"/>
    <n v="4"/>
    <n v="0"/>
    <n v="0"/>
  </r>
  <r>
    <x v="16"/>
    <n v="1"/>
    <n v="34"/>
    <n v="284"/>
    <n v="204"/>
    <n v="2"/>
    <s v="D"/>
    <n v="0"/>
    <s v="H"/>
    <n v="8"/>
    <n v="4"/>
    <n v="18"/>
    <n v="1"/>
    <n v="3"/>
    <n v="0"/>
  </r>
  <r>
    <x v="15"/>
    <n v="1.1000000000000001"/>
    <n v="64"/>
    <n v="660"/>
    <n v="557"/>
    <n v="2"/>
    <s v="H"/>
    <n v="0"/>
    <s v="H"/>
    <n v="11"/>
    <n v="6"/>
    <n v="14"/>
    <n v="8"/>
    <n v="1"/>
    <n v="0"/>
  </r>
  <r>
    <x v="10"/>
    <n v="1.9"/>
    <n v="49"/>
    <n v="469"/>
    <n v="370"/>
    <n v="3"/>
    <s v="A"/>
    <n v="1"/>
    <s v="D"/>
    <n v="6"/>
    <n v="3"/>
    <n v="12"/>
    <n v="2"/>
    <n v="3"/>
    <n v="0"/>
  </r>
  <r>
    <x v="14"/>
    <n v="0.9"/>
    <n v="55"/>
    <n v="515"/>
    <n v="439"/>
    <n v="2"/>
    <s v="H"/>
    <n v="0"/>
    <s v="H"/>
    <n v="10"/>
    <n v="4"/>
    <n v="18"/>
    <n v="8"/>
    <n v="4"/>
    <n v="0"/>
  </r>
  <r>
    <x v="13"/>
    <n v="3"/>
    <n v="67"/>
    <n v="773"/>
    <n v="700"/>
    <n v="6"/>
    <s v="A"/>
    <n v="3"/>
    <s v="A"/>
    <n v="17"/>
    <n v="9"/>
    <n v="7"/>
    <n v="7"/>
    <n v="1"/>
    <n v="0"/>
  </r>
  <r>
    <x v="18"/>
    <n v="0.8"/>
    <n v="37"/>
    <n v="374"/>
    <n v="284"/>
    <n v="1"/>
    <s v="H"/>
    <n v="1"/>
    <s v="D"/>
    <n v="9"/>
    <n v="4"/>
    <n v="14"/>
    <n v="6"/>
    <n v="2"/>
    <n v="0"/>
  </r>
  <r>
    <x v="5"/>
    <n v="1"/>
    <n v="50"/>
    <n v="386"/>
    <n v="278"/>
    <n v="0"/>
    <s v="H"/>
    <n v="0"/>
    <s v="H"/>
    <n v="18"/>
    <n v="4"/>
    <n v="12"/>
    <n v="9"/>
    <n v="3"/>
    <n v="0"/>
  </r>
  <r>
    <x v="3"/>
    <n v="0.8"/>
    <n v="31"/>
    <n v="320"/>
    <n v="234"/>
    <n v="1"/>
    <s v="A"/>
    <n v="1"/>
    <s v="A"/>
    <n v="3"/>
    <n v="1"/>
    <n v="11"/>
    <n v="1"/>
    <n v="4"/>
    <n v="0"/>
  </r>
  <r>
    <x v="1"/>
    <n v="0.5"/>
    <n v="30"/>
    <n v="337"/>
    <n v="254"/>
    <n v="1"/>
    <s v="H"/>
    <n v="0"/>
    <s v="H"/>
    <n v="3"/>
    <n v="3"/>
    <n v="11"/>
    <n v="4"/>
    <n v="2"/>
    <n v="0"/>
  </r>
  <r>
    <x v="4"/>
    <n v="2.9"/>
    <n v="47"/>
    <n v="457"/>
    <n v="371"/>
    <n v="3"/>
    <s v="A"/>
    <n v="2"/>
    <s v="A"/>
    <n v="17"/>
    <n v="9"/>
    <n v="5"/>
    <n v="8"/>
    <n v="0"/>
    <n v="0"/>
  </r>
  <r>
    <x v="2"/>
    <n v="1"/>
    <n v="49"/>
    <n v="451"/>
    <n v="359"/>
    <n v="1"/>
    <s v="A"/>
    <n v="0"/>
    <s v="D"/>
    <n v="9"/>
    <n v="3"/>
    <n v="10"/>
    <n v="5"/>
    <n v="1"/>
    <n v="1"/>
  </r>
  <r>
    <x v="8"/>
    <n v="1.8"/>
    <n v="44"/>
    <n v="466"/>
    <n v="375"/>
    <n v="1"/>
    <s v="H"/>
    <n v="1"/>
    <s v="D"/>
    <n v="10"/>
    <n v="4"/>
    <n v="8"/>
    <n v="4"/>
    <n v="2"/>
    <n v="0"/>
  </r>
  <r>
    <x v="7"/>
    <n v="1.3"/>
    <n v="53"/>
    <n v="395"/>
    <n v="276"/>
    <n v="2"/>
    <s v="A"/>
    <n v="0"/>
    <s v="D"/>
    <n v="13"/>
    <n v="6"/>
    <n v="11"/>
    <n v="7"/>
    <n v="2"/>
    <n v="0"/>
  </r>
  <r>
    <x v="9"/>
    <n v="1.6"/>
    <n v="39"/>
    <n v="387"/>
    <n v="280"/>
    <n v="2"/>
    <s v="A"/>
    <n v="0"/>
    <s v="H"/>
    <n v="12"/>
    <n v="3"/>
    <n v="16"/>
    <n v="4"/>
    <n v="5"/>
    <n v="0"/>
  </r>
  <r>
    <x v="6"/>
    <n v="1.3"/>
    <n v="54"/>
    <n v="490"/>
    <n v="399"/>
    <n v="1"/>
    <s v="D"/>
    <n v="0"/>
    <s v="H"/>
    <n v="14"/>
    <n v="4"/>
    <n v="16"/>
    <n v="3"/>
    <n v="3"/>
    <n v="0"/>
  </r>
  <r>
    <x v="0"/>
    <n v="0.3"/>
    <n v="49"/>
    <n v="522"/>
    <n v="432"/>
    <n v="1"/>
    <s v="A"/>
    <n v="0"/>
    <s v="D"/>
    <n v="4"/>
    <n v="1"/>
    <n v="9"/>
    <n v="0"/>
    <n v="1"/>
    <n v="0"/>
  </r>
  <r>
    <x v="10"/>
    <n v="0.9"/>
    <n v="62"/>
    <n v="575"/>
    <n v="477"/>
    <n v="0"/>
    <s v="H"/>
    <n v="0"/>
    <s v="H"/>
    <n v="10"/>
    <n v="5"/>
    <n v="13"/>
    <n v="6"/>
    <n v="3"/>
    <n v="0"/>
  </r>
  <r>
    <x v="19"/>
    <n v="2.5"/>
    <n v="51"/>
    <n v="464"/>
    <n v="369"/>
    <n v="2"/>
    <s v="A"/>
    <n v="1"/>
    <s v="A"/>
    <n v="19"/>
    <n v="7"/>
    <n v="9"/>
    <n v="3"/>
    <n v="3"/>
    <n v="0"/>
  </r>
  <r>
    <x v="9"/>
    <n v="0.3"/>
    <n v="52"/>
    <n v="531"/>
    <n v="418"/>
    <n v="0"/>
    <s v="H"/>
    <n v="0"/>
    <s v="H"/>
    <n v="9"/>
    <n v="1"/>
    <n v="13"/>
    <n v="6"/>
    <n v="0"/>
    <n v="0"/>
  </r>
  <r>
    <x v="14"/>
    <n v="0.9"/>
    <n v="43"/>
    <n v="430"/>
    <n v="327"/>
    <n v="2"/>
    <s v="A"/>
    <n v="1"/>
    <s v="D"/>
    <n v="9"/>
    <n v="4"/>
    <n v="14"/>
    <n v="2"/>
    <n v="3"/>
    <n v="0"/>
  </r>
  <r>
    <x v="12"/>
    <n v="1.6"/>
    <n v="51"/>
    <n v="482"/>
    <n v="380"/>
    <n v="2"/>
    <s v="A"/>
    <n v="0"/>
    <s v="H"/>
    <n v="15"/>
    <n v="4"/>
    <n v="15"/>
    <n v="7"/>
    <n v="4"/>
    <n v="0"/>
  </r>
  <r>
    <x v="16"/>
    <n v="0.4"/>
    <n v="68"/>
    <n v="598"/>
    <n v="511"/>
    <n v="0"/>
    <s v="H"/>
    <n v="0"/>
    <s v="H"/>
    <n v="10"/>
    <n v="3"/>
    <n v="13"/>
    <n v="8"/>
    <n v="3"/>
    <n v="0"/>
  </r>
  <r>
    <x v="15"/>
    <n v="0.8"/>
    <n v="46"/>
    <n v="456"/>
    <n v="369"/>
    <n v="2"/>
    <s v="A"/>
    <n v="1"/>
    <s v="A"/>
    <n v="13"/>
    <n v="2"/>
    <n v="11"/>
    <n v="3"/>
    <n v="1"/>
    <n v="0"/>
  </r>
  <r>
    <x v="11"/>
    <n v="2.6"/>
    <n v="34"/>
    <n v="315"/>
    <n v="204"/>
    <n v="2"/>
    <s v="A"/>
    <n v="0"/>
    <s v="D"/>
    <n v="11"/>
    <n v="3"/>
    <n v="13"/>
    <n v="0"/>
    <n v="1"/>
    <n v="0"/>
  </r>
  <r>
    <x v="13"/>
    <n v="0.8"/>
    <n v="54"/>
    <n v="505"/>
    <n v="442"/>
    <n v="1"/>
    <s v="H"/>
    <n v="0"/>
    <s v="H"/>
    <n v="7"/>
    <n v="4"/>
    <n v="7"/>
    <n v="2"/>
    <n v="0"/>
    <n v="0"/>
  </r>
  <r>
    <x v="6"/>
    <n v="1.2"/>
    <n v="32"/>
    <n v="307"/>
    <n v="222"/>
    <n v="1"/>
    <s v="H"/>
    <n v="1"/>
    <s v="A"/>
    <n v="14"/>
    <n v="5"/>
    <n v="10"/>
    <n v="3"/>
    <n v="1"/>
    <n v="0"/>
  </r>
  <r>
    <x v="19"/>
    <n v="0.6"/>
    <n v="63"/>
    <n v="581"/>
    <n v="469"/>
    <n v="2"/>
    <s v="D"/>
    <n v="1"/>
    <s v="D"/>
    <n v="6"/>
    <n v="4"/>
    <n v="20"/>
    <n v="3"/>
    <n v="2"/>
    <n v="1"/>
  </r>
  <r>
    <x v="8"/>
    <n v="0.5"/>
    <n v="69"/>
    <n v="776"/>
    <n v="685"/>
    <n v="0"/>
    <s v="H"/>
    <n v="0"/>
    <s v="H"/>
    <n v="8"/>
    <n v="0"/>
    <n v="15"/>
    <n v="9"/>
    <n v="2"/>
    <n v="0"/>
  </r>
  <r>
    <x v="2"/>
    <n v="1.4"/>
    <n v="60"/>
    <n v="542"/>
    <n v="450"/>
    <n v="2"/>
    <s v="A"/>
    <n v="0"/>
    <s v="D"/>
    <n v="11"/>
    <n v="5"/>
    <n v="10"/>
    <n v="7"/>
    <n v="1"/>
    <n v="0"/>
  </r>
  <r>
    <x v="1"/>
    <n v="0.4"/>
    <n v="25"/>
    <n v="242"/>
    <n v="173"/>
    <n v="1"/>
    <s v="D"/>
    <n v="0"/>
    <s v="D"/>
    <n v="4"/>
    <n v="3"/>
    <n v="11"/>
    <n v="1"/>
    <n v="3"/>
    <n v="1"/>
  </r>
  <r>
    <x v="5"/>
    <n v="0.4"/>
    <n v="45"/>
    <n v="441"/>
    <n v="358"/>
    <n v="1"/>
    <s v="H"/>
    <n v="1"/>
    <s v="D"/>
    <n v="8"/>
    <n v="2"/>
    <n v="8"/>
    <n v="4"/>
    <n v="0"/>
    <n v="0"/>
  </r>
  <r>
    <x v="4"/>
    <n v="0.5"/>
    <n v="39"/>
    <n v="395"/>
    <n v="319"/>
    <n v="0"/>
    <s v="H"/>
    <n v="0"/>
    <s v="H"/>
    <n v="3"/>
    <n v="1"/>
    <n v="13"/>
    <n v="4"/>
    <n v="1"/>
    <n v="0"/>
  </r>
  <r>
    <x v="17"/>
    <n v="1.2"/>
    <n v="56"/>
    <n v="531"/>
    <n v="426"/>
    <n v="3"/>
    <s v="A"/>
    <n v="2"/>
    <s v="A"/>
    <n v="14"/>
    <n v="7"/>
    <n v="15"/>
    <n v="6"/>
    <n v="3"/>
    <n v="0"/>
  </r>
  <r>
    <x v="7"/>
    <n v="1.6"/>
    <n v="42"/>
    <n v="399"/>
    <n v="302"/>
    <n v="1"/>
    <s v="A"/>
    <n v="1"/>
    <s v="A"/>
    <n v="14"/>
    <n v="5"/>
    <n v="13"/>
    <n v="2"/>
    <n v="1"/>
    <n v="0"/>
  </r>
  <r>
    <x v="3"/>
    <n v="0.9"/>
    <n v="42"/>
    <n v="411"/>
    <n v="286"/>
    <n v="2"/>
    <s v="A"/>
    <n v="1"/>
    <s v="A"/>
    <n v="11"/>
    <n v="6"/>
    <n v="12"/>
    <n v="2"/>
    <n v="1"/>
    <n v="0"/>
  </r>
  <r>
    <x v="18"/>
    <n v="1.5"/>
    <n v="50"/>
    <n v="489"/>
    <n v="406"/>
    <n v="1"/>
    <s v="H"/>
    <n v="0"/>
    <s v="H"/>
    <n v="16"/>
    <n v="4"/>
    <n v="13"/>
    <n v="3"/>
    <n v="2"/>
    <n v="0"/>
  </r>
  <r>
    <x v="0"/>
    <n v="1.5"/>
    <n v="45"/>
    <n v="461"/>
    <n v="367"/>
    <n v="0"/>
    <s v="H"/>
    <n v="0"/>
    <s v="H"/>
    <n v="16"/>
    <n v="6"/>
    <n v="9"/>
    <n v="5"/>
    <n v="2"/>
    <n v="0"/>
  </r>
  <r>
    <x v="19"/>
    <n v="2.5"/>
    <n v="48"/>
    <n v="448"/>
    <n v="360"/>
    <n v="2"/>
    <s v="D"/>
    <n v="1"/>
    <s v="H"/>
    <n v="17"/>
    <n v="3"/>
    <n v="6"/>
    <n v="8"/>
    <n v="0"/>
    <n v="0"/>
  </r>
  <r>
    <x v="7"/>
    <n v="1.5"/>
    <n v="52"/>
    <n v="460"/>
    <n v="379"/>
    <n v="4"/>
    <s v="A"/>
    <n v="3"/>
    <s v="A"/>
    <n v="14"/>
    <n v="6"/>
    <n v="10"/>
    <n v="6"/>
    <n v="0"/>
    <n v="0"/>
  </r>
  <r>
    <x v="0"/>
    <n v="0.4"/>
    <n v="62"/>
    <n v="575"/>
    <n v="479"/>
    <n v="2"/>
    <s v="D"/>
    <n v="0"/>
    <s v="H"/>
    <n v="9"/>
    <n v="3"/>
    <n v="9"/>
    <n v="9"/>
    <n v="1"/>
    <n v="0"/>
  </r>
  <r>
    <x v="6"/>
    <n v="1.1000000000000001"/>
    <n v="32"/>
    <n v="334"/>
    <n v="257"/>
    <n v="1"/>
    <s v="A"/>
    <n v="1"/>
    <s v="A"/>
    <n v="5"/>
    <n v="2"/>
    <n v="15"/>
    <n v="0"/>
    <n v="3"/>
    <n v="0"/>
  </r>
  <r>
    <x v="18"/>
    <n v="2"/>
    <n v="54"/>
    <n v="490"/>
    <n v="381"/>
    <n v="1"/>
    <s v="A"/>
    <n v="1"/>
    <s v="A"/>
    <n v="13"/>
    <n v="5"/>
    <n v="9"/>
    <n v="7"/>
    <n v="3"/>
    <n v="0"/>
  </r>
  <r>
    <x v="11"/>
    <n v="1.3"/>
    <n v="38"/>
    <n v="363"/>
    <n v="267"/>
    <n v="2"/>
    <s v="A"/>
    <n v="1"/>
    <s v="A"/>
    <n v="10"/>
    <n v="5"/>
    <n v="7"/>
    <n v="7"/>
    <n v="3"/>
    <n v="0"/>
  </r>
  <r>
    <x v="15"/>
    <n v="1.7"/>
    <n v="58"/>
    <n v="549"/>
    <n v="473"/>
    <n v="4"/>
    <s v="A"/>
    <n v="2"/>
    <s v="A"/>
    <n v="10"/>
    <n v="6"/>
    <n v="14"/>
    <n v="4"/>
    <n v="1"/>
    <n v="0"/>
  </r>
  <r>
    <x v="10"/>
    <n v="3.9"/>
    <n v="50"/>
    <n v="467"/>
    <n v="374"/>
    <n v="4"/>
    <s v="A"/>
    <n v="1"/>
    <s v="A"/>
    <n v="18"/>
    <n v="12"/>
    <n v="12"/>
    <n v="6"/>
    <n v="0"/>
    <n v="0"/>
  </r>
  <r>
    <x v="8"/>
    <n v="2.2999999999999998"/>
    <n v="48"/>
    <n v="475"/>
    <n v="409"/>
    <n v="1"/>
    <s v="H"/>
    <n v="1"/>
    <s v="A"/>
    <n v="15"/>
    <n v="7"/>
    <n v="16"/>
    <n v="3"/>
    <n v="3"/>
    <n v="0"/>
  </r>
  <r>
    <x v="5"/>
    <n v="1.7"/>
    <n v="43"/>
    <n v="386"/>
    <n v="279"/>
    <n v="3"/>
    <s v="H"/>
    <n v="1"/>
    <s v="H"/>
    <n v="17"/>
    <n v="5"/>
    <n v="13"/>
    <n v="6"/>
    <n v="4"/>
    <n v="0"/>
  </r>
  <r>
    <x v="19"/>
    <n v="0.7"/>
    <n v="34"/>
    <n v="356"/>
    <n v="282"/>
    <n v="2"/>
    <s v="A"/>
    <n v="2"/>
    <s v="A"/>
    <n v="8"/>
    <n v="4"/>
    <n v="10"/>
    <n v="5"/>
    <n v="0"/>
    <n v="0"/>
  </r>
  <r>
    <x v="17"/>
    <n v="1.5"/>
    <n v="56"/>
    <n v="515"/>
    <n v="402"/>
    <n v="1"/>
    <s v="H"/>
    <n v="0"/>
    <s v="H"/>
    <n v="19"/>
    <n v="5"/>
    <n v="14"/>
    <n v="9"/>
    <n v="1"/>
    <n v="0"/>
  </r>
  <r>
    <x v="16"/>
    <n v="0.4"/>
    <n v="64"/>
    <n v="509"/>
    <n v="424"/>
    <n v="1"/>
    <s v="H"/>
    <n v="0"/>
    <s v="H"/>
    <n v="6"/>
    <n v="2"/>
    <n v="10"/>
    <n v="8"/>
    <n v="1"/>
    <n v="0"/>
  </r>
  <r>
    <x v="12"/>
    <n v="1.7"/>
    <n v="40"/>
    <n v="410"/>
    <n v="343"/>
    <n v="2"/>
    <s v="A"/>
    <n v="1"/>
    <s v="D"/>
    <n v="11"/>
    <n v="5"/>
    <n v="15"/>
    <n v="5"/>
    <n v="3"/>
    <n v="0"/>
  </r>
  <r>
    <x v="14"/>
    <n v="0.7"/>
    <n v="40"/>
    <n v="441"/>
    <n v="370"/>
    <n v="0"/>
    <s v="H"/>
    <n v="0"/>
    <s v="H"/>
    <n v="7"/>
    <n v="2"/>
    <n v="9"/>
    <n v="2"/>
    <n v="2"/>
    <n v="0"/>
  </r>
  <r>
    <x v="3"/>
    <n v="1.5"/>
    <n v="48"/>
    <n v="474"/>
    <n v="378"/>
    <n v="1"/>
    <s v="D"/>
    <n v="0"/>
    <s v="H"/>
    <n v="14"/>
    <n v="4"/>
    <n v="6"/>
    <n v="5"/>
    <n v="1"/>
    <n v="0"/>
  </r>
  <r>
    <x v="1"/>
    <n v="1.4"/>
    <n v="55"/>
    <n v="486"/>
    <n v="404"/>
    <n v="2"/>
    <s v="H"/>
    <n v="2"/>
    <s v="D"/>
    <n v="12"/>
    <n v="3"/>
    <n v="16"/>
    <n v="6"/>
    <n v="4"/>
    <n v="0"/>
  </r>
  <r>
    <x v="2"/>
    <n v="1"/>
    <n v="64"/>
    <n v="544"/>
    <n v="455"/>
    <n v="0"/>
    <s v="D"/>
    <n v="0"/>
    <s v="D"/>
    <n v="13"/>
    <n v="1"/>
    <n v="17"/>
    <n v="11"/>
    <n v="1"/>
    <n v="0"/>
  </r>
  <r>
    <x v="13"/>
    <n v="2.1"/>
    <n v="45"/>
    <n v="460"/>
    <n v="392"/>
    <n v="1"/>
    <s v="A"/>
    <n v="1"/>
    <s v="A"/>
    <n v="12"/>
    <n v="5"/>
    <n v="15"/>
    <n v="3"/>
    <n v="0"/>
    <n v="0"/>
  </r>
  <r>
    <x v="4"/>
    <n v="0.2"/>
    <n v="39"/>
    <n v="402"/>
    <n v="327"/>
    <n v="0"/>
    <s v="H"/>
    <n v="0"/>
    <s v="H"/>
    <n v="3"/>
    <n v="0"/>
    <n v="11"/>
    <n v="2"/>
    <n v="1"/>
    <n v="0"/>
  </r>
  <r>
    <x v="9"/>
    <n v="0.4"/>
    <n v="42"/>
    <n v="504"/>
    <n v="411"/>
    <n v="0"/>
    <s v="H"/>
    <n v="0"/>
    <s v="H"/>
    <n v="10"/>
    <n v="2"/>
    <n v="6"/>
    <n v="3"/>
    <n v="0"/>
    <n v="0"/>
  </r>
  <r>
    <x v="13"/>
    <n v="0.9"/>
    <n v="69"/>
    <n v="652"/>
    <n v="571"/>
    <n v="0"/>
    <s v="H"/>
    <n v="0"/>
    <s v="D"/>
    <n v="14"/>
    <n v="3"/>
    <n v="7"/>
    <n v="2"/>
    <n v="2"/>
    <n v="0"/>
  </r>
  <r>
    <x v="12"/>
    <n v="0.9"/>
    <n v="47"/>
    <n v="479"/>
    <n v="391"/>
    <n v="1"/>
    <s v="H"/>
    <n v="1"/>
    <s v="D"/>
    <n v="6"/>
    <n v="1"/>
    <n v="12"/>
    <n v="7"/>
    <n v="2"/>
    <n v="0"/>
  </r>
  <r>
    <x v="1"/>
    <n v="1.5"/>
    <n v="45"/>
    <n v="380"/>
    <n v="269"/>
    <n v="0"/>
    <s v="H"/>
    <n v="0"/>
    <s v="D"/>
    <n v="15"/>
    <n v="8"/>
    <n v="7"/>
    <n v="4"/>
    <n v="3"/>
    <n v="0"/>
  </r>
  <r>
    <x v="14"/>
    <n v="0.4"/>
    <n v="29"/>
    <n v="286"/>
    <n v="216"/>
    <n v="1"/>
    <s v="H"/>
    <n v="1"/>
    <s v="A"/>
    <n v="6"/>
    <n v="4"/>
    <n v="9"/>
    <n v="4"/>
    <n v="1"/>
    <n v="0"/>
  </r>
  <r>
    <x v="16"/>
    <n v="1.3"/>
    <n v="41"/>
    <n v="346"/>
    <n v="254"/>
    <n v="1"/>
    <s v="A"/>
    <n v="0"/>
    <s v="D"/>
    <n v="12"/>
    <n v="4"/>
    <n v="5"/>
    <n v="5"/>
    <n v="2"/>
    <n v="0"/>
  </r>
  <r>
    <x v="3"/>
    <n v="1.2"/>
    <n v="34"/>
    <n v="337"/>
    <n v="252"/>
    <n v="1"/>
    <s v="D"/>
    <n v="1"/>
    <s v="D"/>
    <n v="12"/>
    <n v="4"/>
    <n v="16"/>
    <n v="5"/>
    <n v="2"/>
    <n v="0"/>
  </r>
  <r>
    <x v="9"/>
    <n v="0.1"/>
    <n v="44"/>
    <n v="462"/>
    <n v="364"/>
    <n v="0"/>
    <s v="H"/>
    <n v="0"/>
    <s v="D"/>
    <n v="3"/>
    <n v="3"/>
    <n v="13"/>
    <n v="2"/>
    <n v="0"/>
    <n v="0"/>
  </r>
  <r>
    <x v="17"/>
    <n v="2.2000000000000002"/>
    <n v="39"/>
    <n v="370"/>
    <n v="274"/>
    <n v="2"/>
    <s v="D"/>
    <n v="1"/>
    <s v="A"/>
    <n v="17"/>
    <n v="8"/>
    <n v="16"/>
    <n v="6"/>
    <n v="3"/>
    <n v="0"/>
  </r>
  <r>
    <x v="2"/>
    <n v="1.6"/>
    <n v="68"/>
    <n v="644"/>
    <n v="553"/>
    <n v="1"/>
    <s v="D"/>
    <n v="0"/>
    <s v="H"/>
    <n v="17"/>
    <n v="6"/>
    <n v="11"/>
    <n v="9"/>
    <n v="1"/>
    <n v="0"/>
  </r>
  <r>
    <x v="4"/>
    <n v="1.4"/>
    <n v="49"/>
    <n v="484"/>
    <n v="384"/>
    <n v="1"/>
    <s v="A"/>
    <n v="0"/>
    <s v="D"/>
    <n v="9"/>
    <n v="3"/>
    <n v="15"/>
    <n v="4"/>
    <n v="1"/>
    <n v="0"/>
  </r>
  <r>
    <x v="6"/>
    <n v="0.8"/>
    <n v="46"/>
    <n v="474"/>
    <n v="377"/>
    <n v="1"/>
    <s v="D"/>
    <n v="0"/>
    <s v="D"/>
    <n v="10"/>
    <n v="5"/>
    <n v="8"/>
    <n v="5"/>
    <n v="2"/>
    <n v="0"/>
  </r>
  <r>
    <x v="5"/>
    <n v="1.5"/>
    <n v="45"/>
    <n v="392"/>
    <n v="298"/>
    <n v="4"/>
    <s v="A"/>
    <n v="3"/>
    <s v="A"/>
    <n v="11"/>
    <n v="6"/>
    <n v="13"/>
    <n v="3"/>
    <n v="1"/>
    <n v="0"/>
  </r>
  <r>
    <x v="10"/>
    <n v="2"/>
    <n v="40"/>
    <n v="363"/>
    <n v="272"/>
    <n v="2"/>
    <s v="D"/>
    <n v="1"/>
    <s v="H"/>
    <n v="15"/>
    <n v="3"/>
    <n v="10"/>
    <n v="5"/>
    <n v="5"/>
    <n v="0"/>
  </r>
  <r>
    <x v="18"/>
    <n v="0.4"/>
    <n v="40"/>
    <n v="437"/>
    <n v="368"/>
    <n v="2"/>
    <s v="A"/>
    <n v="1"/>
    <s v="A"/>
    <n v="5"/>
    <n v="3"/>
    <n v="13"/>
    <n v="1"/>
    <n v="0"/>
    <n v="0"/>
  </r>
  <r>
    <x v="7"/>
    <n v="0.8"/>
    <n v="42"/>
    <n v="386"/>
    <n v="261"/>
    <n v="2"/>
    <s v="A"/>
    <n v="1"/>
    <s v="D"/>
    <n v="10"/>
    <n v="4"/>
    <n v="7"/>
    <n v="3"/>
    <n v="0"/>
    <n v="0"/>
  </r>
  <r>
    <x v="8"/>
    <n v="0.4"/>
    <n v="58"/>
    <n v="548"/>
    <n v="466"/>
    <n v="0"/>
    <s v="H"/>
    <n v="0"/>
    <s v="H"/>
    <n v="8"/>
    <n v="2"/>
    <n v="13"/>
    <n v="4"/>
    <n v="3"/>
    <n v="0"/>
  </r>
  <r>
    <x v="15"/>
    <n v="0.9"/>
    <n v="43"/>
    <n v="451"/>
    <n v="376"/>
    <n v="0"/>
    <s v="H"/>
    <n v="0"/>
    <s v="D"/>
    <n v="12"/>
    <n v="4"/>
    <n v="10"/>
    <n v="5"/>
    <n v="0"/>
    <n v="0"/>
  </r>
  <r>
    <x v="0"/>
    <n v="0.9"/>
    <n v="47"/>
    <n v="503"/>
    <n v="383"/>
    <n v="3"/>
    <s v="A"/>
    <n v="1"/>
    <s v="A"/>
    <n v="18"/>
    <n v="5"/>
    <n v="6"/>
    <n v="4"/>
    <n v="0"/>
    <n v="0"/>
  </r>
  <r>
    <x v="12"/>
    <n v="1"/>
    <n v="49"/>
    <n v="500"/>
    <n v="424"/>
    <n v="1"/>
    <s v="H"/>
    <n v="0"/>
    <s v="H"/>
    <n v="9"/>
    <n v="3"/>
    <n v="10"/>
    <n v="4"/>
    <n v="2"/>
    <n v="0"/>
  </r>
  <r>
    <x v="6"/>
    <n v="1.3"/>
    <n v="58"/>
    <n v="614"/>
    <n v="518"/>
    <n v="0"/>
    <s v="H"/>
    <n v="0"/>
    <s v="H"/>
    <n v="10"/>
    <n v="1"/>
    <n v="12"/>
    <n v="2"/>
    <n v="2"/>
    <n v="0"/>
  </r>
  <r>
    <x v="0"/>
    <n v="1.6"/>
    <n v="68"/>
    <n v="707"/>
    <n v="587"/>
    <n v="0"/>
    <s v="H"/>
    <n v="0"/>
    <s v="H"/>
    <n v="23"/>
    <n v="6"/>
    <n v="12"/>
    <n v="10"/>
    <n v="3"/>
    <n v="0"/>
  </r>
  <r>
    <x v="1"/>
    <n v="1.2"/>
    <n v="37"/>
    <n v="336"/>
    <n v="226"/>
    <n v="2"/>
    <s v="A"/>
    <n v="1"/>
    <s v="A"/>
    <n v="10"/>
    <n v="2"/>
    <n v="15"/>
    <n v="3"/>
    <n v="2"/>
    <n v="0"/>
  </r>
  <r>
    <x v="16"/>
    <n v="1.2"/>
    <n v="44"/>
    <n v="405"/>
    <n v="333"/>
    <n v="3"/>
    <s v="A"/>
    <n v="0"/>
    <s v="D"/>
    <n v="8"/>
    <n v="5"/>
    <n v="11"/>
    <n v="0"/>
    <n v="3"/>
    <n v="0"/>
  </r>
  <r>
    <x v="9"/>
    <n v="0.1"/>
    <n v="28"/>
    <n v="320"/>
    <n v="253"/>
    <n v="0"/>
    <s v="H"/>
    <n v="0"/>
    <s v="H"/>
    <n v="2"/>
    <n v="0"/>
    <n v="8"/>
    <n v="0"/>
    <n v="4"/>
    <n v="0"/>
  </r>
  <r>
    <x v="7"/>
    <n v="1.5"/>
    <n v="51"/>
    <n v="459"/>
    <n v="344"/>
    <n v="1"/>
    <s v="H"/>
    <n v="0"/>
    <s v="H"/>
    <n v="12"/>
    <n v="3"/>
    <n v="12"/>
    <n v="5"/>
    <n v="1"/>
    <n v="0"/>
  </r>
  <r>
    <x v="11"/>
    <n v="0.7"/>
    <n v="57"/>
    <n v="562"/>
    <n v="462"/>
    <n v="1"/>
    <s v="D"/>
    <n v="0"/>
    <s v="H"/>
    <n v="9"/>
    <n v="3"/>
    <n v="9"/>
    <n v="2"/>
    <n v="1"/>
    <n v="0"/>
  </r>
  <r>
    <x v="3"/>
    <n v="0.9"/>
    <n v="27"/>
    <n v="242"/>
    <n v="143"/>
    <n v="0"/>
    <s v="H"/>
    <n v="0"/>
    <s v="D"/>
    <n v="5"/>
    <n v="0"/>
    <n v="11"/>
    <n v="5"/>
    <n v="2"/>
    <n v="0"/>
  </r>
  <r>
    <x v="15"/>
    <n v="0.9"/>
    <n v="49"/>
    <n v="475"/>
    <n v="401"/>
    <n v="0"/>
    <s v="H"/>
    <n v="0"/>
    <s v="D"/>
    <n v="8"/>
    <n v="2"/>
    <n v="16"/>
    <n v="6"/>
    <n v="5"/>
    <n v="0"/>
  </r>
  <r>
    <x v="2"/>
    <n v="1.8"/>
    <n v="69"/>
    <n v="495"/>
    <n v="415"/>
    <n v="1"/>
    <s v="D"/>
    <n v="1"/>
    <s v="A"/>
    <n v="14"/>
    <n v="5"/>
    <n v="13"/>
    <n v="8"/>
    <n v="1"/>
    <n v="0"/>
  </r>
  <r>
    <x v="10"/>
    <n v="1"/>
    <n v="62"/>
    <n v="592"/>
    <n v="490"/>
    <n v="1"/>
    <s v="H"/>
    <n v="1"/>
    <s v="D"/>
    <n v="11"/>
    <n v="5"/>
    <n v="13"/>
    <n v="4"/>
    <n v="1"/>
    <n v="1"/>
  </r>
  <r>
    <x v="18"/>
    <n v="2.6"/>
    <n v="55"/>
    <n v="455"/>
    <n v="368"/>
    <n v="2"/>
    <s v="A"/>
    <n v="0"/>
    <s v="H"/>
    <n v="22"/>
    <n v="7"/>
    <n v="16"/>
    <n v="8"/>
    <n v="2"/>
    <n v="0"/>
  </r>
  <r>
    <x v="17"/>
    <n v="2.1"/>
    <n v="44"/>
    <n v="410"/>
    <n v="290"/>
    <n v="2"/>
    <s v="D"/>
    <n v="1"/>
    <s v="A"/>
    <n v="11"/>
    <n v="4"/>
    <n v="13"/>
    <n v="7"/>
    <n v="2"/>
    <n v="0"/>
  </r>
  <r>
    <x v="5"/>
    <n v="1.5"/>
    <n v="48"/>
    <n v="424"/>
    <n v="341"/>
    <n v="1"/>
    <s v="H"/>
    <n v="0"/>
    <s v="H"/>
    <n v="19"/>
    <n v="3"/>
    <n v="15"/>
    <n v="4"/>
    <n v="2"/>
    <n v="0"/>
  </r>
  <r>
    <x v="8"/>
    <n v="1.2"/>
    <n v="58"/>
    <n v="519"/>
    <n v="425"/>
    <n v="0"/>
    <s v="D"/>
    <n v="0"/>
    <s v="D"/>
    <n v="21"/>
    <n v="5"/>
    <n v="12"/>
    <n v="6"/>
    <n v="3"/>
    <n v="0"/>
  </r>
  <r>
    <x v="19"/>
    <n v="1.5"/>
    <n v="63"/>
    <n v="612"/>
    <n v="502"/>
    <n v="2"/>
    <s v="H"/>
    <n v="1"/>
    <s v="H"/>
    <n v="14"/>
    <n v="6"/>
    <n v="9"/>
    <n v="4"/>
    <n v="0"/>
    <n v="0"/>
  </r>
  <r>
    <x v="14"/>
    <n v="1"/>
    <n v="49"/>
    <n v="497"/>
    <n v="429"/>
    <n v="1"/>
    <s v="H"/>
    <n v="0"/>
    <s v="H"/>
    <n v="12"/>
    <n v="4"/>
    <n v="20"/>
    <n v="1"/>
    <n v="1"/>
    <n v="0"/>
  </r>
  <r>
    <x v="13"/>
    <n v="0.5"/>
    <n v="58"/>
    <n v="596"/>
    <n v="519"/>
    <n v="0"/>
    <s v="D"/>
    <n v="0"/>
    <s v="D"/>
    <n v="9"/>
    <n v="5"/>
    <n v="9"/>
    <n v="3"/>
    <n v="2"/>
    <n v="0"/>
  </r>
  <r>
    <x v="4"/>
    <n v="3.2"/>
    <n v="42"/>
    <n v="443"/>
    <n v="352"/>
    <n v="3"/>
    <s v="A"/>
    <n v="3"/>
    <s v="A"/>
    <n v="16"/>
    <n v="5"/>
    <n v="9"/>
    <n v="2"/>
    <n v="0"/>
    <n v="0"/>
  </r>
  <r>
    <x v="11"/>
    <n v="1.8"/>
    <n v="33"/>
    <n v="374"/>
    <n v="299"/>
    <n v="2"/>
    <s v="H"/>
    <n v="2"/>
    <s v="D"/>
    <n v="8"/>
    <n v="3"/>
    <n v="16"/>
    <n v="4"/>
    <n v="3"/>
    <n v="0"/>
  </r>
  <r>
    <x v="9"/>
    <n v="1.5"/>
    <n v="41"/>
    <n v="396"/>
    <n v="308"/>
    <n v="2"/>
    <s v="D"/>
    <n v="1"/>
    <s v="D"/>
    <n v="15"/>
    <n v="6"/>
    <n v="11"/>
    <n v="6"/>
    <n v="5"/>
    <n v="0"/>
  </r>
  <r>
    <x v="3"/>
    <n v="1.4"/>
    <n v="57"/>
    <n v="491"/>
    <n v="387"/>
    <n v="1"/>
    <s v="A"/>
    <n v="0"/>
    <s v="D"/>
    <n v="13"/>
    <n v="5"/>
    <n v="13"/>
    <n v="7"/>
    <n v="3"/>
    <n v="0"/>
  </r>
  <r>
    <x v="16"/>
    <n v="3"/>
    <n v="60"/>
    <n v="579"/>
    <n v="510"/>
    <n v="3"/>
    <s v="A"/>
    <n v="0"/>
    <s v="D"/>
    <n v="25"/>
    <n v="10"/>
    <n v="4"/>
    <n v="14"/>
    <n v="1"/>
    <n v="0"/>
  </r>
  <r>
    <x v="7"/>
    <n v="0.2"/>
    <n v="37"/>
    <n v="305"/>
    <n v="229"/>
    <n v="1"/>
    <s v="D"/>
    <n v="0"/>
    <s v="D"/>
    <n v="3"/>
    <n v="2"/>
    <n v="9"/>
    <n v="5"/>
    <n v="3"/>
    <n v="0"/>
  </r>
  <r>
    <x v="1"/>
    <n v="1.1000000000000001"/>
    <n v="27"/>
    <n v="237"/>
    <n v="167"/>
    <n v="2"/>
    <s v="D"/>
    <n v="2"/>
    <s v="A"/>
    <n v="13"/>
    <n v="4"/>
    <n v="7"/>
    <n v="4"/>
    <n v="2"/>
    <n v="0"/>
  </r>
  <r>
    <x v="6"/>
    <n v="1.4"/>
    <n v="45"/>
    <n v="435"/>
    <n v="362"/>
    <n v="1"/>
    <s v="H"/>
    <n v="0"/>
    <s v="H"/>
    <n v="11"/>
    <n v="4"/>
    <n v="8"/>
    <n v="3"/>
    <n v="2"/>
    <n v="0"/>
  </r>
  <r>
    <x v="15"/>
    <n v="2"/>
    <n v="63"/>
    <n v="619"/>
    <n v="534"/>
    <n v="2"/>
    <s v="H"/>
    <n v="0"/>
    <s v="H"/>
    <n v="11"/>
    <n v="4"/>
    <n v="15"/>
    <n v="4"/>
    <n v="2"/>
    <n v="0"/>
  </r>
  <r>
    <x v="0"/>
    <n v="0.7"/>
    <n v="52"/>
    <n v="504"/>
    <n v="406"/>
    <n v="1"/>
    <s v="H"/>
    <n v="1"/>
    <s v="D"/>
    <n v="9"/>
    <n v="5"/>
    <n v="9"/>
    <n v="2"/>
    <n v="2"/>
    <n v="0"/>
  </r>
  <r>
    <x v="12"/>
    <n v="1"/>
    <n v="59"/>
    <n v="534"/>
    <n v="419"/>
    <n v="0"/>
    <s v="H"/>
    <n v="0"/>
    <s v="H"/>
    <n v="12"/>
    <n v="7"/>
    <n v="10"/>
    <n v="9"/>
    <n v="2"/>
    <n v="0"/>
  </r>
  <r>
    <x v="11"/>
    <n v="2"/>
    <n v="41"/>
    <n v="397"/>
    <n v="303"/>
    <n v="0"/>
    <s v="H"/>
    <n v="0"/>
    <s v="H"/>
    <n v="11"/>
    <n v="4"/>
    <n v="15"/>
    <n v="4"/>
    <n v="3"/>
    <n v="0"/>
  </r>
  <r>
    <x v="10"/>
    <n v="1.4"/>
    <n v="53"/>
    <n v="527"/>
    <n v="433"/>
    <n v="2"/>
    <s v="H"/>
    <n v="1"/>
    <s v="D"/>
    <n v="12"/>
    <n v="3"/>
    <n v="11"/>
    <n v="8"/>
    <n v="3"/>
    <n v="1"/>
  </r>
  <r>
    <x v="17"/>
    <n v="0.7"/>
    <n v="71"/>
    <n v="623"/>
    <n v="528"/>
    <n v="0"/>
    <s v="D"/>
    <n v="0"/>
    <s v="D"/>
    <n v="15"/>
    <n v="4"/>
    <n v="10"/>
    <n v="4"/>
    <n v="4"/>
    <n v="0"/>
  </r>
  <r>
    <x v="13"/>
    <n v="2"/>
    <n v="67"/>
    <n v="711"/>
    <n v="620"/>
    <n v="2"/>
    <s v="A"/>
    <n v="0"/>
    <s v="D"/>
    <n v="12"/>
    <n v="7"/>
    <n v="6"/>
    <n v="5"/>
    <n v="0"/>
    <n v="0"/>
  </r>
  <r>
    <x v="14"/>
    <n v="0.6"/>
    <n v="48"/>
    <n v="488"/>
    <n v="408"/>
    <n v="1"/>
    <s v="D"/>
    <n v="0"/>
    <s v="D"/>
    <n v="15"/>
    <n v="4"/>
    <n v="13"/>
    <n v="5"/>
    <n v="1"/>
    <n v="0"/>
  </r>
  <r>
    <x v="4"/>
    <n v="1"/>
    <n v="52"/>
    <n v="467"/>
    <n v="387"/>
    <n v="1"/>
    <s v="H"/>
    <n v="1"/>
    <s v="D"/>
    <n v="10"/>
    <n v="3"/>
    <n v="12"/>
    <n v="7"/>
    <n v="3"/>
    <n v="0"/>
  </r>
  <r>
    <x v="8"/>
    <n v="0.9"/>
    <n v="59"/>
    <n v="578"/>
    <n v="492"/>
    <n v="2"/>
    <s v="A"/>
    <n v="0"/>
    <s v="H"/>
    <n v="13"/>
    <n v="8"/>
    <n v="9"/>
    <n v="4"/>
    <n v="3"/>
    <n v="0"/>
  </r>
  <r>
    <x v="2"/>
    <n v="2.4"/>
    <n v="75"/>
    <n v="790"/>
    <n v="707"/>
    <n v="4"/>
    <s v="A"/>
    <n v="2"/>
    <s v="A"/>
    <n v="24"/>
    <n v="7"/>
    <n v="7"/>
    <n v="12"/>
    <n v="0"/>
    <n v="0"/>
  </r>
  <r>
    <x v="18"/>
    <n v="0.2"/>
    <n v="41"/>
    <n v="415"/>
    <n v="332"/>
    <n v="1"/>
    <s v="A"/>
    <n v="0"/>
    <s v="D"/>
    <n v="4"/>
    <n v="2"/>
    <n v="18"/>
    <n v="2"/>
    <n v="3"/>
    <n v="0"/>
  </r>
  <r>
    <x v="19"/>
    <n v="2.5"/>
    <n v="58"/>
    <n v="562"/>
    <n v="467"/>
    <n v="1"/>
    <s v="A"/>
    <n v="0"/>
    <s v="D"/>
    <n v="28"/>
    <n v="10"/>
    <n v="7"/>
    <n v="13"/>
    <n v="2"/>
    <n v="0"/>
  </r>
  <r>
    <x v="5"/>
    <n v="0.5"/>
    <n v="31"/>
    <n v="275"/>
    <n v="185"/>
    <n v="2"/>
    <s v="A"/>
    <n v="2"/>
    <s v="A"/>
    <n v="4"/>
    <n v="3"/>
    <n v="12"/>
    <n v="1"/>
    <n v="4"/>
    <n v="0"/>
  </r>
  <r>
    <x v="16"/>
    <n v="1.8"/>
    <n v="39"/>
    <n v="342"/>
    <n v="272"/>
    <n v="1"/>
    <s v="H"/>
    <n v="1"/>
    <s v="D"/>
    <n v="7"/>
    <n v="3"/>
    <n v="10"/>
    <n v="2"/>
    <n v="3"/>
    <n v="0"/>
  </r>
  <r>
    <x v="11"/>
    <n v="1.7"/>
    <n v="33"/>
    <n v="367"/>
    <n v="297"/>
    <n v="2"/>
    <s v="D"/>
    <n v="1"/>
    <s v="H"/>
    <n v="15"/>
    <n v="4"/>
    <n v="6"/>
    <n v="6"/>
    <n v="1"/>
    <n v="0"/>
  </r>
  <r>
    <x v="3"/>
    <n v="0.4"/>
    <n v="45"/>
    <n v="460"/>
    <n v="378"/>
    <n v="0"/>
    <s v="H"/>
    <n v="0"/>
    <s v="H"/>
    <n v="6"/>
    <n v="3"/>
    <n v="11"/>
    <n v="2"/>
    <n v="0"/>
    <n v="0"/>
  </r>
  <r>
    <x v="6"/>
    <n v="1.3"/>
    <n v="47"/>
    <n v="511"/>
    <n v="441"/>
    <n v="2"/>
    <s v="H"/>
    <n v="0"/>
    <s v="H"/>
    <n v="12"/>
    <n v="4"/>
    <n v="9"/>
    <n v="1"/>
    <n v="1"/>
    <n v="0"/>
  </r>
  <r>
    <x v="1"/>
    <n v="0.1"/>
    <n v="23"/>
    <n v="206"/>
    <n v="134"/>
    <n v="0"/>
    <s v="H"/>
    <n v="0"/>
    <s v="H"/>
    <n v="4"/>
    <n v="0"/>
    <n v="9"/>
    <n v="2"/>
    <n v="2"/>
    <n v="1"/>
  </r>
  <r>
    <x v="12"/>
    <n v="2.4"/>
    <n v="65"/>
    <n v="622"/>
    <n v="517"/>
    <n v="2"/>
    <s v="A"/>
    <n v="0"/>
    <s v="H"/>
    <n v="26"/>
    <n v="5"/>
    <n v="12"/>
    <n v="13"/>
    <n v="1"/>
    <n v="0"/>
  </r>
  <r>
    <x v="9"/>
    <n v="1.1000000000000001"/>
    <n v="44"/>
    <n v="510"/>
    <n v="424"/>
    <n v="0"/>
    <s v="H"/>
    <n v="0"/>
    <s v="H"/>
    <n v="8"/>
    <n v="2"/>
    <n v="17"/>
    <n v="2"/>
    <n v="4"/>
    <n v="0"/>
  </r>
  <r>
    <x v="0"/>
    <n v="2.2999999999999998"/>
    <n v="61"/>
    <n v="522"/>
    <n v="416"/>
    <n v="1"/>
    <s v="D"/>
    <n v="0"/>
    <s v="H"/>
    <n v="25"/>
    <n v="6"/>
    <n v="12"/>
    <n v="10"/>
    <n v="2"/>
    <n v="0"/>
  </r>
  <r>
    <x v="15"/>
    <n v="0.5"/>
    <n v="39"/>
    <n v="359"/>
    <n v="260"/>
    <n v="1"/>
    <s v="H"/>
    <n v="1"/>
    <s v="H"/>
    <n v="8"/>
    <n v="3"/>
    <n v="9"/>
    <n v="2"/>
    <n v="1"/>
    <n v="0"/>
  </r>
  <r>
    <x v="7"/>
    <n v="1.3"/>
    <n v="45"/>
    <n v="353"/>
    <n v="264"/>
    <n v="2"/>
    <s v="A"/>
    <n v="1"/>
    <s v="A"/>
    <n v="11"/>
    <n v="3"/>
    <n v="12"/>
    <n v="5"/>
    <n v="5"/>
    <n v="0"/>
  </r>
  <r>
    <x v="18"/>
    <n v="0.4"/>
    <n v="37"/>
    <n v="417"/>
    <n v="342"/>
    <n v="0"/>
    <s v="H"/>
    <n v="0"/>
    <s v="H"/>
    <n v="6"/>
    <n v="1"/>
    <n v="11"/>
    <n v="5"/>
    <n v="0"/>
    <n v="0"/>
  </r>
  <r>
    <x v="12"/>
    <n v="0.9"/>
    <n v="48"/>
    <n v="439"/>
    <n v="375"/>
    <n v="0"/>
    <s v="H"/>
    <n v="0"/>
    <s v="H"/>
    <n v="11"/>
    <n v="3"/>
    <n v="17"/>
    <n v="3"/>
    <n v="5"/>
    <n v="0"/>
  </r>
  <r>
    <x v="1"/>
    <n v="0.8"/>
    <n v="42"/>
    <n v="390"/>
    <n v="323"/>
    <n v="2"/>
    <s v="D"/>
    <n v="1"/>
    <s v="H"/>
    <n v="12"/>
    <n v="5"/>
    <n v="15"/>
    <n v="3"/>
    <n v="4"/>
    <n v="0"/>
  </r>
  <r>
    <x v="14"/>
    <n v="0.5"/>
    <n v="51"/>
    <n v="493"/>
    <n v="419"/>
    <n v="0"/>
    <s v="H"/>
    <n v="0"/>
    <s v="H"/>
    <n v="8"/>
    <n v="2"/>
    <n v="13"/>
    <n v="7"/>
    <n v="3"/>
    <n v="0"/>
  </r>
  <r>
    <x v="17"/>
    <n v="0.9"/>
    <n v="49"/>
    <n v="447"/>
    <n v="365"/>
    <n v="2"/>
    <s v="A"/>
    <n v="0"/>
    <s v="H"/>
    <n v="9"/>
    <n v="2"/>
    <n v="16"/>
    <n v="3"/>
    <n v="2"/>
    <n v="0"/>
  </r>
  <r>
    <x v="0"/>
    <n v="1.5"/>
    <n v="53"/>
    <n v="510"/>
    <n v="416"/>
    <n v="3"/>
    <s v="H"/>
    <n v="1"/>
    <s v="H"/>
    <n v="14"/>
    <n v="5"/>
    <n v="10"/>
    <n v="4"/>
    <n v="2"/>
    <n v="0"/>
  </r>
  <r>
    <x v="4"/>
    <n v="1.7"/>
    <n v="55"/>
    <n v="490"/>
    <n v="401"/>
    <n v="1"/>
    <s v="D"/>
    <n v="0"/>
    <s v="H"/>
    <n v="13"/>
    <n v="5"/>
    <n v="10"/>
    <n v="4"/>
    <n v="1"/>
    <n v="0"/>
  </r>
  <r>
    <x v="15"/>
    <n v="0.8"/>
    <n v="45"/>
    <n v="403"/>
    <n v="285"/>
    <n v="1"/>
    <s v="D"/>
    <n v="1"/>
    <s v="D"/>
    <n v="7"/>
    <n v="2"/>
    <n v="15"/>
    <n v="3"/>
    <n v="2"/>
    <n v="0"/>
  </r>
  <r>
    <x v="19"/>
    <n v="1"/>
    <n v="64"/>
    <n v="700"/>
    <n v="611"/>
    <n v="1"/>
    <s v="H"/>
    <n v="0"/>
    <s v="H"/>
    <n v="11"/>
    <n v="2"/>
    <n v="11"/>
    <n v="6"/>
    <n v="2"/>
    <n v="0"/>
  </r>
  <r>
    <x v="5"/>
    <n v="0.7"/>
    <n v="50"/>
    <n v="448"/>
    <n v="353"/>
    <n v="1"/>
    <s v="D"/>
    <n v="0"/>
    <s v="D"/>
    <n v="12"/>
    <n v="4"/>
    <n v="15"/>
    <n v="4"/>
    <n v="8"/>
    <n v="0"/>
  </r>
  <r>
    <x v="3"/>
    <n v="1.1000000000000001"/>
    <n v="36"/>
    <n v="346"/>
    <n v="264"/>
    <n v="3"/>
    <s v="A"/>
    <n v="1"/>
    <s v="D"/>
    <n v="11"/>
    <n v="7"/>
    <n v="9"/>
    <n v="5"/>
    <n v="0"/>
    <n v="0"/>
  </r>
  <r>
    <x v="7"/>
    <n v="1.4"/>
    <n v="51"/>
    <n v="416"/>
    <n v="331"/>
    <n v="1"/>
    <s v="A"/>
    <n v="1"/>
    <s v="A"/>
    <n v="15"/>
    <n v="5"/>
    <n v="12"/>
    <n v="6"/>
    <n v="4"/>
    <n v="0"/>
  </r>
  <r>
    <x v="13"/>
    <n v="1.7"/>
    <n v="72"/>
    <n v="707"/>
    <n v="604"/>
    <n v="0"/>
    <s v="D"/>
    <n v="0"/>
    <s v="D"/>
    <n v="26"/>
    <n v="5"/>
    <n v="8"/>
    <n v="15"/>
    <n v="0"/>
    <n v="0"/>
  </r>
  <r>
    <x v="10"/>
    <n v="1.6"/>
    <n v="44"/>
    <n v="456"/>
    <n v="372"/>
    <n v="2"/>
    <s v="A"/>
    <n v="1"/>
    <s v="A"/>
    <n v="7"/>
    <n v="2"/>
    <n v="12"/>
    <n v="4"/>
    <n v="1"/>
    <n v="0"/>
  </r>
  <r>
    <x v="16"/>
    <n v="1"/>
    <n v="34"/>
    <n v="284"/>
    <n v="188"/>
    <n v="1"/>
    <s v="A"/>
    <n v="1"/>
    <s v="A"/>
    <n v="6"/>
    <n v="3"/>
    <n v="12"/>
    <n v="0"/>
    <n v="3"/>
    <n v="1"/>
  </r>
  <r>
    <x v="8"/>
    <n v="0.7"/>
    <n v="55"/>
    <n v="540"/>
    <n v="455"/>
    <n v="0"/>
    <s v="H"/>
    <n v="0"/>
    <s v="H"/>
    <n v="10"/>
    <n v="3"/>
    <n v="13"/>
    <n v="8"/>
    <n v="2"/>
    <n v="1"/>
  </r>
  <r>
    <x v="6"/>
    <n v="1.7"/>
    <n v="48"/>
    <n v="505"/>
    <n v="422"/>
    <n v="2"/>
    <s v="A"/>
    <n v="1"/>
    <s v="A"/>
    <n v="9"/>
    <n v="4"/>
    <n v="13"/>
    <n v="5"/>
    <n v="1"/>
    <n v="0"/>
  </r>
  <r>
    <x v="9"/>
    <n v="1.1000000000000001"/>
    <n v="45"/>
    <n v="385"/>
    <n v="298"/>
    <n v="2"/>
    <s v="D"/>
    <n v="1"/>
    <s v="D"/>
    <n v="10"/>
    <n v="6"/>
    <n v="11"/>
    <n v="4"/>
    <n v="3"/>
    <n v="0"/>
  </r>
  <r>
    <x v="11"/>
    <n v="3.3"/>
    <n v="52"/>
    <n v="455"/>
    <n v="359"/>
    <n v="2"/>
    <s v="A"/>
    <n v="1"/>
    <s v="A"/>
    <n v="23"/>
    <n v="10"/>
    <n v="10"/>
    <n v="8"/>
    <n v="1"/>
    <n v="0"/>
  </r>
  <r>
    <x v="2"/>
    <n v="2.6"/>
    <n v="55"/>
    <n v="478"/>
    <n v="402"/>
    <n v="2"/>
    <s v="D"/>
    <n v="0"/>
    <s v="H"/>
    <n v="15"/>
    <n v="7"/>
    <n v="10"/>
    <n v="1"/>
    <n v="1"/>
    <n v="1"/>
  </r>
  <r>
    <x v="15"/>
    <n v="0.5"/>
    <n v="33"/>
    <n v="305"/>
    <n v="241"/>
    <n v="0"/>
    <s v="H"/>
    <n v="0"/>
    <s v="D"/>
    <n v="3"/>
    <n v="1"/>
    <n v="12"/>
    <n v="1"/>
    <n v="2"/>
    <n v="0"/>
  </r>
  <r>
    <x v="0"/>
    <n v="0.3"/>
    <n v="53"/>
    <n v="505"/>
    <n v="405"/>
    <n v="0"/>
    <s v="H"/>
    <n v="0"/>
    <s v="D"/>
    <n v="4"/>
    <n v="1"/>
    <n v="14"/>
    <n v="2"/>
    <n v="6"/>
    <n v="0"/>
  </r>
  <r>
    <x v="14"/>
    <n v="1.2"/>
    <n v="50"/>
    <n v="543"/>
    <n v="463"/>
    <n v="0"/>
    <s v="H"/>
    <n v="0"/>
    <s v="H"/>
    <n v="6"/>
    <n v="2"/>
    <n v="10"/>
    <n v="5"/>
    <n v="1"/>
    <n v="0"/>
  </r>
  <r>
    <x v="5"/>
    <n v="1.9"/>
    <n v="40"/>
    <n v="371"/>
    <n v="277"/>
    <n v="2"/>
    <s v="A"/>
    <n v="1"/>
    <s v="A"/>
    <n v="10"/>
    <n v="5"/>
    <n v="7"/>
    <n v="7"/>
    <n v="3"/>
    <n v="0"/>
  </r>
  <r>
    <x v="12"/>
    <n v="1"/>
    <n v="49"/>
    <n v="400"/>
    <n v="328"/>
    <n v="3"/>
    <s v="A"/>
    <n v="1"/>
    <s v="H"/>
    <n v="16"/>
    <n v="7"/>
    <n v="8"/>
    <n v="3"/>
    <n v="4"/>
    <n v="0"/>
  </r>
  <r>
    <x v="1"/>
    <n v="1.4"/>
    <n v="50"/>
    <n v="478"/>
    <n v="404"/>
    <n v="0"/>
    <s v="H"/>
    <n v="0"/>
    <s v="H"/>
    <n v="20"/>
    <n v="2"/>
    <n v="12"/>
    <n v="2"/>
    <n v="0"/>
    <n v="0"/>
  </r>
  <r>
    <x v="4"/>
    <n v="1.5"/>
    <n v="49"/>
    <n v="427"/>
    <n v="338"/>
    <n v="0"/>
    <s v="H"/>
    <n v="0"/>
    <s v="D"/>
    <n v="14"/>
    <n v="5"/>
    <n v="9"/>
    <n v="7"/>
    <n v="3"/>
    <n v="0"/>
  </r>
  <r>
    <x v="19"/>
    <n v="2.2000000000000002"/>
    <n v="51"/>
    <n v="501"/>
    <n v="432"/>
    <n v="2"/>
    <s v="H"/>
    <n v="2"/>
    <s v="A"/>
    <n v="18"/>
    <n v="5"/>
    <n v="8"/>
    <n v="3"/>
    <n v="0"/>
    <n v="0"/>
  </r>
  <r>
    <x v="18"/>
    <n v="1.4"/>
    <n v="69"/>
    <n v="671"/>
    <n v="577"/>
    <n v="2"/>
    <s v="H"/>
    <n v="1"/>
    <s v="H"/>
    <n v="12"/>
    <n v="3"/>
    <n v="8"/>
    <n v="10"/>
    <n v="2"/>
    <n v="0"/>
  </r>
  <r>
    <x v="17"/>
    <n v="1.1000000000000001"/>
    <n v="43"/>
    <n v="482"/>
    <n v="401"/>
    <n v="1"/>
    <s v="H"/>
    <n v="0"/>
    <s v="H"/>
    <n v="8"/>
    <n v="2"/>
    <n v="13"/>
    <n v="1"/>
    <n v="3"/>
    <n v="1"/>
  </r>
  <r>
    <x v="9"/>
    <n v="0.3"/>
    <n v="37"/>
    <n v="322"/>
    <n v="234"/>
    <n v="0"/>
    <s v="H"/>
    <n v="0"/>
    <s v="D"/>
    <n v="3"/>
    <n v="0"/>
    <n v="16"/>
    <n v="1"/>
    <n v="2"/>
    <n v="0"/>
  </r>
  <r>
    <x v="13"/>
    <n v="3"/>
    <n v="53"/>
    <n v="539"/>
    <n v="448"/>
    <n v="2"/>
    <s v="A"/>
    <n v="1"/>
    <s v="A"/>
    <n v="20"/>
    <n v="5"/>
    <n v="5"/>
    <n v="6"/>
    <n v="0"/>
    <n v="0"/>
  </r>
  <r>
    <x v="6"/>
    <n v="1.1000000000000001"/>
    <n v="58"/>
    <n v="654"/>
    <n v="564"/>
    <n v="3"/>
    <s v="A"/>
    <n v="1"/>
    <s v="A"/>
    <n v="10"/>
    <n v="6"/>
    <n v="9"/>
    <n v="0"/>
    <n v="1"/>
    <n v="0"/>
  </r>
  <r>
    <x v="11"/>
    <n v="1.8"/>
    <n v="31"/>
    <n v="319"/>
    <n v="224"/>
    <n v="1"/>
    <s v="D"/>
    <n v="1"/>
    <s v="A"/>
    <n v="8"/>
    <n v="5"/>
    <n v="10"/>
    <n v="0"/>
    <n v="0"/>
    <n v="0"/>
  </r>
  <r>
    <x v="16"/>
    <n v="0.4"/>
    <n v="33"/>
    <n v="322"/>
    <n v="223"/>
    <n v="0"/>
    <s v="H"/>
    <n v="0"/>
    <s v="D"/>
    <n v="6"/>
    <n v="1"/>
    <n v="10"/>
    <n v="3"/>
    <n v="2"/>
    <n v="1"/>
  </r>
  <r>
    <x v="3"/>
    <n v="1.2"/>
    <n v="35"/>
    <n v="318"/>
    <n v="240"/>
    <n v="1"/>
    <s v="A"/>
    <n v="0"/>
    <s v="D"/>
    <n v="14"/>
    <n v="6"/>
    <n v="9"/>
    <n v="3"/>
    <n v="4"/>
    <n v="0"/>
  </r>
  <r>
    <x v="8"/>
    <n v="1.1000000000000001"/>
    <n v="48"/>
    <n v="443"/>
    <n v="347"/>
    <n v="1"/>
    <s v="A"/>
    <n v="0"/>
    <s v="D"/>
    <n v="6"/>
    <n v="2"/>
    <n v="11"/>
    <n v="4"/>
    <n v="2"/>
    <n v="0"/>
  </r>
  <r>
    <x v="2"/>
    <n v="2.2999999999999998"/>
    <n v="62"/>
    <n v="581"/>
    <n v="509"/>
    <n v="2"/>
    <s v="A"/>
    <n v="1"/>
    <s v="A"/>
    <n v="23"/>
    <n v="8"/>
    <n v="8"/>
    <n v="8"/>
    <n v="0"/>
    <n v="0"/>
  </r>
  <r>
    <x v="10"/>
    <n v="2.2000000000000002"/>
    <n v="66"/>
    <n v="592"/>
    <n v="509"/>
    <n v="4"/>
    <s v="A"/>
    <n v="0"/>
    <s v="H"/>
    <n v="23"/>
    <n v="8"/>
    <n v="8"/>
    <n v="11"/>
    <n v="1"/>
    <n v="0"/>
  </r>
  <r>
    <x v="7"/>
    <n v="1.4"/>
    <n v="51"/>
    <n v="490"/>
    <n v="402"/>
    <n v="1"/>
    <s v="D"/>
    <n v="1"/>
    <s v="A"/>
    <n v="13"/>
    <n v="7"/>
    <n v="9"/>
    <n v="3"/>
    <n v="1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CE49B4-1B4B-4651-B2D4-DC8EE2A1CE11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K22" firstHeaderRow="0" firstDataRow="1" firstDataCol="1"/>
  <pivotFields count="15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HxG" fld="1" subtotal="average" baseField="0" baseItem="0"/>
    <dataField name="Average of HPoss" fld="2" subtotal="average" baseField="0" baseItem="0"/>
    <dataField name="Average of HTP" fld="3" subtotal="average" baseField="0" baseItem="0"/>
    <dataField name="Average of HSP" fld="4" subtotal="average" baseField="0" baseItem="0"/>
    <dataField name="Average of HS" fld="9" subtotal="average" baseField="0" baseItem="0"/>
    <dataField name="Average of HST" fld="10" subtotal="average" baseField="0" baseItem="0"/>
    <dataField name="Average of HF" fld="11" subtotal="average" baseField="0" baseItem="0"/>
    <dataField name="Average of HC" fld="12" subtotal="average" baseField="0" baseItem="3"/>
    <dataField name="Average of HY" fld="13" subtotal="average" baseField="0" baseItem="3"/>
    <dataField name="Average of HR" fld="14" subtotal="average" baseField="0" baseItem="3"/>
  </dataFields>
  <formats count="2">
    <format dxfId="3">
      <pivotArea collapsedLevelsAreSubtotals="1" fieldPosition="0">
        <references count="1">
          <reference field="0" count="0"/>
        </references>
      </pivotArea>
    </format>
    <format dxfId="2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DF6F00-7127-46EF-9305-CD3BFA12EB23}" name="PivotTable1" cacheId="0" applyNumberFormats="0" applyBorderFormats="0" applyFontFormats="0" applyPatternFormats="0" applyAlignmentFormats="0" applyWidthHeightFormats="1" dataCaption="Values" grandTotalCaption="Avg" updatedVersion="8" minRefreshableVersion="3" useAutoFormatting="1" itemPrintTitles="1" createdVersion="8" indent="0" outline="1" outlineData="1" multipleFieldFilters="0">
  <location ref="A1:K22" firstHeaderRow="0" firstDataRow="1" firstDataCol="1"/>
  <pivotFields count="15">
    <pivotField axis="axisRow" showAll="0">
      <items count="21">
        <item x="2"/>
        <item x="16"/>
        <item x="17"/>
        <item x="7"/>
        <item x="10"/>
        <item x="8"/>
        <item x="11"/>
        <item x="3"/>
        <item x="12"/>
        <item x="1"/>
        <item x="9"/>
        <item x="19"/>
        <item x="13"/>
        <item x="0"/>
        <item x="4"/>
        <item x="5"/>
        <item x="14"/>
        <item x="15"/>
        <item x="6"/>
        <item x="18"/>
        <item t="default"/>
      </items>
    </pivotField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1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</colItems>
  <dataFields count="10">
    <dataField name="Average of HxG" fld="1" subtotal="average" baseField="0" baseItem="0"/>
    <dataField name="Average of HPoss" fld="2" subtotal="average" baseField="0" baseItem="0"/>
    <dataField name="Average of HTP" fld="3" subtotal="average" baseField="0" baseItem="0"/>
    <dataField name="Average of HSP" fld="4" subtotal="average" baseField="0" baseItem="0"/>
    <dataField name="Average of HS" fld="9" subtotal="average" baseField="0" baseItem="0"/>
    <dataField name="Average of HST" fld="10" subtotal="average" baseField="0" baseItem="0"/>
    <dataField name="Average of HF" fld="11" subtotal="average" baseField="0" baseItem="0"/>
    <dataField name="Average of HC" fld="12" subtotal="average" baseField="0" baseItem="3"/>
    <dataField name="Average of HY" fld="13" subtotal="average" baseField="0" baseItem="3"/>
    <dataField name="Average of HR" fld="14" subtotal="average" baseField="0" baseItem="3"/>
  </dataFields>
  <formats count="2">
    <format dxfId="1">
      <pivotArea collapsedLevelsAreSubtotals="1" fieldPosition="0">
        <references count="1">
          <reference field="0" count="0"/>
        </references>
      </pivotArea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81"/>
  <sheetViews>
    <sheetView workbookViewId="0">
      <selection activeCell="M11" sqref="M11"/>
    </sheetView>
  </sheetViews>
  <sheetFormatPr defaultRowHeight="15" x14ac:dyDescent="0.25"/>
  <cols>
    <col min="2" max="2" width="18.28515625" bestFit="1" customWidth="1"/>
  </cols>
  <sheetData>
    <row r="1" spans="1:3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</row>
    <row r="2" spans="1:31" x14ac:dyDescent="0.25">
      <c r="A2" t="s">
        <v>31</v>
      </c>
      <c r="B2" s="2">
        <v>45520</v>
      </c>
      <c r="C2" t="s">
        <v>32</v>
      </c>
      <c r="D2" t="s">
        <v>33</v>
      </c>
      <c r="E2" t="s">
        <v>34</v>
      </c>
      <c r="F2">
        <v>2.4</v>
      </c>
      <c r="G2">
        <v>0.4</v>
      </c>
      <c r="H2">
        <v>55</v>
      </c>
      <c r="I2">
        <v>45</v>
      </c>
      <c r="J2">
        <v>524</v>
      </c>
      <c r="K2">
        <v>424</v>
      </c>
      <c r="L2">
        <v>430</v>
      </c>
      <c r="M2">
        <v>329</v>
      </c>
      <c r="N2">
        <v>1</v>
      </c>
      <c r="O2">
        <v>0</v>
      </c>
      <c r="P2" t="s">
        <v>35</v>
      </c>
      <c r="Q2">
        <v>0</v>
      </c>
      <c r="R2">
        <v>0</v>
      </c>
      <c r="S2" t="s">
        <v>36</v>
      </c>
      <c r="T2">
        <v>14</v>
      </c>
      <c r="U2">
        <v>10</v>
      </c>
      <c r="V2">
        <v>5</v>
      </c>
      <c r="W2">
        <v>2</v>
      </c>
      <c r="X2">
        <v>12</v>
      </c>
      <c r="Y2">
        <v>10</v>
      </c>
      <c r="Z2">
        <v>7</v>
      </c>
      <c r="AA2">
        <v>8</v>
      </c>
      <c r="AB2">
        <v>2</v>
      </c>
      <c r="AC2">
        <v>3</v>
      </c>
      <c r="AD2">
        <v>0</v>
      </c>
      <c r="AE2">
        <v>0</v>
      </c>
    </row>
    <row r="3" spans="1:31" x14ac:dyDescent="0.25">
      <c r="A3" t="s">
        <v>31</v>
      </c>
      <c r="B3" s="2">
        <v>45521</v>
      </c>
      <c r="C3" t="s">
        <v>37</v>
      </c>
      <c r="D3" t="s">
        <v>38</v>
      </c>
      <c r="E3" t="s">
        <v>39</v>
      </c>
      <c r="F3">
        <v>0.5</v>
      </c>
      <c r="G3">
        <v>2.6</v>
      </c>
      <c r="H3">
        <v>38</v>
      </c>
      <c r="I3">
        <v>62</v>
      </c>
      <c r="J3">
        <v>381</v>
      </c>
      <c r="K3">
        <v>620</v>
      </c>
      <c r="L3">
        <v>290</v>
      </c>
      <c r="M3">
        <v>520</v>
      </c>
      <c r="N3">
        <v>0</v>
      </c>
      <c r="O3">
        <v>2</v>
      </c>
      <c r="P3" t="s">
        <v>40</v>
      </c>
      <c r="Q3">
        <v>0</v>
      </c>
      <c r="R3">
        <v>0</v>
      </c>
      <c r="S3" t="s">
        <v>36</v>
      </c>
      <c r="T3">
        <v>7</v>
      </c>
      <c r="U3">
        <v>18</v>
      </c>
      <c r="V3">
        <v>2</v>
      </c>
      <c r="W3">
        <v>5</v>
      </c>
      <c r="X3">
        <v>9</v>
      </c>
      <c r="Y3">
        <v>18</v>
      </c>
      <c r="Z3">
        <v>2</v>
      </c>
      <c r="AA3">
        <v>10</v>
      </c>
      <c r="AB3">
        <v>3</v>
      </c>
      <c r="AC3">
        <v>1</v>
      </c>
      <c r="AD3">
        <v>0</v>
      </c>
      <c r="AE3">
        <v>0</v>
      </c>
    </row>
    <row r="4" spans="1:31" x14ac:dyDescent="0.25">
      <c r="A4" t="s">
        <v>31</v>
      </c>
      <c r="B4" s="2">
        <v>45521</v>
      </c>
      <c r="C4" t="s">
        <v>41</v>
      </c>
      <c r="D4" t="s">
        <v>42</v>
      </c>
      <c r="E4" t="s">
        <v>43</v>
      </c>
      <c r="F4">
        <v>1.2</v>
      </c>
      <c r="G4">
        <v>0.5</v>
      </c>
      <c r="H4">
        <v>53</v>
      </c>
      <c r="I4">
        <v>47</v>
      </c>
      <c r="J4">
        <v>458</v>
      </c>
      <c r="K4">
        <v>406</v>
      </c>
      <c r="L4">
        <v>382</v>
      </c>
      <c r="M4">
        <v>324</v>
      </c>
      <c r="N4">
        <v>2</v>
      </c>
      <c r="O4">
        <v>0</v>
      </c>
      <c r="P4" t="s">
        <v>35</v>
      </c>
      <c r="Q4">
        <v>1</v>
      </c>
      <c r="R4">
        <v>0</v>
      </c>
      <c r="S4" t="s">
        <v>35</v>
      </c>
      <c r="T4">
        <v>18</v>
      </c>
      <c r="U4">
        <v>9</v>
      </c>
      <c r="V4">
        <v>6</v>
      </c>
      <c r="W4">
        <v>3</v>
      </c>
      <c r="X4">
        <v>17</v>
      </c>
      <c r="Y4">
        <v>14</v>
      </c>
      <c r="Z4">
        <v>8</v>
      </c>
      <c r="AA4">
        <v>2</v>
      </c>
      <c r="AB4">
        <v>2</v>
      </c>
      <c r="AC4">
        <v>2</v>
      </c>
      <c r="AD4">
        <v>0</v>
      </c>
      <c r="AE4">
        <v>0</v>
      </c>
    </row>
    <row r="5" spans="1:31" x14ac:dyDescent="0.25">
      <c r="A5" t="s">
        <v>31</v>
      </c>
      <c r="B5" s="2">
        <v>45521</v>
      </c>
      <c r="C5" t="s">
        <v>41</v>
      </c>
      <c r="D5" t="s">
        <v>44</v>
      </c>
      <c r="E5" t="s">
        <v>45</v>
      </c>
      <c r="F5">
        <v>0.5</v>
      </c>
      <c r="G5">
        <v>1.4</v>
      </c>
      <c r="H5">
        <v>40</v>
      </c>
      <c r="I5">
        <v>60</v>
      </c>
      <c r="J5">
        <v>399</v>
      </c>
      <c r="K5">
        <v>605</v>
      </c>
      <c r="L5">
        <v>298</v>
      </c>
      <c r="M5">
        <v>510</v>
      </c>
      <c r="N5">
        <v>0</v>
      </c>
      <c r="O5">
        <v>3</v>
      </c>
      <c r="P5" t="s">
        <v>40</v>
      </c>
      <c r="Q5">
        <v>0</v>
      </c>
      <c r="R5">
        <v>1</v>
      </c>
      <c r="S5" t="s">
        <v>40</v>
      </c>
      <c r="T5">
        <v>9</v>
      </c>
      <c r="U5">
        <v>10</v>
      </c>
      <c r="V5">
        <v>1</v>
      </c>
      <c r="W5">
        <v>5</v>
      </c>
      <c r="X5">
        <v>8</v>
      </c>
      <c r="Y5">
        <v>8</v>
      </c>
      <c r="Z5">
        <v>1</v>
      </c>
      <c r="AA5">
        <v>5</v>
      </c>
      <c r="AB5">
        <v>1</v>
      </c>
      <c r="AC5">
        <v>1</v>
      </c>
      <c r="AD5">
        <v>1</v>
      </c>
      <c r="AE5">
        <v>0</v>
      </c>
    </row>
    <row r="6" spans="1:31" x14ac:dyDescent="0.25">
      <c r="A6" t="s">
        <v>31</v>
      </c>
      <c r="B6" s="2">
        <v>45521</v>
      </c>
      <c r="C6" t="s">
        <v>41</v>
      </c>
      <c r="D6" t="s">
        <v>46</v>
      </c>
      <c r="E6" t="s">
        <v>47</v>
      </c>
      <c r="F6">
        <v>0.3</v>
      </c>
      <c r="G6">
        <v>1.8</v>
      </c>
      <c r="H6">
        <v>23</v>
      </c>
      <c r="I6">
        <v>77</v>
      </c>
      <c r="J6">
        <v>207</v>
      </c>
      <c r="K6">
        <v>702</v>
      </c>
      <c r="L6">
        <v>128</v>
      </c>
      <c r="M6">
        <v>604</v>
      </c>
      <c r="N6">
        <v>1</v>
      </c>
      <c r="O6">
        <v>0</v>
      </c>
      <c r="P6" t="s">
        <v>35</v>
      </c>
      <c r="Q6">
        <v>1</v>
      </c>
      <c r="R6">
        <v>0</v>
      </c>
      <c r="S6" t="s">
        <v>35</v>
      </c>
      <c r="T6">
        <v>3</v>
      </c>
      <c r="U6">
        <v>19</v>
      </c>
      <c r="V6">
        <v>1</v>
      </c>
      <c r="W6">
        <v>4</v>
      </c>
      <c r="X6">
        <v>15</v>
      </c>
      <c r="Y6">
        <v>16</v>
      </c>
      <c r="Z6">
        <v>3</v>
      </c>
      <c r="AA6">
        <v>12</v>
      </c>
      <c r="AB6">
        <v>2</v>
      </c>
      <c r="AC6">
        <v>4</v>
      </c>
      <c r="AD6">
        <v>1</v>
      </c>
      <c r="AE6">
        <v>0</v>
      </c>
    </row>
    <row r="7" spans="1:31" x14ac:dyDescent="0.25">
      <c r="A7" t="s">
        <v>31</v>
      </c>
      <c r="B7" s="2">
        <v>45521</v>
      </c>
      <c r="C7" t="s">
        <v>41</v>
      </c>
      <c r="D7" t="s">
        <v>48</v>
      </c>
      <c r="E7" t="s">
        <v>49</v>
      </c>
      <c r="F7">
        <v>1.3</v>
      </c>
      <c r="G7">
        <v>1.2</v>
      </c>
      <c r="H7">
        <v>53</v>
      </c>
      <c r="I7">
        <v>47</v>
      </c>
      <c r="J7">
        <v>543</v>
      </c>
      <c r="K7">
        <v>485</v>
      </c>
      <c r="L7">
        <v>420</v>
      </c>
      <c r="M7">
        <v>363</v>
      </c>
      <c r="N7">
        <v>1</v>
      </c>
      <c r="O7">
        <v>1</v>
      </c>
      <c r="P7" t="s">
        <v>36</v>
      </c>
      <c r="Q7">
        <v>1</v>
      </c>
      <c r="R7">
        <v>0</v>
      </c>
      <c r="S7" t="s">
        <v>35</v>
      </c>
      <c r="T7">
        <v>14</v>
      </c>
      <c r="U7">
        <v>13</v>
      </c>
      <c r="V7">
        <v>8</v>
      </c>
      <c r="W7">
        <v>4</v>
      </c>
      <c r="X7">
        <v>17</v>
      </c>
      <c r="Y7">
        <v>8</v>
      </c>
      <c r="Z7">
        <v>2</v>
      </c>
      <c r="AA7">
        <v>6</v>
      </c>
      <c r="AB7">
        <v>1</v>
      </c>
      <c r="AC7">
        <v>3</v>
      </c>
      <c r="AD7">
        <v>0</v>
      </c>
      <c r="AE7">
        <v>0</v>
      </c>
    </row>
    <row r="8" spans="1:31" x14ac:dyDescent="0.25">
      <c r="A8" t="s">
        <v>31</v>
      </c>
      <c r="B8" s="2">
        <v>45521</v>
      </c>
      <c r="C8" t="s">
        <v>50</v>
      </c>
      <c r="D8" t="s">
        <v>51</v>
      </c>
      <c r="E8" t="s">
        <v>52</v>
      </c>
      <c r="F8">
        <v>2.2999999999999998</v>
      </c>
      <c r="G8">
        <v>2</v>
      </c>
      <c r="H8">
        <v>52</v>
      </c>
      <c r="I8">
        <v>48</v>
      </c>
      <c r="J8">
        <v>464</v>
      </c>
      <c r="K8">
        <v>433</v>
      </c>
      <c r="L8">
        <v>377</v>
      </c>
      <c r="M8">
        <v>348</v>
      </c>
      <c r="N8">
        <v>1</v>
      </c>
      <c r="O8">
        <v>2</v>
      </c>
      <c r="P8" t="s">
        <v>40</v>
      </c>
      <c r="Q8">
        <v>1</v>
      </c>
      <c r="R8">
        <v>1</v>
      </c>
      <c r="S8" t="s">
        <v>36</v>
      </c>
      <c r="T8">
        <v>14</v>
      </c>
      <c r="U8">
        <v>15</v>
      </c>
      <c r="V8">
        <v>3</v>
      </c>
      <c r="W8">
        <v>3</v>
      </c>
      <c r="X8">
        <v>18</v>
      </c>
      <c r="Y8">
        <v>11</v>
      </c>
      <c r="Z8">
        <v>5</v>
      </c>
      <c r="AA8">
        <v>3</v>
      </c>
      <c r="AB8">
        <v>1</v>
      </c>
      <c r="AC8">
        <v>2</v>
      </c>
      <c r="AD8">
        <v>0</v>
      </c>
      <c r="AE8">
        <v>0</v>
      </c>
    </row>
    <row r="9" spans="1:31" x14ac:dyDescent="0.25">
      <c r="A9" t="s">
        <v>31</v>
      </c>
      <c r="B9" s="2">
        <v>45522</v>
      </c>
      <c r="C9" t="s">
        <v>53</v>
      </c>
      <c r="D9" t="s">
        <v>54</v>
      </c>
      <c r="E9" t="s">
        <v>55</v>
      </c>
      <c r="F9">
        <v>1.6</v>
      </c>
      <c r="G9">
        <v>1.2</v>
      </c>
      <c r="H9">
        <v>46</v>
      </c>
      <c r="I9">
        <v>54</v>
      </c>
      <c r="J9">
        <v>440</v>
      </c>
      <c r="K9">
        <v>519</v>
      </c>
      <c r="L9">
        <v>331</v>
      </c>
      <c r="M9">
        <v>410</v>
      </c>
      <c r="N9">
        <v>2</v>
      </c>
      <c r="O9">
        <v>1</v>
      </c>
      <c r="P9" t="s">
        <v>35</v>
      </c>
      <c r="Q9">
        <v>1</v>
      </c>
      <c r="R9">
        <v>0</v>
      </c>
      <c r="S9" t="s">
        <v>35</v>
      </c>
      <c r="T9">
        <v>9</v>
      </c>
      <c r="U9">
        <v>14</v>
      </c>
      <c r="V9">
        <v>5</v>
      </c>
      <c r="W9">
        <v>6</v>
      </c>
      <c r="X9">
        <v>6</v>
      </c>
      <c r="Y9">
        <v>15</v>
      </c>
      <c r="Z9">
        <v>4</v>
      </c>
      <c r="AA9">
        <v>7</v>
      </c>
      <c r="AB9">
        <v>1</v>
      </c>
      <c r="AC9">
        <v>5</v>
      </c>
      <c r="AD9">
        <v>0</v>
      </c>
      <c r="AE9">
        <v>0</v>
      </c>
    </row>
    <row r="10" spans="1:31" x14ac:dyDescent="0.25">
      <c r="A10" t="s">
        <v>31</v>
      </c>
      <c r="B10" s="2">
        <v>45522</v>
      </c>
      <c r="C10" t="s">
        <v>56</v>
      </c>
      <c r="D10" t="s">
        <v>57</v>
      </c>
      <c r="E10" t="s">
        <v>58</v>
      </c>
      <c r="F10">
        <v>1</v>
      </c>
      <c r="G10">
        <v>0.8</v>
      </c>
      <c r="H10">
        <v>48</v>
      </c>
      <c r="I10">
        <v>52</v>
      </c>
      <c r="J10">
        <v>531</v>
      </c>
      <c r="K10">
        <v>570</v>
      </c>
      <c r="L10">
        <v>461</v>
      </c>
      <c r="M10">
        <v>501</v>
      </c>
      <c r="N10">
        <v>0</v>
      </c>
      <c r="O10">
        <v>2</v>
      </c>
      <c r="P10" t="s">
        <v>40</v>
      </c>
      <c r="Q10">
        <v>0</v>
      </c>
      <c r="R10">
        <v>1</v>
      </c>
      <c r="S10" t="s">
        <v>40</v>
      </c>
      <c r="T10">
        <v>10</v>
      </c>
      <c r="U10">
        <v>11</v>
      </c>
      <c r="V10">
        <v>3</v>
      </c>
      <c r="W10">
        <v>5</v>
      </c>
      <c r="X10">
        <v>12</v>
      </c>
      <c r="Y10">
        <v>9</v>
      </c>
      <c r="Z10">
        <v>4</v>
      </c>
      <c r="AA10">
        <v>3</v>
      </c>
      <c r="AB10">
        <v>1</v>
      </c>
      <c r="AC10">
        <v>1</v>
      </c>
      <c r="AD10">
        <v>0</v>
      </c>
      <c r="AE10">
        <v>0</v>
      </c>
    </row>
    <row r="11" spans="1:31" x14ac:dyDescent="0.25">
      <c r="A11" t="s">
        <v>31</v>
      </c>
      <c r="B11" s="2">
        <v>45523</v>
      </c>
      <c r="C11" t="s">
        <v>32</v>
      </c>
      <c r="D11" t="s">
        <v>59</v>
      </c>
      <c r="E11" t="s">
        <v>60</v>
      </c>
      <c r="F11">
        <v>1</v>
      </c>
      <c r="G11">
        <v>1.2</v>
      </c>
      <c r="H11">
        <v>30</v>
      </c>
      <c r="I11">
        <v>70</v>
      </c>
      <c r="J11">
        <v>313</v>
      </c>
      <c r="K11">
        <v>724</v>
      </c>
      <c r="L11">
        <v>237</v>
      </c>
      <c r="M11">
        <v>631</v>
      </c>
      <c r="N11">
        <v>1</v>
      </c>
      <c r="O11">
        <v>1</v>
      </c>
      <c r="P11" t="s">
        <v>36</v>
      </c>
      <c r="Q11">
        <v>0</v>
      </c>
      <c r="R11">
        <v>1</v>
      </c>
      <c r="S11" t="s">
        <v>40</v>
      </c>
      <c r="T11">
        <v>7</v>
      </c>
      <c r="U11">
        <v>15</v>
      </c>
      <c r="V11">
        <v>3</v>
      </c>
      <c r="W11">
        <v>7</v>
      </c>
      <c r="X11">
        <v>11</v>
      </c>
      <c r="Y11">
        <v>12</v>
      </c>
      <c r="Z11">
        <v>2</v>
      </c>
      <c r="AA11">
        <v>13</v>
      </c>
      <c r="AB11">
        <v>1</v>
      </c>
      <c r="AC11">
        <v>1</v>
      </c>
      <c r="AD11">
        <v>0</v>
      </c>
      <c r="AE11">
        <v>0</v>
      </c>
    </row>
    <row r="12" spans="1:31" x14ac:dyDescent="0.25">
      <c r="A12" t="s">
        <v>31</v>
      </c>
      <c r="B12" s="2">
        <v>45528</v>
      </c>
      <c r="C12" t="s">
        <v>37</v>
      </c>
      <c r="D12" t="s">
        <v>45</v>
      </c>
      <c r="E12" t="s">
        <v>33</v>
      </c>
      <c r="F12">
        <v>2.1</v>
      </c>
      <c r="G12">
        <v>1.4</v>
      </c>
      <c r="H12">
        <v>48</v>
      </c>
      <c r="I12">
        <v>52</v>
      </c>
      <c r="J12">
        <v>514</v>
      </c>
      <c r="K12">
        <v>552</v>
      </c>
      <c r="L12">
        <v>435</v>
      </c>
      <c r="M12">
        <v>470</v>
      </c>
      <c r="N12">
        <v>2</v>
      </c>
      <c r="O12">
        <v>1</v>
      </c>
      <c r="P12" t="s">
        <v>35</v>
      </c>
      <c r="Q12">
        <v>1</v>
      </c>
      <c r="R12">
        <v>0</v>
      </c>
      <c r="S12" t="s">
        <v>35</v>
      </c>
      <c r="T12">
        <v>14</v>
      </c>
      <c r="U12">
        <v>11</v>
      </c>
      <c r="V12">
        <v>5</v>
      </c>
      <c r="W12">
        <v>4</v>
      </c>
      <c r="X12">
        <v>9</v>
      </c>
      <c r="Y12">
        <v>13</v>
      </c>
      <c r="Z12">
        <v>4</v>
      </c>
      <c r="AA12">
        <v>4</v>
      </c>
      <c r="AB12">
        <v>1</v>
      </c>
      <c r="AC12">
        <v>2</v>
      </c>
      <c r="AD12">
        <v>0</v>
      </c>
      <c r="AE12">
        <v>0</v>
      </c>
    </row>
    <row r="13" spans="1:31" x14ac:dyDescent="0.25">
      <c r="A13" t="s">
        <v>31</v>
      </c>
      <c r="B13" s="2">
        <v>45528</v>
      </c>
      <c r="C13" t="s">
        <v>41</v>
      </c>
      <c r="D13" t="s">
        <v>55</v>
      </c>
      <c r="E13" t="s">
        <v>51</v>
      </c>
      <c r="F13">
        <v>1.3</v>
      </c>
      <c r="G13">
        <v>1.4</v>
      </c>
      <c r="H13">
        <v>58</v>
      </c>
      <c r="I13">
        <v>42</v>
      </c>
      <c r="J13">
        <v>596</v>
      </c>
      <c r="K13">
        <v>425</v>
      </c>
      <c r="L13">
        <v>478</v>
      </c>
      <c r="M13">
        <v>320</v>
      </c>
      <c r="N13">
        <v>0</v>
      </c>
      <c r="O13">
        <v>2</v>
      </c>
      <c r="P13" t="s">
        <v>40</v>
      </c>
      <c r="Q13">
        <v>0</v>
      </c>
      <c r="R13">
        <v>0</v>
      </c>
      <c r="S13" t="s">
        <v>36</v>
      </c>
      <c r="T13">
        <v>14</v>
      </c>
      <c r="U13">
        <v>18</v>
      </c>
      <c r="V13">
        <v>2</v>
      </c>
      <c r="W13">
        <v>3</v>
      </c>
      <c r="X13">
        <v>9</v>
      </c>
      <c r="Y13">
        <v>17</v>
      </c>
      <c r="Z13">
        <v>3</v>
      </c>
      <c r="AA13">
        <v>3</v>
      </c>
      <c r="AB13">
        <v>1</v>
      </c>
      <c r="AC13">
        <v>1</v>
      </c>
      <c r="AD13">
        <v>0</v>
      </c>
      <c r="AE13">
        <v>0</v>
      </c>
    </row>
    <row r="14" spans="1:31" x14ac:dyDescent="0.25">
      <c r="A14" t="s">
        <v>31</v>
      </c>
      <c r="B14" s="2">
        <v>45528</v>
      </c>
      <c r="C14" t="s">
        <v>41</v>
      </c>
      <c r="D14" t="s">
        <v>34</v>
      </c>
      <c r="E14" t="s">
        <v>59</v>
      </c>
      <c r="F14">
        <v>1.8</v>
      </c>
      <c r="G14">
        <v>0.6</v>
      </c>
      <c r="H14">
        <v>54</v>
      </c>
      <c r="I14">
        <v>46</v>
      </c>
      <c r="J14">
        <v>582</v>
      </c>
      <c r="K14">
        <v>489</v>
      </c>
      <c r="L14">
        <v>489</v>
      </c>
      <c r="M14">
        <v>402</v>
      </c>
      <c r="N14">
        <v>2</v>
      </c>
      <c r="O14">
        <v>1</v>
      </c>
      <c r="P14" t="s">
        <v>35</v>
      </c>
      <c r="Q14">
        <v>1</v>
      </c>
      <c r="R14">
        <v>1</v>
      </c>
      <c r="S14" t="s">
        <v>36</v>
      </c>
      <c r="T14">
        <v>18</v>
      </c>
      <c r="U14">
        <v>10</v>
      </c>
      <c r="V14">
        <v>6</v>
      </c>
      <c r="W14">
        <v>4</v>
      </c>
      <c r="X14">
        <v>14</v>
      </c>
      <c r="Y14">
        <v>13</v>
      </c>
      <c r="Z14">
        <v>7</v>
      </c>
      <c r="AA14">
        <v>5</v>
      </c>
      <c r="AB14">
        <v>2</v>
      </c>
      <c r="AC14">
        <v>2</v>
      </c>
      <c r="AD14">
        <v>0</v>
      </c>
      <c r="AE14">
        <v>0</v>
      </c>
    </row>
    <row r="15" spans="1:31" x14ac:dyDescent="0.25">
      <c r="A15" t="s">
        <v>31</v>
      </c>
      <c r="B15" s="2">
        <v>45528</v>
      </c>
      <c r="C15" t="s">
        <v>41</v>
      </c>
      <c r="D15" t="s">
        <v>58</v>
      </c>
      <c r="E15" t="s">
        <v>38</v>
      </c>
      <c r="F15">
        <v>3.3</v>
      </c>
      <c r="G15">
        <v>0.3</v>
      </c>
      <c r="H15">
        <v>75</v>
      </c>
      <c r="I15">
        <v>25</v>
      </c>
      <c r="J15">
        <v>796</v>
      </c>
      <c r="K15">
        <v>266</v>
      </c>
      <c r="L15">
        <v>726</v>
      </c>
      <c r="M15">
        <v>211</v>
      </c>
      <c r="N15">
        <v>4</v>
      </c>
      <c r="O15">
        <v>1</v>
      </c>
      <c r="P15" t="s">
        <v>35</v>
      </c>
      <c r="Q15">
        <v>3</v>
      </c>
      <c r="R15">
        <v>1</v>
      </c>
      <c r="S15" t="s">
        <v>35</v>
      </c>
      <c r="T15">
        <v>14</v>
      </c>
      <c r="U15">
        <v>1</v>
      </c>
      <c r="V15">
        <v>5</v>
      </c>
      <c r="W15">
        <v>1</v>
      </c>
      <c r="X15">
        <v>4</v>
      </c>
      <c r="Y15">
        <v>15</v>
      </c>
      <c r="Z15">
        <v>10</v>
      </c>
      <c r="AA15">
        <v>1</v>
      </c>
      <c r="AB15">
        <v>2</v>
      </c>
      <c r="AC15">
        <v>3</v>
      </c>
      <c r="AD15">
        <v>0</v>
      </c>
      <c r="AE15">
        <v>0</v>
      </c>
    </row>
    <row r="16" spans="1:31" x14ac:dyDescent="0.25">
      <c r="A16" t="s">
        <v>31</v>
      </c>
      <c r="B16" s="2">
        <v>45528</v>
      </c>
      <c r="C16" t="s">
        <v>41</v>
      </c>
      <c r="D16" t="s">
        <v>47</v>
      </c>
      <c r="E16" t="s">
        <v>48</v>
      </c>
      <c r="F16">
        <v>0.1</v>
      </c>
      <c r="G16">
        <v>2.2000000000000002</v>
      </c>
      <c r="H16">
        <v>64</v>
      </c>
      <c r="I16">
        <v>36</v>
      </c>
      <c r="J16">
        <v>691</v>
      </c>
      <c r="K16">
        <v>383</v>
      </c>
      <c r="L16">
        <v>618</v>
      </c>
      <c r="M16">
        <v>306</v>
      </c>
      <c r="N16">
        <v>0</v>
      </c>
      <c r="O16">
        <v>1</v>
      </c>
      <c r="P16" t="s">
        <v>40</v>
      </c>
      <c r="Q16">
        <v>0</v>
      </c>
      <c r="R16">
        <v>0</v>
      </c>
      <c r="S16" t="s">
        <v>36</v>
      </c>
      <c r="T16">
        <v>5</v>
      </c>
      <c r="U16">
        <v>23</v>
      </c>
      <c r="V16">
        <v>1</v>
      </c>
      <c r="W16">
        <v>8</v>
      </c>
      <c r="X16">
        <v>14</v>
      </c>
      <c r="Y16">
        <v>14</v>
      </c>
      <c r="Z16">
        <v>4</v>
      </c>
      <c r="AA16">
        <v>10</v>
      </c>
      <c r="AB16">
        <v>3</v>
      </c>
      <c r="AC16">
        <v>3</v>
      </c>
      <c r="AD16">
        <v>0</v>
      </c>
      <c r="AE16">
        <v>0</v>
      </c>
    </row>
    <row r="17" spans="1:31" x14ac:dyDescent="0.25">
      <c r="A17" t="s">
        <v>31</v>
      </c>
      <c r="B17" s="2">
        <v>45528</v>
      </c>
      <c r="C17" t="s">
        <v>41</v>
      </c>
      <c r="D17" t="s">
        <v>60</v>
      </c>
      <c r="E17" t="s">
        <v>44</v>
      </c>
      <c r="F17">
        <v>2.4</v>
      </c>
      <c r="G17">
        <v>1</v>
      </c>
      <c r="H17">
        <v>70</v>
      </c>
      <c r="I17">
        <v>30</v>
      </c>
      <c r="J17">
        <v>658</v>
      </c>
      <c r="K17">
        <v>287</v>
      </c>
      <c r="L17">
        <v>574</v>
      </c>
      <c r="M17">
        <v>211</v>
      </c>
      <c r="N17">
        <v>4</v>
      </c>
      <c r="O17">
        <v>0</v>
      </c>
      <c r="P17" t="s">
        <v>35</v>
      </c>
      <c r="Q17">
        <v>2</v>
      </c>
      <c r="R17">
        <v>0</v>
      </c>
      <c r="S17" t="s">
        <v>35</v>
      </c>
      <c r="T17">
        <v>13</v>
      </c>
      <c r="U17">
        <v>10</v>
      </c>
      <c r="V17">
        <v>7</v>
      </c>
      <c r="W17">
        <v>1</v>
      </c>
      <c r="X17">
        <v>11</v>
      </c>
      <c r="Y17">
        <v>15</v>
      </c>
      <c r="Z17">
        <v>12</v>
      </c>
      <c r="AA17">
        <v>5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31</v>
      </c>
      <c r="B18" s="2">
        <v>45528</v>
      </c>
      <c r="C18" t="s">
        <v>50</v>
      </c>
      <c r="D18" t="s">
        <v>52</v>
      </c>
      <c r="E18" t="s">
        <v>42</v>
      </c>
      <c r="F18">
        <v>1.2</v>
      </c>
      <c r="G18">
        <v>0.9</v>
      </c>
      <c r="H18">
        <v>40</v>
      </c>
      <c r="I18">
        <v>60</v>
      </c>
      <c r="J18">
        <v>358</v>
      </c>
      <c r="K18">
        <v>544</v>
      </c>
      <c r="L18">
        <v>287</v>
      </c>
      <c r="M18">
        <v>483</v>
      </c>
      <c r="N18">
        <v>0</v>
      </c>
      <c r="O18">
        <v>2</v>
      </c>
      <c r="P18" t="s">
        <v>40</v>
      </c>
      <c r="Q18">
        <v>0</v>
      </c>
      <c r="R18">
        <v>0</v>
      </c>
      <c r="S18" t="s">
        <v>36</v>
      </c>
      <c r="T18">
        <v>11</v>
      </c>
      <c r="U18">
        <v>9</v>
      </c>
      <c r="V18">
        <v>3</v>
      </c>
      <c r="W18">
        <v>4</v>
      </c>
      <c r="X18">
        <v>8</v>
      </c>
      <c r="Y18">
        <v>15</v>
      </c>
      <c r="Z18">
        <v>4</v>
      </c>
      <c r="AA18">
        <v>1</v>
      </c>
      <c r="AB18">
        <v>1</v>
      </c>
      <c r="AC18">
        <v>3</v>
      </c>
      <c r="AD18">
        <v>0</v>
      </c>
      <c r="AE18">
        <v>0</v>
      </c>
    </row>
    <row r="19" spans="1:31" x14ac:dyDescent="0.25">
      <c r="A19" t="s">
        <v>31</v>
      </c>
      <c r="B19" s="2">
        <v>45529</v>
      </c>
      <c r="C19" t="s">
        <v>53</v>
      </c>
      <c r="D19" t="s">
        <v>49</v>
      </c>
      <c r="E19" t="s">
        <v>46</v>
      </c>
      <c r="F19">
        <v>2.2000000000000002</v>
      </c>
      <c r="G19">
        <v>1.6</v>
      </c>
      <c r="H19">
        <v>39</v>
      </c>
      <c r="I19">
        <v>61</v>
      </c>
      <c r="J19">
        <v>359</v>
      </c>
      <c r="K19">
        <v>552</v>
      </c>
      <c r="L19">
        <v>263</v>
      </c>
      <c r="M19">
        <v>428</v>
      </c>
      <c r="N19">
        <v>1</v>
      </c>
      <c r="O19">
        <v>1</v>
      </c>
      <c r="P19" t="s">
        <v>36</v>
      </c>
      <c r="Q19">
        <v>1</v>
      </c>
      <c r="R19">
        <v>0</v>
      </c>
      <c r="S19" t="s">
        <v>35</v>
      </c>
      <c r="T19">
        <v>16</v>
      </c>
      <c r="U19">
        <v>14</v>
      </c>
      <c r="V19">
        <v>4</v>
      </c>
      <c r="W19">
        <v>5</v>
      </c>
      <c r="X19">
        <v>19</v>
      </c>
      <c r="Y19">
        <v>8</v>
      </c>
      <c r="Z19">
        <v>8</v>
      </c>
      <c r="AA19">
        <v>9</v>
      </c>
      <c r="AB19">
        <v>2</v>
      </c>
      <c r="AC19">
        <v>2</v>
      </c>
      <c r="AD19">
        <v>0</v>
      </c>
      <c r="AE19">
        <v>0</v>
      </c>
    </row>
    <row r="20" spans="1:31" x14ac:dyDescent="0.25">
      <c r="A20" t="s">
        <v>31</v>
      </c>
      <c r="B20" s="2">
        <v>45529</v>
      </c>
      <c r="C20" t="s">
        <v>53</v>
      </c>
      <c r="D20" t="s">
        <v>43</v>
      </c>
      <c r="E20" t="s">
        <v>57</v>
      </c>
      <c r="F20">
        <v>1.9</v>
      </c>
      <c r="G20">
        <v>1.6</v>
      </c>
      <c r="H20">
        <v>40</v>
      </c>
      <c r="I20">
        <v>60</v>
      </c>
      <c r="J20">
        <v>357</v>
      </c>
      <c r="K20">
        <v>525</v>
      </c>
      <c r="L20">
        <v>272</v>
      </c>
      <c r="M20">
        <v>445</v>
      </c>
      <c r="N20">
        <v>2</v>
      </c>
      <c r="O20">
        <v>6</v>
      </c>
      <c r="P20" t="s">
        <v>40</v>
      </c>
      <c r="Q20">
        <v>2</v>
      </c>
      <c r="R20">
        <v>2</v>
      </c>
      <c r="S20" t="s">
        <v>36</v>
      </c>
      <c r="T20">
        <v>12</v>
      </c>
      <c r="U20">
        <v>14</v>
      </c>
      <c r="V20">
        <v>4</v>
      </c>
      <c r="W20">
        <v>8</v>
      </c>
      <c r="X20">
        <v>13</v>
      </c>
      <c r="Y20">
        <v>13</v>
      </c>
      <c r="Z20">
        <v>5</v>
      </c>
      <c r="AA20">
        <v>5</v>
      </c>
      <c r="AB20">
        <v>2</v>
      </c>
      <c r="AC20">
        <v>3</v>
      </c>
      <c r="AD20">
        <v>0</v>
      </c>
      <c r="AE20">
        <v>0</v>
      </c>
    </row>
    <row r="21" spans="1:31" x14ac:dyDescent="0.25">
      <c r="A21" t="s">
        <v>31</v>
      </c>
      <c r="B21" s="2">
        <v>45529</v>
      </c>
      <c r="C21" t="s">
        <v>56</v>
      </c>
      <c r="D21" t="s">
        <v>39</v>
      </c>
      <c r="E21" t="s">
        <v>54</v>
      </c>
      <c r="F21">
        <v>2.5</v>
      </c>
      <c r="G21">
        <v>0.5</v>
      </c>
      <c r="H21">
        <v>62</v>
      </c>
      <c r="I21">
        <v>38</v>
      </c>
      <c r="J21">
        <v>638</v>
      </c>
      <c r="K21">
        <v>399</v>
      </c>
      <c r="L21">
        <v>571</v>
      </c>
      <c r="M21">
        <v>322</v>
      </c>
      <c r="N21">
        <v>2</v>
      </c>
      <c r="O21">
        <v>0</v>
      </c>
      <c r="P21" t="s">
        <v>35</v>
      </c>
      <c r="Q21">
        <v>1</v>
      </c>
      <c r="R21">
        <v>0</v>
      </c>
      <c r="S21" t="s">
        <v>35</v>
      </c>
      <c r="T21">
        <v>19</v>
      </c>
      <c r="U21">
        <v>8</v>
      </c>
      <c r="V21">
        <v>8</v>
      </c>
      <c r="W21">
        <v>2</v>
      </c>
      <c r="X21">
        <v>10</v>
      </c>
      <c r="Y21">
        <v>7</v>
      </c>
      <c r="Z21">
        <v>9</v>
      </c>
      <c r="AA21">
        <v>4</v>
      </c>
      <c r="AB21">
        <v>2</v>
      </c>
      <c r="AC21">
        <v>3</v>
      </c>
      <c r="AD21">
        <v>0</v>
      </c>
      <c r="AE21">
        <v>0</v>
      </c>
    </row>
    <row r="22" spans="1:31" x14ac:dyDescent="0.25">
      <c r="A22" t="s">
        <v>31</v>
      </c>
      <c r="B22" s="2">
        <v>45535</v>
      </c>
      <c r="C22" t="s">
        <v>37</v>
      </c>
      <c r="D22" t="s">
        <v>42</v>
      </c>
      <c r="E22" t="s">
        <v>45</v>
      </c>
      <c r="F22">
        <v>2.1</v>
      </c>
      <c r="G22">
        <v>1.7</v>
      </c>
      <c r="H22">
        <v>36</v>
      </c>
      <c r="I22">
        <v>64</v>
      </c>
      <c r="J22">
        <v>296</v>
      </c>
      <c r="K22">
        <v>518</v>
      </c>
      <c r="L22">
        <v>215</v>
      </c>
      <c r="M22">
        <v>429</v>
      </c>
      <c r="N22">
        <v>1</v>
      </c>
      <c r="O22">
        <v>1</v>
      </c>
      <c r="P22" t="s">
        <v>36</v>
      </c>
      <c r="Q22">
        <v>1</v>
      </c>
      <c r="R22">
        <v>0</v>
      </c>
      <c r="S22" t="s">
        <v>35</v>
      </c>
      <c r="T22">
        <v>11</v>
      </c>
      <c r="U22">
        <v>22</v>
      </c>
      <c r="V22">
        <v>7</v>
      </c>
      <c r="W22">
        <v>4</v>
      </c>
      <c r="X22">
        <v>12</v>
      </c>
      <c r="Y22">
        <v>7</v>
      </c>
      <c r="Z22">
        <v>3</v>
      </c>
      <c r="AA22">
        <v>7</v>
      </c>
      <c r="AB22">
        <v>3</v>
      </c>
      <c r="AC22">
        <v>2</v>
      </c>
      <c r="AD22">
        <v>1</v>
      </c>
      <c r="AE22">
        <v>0</v>
      </c>
    </row>
    <row r="23" spans="1:31" x14ac:dyDescent="0.25">
      <c r="A23" t="s">
        <v>31</v>
      </c>
      <c r="B23" s="2">
        <v>45535</v>
      </c>
      <c r="C23" t="s">
        <v>41</v>
      </c>
      <c r="D23" t="s">
        <v>54</v>
      </c>
      <c r="E23" t="s">
        <v>47</v>
      </c>
      <c r="F23">
        <v>2.8</v>
      </c>
      <c r="G23">
        <v>1.5</v>
      </c>
      <c r="H23">
        <v>37</v>
      </c>
      <c r="I23">
        <v>63</v>
      </c>
      <c r="J23">
        <v>398</v>
      </c>
      <c r="K23">
        <v>664</v>
      </c>
      <c r="L23">
        <v>331</v>
      </c>
      <c r="M23">
        <v>573</v>
      </c>
      <c r="N23">
        <v>3</v>
      </c>
      <c r="O23">
        <v>1</v>
      </c>
      <c r="P23" t="s">
        <v>35</v>
      </c>
      <c r="Q23">
        <v>1</v>
      </c>
      <c r="R23">
        <v>0</v>
      </c>
      <c r="S23" t="s">
        <v>35</v>
      </c>
      <c r="T23">
        <v>20</v>
      </c>
      <c r="U23">
        <v>18</v>
      </c>
      <c r="V23">
        <v>7</v>
      </c>
      <c r="W23">
        <v>6</v>
      </c>
      <c r="X23">
        <v>10</v>
      </c>
      <c r="Y23">
        <v>7</v>
      </c>
      <c r="Z23">
        <v>2</v>
      </c>
      <c r="AA23">
        <v>8</v>
      </c>
      <c r="AB23">
        <v>2</v>
      </c>
      <c r="AC23">
        <v>1</v>
      </c>
      <c r="AD23">
        <v>0</v>
      </c>
      <c r="AE23">
        <v>0</v>
      </c>
    </row>
    <row r="24" spans="1:31" x14ac:dyDescent="0.25">
      <c r="A24" t="s">
        <v>31</v>
      </c>
      <c r="B24" s="2">
        <v>45535</v>
      </c>
      <c r="C24" t="s">
        <v>41</v>
      </c>
      <c r="D24" t="s">
        <v>44</v>
      </c>
      <c r="E24" t="s">
        <v>49</v>
      </c>
      <c r="F24">
        <v>1.8</v>
      </c>
      <c r="G24">
        <v>2.4</v>
      </c>
      <c r="H24">
        <v>47</v>
      </c>
      <c r="I24">
        <v>53</v>
      </c>
      <c r="J24">
        <v>393</v>
      </c>
      <c r="K24">
        <v>441</v>
      </c>
      <c r="L24">
        <v>280</v>
      </c>
      <c r="M24">
        <v>327</v>
      </c>
      <c r="N24">
        <v>2</v>
      </c>
      <c r="O24">
        <v>3</v>
      </c>
      <c r="P24" t="s">
        <v>40</v>
      </c>
      <c r="Q24">
        <v>0</v>
      </c>
      <c r="R24">
        <v>0</v>
      </c>
      <c r="S24" t="s">
        <v>36</v>
      </c>
      <c r="T24">
        <v>18</v>
      </c>
      <c r="U24">
        <v>17</v>
      </c>
      <c r="V24">
        <v>8</v>
      </c>
      <c r="W24">
        <v>7</v>
      </c>
      <c r="X24">
        <v>6</v>
      </c>
      <c r="Y24">
        <v>1</v>
      </c>
      <c r="Z24">
        <v>8</v>
      </c>
      <c r="AA24">
        <v>4</v>
      </c>
      <c r="AB24">
        <v>2</v>
      </c>
      <c r="AC24">
        <v>1</v>
      </c>
      <c r="AD24">
        <v>0</v>
      </c>
      <c r="AE24">
        <v>0</v>
      </c>
    </row>
    <row r="25" spans="1:31" x14ac:dyDescent="0.25">
      <c r="A25" t="s">
        <v>31</v>
      </c>
      <c r="B25" s="2">
        <v>45535</v>
      </c>
      <c r="C25" t="s">
        <v>41</v>
      </c>
      <c r="D25" t="s">
        <v>38</v>
      </c>
      <c r="E25" t="s">
        <v>34</v>
      </c>
      <c r="F25">
        <v>0.4</v>
      </c>
      <c r="G25">
        <v>0.9</v>
      </c>
      <c r="H25">
        <v>48</v>
      </c>
      <c r="I25">
        <v>52</v>
      </c>
      <c r="J25">
        <v>434</v>
      </c>
      <c r="K25">
        <v>469</v>
      </c>
      <c r="L25">
        <v>360</v>
      </c>
      <c r="M25">
        <v>383</v>
      </c>
      <c r="N25">
        <v>1</v>
      </c>
      <c r="O25">
        <v>1</v>
      </c>
      <c r="P25" t="s">
        <v>36</v>
      </c>
      <c r="Q25">
        <v>1</v>
      </c>
      <c r="R25">
        <v>1</v>
      </c>
      <c r="S25" t="s">
        <v>36</v>
      </c>
      <c r="T25">
        <v>11</v>
      </c>
      <c r="U25">
        <v>9</v>
      </c>
      <c r="V25">
        <v>4</v>
      </c>
      <c r="W25">
        <v>4</v>
      </c>
      <c r="X25">
        <v>15</v>
      </c>
      <c r="Y25">
        <v>15</v>
      </c>
      <c r="Z25">
        <v>8</v>
      </c>
      <c r="AA25">
        <v>6</v>
      </c>
      <c r="AB25">
        <v>2</v>
      </c>
      <c r="AC25">
        <v>3</v>
      </c>
      <c r="AD25">
        <v>0</v>
      </c>
      <c r="AE25">
        <v>0</v>
      </c>
    </row>
    <row r="26" spans="1:31" x14ac:dyDescent="0.25">
      <c r="A26" t="s">
        <v>31</v>
      </c>
      <c r="B26" s="2">
        <v>45535</v>
      </c>
      <c r="C26" t="s">
        <v>41</v>
      </c>
      <c r="D26" t="s">
        <v>59</v>
      </c>
      <c r="E26" t="s">
        <v>52</v>
      </c>
      <c r="F26">
        <v>0.4</v>
      </c>
      <c r="G26">
        <v>1.4</v>
      </c>
      <c r="H26">
        <v>57</v>
      </c>
      <c r="I26">
        <v>43</v>
      </c>
      <c r="J26">
        <v>545</v>
      </c>
      <c r="K26">
        <v>411</v>
      </c>
      <c r="L26">
        <v>471</v>
      </c>
      <c r="M26">
        <v>333</v>
      </c>
      <c r="N26">
        <v>1</v>
      </c>
      <c r="O26">
        <v>2</v>
      </c>
      <c r="P26" t="s">
        <v>40</v>
      </c>
      <c r="Q26">
        <v>0</v>
      </c>
      <c r="R26">
        <v>1</v>
      </c>
      <c r="S26" t="s">
        <v>40</v>
      </c>
      <c r="T26">
        <v>9</v>
      </c>
      <c r="U26">
        <v>10</v>
      </c>
      <c r="V26">
        <v>3</v>
      </c>
      <c r="W26">
        <v>5</v>
      </c>
      <c r="X26">
        <v>13</v>
      </c>
      <c r="Y26">
        <v>21</v>
      </c>
      <c r="Z26">
        <v>1</v>
      </c>
      <c r="AA26">
        <v>4</v>
      </c>
      <c r="AB26">
        <v>4</v>
      </c>
      <c r="AC26">
        <v>5</v>
      </c>
      <c r="AD26">
        <v>0</v>
      </c>
      <c r="AE26">
        <v>0</v>
      </c>
    </row>
    <row r="27" spans="1:31" x14ac:dyDescent="0.25">
      <c r="A27" t="s">
        <v>31</v>
      </c>
      <c r="B27" s="2">
        <v>45535</v>
      </c>
      <c r="C27" t="s">
        <v>41</v>
      </c>
      <c r="D27" t="s">
        <v>48</v>
      </c>
      <c r="E27" t="s">
        <v>43</v>
      </c>
      <c r="F27">
        <v>1</v>
      </c>
      <c r="G27">
        <v>0.7</v>
      </c>
      <c r="H27">
        <v>52</v>
      </c>
      <c r="I27">
        <v>48</v>
      </c>
      <c r="J27">
        <v>412</v>
      </c>
      <c r="K27">
        <v>383</v>
      </c>
      <c r="L27">
        <v>312</v>
      </c>
      <c r="M27">
        <v>292</v>
      </c>
      <c r="N27">
        <v>1</v>
      </c>
      <c r="O27">
        <v>1</v>
      </c>
      <c r="P27" t="s">
        <v>36</v>
      </c>
      <c r="Q27">
        <v>1</v>
      </c>
      <c r="R27">
        <v>1</v>
      </c>
      <c r="S27" t="s">
        <v>36</v>
      </c>
      <c r="T27">
        <v>16</v>
      </c>
      <c r="U27">
        <v>11</v>
      </c>
      <c r="V27">
        <v>5</v>
      </c>
      <c r="W27">
        <v>3</v>
      </c>
      <c r="X27">
        <v>15</v>
      </c>
      <c r="Y27">
        <v>18</v>
      </c>
      <c r="Z27">
        <v>7</v>
      </c>
      <c r="AA27">
        <v>3</v>
      </c>
      <c r="AB27">
        <v>3</v>
      </c>
      <c r="AC27">
        <v>4</v>
      </c>
      <c r="AD27">
        <v>0</v>
      </c>
      <c r="AE27">
        <v>0</v>
      </c>
    </row>
    <row r="28" spans="1:31" x14ac:dyDescent="0.25">
      <c r="A28" t="s">
        <v>31</v>
      </c>
      <c r="B28" s="2">
        <v>45535</v>
      </c>
      <c r="C28" t="s">
        <v>50</v>
      </c>
      <c r="D28" t="s">
        <v>51</v>
      </c>
      <c r="E28" t="s">
        <v>58</v>
      </c>
      <c r="F28">
        <v>0.7</v>
      </c>
      <c r="G28">
        <v>3</v>
      </c>
      <c r="H28">
        <v>33</v>
      </c>
      <c r="I28">
        <v>67</v>
      </c>
      <c r="J28">
        <v>379</v>
      </c>
      <c r="K28">
        <v>762</v>
      </c>
      <c r="L28">
        <v>310</v>
      </c>
      <c r="M28">
        <v>691</v>
      </c>
      <c r="N28">
        <v>1</v>
      </c>
      <c r="O28">
        <v>3</v>
      </c>
      <c r="P28" t="s">
        <v>40</v>
      </c>
      <c r="Q28">
        <v>1</v>
      </c>
      <c r="R28">
        <v>2</v>
      </c>
      <c r="S28" t="s">
        <v>40</v>
      </c>
      <c r="T28">
        <v>10</v>
      </c>
      <c r="U28">
        <v>23</v>
      </c>
      <c r="V28">
        <v>2</v>
      </c>
      <c r="W28">
        <v>8</v>
      </c>
      <c r="X28">
        <v>10</v>
      </c>
      <c r="Y28">
        <v>3</v>
      </c>
      <c r="Z28">
        <v>3</v>
      </c>
      <c r="AA28">
        <v>11</v>
      </c>
      <c r="AB28">
        <v>3</v>
      </c>
      <c r="AC28">
        <v>2</v>
      </c>
      <c r="AD28">
        <v>0</v>
      </c>
      <c r="AE28">
        <v>0</v>
      </c>
    </row>
    <row r="29" spans="1:31" x14ac:dyDescent="0.25">
      <c r="A29" t="s">
        <v>31</v>
      </c>
      <c r="B29" s="2">
        <v>45536</v>
      </c>
      <c r="C29" t="s">
        <v>61</v>
      </c>
      <c r="D29" t="s">
        <v>57</v>
      </c>
      <c r="E29" t="s">
        <v>55</v>
      </c>
      <c r="F29">
        <v>2.4</v>
      </c>
      <c r="G29">
        <v>0.5</v>
      </c>
      <c r="H29">
        <v>62</v>
      </c>
      <c r="I29">
        <v>38</v>
      </c>
      <c r="J29">
        <v>628</v>
      </c>
      <c r="K29">
        <v>382</v>
      </c>
      <c r="L29">
        <v>553</v>
      </c>
      <c r="M29">
        <v>300</v>
      </c>
      <c r="N29">
        <v>1</v>
      </c>
      <c r="O29">
        <v>1</v>
      </c>
      <c r="P29" t="s">
        <v>36</v>
      </c>
      <c r="Q29">
        <v>1</v>
      </c>
      <c r="R29">
        <v>0</v>
      </c>
      <c r="S29" t="s">
        <v>35</v>
      </c>
      <c r="T29">
        <v>13</v>
      </c>
      <c r="U29">
        <v>9</v>
      </c>
      <c r="V29">
        <v>7</v>
      </c>
      <c r="W29">
        <v>3</v>
      </c>
      <c r="X29">
        <v>9</v>
      </c>
      <c r="Y29">
        <v>13</v>
      </c>
      <c r="Z29">
        <v>4</v>
      </c>
      <c r="AA29">
        <v>5</v>
      </c>
      <c r="AB29">
        <v>4</v>
      </c>
      <c r="AC29">
        <v>2</v>
      </c>
      <c r="AD29">
        <v>0</v>
      </c>
      <c r="AE29">
        <v>0</v>
      </c>
    </row>
    <row r="30" spans="1:31" x14ac:dyDescent="0.25">
      <c r="A30" t="s">
        <v>31</v>
      </c>
      <c r="B30" s="2">
        <v>45536</v>
      </c>
      <c r="C30" t="s">
        <v>61</v>
      </c>
      <c r="D30" t="s">
        <v>46</v>
      </c>
      <c r="E30" t="s">
        <v>60</v>
      </c>
      <c r="F30">
        <v>1.8</v>
      </c>
      <c r="G30">
        <v>1.2</v>
      </c>
      <c r="H30">
        <v>35</v>
      </c>
      <c r="I30">
        <v>65</v>
      </c>
      <c r="J30">
        <v>296</v>
      </c>
      <c r="K30">
        <v>557</v>
      </c>
      <c r="L30">
        <v>207</v>
      </c>
      <c r="M30">
        <v>450</v>
      </c>
      <c r="N30">
        <v>2</v>
      </c>
      <c r="O30">
        <v>1</v>
      </c>
      <c r="P30" t="s">
        <v>35</v>
      </c>
      <c r="Q30">
        <v>1</v>
      </c>
      <c r="R30">
        <v>0</v>
      </c>
      <c r="S30" t="s">
        <v>35</v>
      </c>
      <c r="T30">
        <v>9</v>
      </c>
      <c r="U30">
        <v>20</v>
      </c>
      <c r="V30">
        <v>3</v>
      </c>
      <c r="W30">
        <v>6</v>
      </c>
      <c r="X30">
        <v>16</v>
      </c>
      <c r="Y30">
        <v>13</v>
      </c>
      <c r="Z30">
        <v>7</v>
      </c>
      <c r="AA30">
        <v>12</v>
      </c>
      <c r="AB30">
        <v>4</v>
      </c>
      <c r="AC30">
        <v>4</v>
      </c>
      <c r="AD30">
        <v>0</v>
      </c>
      <c r="AE30">
        <v>0</v>
      </c>
    </row>
    <row r="31" spans="1:31" x14ac:dyDescent="0.25">
      <c r="A31" t="s">
        <v>31</v>
      </c>
      <c r="B31" s="2">
        <v>45536</v>
      </c>
      <c r="C31" t="s">
        <v>62</v>
      </c>
      <c r="D31" t="s">
        <v>33</v>
      </c>
      <c r="E31" t="s">
        <v>39</v>
      </c>
      <c r="F31">
        <v>1.4</v>
      </c>
      <c r="G31">
        <v>1.8</v>
      </c>
      <c r="H31">
        <v>53</v>
      </c>
      <c r="I31">
        <v>47</v>
      </c>
      <c r="J31">
        <v>556</v>
      </c>
      <c r="K31">
        <v>497</v>
      </c>
      <c r="L31">
        <v>453</v>
      </c>
      <c r="M31">
        <v>414</v>
      </c>
      <c r="N31">
        <v>0</v>
      </c>
      <c r="O31">
        <v>3</v>
      </c>
      <c r="P31" t="s">
        <v>40</v>
      </c>
      <c r="Q31">
        <v>0</v>
      </c>
      <c r="R31">
        <v>2</v>
      </c>
      <c r="S31" t="s">
        <v>40</v>
      </c>
      <c r="T31">
        <v>8</v>
      </c>
      <c r="U31">
        <v>11</v>
      </c>
      <c r="V31">
        <v>3</v>
      </c>
      <c r="W31">
        <v>3</v>
      </c>
      <c r="X31">
        <v>7</v>
      </c>
      <c r="Y31">
        <v>7</v>
      </c>
      <c r="Z31">
        <v>5</v>
      </c>
      <c r="AA31">
        <v>2</v>
      </c>
      <c r="AB31">
        <v>4</v>
      </c>
      <c r="AC31">
        <v>1</v>
      </c>
      <c r="AD31">
        <v>0</v>
      </c>
      <c r="AE31">
        <v>0</v>
      </c>
    </row>
    <row r="32" spans="1:31" x14ac:dyDescent="0.25">
      <c r="A32" t="s">
        <v>31</v>
      </c>
      <c r="B32" s="2">
        <v>45549</v>
      </c>
      <c r="C32" t="s">
        <v>37</v>
      </c>
      <c r="D32" t="s">
        <v>47</v>
      </c>
      <c r="E32" t="s">
        <v>33</v>
      </c>
      <c r="F32">
        <v>1.1000000000000001</v>
      </c>
      <c r="G32">
        <v>2.6</v>
      </c>
      <c r="H32">
        <v>44</v>
      </c>
      <c r="I32">
        <v>56</v>
      </c>
      <c r="J32">
        <v>505</v>
      </c>
      <c r="K32">
        <v>640</v>
      </c>
      <c r="L32">
        <v>439</v>
      </c>
      <c r="M32">
        <v>576</v>
      </c>
      <c r="N32">
        <v>0</v>
      </c>
      <c r="O32">
        <v>3</v>
      </c>
      <c r="P32" t="s">
        <v>40</v>
      </c>
      <c r="Q32">
        <v>0</v>
      </c>
      <c r="R32">
        <v>2</v>
      </c>
      <c r="S32" t="s">
        <v>40</v>
      </c>
      <c r="T32">
        <v>6</v>
      </c>
      <c r="U32">
        <v>20</v>
      </c>
      <c r="V32">
        <v>4</v>
      </c>
      <c r="W32">
        <v>10</v>
      </c>
      <c r="X32">
        <v>11</v>
      </c>
      <c r="Y32">
        <v>14</v>
      </c>
      <c r="Z32">
        <v>0</v>
      </c>
      <c r="AA32">
        <v>7</v>
      </c>
      <c r="AB32">
        <v>1</v>
      </c>
      <c r="AC32">
        <v>4</v>
      </c>
      <c r="AD32">
        <v>1</v>
      </c>
      <c r="AE32">
        <v>0</v>
      </c>
    </row>
    <row r="33" spans="1:31" x14ac:dyDescent="0.25">
      <c r="A33" t="s">
        <v>31</v>
      </c>
      <c r="B33" s="2">
        <v>45549</v>
      </c>
      <c r="C33" t="s">
        <v>41</v>
      </c>
      <c r="D33" t="s">
        <v>45</v>
      </c>
      <c r="E33" t="s">
        <v>38</v>
      </c>
      <c r="F33">
        <v>1.6</v>
      </c>
      <c r="G33">
        <v>0.3</v>
      </c>
      <c r="H33">
        <v>68</v>
      </c>
      <c r="I33">
        <v>32</v>
      </c>
      <c r="J33">
        <v>617</v>
      </c>
      <c r="K33">
        <v>293</v>
      </c>
      <c r="L33">
        <v>512</v>
      </c>
      <c r="M33">
        <v>205</v>
      </c>
      <c r="N33">
        <v>0</v>
      </c>
      <c r="O33">
        <v>0</v>
      </c>
      <c r="P33" t="s">
        <v>36</v>
      </c>
      <c r="Q33">
        <v>0</v>
      </c>
      <c r="R33">
        <v>0</v>
      </c>
      <c r="S33" t="s">
        <v>36</v>
      </c>
      <c r="T33">
        <v>21</v>
      </c>
      <c r="U33">
        <v>6</v>
      </c>
      <c r="V33">
        <v>6</v>
      </c>
      <c r="W33">
        <v>1</v>
      </c>
      <c r="X33">
        <v>14</v>
      </c>
      <c r="Y33">
        <v>16</v>
      </c>
      <c r="Z33">
        <v>9</v>
      </c>
      <c r="AA33">
        <v>2</v>
      </c>
      <c r="AB33">
        <v>4</v>
      </c>
      <c r="AC33">
        <v>3</v>
      </c>
      <c r="AD33">
        <v>0</v>
      </c>
      <c r="AE33">
        <v>0</v>
      </c>
    </row>
    <row r="34" spans="1:31" x14ac:dyDescent="0.25">
      <c r="A34" t="s">
        <v>31</v>
      </c>
      <c r="B34" s="2">
        <v>45549</v>
      </c>
      <c r="C34" t="s">
        <v>41</v>
      </c>
      <c r="D34" t="s">
        <v>55</v>
      </c>
      <c r="E34" t="s">
        <v>59</v>
      </c>
      <c r="F34">
        <v>2.5</v>
      </c>
      <c r="G34">
        <v>1.2</v>
      </c>
      <c r="H34">
        <v>66</v>
      </c>
      <c r="I34">
        <v>34</v>
      </c>
      <c r="J34">
        <v>652</v>
      </c>
      <c r="K34">
        <v>333</v>
      </c>
      <c r="L34">
        <v>533</v>
      </c>
      <c r="M34">
        <v>229</v>
      </c>
      <c r="N34">
        <v>2</v>
      </c>
      <c r="O34">
        <v>2</v>
      </c>
      <c r="P34" t="s">
        <v>36</v>
      </c>
      <c r="Q34">
        <v>0</v>
      </c>
      <c r="R34">
        <v>1</v>
      </c>
      <c r="S34" t="s">
        <v>40</v>
      </c>
      <c r="T34">
        <v>20</v>
      </c>
      <c r="U34">
        <v>9</v>
      </c>
      <c r="V34">
        <v>4</v>
      </c>
      <c r="W34">
        <v>4</v>
      </c>
      <c r="X34">
        <v>11</v>
      </c>
      <c r="Y34">
        <v>15</v>
      </c>
      <c r="Z34">
        <v>5</v>
      </c>
      <c r="AA34">
        <v>2</v>
      </c>
      <c r="AB34">
        <v>0</v>
      </c>
      <c r="AC34">
        <v>3</v>
      </c>
      <c r="AD34">
        <v>0</v>
      </c>
      <c r="AE34">
        <v>0</v>
      </c>
    </row>
    <row r="35" spans="1:31" x14ac:dyDescent="0.25">
      <c r="A35" t="s">
        <v>31</v>
      </c>
      <c r="B35" s="2">
        <v>45549</v>
      </c>
      <c r="C35" t="s">
        <v>41</v>
      </c>
      <c r="D35" t="s">
        <v>34</v>
      </c>
      <c r="E35" t="s">
        <v>51</v>
      </c>
      <c r="F35">
        <v>1.5</v>
      </c>
      <c r="G35">
        <v>0.8</v>
      </c>
      <c r="H35">
        <v>54</v>
      </c>
      <c r="I35">
        <v>46</v>
      </c>
      <c r="J35">
        <v>451</v>
      </c>
      <c r="K35">
        <v>379</v>
      </c>
      <c r="L35">
        <v>351</v>
      </c>
      <c r="M35">
        <v>283</v>
      </c>
      <c r="N35">
        <v>1</v>
      </c>
      <c r="O35">
        <v>1</v>
      </c>
      <c r="P35" t="s">
        <v>36</v>
      </c>
      <c r="Q35">
        <v>1</v>
      </c>
      <c r="R35">
        <v>0</v>
      </c>
      <c r="S35" t="s">
        <v>35</v>
      </c>
      <c r="T35">
        <v>21</v>
      </c>
      <c r="U35">
        <v>11</v>
      </c>
      <c r="V35">
        <v>5</v>
      </c>
      <c r="W35">
        <v>3</v>
      </c>
      <c r="X35">
        <v>15</v>
      </c>
      <c r="Y35">
        <v>18</v>
      </c>
      <c r="Z35">
        <v>3</v>
      </c>
      <c r="AA35">
        <v>2</v>
      </c>
      <c r="AB35">
        <v>2</v>
      </c>
      <c r="AC35">
        <v>3</v>
      </c>
      <c r="AD35">
        <v>0</v>
      </c>
      <c r="AE35">
        <v>0</v>
      </c>
    </row>
    <row r="36" spans="1:31" x14ac:dyDescent="0.25">
      <c r="A36" t="s">
        <v>31</v>
      </c>
      <c r="B36" s="2">
        <v>45549</v>
      </c>
      <c r="C36" t="s">
        <v>41</v>
      </c>
      <c r="D36" t="s">
        <v>39</v>
      </c>
      <c r="E36" t="s">
        <v>48</v>
      </c>
      <c r="F36">
        <v>0.9</v>
      </c>
      <c r="G36">
        <v>0.4</v>
      </c>
      <c r="H36">
        <v>68</v>
      </c>
      <c r="I36">
        <v>32</v>
      </c>
      <c r="J36">
        <v>654</v>
      </c>
      <c r="K36">
        <v>304</v>
      </c>
      <c r="L36">
        <v>542</v>
      </c>
      <c r="M36">
        <v>197</v>
      </c>
      <c r="N36">
        <v>0</v>
      </c>
      <c r="O36">
        <v>1</v>
      </c>
      <c r="P36" t="s">
        <v>40</v>
      </c>
      <c r="Q36">
        <v>0</v>
      </c>
      <c r="R36">
        <v>0</v>
      </c>
      <c r="S36" t="s">
        <v>36</v>
      </c>
      <c r="T36">
        <v>14</v>
      </c>
      <c r="U36">
        <v>5</v>
      </c>
      <c r="V36">
        <v>5</v>
      </c>
      <c r="W36">
        <v>3</v>
      </c>
      <c r="X36">
        <v>15</v>
      </c>
      <c r="Y36">
        <v>6</v>
      </c>
      <c r="Z36">
        <v>7</v>
      </c>
      <c r="AA36">
        <v>2</v>
      </c>
      <c r="AB36">
        <v>4</v>
      </c>
      <c r="AC36">
        <v>4</v>
      </c>
      <c r="AD36">
        <v>0</v>
      </c>
      <c r="AE36">
        <v>0</v>
      </c>
    </row>
    <row r="37" spans="1:31" x14ac:dyDescent="0.25">
      <c r="A37" t="s">
        <v>31</v>
      </c>
      <c r="B37" s="2">
        <v>45549</v>
      </c>
      <c r="C37" t="s">
        <v>41</v>
      </c>
      <c r="D37" t="s">
        <v>58</v>
      </c>
      <c r="E37" t="s">
        <v>54</v>
      </c>
      <c r="F37">
        <v>2.1</v>
      </c>
      <c r="G37">
        <v>1</v>
      </c>
      <c r="H37">
        <v>54</v>
      </c>
      <c r="I37">
        <v>46</v>
      </c>
      <c r="J37">
        <v>581</v>
      </c>
      <c r="K37">
        <v>492</v>
      </c>
      <c r="L37">
        <v>507</v>
      </c>
      <c r="M37">
        <v>414</v>
      </c>
      <c r="N37">
        <v>2</v>
      </c>
      <c r="O37">
        <v>1</v>
      </c>
      <c r="P37" t="s">
        <v>35</v>
      </c>
      <c r="Q37">
        <v>2</v>
      </c>
      <c r="R37">
        <v>1</v>
      </c>
      <c r="S37" t="s">
        <v>35</v>
      </c>
      <c r="T37">
        <v>18</v>
      </c>
      <c r="U37">
        <v>8</v>
      </c>
      <c r="V37">
        <v>7</v>
      </c>
      <c r="W37">
        <v>5</v>
      </c>
      <c r="X37">
        <v>9</v>
      </c>
      <c r="Y37">
        <v>3</v>
      </c>
      <c r="Z37">
        <v>12</v>
      </c>
      <c r="AA37">
        <v>3</v>
      </c>
      <c r="AB37">
        <v>3</v>
      </c>
      <c r="AC37">
        <v>1</v>
      </c>
      <c r="AD37">
        <v>0</v>
      </c>
      <c r="AE37">
        <v>0</v>
      </c>
    </row>
    <row r="38" spans="1:31" x14ac:dyDescent="0.25">
      <c r="A38" t="s">
        <v>31</v>
      </c>
      <c r="B38" s="2">
        <v>45549</v>
      </c>
      <c r="C38" t="s">
        <v>50</v>
      </c>
      <c r="D38" t="s">
        <v>52</v>
      </c>
      <c r="E38" t="s">
        <v>44</v>
      </c>
      <c r="F38">
        <v>2.1</v>
      </c>
      <c r="G38">
        <v>0.9</v>
      </c>
      <c r="H38">
        <v>72</v>
      </c>
      <c r="I38">
        <v>28</v>
      </c>
      <c r="J38">
        <v>709</v>
      </c>
      <c r="K38">
        <v>272</v>
      </c>
      <c r="L38">
        <v>628</v>
      </c>
      <c r="M38">
        <v>203</v>
      </c>
      <c r="N38">
        <v>3</v>
      </c>
      <c r="O38">
        <v>2</v>
      </c>
      <c r="P38" t="s">
        <v>35</v>
      </c>
      <c r="Q38">
        <v>1</v>
      </c>
      <c r="R38">
        <v>2</v>
      </c>
      <c r="S38" t="s">
        <v>40</v>
      </c>
      <c r="T38">
        <v>17</v>
      </c>
      <c r="U38">
        <v>6</v>
      </c>
      <c r="V38">
        <v>8</v>
      </c>
      <c r="W38">
        <v>2</v>
      </c>
      <c r="X38">
        <v>10</v>
      </c>
      <c r="Y38">
        <v>12</v>
      </c>
      <c r="Z38">
        <v>6</v>
      </c>
      <c r="AA38">
        <v>2</v>
      </c>
      <c r="AB38">
        <v>1</v>
      </c>
      <c r="AC38">
        <v>4</v>
      </c>
      <c r="AD38">
        <v>0</v>
      </c>
      <c r="AE38">
        <v>0</v>
      </c>
    </row>
    <row r="39" spans="1:31" x14ac:dyDescent="0.25">
      <c r="A39" t="s">
        <v>31</v>
      </c>
      <c r="B39" s="2">
        <v>45549</v>
      </c>
      <c r="C39" t="s">
        <v>32</v>
      </c>
      <c r="D39" t="s">
        <v>49</v>
      </c>
      <c r="E39" t="s">
        <v>57</v>
      </c>
      <c r="F39">
        <v>1.7</v>
      </c>
      <c r="G39">
        <v>0.8</v>
      </c>
      <c r="H39">
        <v>34</v>
      </c>
      <c r="I39">
        <v>66</v>
      </c>
      <c r="J39">
        <v>317</v>
      </c>
      <c r="K39">
        <v>619</v>
      </c>
      <c r="L39">
        <v>214</v>
      </c>
      <c r="M39">
        <v>522</v>
      </c>
      <c r="N39">
        <v>0</v>
      </c>
      <c r="O39">
        <v>1</v>
      </c>
      <c r="P39" t="s">
        <v>40</v>
      </c>
      <c r="Q39">
        <v>0</v>
      </c>
      <c r="R39">
        <v>0</v>
      </c>
      <c r="S39" t="s">
        <v>36</v>
      </c>
      <c r="T39">
        <v>19</v>
      </c>
      <c r="U39">
        <v>10</v>
      </c>
      <c r="V39">
        <v>7</v>
      </c>
      <c r="W39">
        <v>3</v>
      </c>
      <c r="X39">
        <v>16</v>
      </c>
      <c r="Y39">
        <v>9</v>
      </c>
      <c r="Z39">
        <v>6</v>
      </c>
      <c r="AA39">
        <v>3</v>
      </c>
      <c r="AB39">
        <v>6</v>
      </c>
      <c r="AC39">
        <v>8</v>
      </c>
      <c r="AD39">
        <v>0</v>
      </c>
      <c r="AE39">
        <v>0</v>
      </c>
    </row>
    <row r="40" spans="1:31" x14ac:dyDescent="0.25">
      <c r="A40" t="s">
        <v>31</v>
      </c>
      <c r="B40" s="2">
        <v>45550</v>
      </c>
      <c r="C40" t="s">
        <v>53</v>
      </c>
      <c r="D40" t="s">
        <v>60</v>
      </c>
      <c r="E40" t="s">
        <v>42</v>
      </c>
      <c r="F40">
        <v>0.7</v>
      </c>
      <c r="G40">
        <v>0.7</v>
      </c>
      <c r="H40">
        <v>63</v>
      </c>
      <c r="I40">
        <v>37</v>
      </c>
      <c r="J40">
        <v>553</v>
      </c>
      <c r="K40">
        <v>320</v>
      </c>
      <c r="L40">
        <v>470</v>
      </c>
      <c r="M40">
        <v>235</v>
      </c>
      <c r="N40">
        <v>0</v>
      </c>
      <c r="O40">
        <v>1</v>
      </c>
      <c r="P40" t="s">
        <v>40</v>
      </c>
      <c r="Q40">
        <v>0</v>
      </c>
      <c r="R40">
        <v>0</v>
      </c>
      <c r="S40" t="s">
        <v>36</v>
      </c>
      <c r="T40">
        <v>15</v>
      </c>
      <c r="U40">
        <v>7</v>
      </c>
      <c r="V40">
        <v>5</v>
      </c>
      <c r="W40">
        <v>4</v>
      </c>
      <c r="X40">
        <v>13</v>
      </c>
      <c r="Y40">
        <v>10</v>
      </c>
      <c r="Z40">
        <v>7</v>
      </c>
      <c r="AA40">
        <v>6</v>
      </c>
      <c r="AB40">
        <v>5</v>
      </c>
      <c r="AC40">
        <v>3</v>
      </c>
      <c r="AD40">
        <v>0</v>
      </c>
      <c r="AE40">
        <v>0</v>
      </c>
    </row>
    <row r="41" spans="1:31" x14ac:dyDescent="0.25">
      <c r="A41" t="s">
        <v>31</v>
      </c>
      <c r="B41" s="2">
        <v>45550</v>
      </c>
      <c r="C41" t="s">
        <v>56</v>
      </c>
      <c r="D41" t="s">
        <v>43</v>
      </c>
      <c r="E41" t="s">
        <v>46</v>
      </c>
      <c r="F41">
        <v>1.2</v>
      </c>
      <c r="G41">
        <v>1.5</v>
      </c>
      <c r="H41">
        <v>49</v>
      </c>
      <c r="I41">
        <v>51</v>
      </c>
      <c r="J41">
        <v>483</v>
      </c>
      <c r="K41">
        <v>505</v>
      </c>
      <c r="L41">
        <v>389</v>
      </c>
      <c r="M41">
        <v>434</v>
      </c>
      <c r="N41">
        <v>1</v>
      </c>
      <c r="O41">
        <v>2</v>
      </c>
      <c r="P41" t="s">
        <v>40</v>
      </c>
      <c r="Q41">
        <v>1</v>
      </c>
      <c r="R41">
        <v>0</v>
      </c>
      <c r="S41" t="s">
        <v>35</v>
      </c>
      <c r="T41">
        <v>12</v>
      </c>
      <c r="U41">
        <v>14</v>
      </c>
      <c r="V41">
        <v>5</v>
      </c>
      <c r="W41">
        <v>6</v>
      </c>
      <c r="X41">
        <v>17</v>
      </c>
      <c r="Y41">
        <v>6</v>
      </c>
      <c r="Z41">
        <v>4</v>
      </c>
      <c r="AA41">
        <v>7</v>
      </c>
      <c r="AB41">
        <v>3</v>
      </c>
      <c r="AC41">
        <v>3</v>
      </c>
      <c r="AD41">
        <v>0</v>
      </c>
      <c r="AE41">
        <v>0</v>
      </c>
    </row>
    <row r="42" spans="1:31" x14ac:dyDescent="0.25">
      <c r="A42" t="s">
        <v>31</v>
      </c>
      <c r="B42" s="2">
        <v>45556</v>
      </c>
      <c r="C42" t="s">
        <v>37</v>
      </c>
      <c r="D42" t="s">
        <v>51</v>
      </c>
      <c r="E42" t="s">
        <v>57</v>
      </c>
      <c r="F42">
        <v>0.9</v>
      </c>
      <c r="G42">
        <v>2.2000000000000002</v>
      </c>
      <c r="H42">
        <v>53</v>
      </c>
      <c r="I42">
        <v>47</v>
      </c>
      <c r="J42">
        <v>542</v>
      </c>
      <c r="K42">
        <v>479</v>
      </c>
      <c r="L42">
        <v>463</v>
      </c>
      <c r="M42">
        <v>410</v>
      </c>
      <c r="N42">
        <v>0</v>
      </c>
      <c r="O42">
        <v>3</v>
      </c>
      <c r="P42" t="s">
        <v>40</v>
      </c>
      <c r="Q42">
        <v>0</v>
      </c>
      <c r="R42">
        <v>2</v>
      </c>
      <c r="S42" t="s">
        <v>40</v>
      </c>
      <c r="T42">
        <v>15</v>
      </c>
      <c r="U42">
        <v>12</v>
      </c>
      <c r="V42">
        <v>7</v>
      </c>
      <c r="W42">
        <v>5</v>
      </c>
      <c r="X42">
        <v>17</v>
      </c>
      <c r="Y42">
        <v>9</v>
      </c>
      <c r="Z42">
        <v>6</v>
      </c>
      <c r="AA42">
        <v>5</v>
      </c>
      <c r="AB42">
        <v>5</v>
      </c>
      <c r="AC42">
        <v>2</v>
      </c>
      <c r="AD42">
        <v>0</v>
      </c>
      <c r="AE42">
        <v>0</v>
      </c>
    </row>
    <row r="43" spans="1:31" x14ac:dyDescent="0.25">
      <c r="A43" t="s">
        <v>31</v>
      </c>
      <c r="B43" s="2">
        <v>45556</v>
      </c>
      <c r="C43" t="s">
        <v>41</v>
      </c>
      <c r="D43" t="s">
        <v>52</v>
      </c>
      <c r="E43" t="s">
        <v>43</v>
      </c>
      <c r="F43">
        <v>1.7</v>
      </c>
      <c r="G43">
        <v>0.5</v>
      </c>
      <c r="H43">
        <v>53</v>
      </c>
      <c r="I43">
        <v>47</v>
      </c>
      <c r="J43">
        <v>480</v>
      </c>
      <c r="K43">
        <v>432</v>
      </c>
      <c r="L43">
        <v>412</v>
      </c>
      <c r="M43">
        <v>364</v>
      </c>
      <c r="N43">
        <v>3</v>
      </c>
      <c r="O43">
        <v>1</v>
      </c>
      <c r="P43" t="s">
        <v>35</v>
      </c>
      <c r="Q43">
        <v>0</v>
      </c>
      <c r="R43">
        <v>1</v>
      </c>
      <c r="S43" t="s">
        <v>40</v>
      </c>
      <c r="T43">
        <v>9</v>
      </c>
      <c r="U43">
        <v>10</v>
      </c>
      <c r="V43">
        <v>4</v>
      </c>
      <c r="W43">
        <v>4</v>
      </c>
      <c r="X43">
        <v>11</v>
      </c>
      <c r="Y43">
        <v>16</v>
      </c>
      <c r="Z43">
        <v>6</v>
      </c>
      <c r="AA43">
        <v>5</v>
      </c>
      <c r="AB43">
        <v>3</v>
      </c>
      <c r="AC43">
        <v>6</v>
      </c>
      <c r="AD43">
        <v>0</v>
      </c>
      <c r="AE43">
        <v>0</v>
      </c>
    </row>
    <row r="44" spans="1:31" x14ac:dyDescent="0.25">
      <c r="A44" t="s">
        <v>31</v>
      </c>
      <c r="B44" s="2">
        <v>45556</v>
      </c>
      <c r="C44" t="s">
        <v>41</v>
      </c>
      <c r="D44" t="s">
        <v>34</v>
      </c>
      <c r="E44" t="s">
        <v>46</v>
      </c>
      <c r="F44">
        <v>2.2000000000000002</v>
      </c>
      <c r="G44">
        <v>1.5</v>
      </c>
      <c r="H44">
        <v>39</v>
      </c>
      <c r="I44">
        <v>61</v>
      </c>
      <c r="J44">
        <v>379</v>
      </c>
      <c r="K44">
        <v>605</v>
      </c>
      <c r="L44">
        <v>305</v>
      </c>
      <c r="M44">
        <v>537</v>
      </c>
      <c r="N44">
        <v>3</v>
      </c>
      <c r="O44">
        <v>1</v>
      </c>
      <c r="P44" t="s">
        <v>35</v>
      </c>
      <c r="Q44">
        <v>2</v>
      </c>
      <c r="R44">
        <v>0</v>
      </c>
      <c r="S44" t="s">
        <v>35</v>
      </c>
      <c r="T44">
        <v>22</v>
      </c>
      <c r="U44">
        <v>15</v>
      </c>
      <c r="V44">
        <v>11</v>
      </c>
      <c r="W44">
        <v>4</v>
      </c>
      <c r="X44">
        <v>16</v>
      </c>
      <c r="Y44">
        <v>8</v>
      </c>
      <c r="Z44">
        <v>6</v>
      </c>
      <c r="AA44">
        <v>0</v>
      </c>
      <c r="AB44">
        <v>6</v>
      </c>
      <c r="AC44">
        <v>0</v>
      </c>
      <c r="AD44">
        <v>0</v>
      </c>
      <c r="AE44">
        <v>0</v>
      </c>
    </row>
    <row r="45" spans="1:31" x14ac:dyDescent="0.25">
      <c r="A45" t="s">
        <v>31</v>
      </c>
      <c r="B45" s="2">
        <v>45556</v>
      </c>
      <c r="C45" t="s">
        <v>41</v>
      </c>
      <c r="D45" t="s">
        <v>59</v>
      </c>
      <c r="E45" t="s">
        <v>44</v>
      </c>
      <c r="F45">
        <v>0.7</v>
      </c>
      <c r="G45">
        <v>1.1000000000000001</v>
      </c>
      <c r="H45">
        <v>58</v>
      </c>
      <c r="I45">
        <v>42</v>
      </c>
      <c r="J45">
        <v>522</v>
      </c>
      <c r="K45">
        <v>380</v>
      </c>
      <c r="L45">
        <v>426</v>
      </c>
      <c r="M45">
        <v>295</v>
      </c>
      <c r="N45">
        <v>1</v>
      </c>
      <c r="O45">
        <v>1</v>
      </c>
      <c r="P45" t="s">
        <v>36</v>
      </c>
      <c r="Q45">
        <v>0</v>
      </c>
      <c r="R45">
        <v>1</v>
      </c>
      <c r="S45" t="s">
        <v>40</v>
      </c>
      <c r="T45">
        <v>12</v>
      </c>
      <c r="U45">
        <v>16</v>
      </c>
      <c r="V45">
        <v>2</v>
      </c>
      <c r="W45">
        <v>5</v>
      </c>
      <c r="X45">
        <v>11</v>
      </c>
      <c r="Y45">
        <v>12</v>
      </c>
      <c r="Z45">
        <v>6</v>
      </c>
      <c r="AA45">
        <v>1</v>
      </c>
      <c r="AB45">
        <v>1</v>
      </c>
      <c r="AC45">
        <v>2</v>
      </c>
      <c r="AD45">
        <v>0</v>
      </c>
      <c r="AE45">
        <v>0</v>
      </c>
    </row>
    <row r="46" spans="1:31" x14ac:dyDescent="0.25">
      <c r="A46" t="s">
        <v>31</v>
      </c>
      <c r="B46" s="2">
        <v>45556</v>
      </c>
      <c r="C46" t="s">
        <v>41</v>
      </c>
      <c r="D46" t="s">
        <v>39</v>
      </c>
      <c r="E46" t="s">
        <v>49</v>
      </c>
      <c r="F46">
        <v>2</v>
      </c>
      <c r="G46">
        <v>1.1000000000000001</v>
      </c>
      <c r="H46">
        <v>58</v>
      </c>
      <c r="I46">
        <v>42</v>
      </c>
      <c r="J46">
        <v>619</v>
      </c>
      <c r="K46">
        <v>442</v>
      </c>
      <c r="L46">
        <v>546</v>
      </c>
      <c r="M46">
        <v>360</v>
      </c>
      <c r="N46">
        <v>3</v>
      </c>
      <c r="O46">
        <v>0</v>
      </c>
      <c r="P46" t="s">
        <v>35</v>
      </c>
      <c r="Q46">
        <v>3</v>
      </c>
      <c r="R46">
        <v>0</v>
      </c>
      <c r="S46" t="s">
        <v>35</v>
      </c>
      <c r="T46">
        <v>19</v>
      </c>
      <c r="U46">
        <v>19</v>
      </c>
      <c r="V46">
        <v>13</v>
      </c>
      <c r="W46">
        <v>6</v>
      </c>
      <c r="X46">
        <v>10</v>
      </c>
      <c r="Y46">
        <v>12</v>
      </c>
      <c r="Z46">
        <v>3</v>
      </c>
      <c r="AA46">
        <v>9</v>
      </c>
      <c r="AB46">
        <v>1</v>
      </c>
      <c r="AC46">
        <v>4</v>
      </c>
      <c r="AD46">
        <v>0</v>
      </c>
      <c r="AE46">
        <v>0</v>
      </c>
    </row>
    <row r="47" spans="1:31" x14ac:dyDescent="0.25">
      <c r="A47" t="s">
        <v>31</v>
      </c>
      <c r="B47" s="2">
        <v>45556</v>
      </c>
      <c r="C47" t="s">
        <v>41</v>
      </c>
      <c r="D47" t="s">
        <v>47</v>
      </c>
      <c r="E47" t="s">
        <v>38</v>
      </c>
      <c r="F47">
        <v>2.4</v>
      </c>
      <c r="G47">
        <v>1.6</v>
      </c>
      <c r="H47">
        <v>53</v>
      </c>
      <c r="I47">
        <v>47</v>
      </c>
      <c r="J47">
        <v>517</v>
      </c>
      <c r="K47">
        <v>452</v>
      </c>
      <c r="L47">
        <v>439</v>
      </c>
      <c r="M47">
        <v>371</v>
      </c>
      <c r="N47">
        <v>1</v>
      </c>
      <c r="O47">
        <v>1</v>
      </c>
      <c r="P47" t="s">
        <v>36</v>
      </c>
      <c r="Q47">
        <v>1</v>
      </c>
      <c r="R47">
        <v>0</v>
      </c>
      <c r="S47" t="s">
        <v>35</v>
      </c>
      <c r="T47">
        <v>11</v>
      </c>
      <c r="U47">
        <v>13</v>
      </c>
      <c r="V47">
        <v>3</v>
      </c>
      <c r="W47">
        <v>6</v>
      </c>
      <c r="X47">
        <v>16</v>
      </c>
      <c r="Y47">
        <v>16</v>
      </c>
      <c r="Z47">
        <v>2</v>
      </c>
      <c r="AA47">
        <v>10</v>
      </c>
      <c r="AB47">
        <v>4</v>
      </c>
      <c r="AC47">
        <v>4</v>
      </c>
      <c r="AD47">
        <v>0</v>
      </c>
      <c r="AE47">
        <v>0</v>
      </c>
    </row>
    <row r="48" spans="1:31" x14ac:dyDescent="0.25">
      <c r="A48" t="s">
        <v>31</v>
      </c>
      <c r="B48" s="2">
        <v>45556</v>
      </c>
      <c r="C48" t="s">
        <v>41</v>
      </c>
      <c r="D48" t="s">
        <v>60</v>
      </c>
      <c r="E48" t="s">
        <v>54</v>
      </c>
      <c r="F48">
        <v>3.5</v>
      </c>
      <c r="G48">
        <v>0.8</v>
      </c>
      <c r="H48">
        <v>48</v>
      </c>
      <c r="I48">
        <v>52</v>
      </c>
      <c r="J48">
        <v>485</v>
      </c>
      <c r="K48">
        <v>523</v>
      </c>
      <c r="L48">
        <v>381</v>
      </c>
      <c r="M48">
        <v>411</v>
      </c>
      <c r="N48">
        <v>3</v>
      </c>
      <c r="O48">
        <v>1</v>
      </c>
      <c r="P48" t="s">
        <v>35</v>
      </c>
      <c r="Q48">
        <v>2</v>
      </c>
      <c r="R48">
        <v>1</v>
      </c>
      <c r="S48" t="s">
        <v>35</v>
      </c>
      <c r="T48">
        <v>23</v>
      </c>
      <c r="U48">
        <v>6</v>
      </c>
      <c r="V48">
        <v>10</v>
      </c>
      <c r="W48">
        <v>6</v>
      </c>
      <c r="X48">
        <v>11</v>
      </c>
      <c r="Y48">
        <v>9</v>
      </c>
      <c r="Z48">
        <v>9</v>
      </c>
      <c r="AA48">
        <v>4</v>
      </c>
      <c r="AB48">
        <v>3</v>
      </c>
      <c r="AC48">
        <v>1</v>
      </c>
      <c r="AD48">
        <v>0</v>
      </c>
      <c r="AE48">
        <v>0</v>
      </c>
    </row>
    <row r="49" spans="1:31" x14ac:dyDescent="0.25">
      <c r="A49" t="s">
        <v>31</v>
      </c>
      <c r="B49" s="2">
        <v>45556</v>
      </c>
      <c r="C49" t="s">
        <v>50</v>
      </c>
      <c r="D49" t="s">
        <v>55</v>
      </c>
      <c r="E49" t="s">
        <v>33</v>
      </c>
      <c r="F49">
        <v>1</v>
      </c>
      <c r="G49">
        <v>1.6</v>
      </c>
      <c r="H49">
        <v>33</v>
      </c>
      <c r="I49">
        <v>67</v>
      </c>
      <c r="J49">
        <v>342</v>
      </c>
      <c r="K49">
        <v>698</v>
      </c>
      <c r="L49">
        <v>239</v>
      </c>
      <c r="M49">
        <v>586</v>
      </c>
      <c r="N49">
        <v>0</v>
      </c>
      <c r="O49">
        <v>0</v>
      </c>
      <c r="P49" t="s">
        <v>36</v>
      </c>
      <c r="Q49">
        <v>0</v>
      </c>
      <c r="R49">
        <v>0</v>
      </c>
      <c r="S49" t="s">
        <v>36</v>
      </c>
      <c r="T49">
        <v>9</v>
      </c>
      <c r="U49">
        <v>15</v>
      </c>
      <c r="V49">
        <v>4</v>
      </c>
      <c r="W49">
        <v>6</v>
      </c>
      <c r="X49">
        <v>7</v>
      </c>
      <c r="Y49">
        <v>12</v>
      </c>
      <c r="Z49">
        <v>4</v>
      </c>
      <c r="AA49">
        <v>11</v>
      </c>
      <c r="AB49">
        <v>3</v>
      </c>
      <c r="AC49">
        <v>1</v>
      </c>
      <c r="AD49">
        <v>0</v>
      </c>
      <c r="AE49">
        <v>0</v>
      </c>
    </row>
    <row r="50" spans="1:31" x14ac:dyDescent="0.25">
      <c r="A50" t="s">
        <v>31</v>
      </c>
      <c r="B50" s="2">
        <v>45557</v>
      </c>
      <c r="C50" t="s">
        <v>53</v>
      </c>
      <c r="D50" t="s">
        <v>45</v>
      </c>
      <c r="E50" t="s">
        <v>48</v>
      </c>
      <c r="F50">
        <v>1</v>
      </c>
      <c r="G50">
        <v>1.4</v>
      </c>
      <c r="H50">
        <v>70</v>
      </c>
      <c r="I50">
        <v>30</v>
      </c>
      <c r="J50">
        <v>619</v>
      </c>
      <c r="K50">
        <v>270</v>
      </c>
      <c r="L50">
        <v>510</v>
      </c>
      <c r="M50">
        <v>182</v>
      </c>
      <c r="N50">
        <v>2</v>
      </c>
      <c r="O50">
        <v>2</v>
      </c>
      <c r="P50" t="s">
        <v>36</v>
      </c>
      <c r="Q50">
        <v>2</v>
      </c>
      <c r="R50">
        <v>1</v>
      </c>
      <c r="S50" t="s">
        <v>35</v>
      </c>
      <c r="T50">
        <v>14</v>
      </c>
      <c r="U50">
        <v>4</v>
      </c>
      <c r="V50">
        <v>3</v>
      </c>
      <c r="W50">
        <v>3</v>
      </c>
      <c r="X50">
        <v>12</v>
      </c>
      <c r="Y50">
        <v>11</v>
      </c>
      <c r="Z50">
        <v>9</v>
      </c>
      <c r="AA50">
        <v>1</v>
      </c>
      <c r="AB50">
        <v>3</v>
      </c>
      <c r="AC50">
        <v>4</v>
      </c>
      <c r="AD50">
        <v>0</v>
      </c>
      <c r="AE50">
        <v>1</v>
      </c>
    </row>
    <row r="51" spans="1:31" x14ac:dyDescent="0.25">
      <c r="A51" t="s">
        <v>31</v>
      </c>
      <c r="B51" s="2">
        <v>45557</v>
      </c>
      <c r="C51" t="s">
        <v>56</v>
      </c>
      <c r="D51" t="s">
        <v>58</v>
      </c>
      <c r="E51" t="s">
        <v>42</v>
      </c>
      <c r="F51">
        <v>2.1</v>
      </c>
      <c r="G51">
        <v>0.7</v>
      </c>
      <c r="H51">
        <v>77</v>
      </c>
      <c r="I51">
        <v>23</v>
      </c>
      <c r="J51">
        <v>749</v>
      </c>
      <c r="K51">
        <v>221</v>
      </c>
      <c r="L51">
        <v>669</v>
      </c>
      <c r="M51">
        <v>154</v>
      </c>
      <c r="N51">
        <v>2</v>
      </c>
      <c r="O51">
        <v>2</v>
      </c>
      <c r="P51" t="s">
        <v>36</v>
      </c>
      <c r="Q51">
        <v>1</v>
      </c>
      <c r="R51">
        <v>2</v>
      </c>
      <c r="S51" t="s">
        <v>40</v>
      </c>
      <c r="T51">
        <v>33</v>
      </c>
      <c r="U51">
        <v>5</v>
      </c>
      <c r="V51">
        <v>11</v>
      </c>
      <c r="W51">
        <v>3</v>
      </c>
      <c r="X51">
        <v>7</v>
      </c>
      <c r="Y51">
        <v>10</v>
      </c>
      <c r="Z51">
        <v>8</v>
      </c>
      <c r="AA51">
        <v>2</v>
      </c>
      <c r="AB51">
        <v>3</v>
      </c>
      <c r="AC51">
        <v>4</v>
      </c>
      <c r="AD51">
        <v>0</v>
      </c>
      <c r="AE51">
        <v>1</v>
      </c>
    </row>
    <row r="52" spans="1:31" x14ac:dyDescent="0.25">
      <c r="A52" t="s">
        <v>31</v>
      </c>
      <c r="B52" s="2">
        <v>45563</v>
      </c>
      <c r="C52" t="s">
        <v>37</v>
      </c>
      <c r="D52" t="s">
        <v>46</v>
      </c>
      <c r="E52" t="s">
        <v>58</v>
      </c>
      <c r="F52">
        <v>1.6</v>
      </c>
      <c r="G52">
        <v>0.9</v>
      </c>
      <c r="H52">
        <v>38</v>
      </c>
      <c r="I52">
        <v>62</v>
      </c>
      <c r="J52">
        <v>368</v>
      </c>
      <c r="K52">
        <v>598</v>
      </c>
      <c r="L52">
        <v>285</v>
      </c>
      <c r="M52">
        <v>511</v>
      </c>
      <c r="N52">
        <v>1</v>
      </c>
      <c r="O52">
        <v>1</v>
      </c>
      <c r="P52" t="s">
        <v>36</v>
      </c>
      <c r="Q52">
        <v>0</v>
      </c>
      <c r="R52">
        <v>1</v>
      </c>
      <c r="S52" t="s">
        <v>40</v>
      </c>
      <c r="T52">
        <v>11</v>
      </c>
      <c r="U52">
        <v>16</v>
      </c>
      <c r="V52">
        <v>4</v>
      </c>
      <c r="W52">
        <v>6</v>
      </c>
      <c r="X52">
        <v>14</v>
      </c>
      <c r="Y52">
        <v>10</v>
      </c>
      <c r="Z52">
        <v>5</v>
      </c>
      <c r="AA52">
        <v>6</v>
      </c>
      <c r="AB52">
        <v>4</v>
      </c>
      <c r="AC52">
        <v>4</v>
      </c>
      <c r="AD52">
        <v>0</v>
      </c>
      <c r="AE52">
        <v>0</v>
      </c>
    </row>
    <row r="53" spans="1:31" x14ac:dyDescent="0.25">
      <c r="A53" t="s">
        <v>31</v>
      </c>
      <c r="B53" s="2">
        <v>45563</v>
      </c>
      <c r="C53" t="s">
        <v>41</v>
      </c>
      <c r="D53" t="s">
        <v>42</v>
      </c>
      <c r="E53" t="s">
        <v>59</v>
      </c>
      <c r="F53">
        <v>4.4000000000000004</v>
      </c>
      <c r="G53">
        <v>0.3</v>
      </c>
      <c r="H53">
        <v>74</v>
      </c>
      <c r="I53">
        <v>26</v>
      </c>
      <c r="J53">
        <v>723</v>
      </c>
      <c r="K53">
        <v>257</v>
      </c>
      <c r="L53">
        <v>620</v>
      </c>
      <c r="M53">
        <v>192</v>
      </c>
      <c r="N53">
        <v>4</v>
      </c>
      <c r="O53">
        <v>2</v>
      </c>
      <c r="P53" t="s">
        <v>35</v>
      </c>
      <c r="Q53">
        <v>2</v>
      </c>
      <c r="R53">
        <v>0</v>
      </c>
      <c r="S53" t="s">
        <v>35</v>
      </c>
      <c r="T53">
        <v>36</v>
      </c>
      <c r="U53">
        <v>5</v>
      </c>
      <c r="V53">
        <v>16</v>
      </c>
      <c r="W53">
        <v>3</v>
      </c>
      <c r="X53">
        <v>11</v>
      </c>
      <c r="Y53">
        <v>6</v>
      </c>
      <c r="Z53">
        <v>17</v>
      </c>
      <c r="AA53">
        <v>0</v>
      </c>
      <c r="AB53">
        <v>2</v>
      </c>
      <c r="AC53">
        <v>4</v>
      </c>
      <c r="AD53">
        <v>0</v>
      </c>
      <c r="AE53">
        <v>0</v>
      </c>
    </row>
    <row r="54" spans="1:31" x14ac:dyDescent="0.25">
      <c r="A54" t="s">
        <v>31</v>
      </c>
      <c r="B54" s="2">
        <v>45563</v>
      </c>
      <c r="C54" t="s">
        <v>41</v>
      </c>
      <c r="D54" t="s">
        <v>54</v>
      </c>
      <c r="E54" t="s">
        <v>51</v>
      </c>
      <c r="F54">
        <v>0.4</v>
      </c>
      <c r="G54">
        <v>1</v>
      </c>
      <c r="H54">
        <v>57</v>
      </c>
      <c r="I54">
        <v>43</v>
      </c>
      <c r="J54">
        <v>578</v>
      </c>
      <c r="K54">
        <v>439</v>
      </c>
      <c r="L54">
        <v>448</v>
      </c>
      <c r="M54">
        <v>338</v>
      </c>
      <c r="N54">
        <v>1</v>
      </c>
      <c r="O54">
        <v>1</v>
      </c>
      <c r="P54" t="s">
        <v>36</v>
      </c>
      <c r="Q54">
        <v>1</v>
      </c>
      <c r="R54">
        <v>0</v>
      </c>
      <c r="S54" t="s">
        <v>35</v>
      </c>
      <c r="T54">
        <v>8</v>
      </c>
      <c r="U54">
        <v>19</v>
      </c>
      <c r="V54">
        <v>3</v>
      </c>
      <c r="W54">
        <v>3</v>
      </c>
      <c r="X54">
        <v>2</v>
      </c>
      <c r="Y54">
        <v>11</v>
      </c>
      <c r="Z54">
        <v>7</v>
      </c>
      <c r="AA54">
        <v>7</v>
      </c>
      <c r="AB54">
        <v>2</v>
      </c>
      <c r="AC54">
        <v>3</v>
      </c>
      <c r="AD54">
        <v>0</v>
      </c>
      <c r="AE54">
        <v>0</v>
      </c>
    </row>
    <row r="55" spans="1:31" x14ac:dyDescent="0.25">
      <c r="A55" t="s">
        <v>31</v>
      </c>
      <c r="B55" s="2">
        <v>45563</v>
      </c>
      <c r="C55" t="s">
        <v>41</v>
      </c>
      <c r="D55" t="s">
        <v>57</v>
      </c>
      <c r="E55" t="s">
        <v>45</v>
      </c>
      <c r="F55">
        <v>4.2</v>
      </c>
      <c r="G55">
        <v>1.1000000000000001</v>
      </c>
      <c r="H55">
        <v>41</v>
      </c>
      <c r="I55">
        <v>59</v>
      </c>
      <c r="J55">
        <v>414</v>
      </c>
      <c r="K55">
        <v>593</v>
      </c>
      <c r="L55">
        <v>312</v>
      </c>
      <c r="M55">
        <v>501</v>
      </c>
      <c r="N55">
        <v>4</v>
      </c>
      <c r="O55">
        <v>2</v>
      </c>
      <c r="P55" t="s">
        <v>35</v>
      </c>
      <c r="Q55">
        <v>4</v>
      </c>
      <c r="R55">
        <v>2</v>
      </c>
      <c r="S55" t="s">
        <v>35</v>
      </c>
      <c r="T55">
        <v>15</v>
      </c>
      <c r="U55">
        <v>15</v>
      </c>
      <c r="V55">
        <v>7</v>
      </c>
      <c r="W55">
        <v>5</v>
      </c>
      <c r="X55">
        <v>11</v>
      </c>
      <c r="Y55">
        <v>8</v>
      </c>
      <c r="Z55">
        <v>8</v>
      </c>
      <c r="AA55">
        <v>2</v>
      </c>
      <c r="AB55">
        <v>3</v>
      </c>
      <c r="AC55">
        <v>2</v>
      </c>
      <c r="AD55">
        <v>0</v>
      </c>
      <c r="AE55">
        <v>0</v>
      </c>
    </row>
    <row r="56" spans="1:31" x14ac:dyDescent="0.25">
      <c r="A56" t="s">
        <v>31</v>
      </c>
      <c r="B56" s="2">
        <v>45563</v>
      </c>
      <c r="C56" t="s">
        <v>41</v>
      </c>
      <c r="D56" t="s">
        <v>44</v>
      </c>
      <c r="E56" t="s">
        <v>55</v>
      </c>
      <c r="F56">
        <v>0.9</v>
      </c>
      <c r="G56">
        <v>0.9</v>
      </c>
      <c r="H56">
        <v>41</v>
      </c>
      <c r="I56">
        <v>59</v>
      </c>
      <c r="J56">
        <v>399</v>
      </c>
      <c r="K56">
        <v>581</v>
      </c>
      <c r="L56">
        <v>287</v>
      </c>
      <c r="M56">
        <v>458</v>
      </c>
      <c r="N56">
        <v>2</v>
      </c>
      <c r="O56">
        <v>1</v>
      </c>
      <c r="P56" t="s">
        <v>35</v>
      </c>
      <c r="Q56">
        <v>0</v>
      </c>
      <c r="R56">
        <v>1</v>
      </c>
      <c r="S56" t="s">
        <v>40</v>
      </c>
      <c r="T56">
        <v>8</v>
      </c>
      <c r="U56">
        <v>17</v>
      </c>
      <c r="V56">
        <v>2</v>
      </c>
      <c r="W56">
        <v>5</v>
      </c>
      <c r="X56">
        <v>13</v>
      </c>
      <c r="Y56">
        <v>11</v>
      </c>
      <c r="Z56">
        <v>5</v>
      </c>
      <c r="AA56">
        <v>8</v>
      </c>
      <c r="AB56">
        <v>2</v>
      </c>
      <c r="AC56">
        <v>1</v>
      </c>
      <c r="AD56">
        <v>0</v>
      </c>
      <c r="AE56">
        <v>0</v>
      </c>
    </row>
    <row r="57" spans="1:31" x14ac:dyDescent="0.25">
      <c r="A57" t="s">
        <v>31</v>
      </c>
      <c r="B57" s="2">
        <v>45563</v>
      </c>
      <c r="C57" t="s">
        <v>41</v>
      </c>
      <c r="D57" t="s">
        <v>48</v>
      </c>
      <c r="E57" t="s">
        <v>34</v>
      </c>
      <c r="F57">
        <v>0.8</v>
      </c>
      <c r="G57">
        <v>1.3</v>
      </c>
      <c r="H57">
        <v>41</v>
      </c>
      <c r="I57">
        <v>59</v>
      </c>
      <c r="J57">
        <v>398</v>
      </c>
      <c r="K57">
        <v>563</v>
      </c>
      <c r="L57">
        <v>291</v>
      </c>
      <c r="M57">
        <v>473</v>
      </c>
      <c r="N57">
        <v>0</v>
      </c>
      <c r="O57">
        <v>1</v>
      </c>
      <c r="P57" t="s">
        <v>40</v>
      </c>
      <c r="Q57">
        <v>0</v>
      </c>
      <c r="R57">
        <v>0</v>
      </c>
      <c r="S57" t="s">
        <v>36</v>
      </c>
      <c r="T57">
        <v>11</v>
      </c>
      <c r="U57">
        <v>14</v>
      </c>
      <c r="V57">
        <v>1</v>
      </c>
      <c r="W57">
        <v>2</v>
      </c>
      <c r="X57">
        <v>11</v>
      </c>
      <c r="Y57">
        <v>15</v>
      </c>
      <c r="Z57">
        <v>6</v>
      </c>
      <c r="AA57">
        <v>5</v>
      </c>
      <c r="AB57">
        <v>2</v>
      </c>
      <c r="AC57">
        <v>4</v>
      </c>
      <c r="AD57">
        <v>0</v>
      </c>
      <c r="AE57">
        <v>0</v>
      </c>
    </row>
    <row r="58" spans="1:31" x14ac:dyDescent="0.25">
      <c r="A58" t="s">
        <v>31</v>
      </c>
      <c r="B58" s="2">
        <v>45563</v>
      </c>
      <c r="C58" t="s">
        <v>50</v>
      </c>
      <c r="D58" t="s">
        <v>43</v>
      </c>
      <c r="E58" t="s">
        <v>39</v>
      </c>
      <c r="F58">
        <v>0.6</v>
      </c>
      <c r="G58">
        <v>2.5</v>
      </c>
      <c r="H58">
        <v>45</v>
      </c>
      <c r="I58">
        <v>55</v>
      </c>
      <c r="J58">
        <v>465</v>
      </c>
      <c r="K58">
        <v>574</v>
      </c>
      <c r="L58">
        <v>382</v>
      </c>
      <c r="M58">
        <v>476</v>
      </c>
      <c r="N58">
        <v>1</v>
      </c>
      <c r="O58">
        <v>2</v>
      </c>
      <c r="P58" t="s">
        <v>40</v>
      </c>
      <c r="Q58">
        <v>0</v>
      </c>
      <c r="R58">
        <v>1</v>
      </c>
      <c r="S58" t="s">
        <v>40</v>
      </c>
      <c r="T58">
        <v>8</v>
      </c>
      <c r="U58">
        <v>10</v>
      </c>
      <c r="V58">
        <v>3</v>
      </c>
      <c r="W58">
        <v>6</v>
      </c>
      <c r="X58">
        <v>16</v>
      </c>
      <c r="Y58">
        <v>8</v>
      </c>
      <c r="Z58">
        <v>2</v>
      </c>
      <c r="AA58">
        <v>10</v>
      </c>
      <c r="AB58">
        <v>2</v>
      </c>
      <c r="AC58">
        <v>3</v>
      </c>
      <c r="AD58">
        <v>0</v>
      </c>
      <c r="AE58">
        <v>0</v>
      </c>
    </row>
    <row r="59" spans="1:31" x14ac:dyDescent="0.25">
      <c r="A59" t="s">
        <v>31</v>
      </c>
      <c r="B59" s="2">
        <v>45564</v>
      </c>
      <c r="C59" t="s">
        <v>53</v>
      </c>
      <c r="D59" t="s">
        <v>38</v>
      </c>
      <c r="E59" t="s">
        <v>52</v>
      </c>
      <c r="F59">
        <v>1.2</v>
      </c>
      <c r="G59">
        <v>0.8</v>
      </c>
      <c r="H59">
        <v>44</v>
      </c>
      <c r="I59">
        <v>56</v>
      </c>
      <c r="J59">
        <v>441</v>
      </c>
      <c r="K59">
        <v>561</v>
      </c>
      <c r="L59">
        <v>361</v>
      </c>
      <c r="M59">
        <v>493</v>
      </c>
      <c r="N59">
        <v>2</v>
      </c>
      <c r="O59">
        <v>2</v>
      </c>
      <c r="P59" t="s">
        <v>36</v>
      </c>
      <c r="Q59">
        <v>1</v>
      </c>
      <c r="R59">
        <v>2</v>
      </c>
      <c r="S59" t="s">
        <v>40</v>
      </c>
      <c r="T59">
        <v>15</v>
      </c>
      <c r="U59">
        <v>7</v>
      </c>
      <c r="V59">
        <v>5</v>
      </c>
      <c r="W59">
        <v>3</v>
      </c>
      <c r="X59">
        <v>10</v>
      </c>
      <c r="Y59">
        <v>14</v>
      </c>
      <c r="Z59">
        <v>10</v>
      </c>
      <c r="AA59">
        <v>0</v>
      </c>
      <c r="AB59">
        <v>4</v>
      </c>
      <c r="AC59">
        <v>1</v>
      </c>
      <c r="AD59">
        <v>0</v>
      </c>
      <c r="AE59">
        <v>0</v>
      </c>
    </row>
    <row r="60" spans="1:31" x14ac:dyDescent="0.25">
      <c r="A60" t="s">
        <v>31</v>
      </c>
      <c r="B60" s="2">
        <v>45564</v>
      </c>
      <c r="C60" t="s">
        <v>56</v>
      </c>
      <c r="D60" t="s">
        <v>33</v>
      </c>
      <c r="E60" t="s">
        <v>60</v>
      </c>
      <c r="F60">
        <v>1</v>
      </c>
      <c r="G60">
        <v>4.4000000000000004</v>
      </c>
      <c r="H60">
        <v>39</v>
      </c>
      <c r="I60">
        <v>61</v>
      </c>
      <c r="J60">
        <v>436</v>
      </c>
      <c r="K60">
        <v>675</v>
      </c>
      <c r="L60">
        <v>336</v>
      </c>
      <c r="M60">
        <v>591</v>
      </c>
      <c r="N60">
        <v>0</v>
      </c>
      <c r="O60">
        <v>3</v>
      </c>
      <c r="P60" t="s">
        <v>40</v>
      </c>
      <c r="Q60">
        <v>0</v>
      </c>
      <c r="R60">
        <v>1</v>
      </c>
      <c r="S60" t="s">
        <v>40</v>
      </c>
      <c r="T60">
        <v>11</v>
      </c>
      <c r="U60">
        <v>24</v>
      </c>
      <c r="V60">
        <v>2</v>
      </c>
      <c r="W60">
        <v>10</v>
      </c>
      <c r="X60">
        <v>16</v>
      </c>
      <c r="Y60">
        <v>14</v>
      </c>
      <c r="Z60">
        <v>5</v>
      </c>
      <c r="AA60">
        <v>3</v>
      </c>
      <c r="AB60">
        <v>5</v>
      </c>
      <c r="AC60">
        <v>3</v>
      </c>
      <c r="AD60">
        <v>1</v>
      </c>
      <c r="AE60">
        <v>0</v>
      </c>
    </row>
    <row r="61" spans="1:31" x14ac:dyDescent="0.25">
      <c r="A61" t="s">
        <v>31</v>
      </c>
      <c r="B61" s="2">
        <v>45565</v>
      </c>
      <c r="C61" t="s">
        <v>32</v>
      </c>
      <c r="D61" t="s">
        <v>49</v>
      </c>
      <c r="E61" t="s">
        <v>47</v>
      </c>
      <c r="F61">
        <v>1.3</v>
      </c>
      <c r="G61">
        <v>0.6</v>
      </c>
      <c r="H61">
        <v>40</v>
      </c>
      <c r="I61">
        <v>60</v>
      </c>
      <c r="J61">
        <v>420</v>
      </c>
      <c r="K61">
        <v>620</v>
      </c>
      <c r="L61">
        <v>321</v>
      </c>
      <c r="M61">
        <v>530</v>
      </c>
      <c r="N61">
        <v>3</v>
      </c>
      <c r="O61">
        <v>1</v>
      </c>
      <c r="P61" t="s">
        <v>35</v>
      </c>
      <c r="Q61">
        <v>3</v>
      </c>
      <c r="R61">
        <v>0</v>
      </c>
      <c r="S61" t="s">
        <v>35</v>
      </c>
      <c r="T61">
        <v>14</v>
      </c>
      <c r="U61">
        <v>9</v>
      </c>
      <c r="V61">
        <v>6</v>
      </c>
      <c r="W61">
        <v>3</v>
      </c>
      <c r="X61">
        <v>19</v>
      </c>
      <c r="Y61">
        <v>12</v>
      </c>
      <c r="Z61">
        <v>7</v>
      </c>
      <c r="AA61">
        <v>4</v>
      </c>
      <c r="AB61">
        <v>2</v>
      </c>
      <c r="AC61">
        <v>5</v>
      </c>
      <c r="AD61">
        <v>0</v>
      </c>
      <c r="AE61">
        <v>0</v>
      </c>
    </row>
    <row r="62" spans="1:31" x14ac:dyDescent="0.25">
      <c r="A62" t="s">
        <v>31</v>
      </c>
      <c r="B62" s="2">
        <v>45570</v>
      </c>
      <c r="C62" t="s">
        <v>37</v>
      </c>
      <c r="D62" t="s">
        <v>55</v>
      </c>
      <c r="E62" t="s">
        <v>39</v>
      </c>
      <c r="F62">
        <v>0.6</v>
      </c>
      <c r="G62">
        <v>1.4</v>
      </c>
      <c r="H62">
        <v>32</v>
      </c>
      <c r="I62">
        <v>68</v>
      </c>
      <c r="J62">
        <v>325</v>
      </c>
      <c r="K62">
        <v>691</v>
      </c>
      <c r="L62">
        <v>221</v>
      </c>
      <c r="M62">
        <v>584</v>
      </c>
      <c r="N62">
        <v>0</v>
      </c>
      <c r="O62">
        <v>1</v>
      </c>
      <c r="P62" t="s">
        <v>40</v>
      </c>
      <c r="Q62">
        <v>0</v>
      </c>
      <c r="R62">
        <v>1</v>
      </c>
      <c r="S62" t="s">
        <v>40</v>
      </c>
      <c r="T62">
        <v>9</v>
      </c>
      <c r="U62">
        <v>16</v>
      </c>
      <c r="V62">
        <v>5</v>
      </c>
      <c r="W62">
        <v>4</v>
      </c>
      <c r="X62">
        <v>7</v>
      </c>
      <c r="Y62">
        <v>15</v>
      </c>
      <c r="Z62">
        <v>3</v>
      </c>
      <c r="AA62">
        <v>8</v>
      </c>
      <c r="AB62">
        <v>4</v>
      </c>
      <c r="AC62">
        <v>2</v>
      </c>
      <c r="AD62">
        <v>0</v>
      </c>
      <c r="AE62">
        <v>0</v>
      </c>
    </row>
    <row r="63" spans="1:31" x14ac:dyDescent="0.25">
      <c r="A63" t="s">
        <v>31</v>
      </c>
      <c r="B63" s="2">
        <v>45570</v>
      </c>
      <c r="C63" t="s">
        <v>41</v>
      </c>
      <c r="D63" t="s">
        <v>42</v>
      </c>
      <c r="E63" t="s">
        <v>47</v>
      </c>
      <c r="F63">
        <v>2.8</v>
      </c>
      <c r="G63">
        <v>0.6</v>
      </c>
      <c r="H63">
        <v>59</v>
      </c>
      <c r="I63">
        <v>41</v>
      </c>
      <c r="J63">
        <v>590</v>
      </c>
      <c r="K63">
        <v>411</v>
      </c>
      <c r="L63">
        <v>505</v>
      </c>
      <c r="M63">
        <v>345</v>
      </c>
      <c r="N63">
        <v>3</v>
      </c>
      <c r="O63">
        <v>1</v>
      </c>
      <c r="P63" t="s">
        <v>35</v>
      </c>
      <c r="Q63">
        <v>0</v>
      </c>
      <c r="R63">
        <v>0</v>
      </c>
      <c r="S63" t="s">
        <v>36</v>
      </c>
      <c r="T63">
        <v>29</v>
      </c>
      <c r="U63">
        <v>8</v>
      </c>
      <c r="V63">
        <v>6</v>
      </c>
      <c r="W63">
        <v>2</v>
      </c>
      <c r="X63">
        <v>10</v>
      </c>
      <c r="Y63">
        <v>9</v>
      </c>
      <c r="Z63">
        <v>13</v>
      </c>
      <c r="AA63">
        <v>1</v>
      </c>
      <c r="AB63">
        <v>0</v>
      </c>
      <c r="AC63">
        <v>3</v>
      </c>
      <c r="AD63">
        <v>0</v>
      </c>
      <c r="AE63">
        <v>0</v>
      </c>
    </row>
    <row r="64" spans="1:31" x14ac:dyDescent="0.25">
      <c r="A64" t="s">
        <v>31</v>
      </c>
      <c r="B64" s="2">
        <v>45570</v>
      </c>
      <c r="C64" t="s">
        <v>41</v>
      </c>
      <c r="D64" t="s">
        <v>54</v>
      </c>
      <c r="E64" t="s">
        <v>43</v>
      </c>
      <c r="F64">
        <v>4.2</v>
      </c>
      <c r="G64">
        <v>1</v>
      </c>
      <c r="H64">
        <v>44</v>
      </c>
      <c r="I64">
        <v>56</v>
      </c>
      <c r="J64">
        <v>410</v>
      </c>
      <c r="K64">
        <v>514</v>
      </c>
      <c r="L64">
        <v>308</v>
      </c>
      <c r="M64">
        <v>394</v>
      </c>
      <c r="N64">
        <v>5</v>
      </c>
      <c r="O64">
        <v>3</v>
      </c>
      <c r="P64" t="s">
        <v>35</v>
      </c>
      <c r="Q64">
        <v>4</v>
      </c>
      <c r="R64">
        <v>2</v>
      </c>
      <c r="S64" t="s">
        <v>35</v>
      </c>
      <c r="T64">
        <v>19</v>
      </c>
      <c r="U64">
        <v>17</v>
      </c>
      <c r="V64">
        <v>12</v>
      </c>
      <c r="W64">
        <v>6</v>
      </c>
      <c r="X64">
        <v>9</v>
      </c>
      <c r="Y64">
        <v>10</v>
      </c>
      <c r="Z64">
        <v>10</v>
      </c>
      <c r="AA64">
        <v>3</v>
      </c>
      <c r="AB64">
        <v>2</v>
      </c>
      <c r="AC64">
        <v>3</v>
      </c>
      <c r="AD64">
        <v>0</v>
      </c>
      <c r="AE64">
        <v>0</v>
      </c>
    </row>
    <row r="65" spans="1:31" x14ac:dyDescent="0.25">
      <c r="A65" t="s">
        <v>31</v>
      </c>
      <c r="B65" s="2">
        <v>45570</v>
      </c>
      <c r="C65" t="s">
        <v>41</v>
      </c>
      <c r="D65" t="s">
        <v>59</v>
      </c>
      <c r="E65" t="s">
        <v>49</v>
      </c>
      <c r="F65">
        <v>0.8</v>
      </c>
      <c r="G65">
        <v>2.1</v>
      </c>
      <c r="H65">
        <v>45</v>
      </c>
      <c r="I65">
        <v>55</v>
      </c>
      <c r="J65">
        <v>404</v>
      </c>
      <c r="K65">
        <v>494</v>
      </c>
      <c r="L65">
        <v>306</v>
      </c>
      <c r="M65">
        <v>385</v>
      </c>
      <c r="N65">
        <v>1</v>
      </c>
      <c r="O65">
        <v>0</v>
      </c>
      <c r="P65" t="s">
        <v>35</v>
      </c>
      <c r="Q65">
        <v>1</v>
      </c>
      <c r="R65">
        <v>0</v>
      </c>
      <c r="S65" t="s">
        <v>35</v>
      </c>
      <c r="T65">
        <v>6</v>
      </c>
      <c r="U65">
        <v>17</v>
      </c>
      <c r="V65">
        <v>2</v>
      </c>
      <c r="W65">
        <v>2</v>
      </c>
      <c r="X65">
        <v>12</v>
      </c>
      <c r="Y65">
        <v>14</v>
      </c>
      <c r="Z65">
        <v>0</v>
      </c>
      <c r="AA65">
        <v>9</v>
      </c>
      <c r="AB65">
        <v>4</v>
      </c>
      <c r="AC65">
        <v>1</v>
      </c>
      <c r="AD65">
        <v>0</v>
      </c>
      <c r="AE65">
        <v>0</v>
      </c>
    </row>
    <row r="66" spans="1:31" x14ac:dyDescent="0.25">
      <c r="A66" t="s">
        <v>31</v>
      </c>
      <c r="B66" s="2">
        <v>45570</v>
      </c>
      <c r="C66" t="s">
        <v>41</v>
      </c>
      <c r="D66" t="s">
        <v>58</v>
      </c>
      <c r="E66" t="s">
        <v>34</v>
      </c>
      <c r="F66">
        <v>1.6</v>
      </c>
      <c r="G66">
        <v>2.6</v>
      </c>
      <c r="H66">
        <v>58</v>
      </c>
      <c r="I66">
        <v>42</v>
      </c>
      <c r="J66">
        <v>663</v>
      </c>
      <c r="K66">
        <v>486</v>
      </c>
      <c r="L66">
        <v>592</v>
      </c>
      <c r="M66">
        <v>410</v>
      </c>
      <c r="N66">
        <v>3</v>
      </c>
      <c r="O66">
        <v>2</v>
      </c>
      <c r="P66" t="s">
        <v>35</v>
      </c>
      <c r="Q66">
        <v>1</v>
      </c>
      <c r="R66">
        <v>1</v>
      </c>
      <c r="S66" t="s">
        <v>36</v>
      </c>
      <c r="T66">
        <v>20</v>
      </c>
      <c r="U66">
        <v>11</v>
      </c>
      <c r="V66">
        <v>7</v>
      </c>
      <c r="W66">
        <v>4</v>
      </c>
      <c r="X66">
        <v>4</v>
      </c>
      <c r="Y66">
        <v>10</v>
      </c>
      <c r="Z66">
        <v>8</v>
      </c>
      <c r="AA66">
        <v>3</v>
      </c>
      <c r="AB66">
        <v>2</v>
      </c>
      <c r="AC66">
        <v>1</v>
      </c>
      <c r="AD66">
        <v>0</v>
      </c>
      <c r="AE66">
        <v>0</v>
      </c>
    </row>
    <row r="67" spans="1:31" x14ac:dyDescent="0.25">
      <c r="A67" t="s">
        <v>31</v>
      </c>
      <c r="B67" s="2">
        <v>45570</v>
      </c>
      <c r="C67" t="s">
        <v>41</v>
      </c>
      <c r="D67" t="s">
        <v>51</v>
      </c>
      <c r="E67" t="s">
        <v>38</v>
      </c>
      <c r="F67">
        <v>3.6</v>
      </c>
      <c r="G67">
        <v>0.6</v>
      </c>
      <c r="H67">
        <v>52</v>
      </c>
      <c r="I67">
        <v>48</v>
      </c>
      <c r="J67">
        <v>528</v>
      </c>
      <c r="K67">
        <v>479</v>
      </c>
      <c r="L67">
        <v>452</v>
      </c>
      <c r="M67">
        <v>393</v>
      </c>
      <c r="N67">
        <v>4</v>
      </c>
      <c r="O67">
        <v>1</v>
      </c>
      <c r="P67" t="s">
        <v>35</v>
      </c>
      <c r="Q67">
        <v>2</v>
      </c>
      <c r="R67">
        <v>1</v>
      </c>
      <c r="S67" t="s">
        <v>35</v>
      </c>
      <c r="T67">
        <v>23</v>
      </c>
      <c r="U67">
        <v>9</v>
      </c>
      <c r="V67">
        <v>13</v>
      </c>
      <c r="W67">
        <v>2</v>
      </c>
      <c r="X67">
        <v>12</v>
      </c>
      <c r="Y67">
        <v>6</v>
      </c>
      <c r="Z67">
        <v>5</v>
      </c>
      <c r="AA67">
        <v>5</v>
      </c>
      <c r="AB67">
        <v>0</v>
      </c>
      <c r="AC67">
        <v>1</v>
      </c>
      <c r="AD67">
        <v>0</v>
      </c>
      <c r="AE67">
        <v>0</v>
      </c>
    </row>
    <row r="68" spans="1:31" x14ac:dyDescent="0.25">
      <c r="A68" t="s">
        <v>31</v>
      </c>
      <c r="B68" s="2">
        <v>45570</v>
      </c>
      <c r="C68" t="s">
        <v>50</v>
      </c>
      <c r="D68" t="s">
        <v>44</v>
      </c>
      <c r="E68" t="s">
        <v>46</v>
      </c>
      <c r="F68">
        <v>0.7</v>
      </c>
      <c r="G68">
        <v>2.1</v>
      </c>
      <c r="H68">
        <v>33</v>
      </c>
      <c r="I68">
        <v>67</v>
      </c>
      <c r="J68">
        <v>340</v>
      </c>
      <c r="K68">
        <v>703</v>
      </c>
      <c r="L68">
        <v>246</v>
      </c>
      <c r="M68">
        <v>594</v>
      </c>
      <c r="N68">
        <v>0</v>
      </c>
      <c r="O68">
        <v>0</v>
      </c>
      <c r="P68" t="s">
        <v>36</v>
      </c>
      <c r="Q68">
        <v>0</v>
      </c>
      <c r="R68">
        <v>0</v>
      </c>
      <c r="S68" t="s">
        <v>36</v>
      </c>
      <c r="T68">
        <v>8</v>
      </c>
      <c r="U68">
        <v>14</v>
      </c>
      <c r="V68">
        <v>2</v>
      </c>
      <c r="W68">
        <v>3</v>
      </c>
      <c r="X68">
        <v>12</v>
      </c>
      <c r="Y68">
        <v>8</v>
      </c>
      <c r="Z68">
        <v>0</v>
      </c>
      <c r="AA68">
        <v>10</v>
      </c>
      <c r="AB68">
        <v>1</v>
      </c>
      <c r="AC68">
        <v>2</v>
      </c>
      <c r="AD68">
        <v>0</v>
      </c>
      <c r="AE68">
        <v>0</v>
      </c>
    </row>
    <row r="69" spans="1:31" x14ac:dyDescent="0.25">
      <c r="A69" t="s">
        <v>31</v>
      </c>
      <c r="B69" s="2">
        <v>45571</v>
      </c>
      <c r="C69" t="s">
        <v>53</v>
      </c>
      <c r="D69" t="s">
        <v>52</v>
      </c>
      <c r="E69" t="s">
        <v>33</v>
      </c>
      <c r="F69">
        <v>0.5</v>
      </c>
      <c r="G69">
        <v>0.6</v>
      </c>
      <c r="H69">
        <v>53</v>
      </c>
      <c r="I69">
        <v>47</v>
      </c>
      <c r="J69">
        <v>454</v>
      </c>
      <c r="K69">
        <v>396</v>
      </c>
      <c r="L69">
        <v>359</v>
      </c>
      <c r="M69">
        <v>320</v>
      </c>
      <c r="N69">
        <v>0</v>
      </c>
      <c r="O69">
        <v>0</v>
      </c>
      <c r="P69" t="s">
        <v>36</v>
      </c>
      <c r="Q69">
        <v>0</v>
      </c>
      <c r="R69">
        <v>0</v>
      </c>
      <c r="S69" t="s">
        <v>36</v>
      </c>
      <c r="T69">
        <v>11</v>
      </c>
      <c r="U69">
        <v>10</v>
      </c>
      <c r="V69">
        <v>1</v>
      </c>
      <c r="W69">
        <v>4</v>
      </c>
      <c r="X69">
        <v>12</v>
      </c>
      <c r="Y69">
        <v>11</v>
      </c>
      <c r="Z69">
        <v>6</v>
      </c>
      <c r="AA69">
        <v>3</v>
      </c>
      <c r="AB69">
        <v>1</v>
      </c>
      <c r="AC69">
        <v>5</v>
      </c>
      <c r="AD69">
        <v>0</v>
      </c>
      <c r="AE69">
        <v>0</v>
      </c>
    </row>
    <row r="70" spans="1:31" x14ac:dyDescent="0.25">
      <c r="A70" t="s">
        <v>31</v>
      </c>
      <c r="B70" s="2">
        <v>45571</v>
      </c>
      <c r="C70" t="s">
        <v>53</v>
      </c>
      <c r="D70" t="s">
        <v>57</v>
      </c>
      <c r="E70" t="s">
        <v>48</v>
      </c>
      <c r="F70">
        <v>2.2999999999999998</v>
      </c>
      <c r="G70">
        <v>0.9</v>
      </c>
      <c r="H70">
        <v>65</v>
      </c>
      <c r="I70">
        <v>35</v>
      </c>
      <c r="J70">
        <v>641</v>
      </c>
      <c r="K70">
        <v>339</v>
      </c>
      <c r="L70">
        <v>543</v>
      </c>
      <c r="M70">
        <v>249</v>
      </c>
      <c r="N70">
        <v>1</v>
      </c>
      <c r="O70">
        <v>1</v>
      </c>
      <c r="P70" t="s">
        <v>36</v>
      </c>
      <c r="Q70">
        <v>0</v>
      </c>
      <c r="R70">
        <v>0</v>
      </c>
      <c r="S70" t="s">
        <v>36</v>
      </c>
      <c r="T70">
        <v>22</v>
      </c>
      <c r="U70">
        <v>16</v>
      </c>
      <c r="V70">
        <v>8</v>
      </c>
      <c r="W70">
        <v>9</v>
      </c>
      <c r="X70">
        <v>12</v>
      </c>
      <c r="Y70">
        <v>11</v>
      </c>
      <c r="Z70">
        <v>11</v>
      </c>
      <c r="AA70">
        <v>3</v>
      </c>
      <c r="AB70">
        <v>6</v>
      </c>
      <c r="AC70">
        <v>2</v>
      </c>
      <c r="AD70">
        <v>0</v>
      </c>
      <c r="AE70">
        <v>1</v>
      </c>
    </row>
    <row r="71" spans="1:31" x14ac:dyDescent="0.25">
      <c r="A71" t="s">
        <v>31</v>
      </c>
      <c r="B71" s="2">
        <v>45571</v>
      </c>
      <c r="C71" t="s">
        <v>56</v>
      </c>
      <c r="D71" t="s">
        <v>45</v>
      </c>
      <c r="E71" t="s">
        <v>60</v>
      </c>
      <c r="F71">
        <v>1.8</v>
      </c>
      <c r="G71">
        <v>1.3</v>
      </c>
      <c r="H71">
        <v>41</v>
      </c>
      <c r="I71">
        <v>59</v>
      </c>
      <c r="J71">
        <v>397</v>
      </c>
      <c r="K71">
        <v>571</v>
      </c>
      <c r="L71">
        <v>319</v>
      </c>
      <c r="M71">
        <v>485</v>
      </c>
      <c r="N71">
        <v>3</v>
      </c>
      <c r="O71">
        <v>2</v>
      </c>
      <c r="P71" t="s">
        <v>35</v>
      </c>
      <c r="Q71">
        <v>0</v>
      </c>
      <c r="R71">
        <v>2</v>
      </c>
      <c r="S71" t="s">
        <v>40</v>
      </c>
      <c r="T71">
        <v>11</v>
      </c>
      <c r="U71">
        <v>13</v>
      </c>
      <c r="V71">
        <v>4</v>
      </c>
      <c r="W71">
        <v>3</v>
      </c>
      <c r="X71">
        <v>14</v>
      </c>
      <c r="Y71">
        <v>10</v>
      </c>
      <c r="Z71">
        <v>4</v>
      </c>
      <c r="AA71">
        <v>7</v>
      </c>
      <c r="AB71">
        <v>2</v>
      </c>
      <c r="AC71">
        <v>2</v>
      </c>
      <c r="AD71">
        <v>0</v>
      </c>
      <c r="AE71">
        <v>0</v>
      </c>
    </row>
    <row r="72" spans="1:31" x14ac:dyDescent="0.25">
      <c r="A72" t="s">
        <v>31</v>
      </c>
      <c r="B72" s="2">
        <v>45584</v>
      </c>
      <c r="C72" t="s">
        <v>37</v>
      </c>
      <c r="D72" t="s">
        <v>60</v>
      </c>
      <c r="E72" t="s">
        <v>51</v>
      </c>
      <c r="F72">
        <v>1.9</v>
      </c>
      <c r="G72">
        <v>0.8</v>
      </c>
      <c r="H72">
        <v>57</v>
      </c>
      <c r="I72">
        <v>43</v>
      </c>
      <c r="J72">
        <v>527</v>
      </c>
      <c r="K72">
        <v>400</v>
      </c>
      <c r="L72">
        <v>443</v>
      </c>
      <c r="M72">
        <v>317</v>
      </c>
      <c r="N72">
        <v>4</v>
      </c>
      <c r="O72">
        <v>1</v>
      </c>
      <c r="P72" t="s">
        <v>35</v>
      </c>
      <c r="Q72">
        <v>1</v>
      </c>
      <c r="R72">
        <v>1</v>
      </c>
      <c r="S72" t="s">
        <v>36</v>
      </c>
      <c r="T72">
        <v>22</v>
      </c>
      <c r="U72">
        <v>11</v>
      </c>
      <c r="V72">
        <v>7</v>
      </c>
      <c r="W72">
        <v>4</v>
      </c>
      <c r="X72">
        <v>10</v>
      </c>
      <c r="Y72">
        <v>15</v>
      </c>
      <c r="Z72">
        <v>13</v>
      </c>
      <c r="AA72">
        <v>5</v>
      </c>
      <c r="AB72">
        <v>1</v>
      </c>
      <c r="AC72">
        <v>3</v>
      </c>
      <c r="AD72">
        <v>0</v>
      </c>
      <c r="AE72">
        <v>1</v>
      </c>
    </row>
    <row r="73" spans="1:31" x14ac:dyDescent="0.25">
      <c r="A73" t="s">
        <v>31</v>
      </c>
      <c r="B73" s="2">
        <v>45584</v>
      </c>
      <c r="C73" t="s">
        <v>41</v>
      </c>
      <c r="D73" t="s">
        <v>34</v>
      </c>
      <c r="E73" t="s">
        <v>52</v>
      </c>
      <c r="F73">
        <v>1.8</v>
      </c>
      <c r="G73">
        <v>1.6</v>
      </c>
      <c r="H73">
        <v>52</v>
      </c>
      <c r="I73">
        <v>48</v>
      </c>
      <c r="J73">
        <v>483</v>
      </c>
      <c r="K73">
        <v>444</v>
      </c>
      <c r="L73">
        <v>398</v>
      </c>
      <c r="M73">
        <v>374</v>
      </c>
      <c r="N73">
        <v>1</v>
      </c>
      <c r="O73">
        <v>3</v>
      </c>
      <c r="P73" t="s">
        <v>40</v>
      </c>
      <c r="Q73">
        <v>1</v>
      </c>
      <c r="R73">
        <v>1</v>
      </c>
      <c r="S73" t="s">
        <v>36</v>
      </c>
      <c r="T73">
        <v>10</v>
      </c>
      <c r="U73">
        <v>14</v>
      </c>
      <c r="V73">
        <v>4</v>
      </c>
      <c r="W73">
        <v>5</v>
      </c>
      <c r="X73">
        <v>8</v>
      </c>
      <c r="Y73">
        <v>11</v>
      </c>
      <c r="Z73">
        <v>6</v>
      </c>
      <c r="AA73">
        <v>11</v>
      </c>
      <c r="AB73">
        <v>3</v>
      </c>
      <c r="AC73">
        <v>3</v>
      </c>
      <c r="AD73">
        <v>1</v>
      </c>
      <c r="AE73">
        <v>1</v>
      </c>
    </row>
    <row r="74" spans="1:31" x14ac:dyDescent="0.25">
      <c r="A74" t="s">
        <v>31</v>
      </c>
      <c r="B74" s="2">
        <v>45584</v>
      </c>
      <c r="C74" t="s">
        <v>41</v>
      </c>
      <c r="D74" t="s">
        <v>38</v>
      </c>
      <c r="E74" t="s">
        <v>44</v>
      </c>
      <c r="F74">
        <v>1.3</v>
      </c>
      <c r="G74">
        <v>1.7</v>
      </c>
      <c r="H74">
        <v>55</v>
      </c>
      <c r="I74">
        <v>45</v>
      </c>
      <c r="J74">
        <v>539</v>
      </c>
      <c r="K74">
        <v>435</v>
      </c>
      <c r="L74">
        <v>449</v>
      </c>
      <c r="M74">
        <v>336</v>
      </c>
      <c r="N74">
        <v>0</v>
      </c>
      <c r="O74">
        <v>2</v>
      </c>
      <c r="P74" t="s">
        <v>40</v>
      </c>
      <c r="Q74">
        <v>0</v>
      </c>
      <c r="R74">
        <v>2</v>
      </c>
      <c r="S74" t="s">
        <v>40</v>
      </c>
      <c r="T74">
        <v>13</v>
      </c>
      <c r="U74">
        <v>11</v>
      </c>
      <c r="V74">
        <v>2</v>
      </c>
      <c r="W74">
        <v>8</v>
      </c>
      <c r="X74">
        <v>12</v>
      </c>
      <c r="Y74">
        <v>10</v>
      </c>
      <c r="Z74">
        <v>5</v>
      </c>
      <c r="AA74">
        <v>8</v>
      </c>
      <c r="AB74">
        <v>1</v>
      </c>
      <c r="AC74">
        <v>1</v>
      </c>
      <c r="AD74">
        <v>0</v>
      </c>
      <c r="AE74">
        <v>0</v>
      </c>
    </row>
    <row r="75" spans="1:31" x14ac:dyDescent="0.25">
      <c r="A75" t="s">
        <v>31</v>
      </c>
      <c r="B75" s="2">
        <v>45584</v>
      </c>
      <c r="C75" t="s">
        <v>41</v>
      </c>
      <c r="D75" t="s">
        <v>33</v>
      </c>
      <c r="E75" t="s">
        <v>54</v>
      </c>
      <c r="F75">
        <v>1.3</v>
      </c>
      <c r="G75">
        <v>0.9</v>
      </c>
      <c r="H75">
        <v>50</v>
      </c>
      <c r="I75">
        <v>50</v>
      </c>
      <c r="J75">
        <v>530</v>
      </c>
      <c r="K75">
        <v>522</v>
      </c>
      <c r="L75">
        <v>435</v>
      </c>
      <c r="M75">
        <v>435</v>
      </c>
      <c r="N75">
        <v>2</v>
      </c>
      <c r="O75">
        <v>1</v>
      </c>
      <c r="P75" t="s">
        <v>35</v>
      </c>
      <c r="Q75">
        <v>0</v>
      </c>
      <c r="R75">
        <v>1</v>
      </c>
      <c r="S75" t="s">
        <v>40</v>
      </c>
      <c r="T75">
        <v>23</v>
      </c>
      <c r="U75">
        <v>8</v>
      </c>
      <c r="V75">
        <v>11</v>
      </c>
      <c r="W75">
        <v>2</v>
      </c>
      <c r="X75">
        <v>14</v>
      </c>
      <c r="Y75">
        <v>5</v>
      </c>
      <c r="Z75">
        <v>9</v>
      </c>
      <c r="AA75">
        <v>2</v>
      </c>
      <c r="AB75">
        <v>2</v>
      </c>
      <c r="AC75">
        <v>2</v>
      </c>
      <c r="AD75">
        <v>0</v>
      </c>
      <c r="AE75">
        <v>0</v>
      </c>
    </row>
    <row r="76" spans="1:31" x14ac:dyDescent="0.25">
      <c r="A76" t="s">
        <v>31</v>
      </c>
      <c r="B76" s="2">
        <v>45584</v>
      </c>
      <c r="C76" t="s">
        <v>41</v>
      </c>
      <c r="D76" t="s">
        <v>46</v>
      </c>
      <c r="E76" t="s">
        <v>45</v>
      </c>
      <c r="F76">
        <v>2</v>
      </c>
      <c r="G76">
        <v>1.1000000000000001</v>
      </c>
      <c r="H76">
        <v>60</v>
      </c>
      <c r="I76">
        <v>40</v>
      </c>
      <c r="J76">
        <v>599</v>
      </c>
      <c r="K76">
        <v>399</v>
      </c>
      <c r="L76">
        <v>479</v>
      </c>
      <c r="M76">
        <v>313</v>
      </c>
      <c r="N76">
        <v>0</v>
      </c>
      <c r="O76">
        <v>1</v>
      </c>
      <c r="P76" t="s">
        <v>40</v>
      </c>
      <c r="Q76">
        <v>0</v>
      </c>
      <c r="R76">
        <v>1</v>
      </c>
      <c r="S76" t="s">
        <v>40</v>
      </c>
      <c r="T76">
        <v>21</v>
      </c>
      <c r="U76">
        <v>10</v>
      </c>
      <c r="V76">
        <v>6</v>
      </c>
      <c r="W76">
        <v>5</v>
      </c>
      <c r="X76">
        <v>11</v>
      </c>
      <c r="Y76">
        <v>9</v>
      </c>
      <c r="Z76">
        <v>9</v>
      </c>
      <c r="AA76">
        <v>4</v>
      </c>
      <c r="AB76">
        <v>2</v>
      </c>
      <c r="AC76">
        <v>2</v>
      </c>
      <c r="AD76">
        <v>0</v>
      </c>
      <c r="AE76">
        <v>0</v>
      </c>
    </row>
    <row r="77" spans="1:31" x14ac:dyDescent="0.25">
      <c r="A77" t="s">
        <v>31</v>
      </c>
      <c r="B77" s="2">
        <v>45584</v>
      </c>
      <c r="C77" t="s">
        <v>41</v>
      </c>
      <c r="D77" t="s">
        <v>47</v>
      </c>
      <c r="E77" t="s">
        <v>59</v>
      </c>
      <c r="F77">
        <v>2.1</v>
      </c>
      <c r="G77">
        <v>3.1</v>
      </c>
      <c r="H77">
        <v>42</v>
      </c>
      <c r="I77">
        <v>58</v>
      </c>
      <c r="J77">
        <v>398</v>
      </c>
      <c r="K77">
        <v>546</v>
      </c>
      <c r="L77">
        <v>317</v>
      </c>
      <c r="M77">
        <v>452</v>
      </c>
      <c r="N77">
        <v>2</v>
      </c>
      <c r="O77">
        <v>3</v>
      </c>
      <c r="P77" t="s">
        <v>40</v>
      </c>
      <c r="Q77">
        <v>2</v>
      </c>
      <c r="R77">
        <v>0</v>
      </c>
      <c r="S77" t="s">
        <v>35</v>
      </c>
      <c r="T77">
        <v>14</v>
      </c>
      <c r="U77">
        <v>18</v>
      </c>
      <c r="V77">
        <v>7</v>
      </c>
      <c r="W77">
        <v>4</v>
      </c>
      <c r="X77">
        <v>10</v>
      </c>
      <c r="Y77">
        <v>10</v>
      </c>
      <c r="Z77">
        <v>10</v>
      </c>
      <c r="AA77">
        <v>6</v>
      </c>
      <c r="AB77">
        <v>5</v>
      </c>
      <c r="AC77">
        <v>3</v>
      </c>
      <c r="AD77">
        <v>1</v>
      </c>
      <c r="AE77">
        <v>0</v>
      </c>
    </row>
    <row r="78" spans="1:31" x14ac:dyDescent="0.25">
      <c r="A78" t="s">
        <v>31</v>
      </c>
      <c r="B78" s="2">
        <v>45584</v>
      </c>
      <c r="C78" t="s">
        <v>50</v>
      </c>
      <c r="D78" t="s">
        <v>49</v>
      </c>
      <c r="E78" t="s">
        <v>42</v>
      </c>
      <c r="F78">
        <v>1.8</v>
      </c>
      <c r="G78">
        <v>0.7</v>
      </c>
      <c r="H78">
        <v>49</v>
      </c>
      <c r="I78">
        <v>51</v>
      </c>
      <c r="J78">
        <v>453</v>
      </c>
      <c r="K78">
        <v>470</v>
      </c>
      <c r="L78">
        <v>346</v>
      </c>
      <c r="M78">
        <v>361</v>
      </c>
      <c r="N78">
        <v>2</v>
      </c>
      <c r="O78">
        <v>0</v>
      </c>
      <c r="P78" t="s">
        <v>35</v>
      </c>
      <c r="Q78">
        <v>0</v>
      </c>
      <c r="R78">
        <v>0</v>
      </c>
      <c r="S78" t="s">
        <v>36</v>
      </c>
      <c r="T78">
        <v>13</v>
      </c>
      <c r="U78">
        <v>6</v>
      </c>
      <c r="V78">
        <v>4</v>
      </c>
      <c r="W78">
        <v>1</v>
      </c>
      <c r="X78">
        <v>12</v>
      </c>
      <c r="Y78">
        <v>11</v>
      </c>
      <c r="Z78">
        <v>7</v>
      </c>
      <c r="AA78">
        <v>4</v>
      </c>
      <c r="AB78">
        <v>1</v>
      </c>
      <c r="AC78">
        <v>1</v>
      </c>
      <c r="AD78">
        <v>0</v>
      </c>
      <c r="AE78">
        <v>1</v>
      </c>
    </row>
    <row r="79" spans="1:31" x14ac:dyDescent="0.25">
      <c r="A79" t="s">
        <v>31</v>
      </c>
      <c r="B79" s="2">
        <v>45585</v>
      </c>
      <c r="C79" t="s">
        <v>53</v>
      </c>
      <c r="D79" t="s">
        <v>43</v>
      </c>
      <c r="E79" t="s">
        <v>58</v>
      </c>
      <c r="F79">
        <v>0.8</v>
      </c>
      <c r="G79">
        <v>1.6</v>
      </c>
      <c r="H79">
        <v>23</v>
      </c>
      <c r="I79">
        <v>77</v>
      </c>
      <c r="J79">
        <v>237</v>
      </c>
      <c r="K79">
        <v>795</v>
      </c>
      <c r="L79">
        <v>158</v>
      </c>
      <c r="M79">
        <v>686</v>
      </c>
      <c r="N79">
        <v>1</v>
      </c>
      <c r="O79">
        <v>2</v>
      </c>
      <c r="P79" t="s">
        <v>40</v>
      </c>
      <c r="Q79">
        <v>1</v>
      </c>
      <c r="R79">
        <v>1</v>
      </c>
      <c r="S79" t="s">
        <v>36</v>
      </c>
      <c r="T79">
        <v>3</v>
      </c>
      <c r="U79">
        <v>22</v>
      </c>
      <c r="V79">
        <v>2</v>
      </c>
      <c r="W79">
        <v>7</v>
      </c>
      <c r="X79">
        <v>8</v>
      </c>
      <c r="Y79">
        <v>5</v>
      </c>
      <c r="Z79">
        <v>1</v>
      </c>
      <c r="AA79">
        <v>18</v>
      </c>
      <c r="AB79">
        <v>4</v>
      </c>
      <c r="AC79">
        <v>1</v>
      </c>
      <c r="AD79">
        <v>0</v>
      </c>
      <c r="AE79">
        <v>0</v>
      </c>
    </row>
    <row r="80" spans="1:31" x14ac:dyDescent="0.25">
      <c r="A80" t="s">
        <v>31</v>
      </c>
      <c r="B80" s="2">
        <v>45585</v>
      </c>
      <c r="C80" t="s">
        <v>56</v>
      </c>
      <c r="D80" t="s">
        <v>39</v>
      </c>
      <c r="E80" t="s">
        <v>57</v>
      </c>
      <c r="F80">
        <v>1.9</v>
      </c>
      <c r="G80">
        <v>1</v>
      </c>
      <c r="H80">
        <v>43</v>
      </c>
      <c r="I80">
        <v>57</v>
      </c>
      <c r="J80">
        <v>439</v>
      </c>
      <c r="K80">
        <v>579</v>
      </c>
      <c r="L80">
        <v>345</v>
      </c>
      <c r="M80">
        <v>499</v>
      </c>
      <c r="N80">
        <v>2</v>
      </c>
      <c r="O80">
        <v>1</v>
      </c>
      <c r="P80" t="s">
        <v>35</v>
      </c>
      <c r="Q80">
        <v>1</v>
      </c>
      <c r="R80">
        <v>0</v>
      </c>
      <c r="S80" t="s">
        <v>35</v>
      </c>
      <c r="T80">
        <v>9</v>
      </c>
      <c r="U80">
        <v>12</v>
      </c>
      <c r="V80">
        <v>5</v>
      </c>
      <c r="W80">
        <v>2</v>
      </c>
      <c r="X80">
        <v>12</v>
      </c>
      <c r="Y80">
        <v>13</v>
      </c>
      <c r="Z80">
        <v>1</v>
      </c>
      <c r="AA80">
        <v>6</v>
      </c>
      <c r="AB80">
        <v>4</v>
      </c>
      <c r="AC80">
        <v>3</v>
      </c>
      <c r="AD80">
        <v>0</v>
      </c>
      <c r="AE80">
        <v>0</v>
      </c>
    </row>
    <row r="81" spans="1:31" x14ac:dyDescent="0.25">
      <c r="A81" t="s">
        <v>31</v>
      </c>
      <c r="B81" s="2">
        <v>45586</v>
      </c>
      <c r="C81" t="s">
        <v>32</v>
      </c>
      <c r="D81" t="s">
        <v>48</v>
      </c>
      <c r="E81" t="s">
        <v>55</v>
      </c>
      <c r="F81">
        <v>1.7</v>
      </c>
      <c r="G81">
        <v>1</v>
      </c>
      <c r="H81">
        <v>51</v>
      </c>
      <c r="I81">
        <v>49</v>
      </c>
      <c r="J81">
        <v>493</v>
      </c>
      <c r="K81">
        <v>482</v>
      </c>
      <c r="L81">
        <v>391</v>
      </c>
      <c r="M81">
        <v>375</v>
      </c>
      <c r="N81">
        <v>1</v>
      </c>
      <c r="O81">
        <v>0</v>
      </c>
      <c r="P81" t="s">
        <v>35</v>
      </c>
      <c r="Q81">
        <v>0</v>
      </c>
      <c r="R81">
        <v>0</v>
      </c>
      <c r="S81" t="s">
        <v>36</v>
      </c>
      <c r="T81">
        <v>20</v>
      </c>
      <c r="U81">
        <v>20</v>
      </c>
      <c r="V81">
        <v>6</v>
      </c>
      <c r="W81">
        <v>7</v>
      </c>
      <c r="X81">
        <v>9</v>
      </c>
      <c r="Y81">
        <v>12</v>
      </c>
      <c r="Z81">
        <v>6</v>
      </c>
      <c r="AA81">
        <v>6</v>
      </c>
      <c r="AB81">
        <v>2</v>
      </c>
      <c r="AC81">
        <v>3</v>
      </c>
      <c r="AD81">
        <v>0</v>
      </c>
      <c r="AE81">
        <v>0</v>
      </c>
    </row>
    <row r="82" spans="1:31" x14ac:dyDescent="0.25">
      <c r="A82" t="s">
        <v>31</v>
      </c>
      <c r="B82" s="2">
        <v>45590</v>
      </c>
      <c r="C82" t="s">
        <v>32</v>
      </c>
      <c r="D82" t="s">
        <v>59</v>
      </c>
      <c r="E82" t="s">
        <v>48</v>
      </c>
      <c r="F82">
        <v>0.8</v>
      </c>
      <c r="G82">
        <v>1.7</v>
      </c>
      <c r="H82">
        <v>65</v>
      </c>
      <c r="I82">
        <v>35</v>
      </c>
      <c r="J82">
        <v>615</v>
      </c>
      <c r="K82">
        <v>338</v>
      </c>
      <c r="L82">
        <v>518</v>
      </c>
      <c r="M82">
        <v>240</v>
      </c>
      <c r="N82">
        <v>1</v>
      </c>
      <c r="O82">
        <v>3</v>
      </c>
      <c r="P82" t="s">
        <v>40</v>
      </c>
      <c r="Q82">
        <v>1</v>
      </c>
      <c r="R82">
        <v>1</v>
      </c>
      <c r="S82" t="s">
        <v>36</v>
      </c>
      <c r="T82">
        <v>11</v>
      </c>
      <c r="U82">
        <v>20</v>
      </c>
      <c r="V82">
        <v>1</v>
      </c>
      <c r="W82">
        <v>5</v>
      </c>
      <c r="X82">
        <v>16</v>
      </c>
      <c r="Y82">
        <v>9</v>
      </c>
      <c r="Z82">
        <v>6</v>
      </c>
      <c r="AA82">
        <v>7</v>
      </c>
      <c r="AB82">
        <v>5</v>
      </c>
      <c r="AC82">
        <v>2</v>
      </c>
      <c r="AD82">
        <v>0</v>
      </c>
      <c r="AE82">
        <v>0</v>
      </c>
    </row>
    <row r="83" spans="1:31" x14ac:dyDescent="0.25">
      <c r="A83" t="s">
        <v>31</v>
      </c>
      <c r="B83" s="2">
        <v>45591</v>
      </c>
      <c r="C83" t="s">
        <v>41</v>
      </c>
      <c r="D83" t="s">
        <v>52</v>
      </c>
      <c r="E83" t="s">
        <v>49</v>
      </c>
      <c r="F83">
        <v>1.8</v>
      </c>
      <c r="G83">
        <v>0.3</v>
      </c>
      <c r="H83">
        <v>57</v>
      </c>
      <c r="I83">
        <v>43</v>
      </c>
      <c r="J83">
        <v>475</v>
      </c>
      <c r="K83">
        <v>365</v>
      </c>
      <c r="L83">
        <v>383</v>
      </c>
      <c r="M83">
        <v>288</v>
      </c>
      <c r="N83">
        <v>1</v>
      </c>
      <c r="O83">
        <v>1</v>
      </c>
      <c r="P83" t="s">
        <v>36</v>
      </c>
      <c r="Q83">
        <v>0</v>
      </c>
      <c r="R83">
        <v>0</v>
      </c>
      <c r="S83" t="s">
        <v>36</v>
      </c>
      <c r="T83">
        <v>18</v>
      </c>
      <c r="U83">
        <v>11</v>
      </c>
      <c r="V83">
        <v>8</v>
      </c>
      <c r="W83">
        <v>3</v>
      </c>
      <c r="X83">
        <v>12</v>
      </c>
      <c r="Y83">
        <v>14</v>
      </c>
      <c r="Z83">
        <v>9</v>
      </c>
      <c r="AA83">
        <v>7</v>
      </c>
      <c r="AB83">
        <v>7</v>
      </c>
      <c r="AC83">
        <v>6</v>
      </c>
      <c r="AD83">
        <v>0</v>
      </c>
      <c r="AE83">
        <v>0</v>
      </c>
    </row>
    <row r="84" spans="1:31" x14ac:dyDescent="0.25">
      <c r="A84" t="s">
        <v>31</v>
      </c>
      <c r="B84" s="2">
        <v>45591</v>
      </c>
      <c r="C84" t="s">
        <v>41</v>
      </c>
      <c r="D84" t="s">
        <v>54</v>
      </c>
      <c r="E84" t="s">
        <v>38</v>
      </c>
      <c r="F84">
        <v>4</v>
      </c>
      <c r="G84">
        <v>1.3</v>
      </c>
      <c r="H84">
        <v>65</v>
      </c>
      <c r="I84">
        <v>35</v>
      </c>
      <c r="J84">
        <v>612</v>
      </c>
      <c r="K84">
        <v>328</v>
      </c>
      <c r="L84">
        <v>499</v>
      </c>
      <c r="M84">
        <v>220</v>
      </c>
      <c r="N84">
        <v>4</v>
      </c>
      <c r="O84">
        <v>3</v>
      </c>
      <c r="P84" t="s">
        <v>35</v>
      </c>
      <c r="Q84">
        <v>2</v>
      </c>
      <c r="R84">
        <v>2</v>
      </c>
      <c r="S84" t="s">
        <v>36</v>
      </c>
      <c r="T84">
        <v>20</v>
      </c>
      <c r="U84">
        <v>11</v>
      </c>
      <c r="V84">
        <v>9</v>
      </c>
      <c r="W84">
        <v>5</v>
      </c>
      <c r="X84">
        <v>7</v>
      </c>
      <c r="Y84">
        <v>10</v>
      </c>
      <c r="Z84">
        <v>5</v>
      </c>
      <c r="AA84">
        <v>5</v>
      </c>
      <c r="AB84">
        <v>0</v>
      </c>
      <c r="AC84">
        <v>1</v>
      </c>
      <c r="AD84">
        <v>0</v>
      </c>
      <c r="AE84">
        <v>1</v>
      </c>
    </row>
    <row r="85" spans="1:31" x14ac:dyDescent="0.25">
      <c r="A85" t="s">
        <v>31</v>
      </c>
      <c r="B85" s="2">
        <v>45591</v>
      </c>
      <c r="C85" t="s">
        <v>41</v>
      </c>
      <c r="D85" t="s">
        <v>45</v>
      </c>
      <c r="E85" t="s">
        <v>43</v>
      </c>
      <c r="F85">
        <v>1.3</v>
      </c>
      <c r="G85">
        <v>1.3</v>
      </c>
      <c r="H85">
        <v>51</v>
      </c>
      <c r="I85">
        <v>49</v>
      </c>
      <c r="J85">
        <v>500</v>
      </c>
      <c r="K85">
        <v>480</v>
      </c>
      <c r="L85">
        <v>417</v>
      </c>
      <c r="M85">
        <v>388</v>
      </c>
      <c r="N85">
        <v>2</v>
      </c>
      <c r="O85">
        <v>2</v>
      </c>
      <c r="P85" t="s">
        <v>36</v>
      </c>
      <c r="Q85">
        <v>1</v>
      </c>
      <c r="R85">
        <v>0</v>
      </c>
      <c r="S85" t="s">
        <v>35</v>
      </c>
      <c r="T85">
        <v>19</v>
      </c>
      <c r="U85">
        <v>14</v>
      </c>
      <c r="V85">
        <v>6</v>
      </c>
      <c r="W85">
        <v>7</v>
      </c>
      <c r="X85">
        <v>12</v>
      </c>
      <c r="Y85">
        <v>10</v>
      </c>
      <c r="Z85">
        <v>9</v>
      </c>
      <c r="AA85">
        <v>6</v>
      </c>
      <c r="AB85">
        <v>3</v>
      </c>
      <c r="AC85">
        <v>3</v>
      </c>
      <c r="AD85">
        <v>0</v>
      </c>
      <c r="AE85">
        <v>0</v>
      </c>
    </row>
    <row r="86" spans="1:31" x14ac:dyDescent="0.25">
      <c r="A86" t="s">
        <v>31</v>
      </c>
      <c r="B86" s="2">
        <v>45591</v>
      </c>
      <c r="C86" t="s">
        <v>41</v>
      </c>
      <c r="D86" t="s">
        <v>58</v>
      </c>
      <c r="E86" t="s">
        <v>47</v>
      </c>
      <c r="F86">
        <v>2.9</v>
      </c>
      <c r="G86">
        <v>0.2</v>
      </c>
      <c r="H86">
        <v>57</v>
      </c>
      <c r="I86">
        <v>43</v>
      </c>
      <c r="J86">
        <v>660</v>
      </c>
      <c r="K86">
        <v>503</v>
      </c>
      <c r="L86">
        <v>595</v>
      </c>
      <c r="M86">
        <v>454</v>
      </c>
      <c r="N86">
        <v>1</v>
      </c>
      <c r="O86">
        <v>0</v>
      </c>
      <c r="P86" t="s">
        <v>35</v>
      </c>
      <c r="Q86">
        <v>1</v>
      </c>
      <c r="R86">
        <v>0</v>
      </c>
      <c r="S86" t="s">
        <v>35</v>
      </c>
      <c r="T86">
        <v>22</v>
      </c>
      <c r="U86">
        <v>5</v>
      </c>
      <c r="V86">
        <v>8</v>
      </c>
      <c r="W86">
        <v>2</v>
      </c>
      <c r="X86">
        <v>9</v>
      </c>
      <c r="Y86">
        <v>9</v>
      </c>
      <c r="Z86">
        <v>12</v>
      </c>
      <c r="AA86">
        <v>1</v>
      </c>
      <c r="AB86">
        <v>1</v>
      </c>
      <c r="AC86">
        <v>3</v>
      </c>
      <c r="AD86">
        <v>0</v>
      </c>
      <c r="AE86">
        <v>0</v>
      </c>
    </row>
    <row r="87" spans="1:31" x14ac:dyDescent="0.25">
      <c r="A87" t="s">
        <v>31</v>
      </c>
      <c r="B87" s="2">
        <v>45591</v>
      </c>
      <c r="C87" t="s">
        <v>50</v>
      </c>
      <c r="D87" t="s">
        <v>44</v>
      </c>
      <c r="E87" t="s">
        <v>34</v>
      </c>
      <c r="F87">
        <v>0.8</v>
      </c>
      <c r="G87">
        <v>1.2</v>
      </c>
      <c r="H87">
        <v>40</v>
      </c>
      <c r="I87">
        <v>60</v>
      </c>
      <c r="J87">
        <v>429</v>
      </c>
      <c r="K87">
        <v>638</v>
      </c>
      <c r="L87">
        <v>331</v>
      </c>
      <c r="M87">
        <v>539</v>
      </c>
      <c r="N87">
        <v>1</v>
      </c>
      <c r="O87">
        <v>1</v>
      </c>
      <c r="P87" t="s">
        <v>36</v>
      </c>
      <c r="Q87">
        <v>0</v>
      </c>
      <c r="R87">
        <v>0</v>
      </c>
      <c r="S87" t="s">
        <v>36</v>
      </c>
      <c r="T87">
        <v>10</v>
      </c>
      <c r="U87">
        <v>14</v>
      </c>
      <c r="V87">
        <v>5</v>
      </c>
      <c r="W87">
        <v>3</v>
      </c>
      <c r="X87">
        <v>8</v>
      </c>
      <c r="Y87">
        <v>8</v>
      </c>
      <c r="Z87">
        <v>4</v>
      </c>
      <c r="AA87">
        <v>2</v>
      </c>
      <c r="AB87">
        <v>1</v>
      </c>
      <c r="AC87">
        <v>0</v>
      </c>
      <c r="AD87">
        <v>0</v>
      </c>
      <c r="AE87">
        <v>0</v>
      </c>
    </row>
    <row r="88" spans="1:31" x14ac:dyDescent="0.25">
      <c r="A88" t="s">
        <v>31</v>
      </c>
      <c r="B88" s="2">
        <v>45592</v>
      </c>
      <c r="C88" t="s">
        <v>53</v>
      </c>
      <c r="D88" t="s">
        <v>57</v>
      </c>
      <c r="E88" t="s">
        <v>46</v>
      </c>
      <c r="F88">
        <v>1.6</v>
      </c>
      <c r="G88">
        <v>1.8</v>
      </c>
      <c r="H88">
        <v>50</v>
      </c>
      <c r="I88">
        <v>50</v>
      </c>
      <c r="J88">
        <v>495</v>
      </c>
      <c r="K88">
        <v>495</v>
      </c>
      <c r="L88">
        <v>404</v>
      </c>
      <c r="M88">
        <v>400</v>
      </c>
      <c r="N88">
        <v>2</v>
      </c>
      <c r="O88">
        <v>1</v>
      </c>
      <c r="P88" t="s">
        <v>35</v>
      </c>
      <c r="Q88">
        <v>1</v>
      </c>
      <c r="R88">
        <v>1</v>
      </c>
      <c r="S88" t="s">
        <v>36</v>
      </c>
      <c r="T88">
        <v>17</v>
      </c>
      <c r="U88">
        <v>11</v>
      </c>
      <c r="V88">
        <v>7</v>
      </c>
      <c r="W88">
        <v>3</v>
      </c>
      <c r="X88">
        <v>13</v>
      </c>
      <c r="Y88">
        <v>16</v>
      </c>
      <c r="Z88">
        <v>7</v>
      </c>
      <c r="AA88">
        <v>4</v>
      </c>
      <c r="AB88">
        <v>6</v>
      </c>
      <c r="AC88">
        <v>3</v>
      </c>
      <c r="AD88">
        <v>0</v>
      </c>
      <c r="AE88">
        <v>0</v>
      </c>
    </row>
    <row r="89" spans="1:31" x14ac:dyDescent="0.25">
      <c r="A89" t="s">
        <v>31</v>
      </c>
      <c r="B89" s="2">
        <v>45592</v>
      </c>
      <c r="C89" t="s">
        <v>53</v>
      </c>
      <c r="D89" t="s">
        <v>55</v>
      </c>
      <c r="E89" t="s">
        <v>60</v>
      </c>
      <c r="F89">
        <v>0.8</v>
      </c>
      <c r="G89">
        <v>0.7</v>
      </c>
      <c r="H89">
        <v>34</v>
      </c>
      <c r="I89">
        <v>66</v>
      </c>
      <c r="J89">
        <v>296</v>
      </c>
      <c r="K89">
        <v>571</v>
      </c>
      <c r="L89">
        <v>181</v>
      </c>
      <c r="M89">
        <v>445</v>
      </c>
      <c r="N89">
        <v>1</v>
      </c>
      <c r="O89">
        <v>0</v>
      </c>
      <c r="P89" t="s">
        <v>35</v>
      </c>
      <c r="Q89">
        <v>1</v>
      </c>
      <c r="R89">
        <v>0</v>
      </c>
      <c r="S89" t="s">
        <v>35</v>
      </c>
      <c r="T89">
        <v>14</v>
      </c>
      <c r="U89">
        <v>11</v>
      </c>
      <c r="V89">
        <v>6</v>
      </c>
      <c r="W89">
        <v>3</v>
      </c>
      <c r="X89">
        <v>16</v>
      </c>
      <c r="Y89">
        <v>12</v>
      </c>
      <c r="Z89">
        <v>8</v>
      </c>
      <c r="AA89">
        <v>8</v>
      </c>
      <c r="AB89">
        <v>4</v>
      </c>
      <c r="AC89">
        <v>4</v>
      </c>
      <c r="AD89">
        <v>0</v>
      </c>
      <c r="AE89">
        <v>0</v>
      </c>
    </row>
    <row r="90" spans="1:31" x14ac:dyDescent="0.25">
      <c r="A90" t="s">
        <v>31</v>
      </c>
      <c r="B90" s="2">
        <v>45592</v>
      </c>
      <c r="C90" t="s">
        <v>53</v>
      </c>
      <c r="D90" t="s">
        <v>51</v>
      </c>
      <c r="E90" t="s">
        <v>33</v>
      </c>
      <c r="F90">
        <v>2.8</v>
      </c>
      <c r="G90">
        <v>2.2999999999999998</v>
      </c>
      <c r="H90">
        <v>42</v>
      </c>
      <c r="I90">
        <v>58</v>
      </c>
      <c r="J90">
        <v>436</v>
      </c>
      <c r="K90">
        <v>595</v>
      </c>
      <c r="L90">
        <v>338</v>
      </c>
      <c r="M90">
        <v>486</v>
      </c>
      <c r="N90">
        <v>2</v>
      </c>
      <c r="O90">
        <v>1</v>
      </c>
      <c r="P90" t="s">
        <v>35</v>
      </c>
      <c r="Q90">
        <v>0</v>
      </c>
      <c r="R90">
        <v>0</v>
      </c>
      <c r="S90" t="s">
        <v>36</v>
      </c>
      <c r="T90">
        <v>12</v>
      </c>
      <c r="U90">
        <v>18</v>
      </c>
      <c r="V90">
        <v>3</v>
      </c>
      <c r="W90">
        <v>5</v>
      </c>
      <c r="X90">
        <v>6</v>
      </c>
      <c r="Y90">
        <v>7</v>
      </c>
      <c r="Z90">
        <v>6</v>
      </c>
      <c r="AA90">
        <v>5</v>
      </c>
      <c r="AB90">
        <v>5</v>
      </c>
      <c r="AC90">
        <v>1</v>
      </c>
      <c r="AD90">
        <v>0</v>
      </c>
      <c r="AE90">
        <v>0</v>
      </c>
    </row>
    <row r="91" spans="1:31" x14ac:dyDescent="0.25">
      <c r="A91" t="s">
        <v>31</v>
      </c>
      <c r="B91" s="2">
        <v>45592</v>
      </c>
      <c r="C91" t="s">
        <v>56</v>
      </c>
      <c r="D91" t="s">
        <v>42</v>
      </c>
      <c r="E91" t="s">
        <v>39</v>
      </c>
      <c r="F91">
        <v>0.9</v>
      </c>
      <c r="G91">
        <v>0.8</v>
      </c>
      <c r="H91">
        <v>45</v>
      </c>
      <c r="I91">
        <v>55</v>
      </c>
      <c r="J91">
        <v>415</v>
      </c>
      <c r="K91">
        <v>514</v>
      </c>
      <c r="L91">
        <v>320</v>
      </c>
      <c r="M91">
        <v>411</v>
      </c>
      <c r="N91">
        <v>2</v>
      </c>
      <c r="O91">
        <v>2</v>
      </c>
      <c r="P91" t="s">
        <v>36</v>
      </c>
      <c r="Q91">
        <v>2</v>
      </c>
      <c r="R91">
        <v>1</v>
      </c>
      <c r="S91" t="s">
        <v>35</v>
      </c>
      <c r="T91">
        <v>9</v>
      </c>
      <c r="U91">
        <v>9</v>
      </c>
      <c r="V91">
        <v>3</v>
      </c>
      <c r="W91">
        <v>4</v>
      </c>
      <c r="X91">
        <v>14</v>
      </c>
      <c r="Y91">
        <v>14</v>
      </c>
      <c r="Z91">
        <v>1</v>
      </c>
      <c r="AA91">
        <v>3</v>
      </c>
      <c r="AB91">
        <v>2</v>
      </c>
      <c r="AC91">
        <v>2</v>
      </c>
      <c r="AD91">
        <v>0</v>
      </c>
      <c r="AE91">
        <v>0</v>
      </c>
    </row>
    <row r="92" spans="1:31" x14ac:dyDescent="0.25">
      <c r="A92" t="s">
        <v>31</v>
      </c>
      <c r="B92" s="2">
        <v>45598</v>
      </c>
      <c r="C92" t="s">
        <v>37</v>
      </c>
      <c r="D92" t="s">
        <v>46</v>
      </c>
      <c r="E92" t="s">
        <v>42</v>
      </c>
      <c r="F92">
        <v>0.5</v>
      </c>
      <c r="G92">
        <v>1.1000000000000001</v>
      </c>
      <c r="H92">
        <v>37</v>
      </c>
      <c r="I92">
        <v>63</v>
      </c>
      <c r="J92">
        <v>321</v>
      </c>
      <c r="K92">
        <v>554</v>
      </c>
      <c r="L92">
        <v>218</v>
      </c>
      <c r="M92">
        <v>463</v>
      </c>
      <c r="N92">
        <v>1</v>
      </c>
      <c r="O92">
        <v>0</v>
      </c>
      <c r="P92" t="s">
        <v>35</v>
      </c>
      <c r="Q92">
        <v>1</v>
      </c>
      <c r="R92">
        <v>0</v>
      </c>
      <c r="S92" t="s">
        <v>35</v>
      </c>
      <c r="T92">
        <v>9</v>
      </c>
      <c r="U92">
        <v>10</v>
      </c>
      <c r="V92">
        <v>4</v>
      </c>
      <c r="W92">
        <v>1</v>
      </c>
      <c r="X92">
        <v>16</v>
      </c>
      <c r="Y92">
        <v>18</v>
      </c>
      <c r="Z92">
        <v>4</v>
      </c>
      <c r="AA92">
        <v>6</v>
      </c>
      <c r="AB92">
        <v>4</v>
      </c>
      <c r="AC92">
        <v>4</v>
      </c>
      <c r="AD92">
        <v>0</v>
      </c>
      <c r="AE92">
        <v>0</v>
      </c>
    </row>
    <row r="93" spans="1:31" x14ac:dyDescent="0.25">
      <c r="A93" t="s">
        <v>31</v>
      </c>
      <c r="B93" s="2">
        <v>45598</v>
      </c>
      <c r="C93" t="s">
        <v>41</v>
      </c>
      <c r="D93" t="s">
        <v>49</v>
      </c>
      <c r="E93" t="s">
        <v>58</v>
      </c>
      <c r="F93">
        <v>2</v>
      </c>
      <c r="G93">
        <v>1.6</v>
      </c>
      <c r="H93">
        <v>36</v>
      </c>
      <c r="I93">
        <v>64</v>
      </c>
      <c r="J93">
        <v>362</v>
      </c>
      <c r="K93">
        <v>652</v>
      </c>
      <c r="L93">
        <v>297</v>
      </c>
      <c r="M93">
        <v>570</v>
      </c>
      <c r="N93">
        <v>2</v>
      </c>
      <c r="O93">
        <v>1</v>
      </c>
      <c r="P93" t="s">
        <v>35</v>
      </c>
      <c r="Q93">
        <v>1</v>
      </c>
      <c r="R93">
        <v>0</v>
      </c>
      <c r="S93" t="s">
        <v>35</v>
      </c>
      <c r="T93">
        <v>12</v>
      </c>
      <c r="U93">
        <v>18</v>
      </c>
      <c r="V93">
        <v>6</v>
      </c>
      <c r="W93">
        <v>4</v>
      </c>
      <c r="X93">
        <v>11</v>
      </c>
      <c r="Y93">
        <v>6</v>
      </c>
      <c r="Z93">
        <v>3</v>
      </c>
      <c r="AA93">
        <v>10</v>
      </c>
      <c r="AB93">
        <v>2</v>
      </c>
      <c r="AC93">
        <v>1</v>
      </c>
      <c r="AD93">
        <v>0</v>
      </c>
      <c r="AE93">
        <v>0</v>
      </c>
    </row>
    <row r="94" spans="1:31" x14ac:dyDescent="0.25">
      <c r="A94" t="s">
        <v>31</v>
      </c>
      <c r="B94" s="2">
        <v>45598</v>
      </c>
      <c r="C94" t="s">
        <v>41</v>
      </c>
      <c r="D94" t="s">
        <v>38</v>
      </c>
      <c r="E94" t="s">
        <v>59</v>
      </c>
      <c r="F94">
        <v>1</v>
      </c>
      <c r="G94">
        <v>1.5</v>
      </c>
      <c r="H94">
        <v>43</v>
      </c>
      <c r="I94">
        <v>57</v>
      </c>
      <c r="J94">
        <v>359</v>
      </c>
      <c r="K94">
        <v>475</v>
      </c>
      <c r="L94">
        <v>266</v>
      </c>
      <c r="M94">
        <v>372</v>
      </c>
      <c r="N94">
        <v>1</v>
      </c>
      <c r="O94">
        <v>1</v>
      </c>
      <c r="P94" t="s">
        <v>36</v>
      </c>
      <c r="Q94">
        <v>0</v>
      </c>
      <c r="R94">
        <v>0</v>
      </c>
      <c r="S94" t="s">
        <v>36</v>
      </c>
      <c r="T94">
        <v>14</v>
      </c>
      <c r="U94">
        <v>20</v>
      </c>
      <c r="V94">
        <v>2</v>
      </c>
      <c r="W94">
        <v>6</v>
      </c>
      <c r="X94">
        <v>11</v>
      </c>
      <c r="Y94">
        <v>10</v>
      </c>
      <c r="Z94">
        <v>4</v>
      </c>
      <c r="AA94">
        <v>6</v>
      </c>
      <c r="AB94">
        <v>4</v>
      </c>
      <c r="AC94">
        <v>2</v>
      </c>
      <c r="AD94">
        <v>1</v>
      </c>
      <c r="AE94">
        <v>0</v>
      </c>
    </row>
    <row r="95" spans="1:31" x14ac:dyDescent="0.25">
      <c r="A95" t="s">
        <v>31</v>
      </c>
      <c r="B95" s="2">
        <v>45598</v>
      </c>
      <c r="C95" t="s">
        <v>41</v>
      </c>
      <c r="D95" t="s">
        <v>39</v>
      </c>
      <c r="E95" t="s">
        <v>45</v>
      </c>
      <c r="F95">
        <v>1.6</v>
      </c>
      <c r="G95">
        <v>1</v>
      </c>
      <c r="H95">
        <v>49</v>
      </c>
      <c r="I95">
        <v>51</v>
      </c>
      <c r="J95">
        <v>483</v>
      </c>
      <c r="K95">
        <v>505</v>
      </c>
      <c r="L95">
        <v>389</v>
      </c>
      <c r="M95">
        <v>429</v>
      </c>
      <c r="N95">
        <v>2</v>
      </c>
      <c r="O95">
        <v>1</v>
      </c>
      <c r="P95" t="s">
        <v>35</v>
      </c>
      <c r="Q95">
        <v>0</v>
      </c>
      <c r="R95">
        <v>1</v>
      </c>
      <c r="S95" t="s">
        <v>40</v>
      </c>
      <c r="T95">
        <v>16</v>
      </c>
      <c r="U95">
        <v>13</v>
      </c>
      <c r="V95">
        <v>8</v>
      </c>
      <c r="W95">
        <v>5</v>
      </c>
      <c r="X95">
        <v>10</v>
      </c>
      <c r="Y95">
        <v>18</v>
      </c>
      <c r="Z95">
        <v>10</v>
      </c>
      <c r="AA95">
        <v>7</v>
      </c>
      <c r="AB95">
        <v>1</v>
      </c>
      <c r="AC95">
        <v>1</v>
      </c>
      <c r="AD95">
        <v>0</v>
      </c>
      <c r="AE95">
        <v>0</v>
      </c>
    </row>
    <row r="96" spans="1:31" x14ac:dyDescent="0.25">
      <c r="A96" t="s">
        <v>31</v>
      </c>
      <c r="B96" s="2">
        <v>45598</v>
      </c>
      <c r="C96" t="s">
        <v>41</v>
      </c>
      <c r="D96" t="s">
        <v>48</v>
      </c>
      <c r="E96" t="s">
        <v>51</v>
      </c>
      <c r="F96">
        <v>2.2000000000000002</v>
      </c>
      <c r="G96">
        <v>0.1</v>
      </c>
      <c r="H96">
        <v>54</v>
      </c>
      <c r="I96">
        <v>46</v>
      </c>
      <c r="J96">
        <v>489</v>
      </c>
      <c r="K96">
        <v>423</v>
      </c>
      <c r="L96">
        <v>397</v>
      </c>
      <c r="M96">
        <v>326</v>
      </c>
      <c r="N96">
        <v>3</v>
      </c>
      <c r="O96">
        <v>0</v>
      </c>
      <c r="P96" t="s">
        <v>35</v>
      </c>
      <c r="Q96">
        <v>1</v>
      </c>
      <c r="R96">
        <v>0</v>
      </c>
      <c r="S96" t="s">
        <v>35</v>
      </c>
      <c r="T96">
        <v>19</v>
      </c>
      <c r="U96">
        <v>4</v>
      </c>
      <c r="V96">
        <v>6</v>
      </c>
      <c r="W96">
        <v>2</v>
      </c>
      <c r="X96">
        <v>7</v>
      </c>
      <c r="Y96">
        <v>9</v>
      </c>
      <c r="Z96">
        <v>11</v>
      </c>
      <c r="AA96">
        <v>6</v>
      </c>
      <c r="AB96">
        <v>1</v>
      </c>
      <c r="AC96">
        <v>2</v>
      </c>
      <c r="AD96">
        <v>0</v>
      </c>
      <c r="AE96">
        <v>1</v>
      </c>
    </row>
    <row r="97" spans="1:31" x14ac:dyDescent="0.25">
      <c r="A97" t="s">
        <v>31</v>
      </c>
      <c r="B97" s="2">
        <v>45598</v>
      </c>
      <c r="C97" t="s">
        <v>41</v>
      </c>
      <c r="D97" t="s">
        <v>47</v>
      </c>
      <c r="E97" t="s">
        <v>44</v>
      </c>
      <c r="F97">
        <v>0.7</v>
      </c>
      <c r="G97">
        <v>1.6</v>
      </c>
      <c r="H97">
        <v>65</v>
      </c>
      <c r="I97">
        <v>35</v>
      </c>
      <c r="J97">
        <v>626</v>
      </c>
      <c r="K97">
        <v>340</v>
      </c>
      <c r="L97">
        <v>559</v>
      </c>
      <c r="M97">
        <v>263</v>
      </c>
      <c r="N97">
        <v>1</v>
      </c>
      <c r="O97">
        <v>0</v>
      </c>
      <c r="P97" t="s">
        <v>35</v>
      </c>
      <c r="Q97">
        <v>0</v>
      </c>
      <c r="R97">
        <v>0</v>
      </c>
      <c r="S97" t="s">
        <v>36</v>
      </c>
      <c r="T97">
        <v>9</v>
      </c>
      <c r="U97">
        <v>16</v>
      </c>
      <c r="V97">
        <v>2</v>
      </c>
      <c r="W97">
        <v>5</v>
      </c>
      <c r="X97">
        <v>14</v>
      </c>
      <c r="Y97">
        <v>18</v>
      </c>
      <c r="Z97">
        <v>3</v>
      </c>
      <c r="AA97">
        <v>6</v>
      </c>
      <c r="AB97">
        <v>4</v>
      </c>
      <c r="AC97">
        <v>2</v>
      </c>
      <c r="AD97">
        <v>0</v>
      </c>
      <c r="AE97">
        <v>0</v>
      </c>
    </row>
    <row r="98" spans="1:31" x14ac:dyDescent="0.25">
      <c r="A98" t="s">
        <v>31</v>
      </c>
      <c r="B98" s="2">
        <v>45598</v>
      </c>
      <c r="C98" t="s">
        <v>50</v>
      </c>
      <c r="D98" t="s">
        <v>43</v>
      </c>
      <c r="E98" t="s">
        <v>55</v>
      </c>
      <c r="F98">
        <v>1.5</v>
      </c>
      <c r="G98">
        <v>2.4</v>
      </c>
      <c r="H98">
        <v>57</v>
      </c>
      <c r="I98">
        <v>43</v>
      </c>
      <c r="J98">
        <v>534</v>
      </c>
      <c r="K98">
        <v>403</v>
      </c>
      <c r="L98">
        <v>423</v>
      </c>
      <c r="M98">
        <v>299</v>
      </c>
      <c r="N98">
        <v>2</v>
      </c>
      <c r="O98">
        <v>2</v>
      </c>
      <c r="P98" t="s">
        <v>36</v>
      </c>
      <c r="Q98">
        <v>0</v>
      </c>
      <c r="R98">
        <v>0</v>
      </c>
      <c r="S98" t="s">
        <v>36</v>
      </c>
      <c r="T98">
        <v>11</v>
      </c>
      <c r="U98">
        <v>19</v>
      </c>
      <c r="V98">
        <v>6</v>
      </c>
      <c r="W98">
        <v>7</v>
      </c>
      <c r="X98">
        <v>7</v>
      </c>
      <c r="Y98">
        <v>9</v>
      </c>
      <c r="Z98">
        <v>3</v>
      </c>
      <c r="AA98">
        <v>6</v>
      </c>
      <c r="AB98">
        <v>1</v>
      </c>
      <c r="AC98">
        <v>2</v>
      </c>
      <c r="AD98">
        <v>0</v>
      </c>
      <c r="AE98">
        <v>0</v>
      </c>
    </row>
    <row r="99" spans="1:31" x14ac:dyDescent="0.25">
      <c r="A99" t="s">
        <v>31</v>
      </c>
      <c r="B99" s="2">
        <v>45599</v>
      </c>
      <c r="C99" t="s">
        <v>53</v>
      </c>
      <c r="D99" t="s">
        <v>60</v>
      </c>
      <c r="E99" t="s">
        <v>52</v>
      </c>
      <c r="F99">
        <v>2.4</v>
      </c>
      <c r="G99">
        <v>1.8</v>
      </c>
      <c r="H99">
        <v>51</v>
      </c>
      <c r="I99">
        <v>49</v>
      </c>
      <c r="J99">
        <v>435</v>
      </c>
      <c r="K99">
        <v>420</v>
      </c>
      <c r="L99">
        <v>369</v>
      </c>
      <c r="M99">
        <v>342</v>
      </c>
      <c r="N99">
        <v>4</v>
      </c>
      <c r="O99">
        <v>1</v>
      </c>
      <c r="P99" t="s">
        <v>35</v>
      </c>
      <c r="Q99">
        <v>0</v>
      </c>
      <c r="R99">
        <v>1</v>
      </c>
      <c r="S99" t="s">
        <v>40</v>
      </c>
      <c r="T99">
        <v>16</v>
      </c>
      <c r="U99">
        <v>12</v>
      </c>
      <c r="V99">
        <v>6</v>
      </c>
      <c r="W99">
        <v>1</v>
      </c>
      <c r="X99">
        <v>14</v>
      </c>
      <c r="Y99">
        <v>14</v>
      </c>
      <c r="Z99">
        <v>6</v>
      </c>
      <c r="AA99">
        <v>4</v>
      </c>
      <c r="AB99">
        <v>2</v>
      </c>
      <c r="AC99">
        <v>0</v>
      </c>
      <c r="AD99">
        <v>0</v>
      </c>
      <c r="AE99">
        <v>0</v>
      </c>
    </row>
    <row r="100" spans="1:31" x14ac:dyDescent="0.25">
      <c r="A100" t="s">
        <v>31</v>
      </c>
      <c r="B100" s="2">
        <v>45599</v>
      </c>
      <c r="C100" t="s">
        <v>56</v>
      </c>
      <c r="D100" t="s">
        <v>33</v>
      </c>
      <c r="E100" t="s">
        <v>57</v>
      </c>
      <c r="F100">
        <v>2</v>
      </c>
      <c r="G100">
        <v>1.1000000000000001</v>
      </c>
      <c r="H100">
        <v>46</v>
      </c>
      <c r="I100">
        <v>54</v>
      </c>
      <c r="J100">
        <v>441</v>
      </c>
      <c r="K100">
        <v>512</v>
      </c>
      <c r="L100">
        <v>344</v>
      </c>
      <c r="M100">
        <v>414</v>
      </c>
      <c r="N100">
        <v>1</v>
      </c>
      <c r="O100">
        <v>1</v>
      </c>
      <c r="P100" t="s">
        <v>36</v>
      </c>
      <c r="Q100">
        <v>0</v>
      </c>
      <c r="R100">
        <v>0</v>
      </c>
      <c r="S100" t="s">
        <v>36</v>
      </c>
      <c r="T100">
        <v>11</v>
      </c>
      <c r="U100">
        <v>12</v>
      </c>
      <c r="V100">
        <v>4</v>
      </c>
      <c r="W100">
        <v>3</v>
      </c>
      <c r="X100">
        <v>19</v>
      </c>
      <c r="Y100">
        <v>14</v>
      </c>
      <c r="Z100">
        <v>4</v>
      </c>
      <c r="AA100">
        <v>8</v>
      </c>
      <c r="AB100">
        <v>6</v>
      </c>
      <c r="AC100">
        <v>2</v>
      </c>
      <c r="AD100">
        <v>0</v>
      </c>
      <c r="AE100">
        <v>0</v>
      </c>
    </row>
    <row r="101" spans="1:31" x14ac:dyDescent="0.25">
      <c r="A101" t="s">
        <v>31</v>
      </c>
      <c r="B101" s="2">
        <v>45600</v>
      </c>
      <c r="C101" t="s">
        <v>32</v>
      </c>
      <c r="D101" t="s">
        <v>34</v>
      </c>
      <c r="E101" t="s">
        <v>54</v>
      </c>
      <c r="F101">
        <v>1.3</v>
      </c>
      <c r="G101">
        <v>0.6</v>
      </c>
      <c r="H101">
        <v>68</v>
      </c>
      <c r="I101">
        <v>32</v>
      </c>
      <c r="J101">
        <v>712</v>
      </c>
      <c r="K101">
        <v>338</v>
      </c>
      <c r="L101">
        <v>595</v>
      </c>
      <c r="M101">
        <v>237</v>
      </c>
      <c r="N101">
        <v>2</v>
      </c>
      <c r="O101">
        <v>1</v>
      </c>
      <c r="P101" t="s">
        <v>35</v>
      </c>
      <c r="Q101">
        <v>0</v>
      </c>
      <c r="R101">
        <v>1</v>
      </c>
      <c r="S101" t="s">
        <v>40</v>
      </c>
      <c r="T101">
        <v>26</v>
      </c>
      <c r="U101">
        <v>5</v>
      </c>
      <c r="V101">
        <v>12</v>
      </c>
      <c r="W101">
        <v>2</v>
      </c>
      <c r="X101">
        <v>3</v>
      </c>
      <c r="Y101">
        <v>10</v>
      </c>
      <c r="Z101">
        <v>11</v>
      </c>
      <c r="AA101">
        <v>3</v>
      </c>
      <c r="AB101">
        <v>2</v>
      </c>
      <c r="AC101">
        <v>1</v>
      </c>
      <c r="AD101">
        <v>0</v>
      </c>
      <c r="AE101">
        <v>0</v>
      </c>
    </row>
    <row r="102" spans="1:31" x14ac:dyDescent="0.25">
      <c r="A102" t="s">
        <v>31</v>
      </c>
      <c r="B102" s="2">
        <v>45605</v>
      </c>
      <c r="C102" t="s">
        <v>41</v>
      </c>
      <c r="D102" t="s">
        <v>54</v>
      </c>
      <c r="E102" t="s">
        <v>49</v>
      </c>
      <c r="F102">
        <v>1.5</v>
      </c>
      <c r="G102">
        <v>2.6</v>
      </c>
      <c r="H102">
        <v>51</v>
      </c>
      <c r="I102">
        <v>49</v>
      </c>
      <c r="J102">
        <v>457</v>
      </c>
      <c r="K102">
        <v>434</v>
      </c>
      <c r="L102">
        <v>333</v>
      </c>
      <c r="M102">
        <v>315</v>
      </c>
      <c r="N102">
        <v>3</v>
      </c>
      <c r="O102">
        <v>2</v>
      </c>
      <c r="P102" t="s">
        <v>35</v>
      </c>
      <c r="Q102">
        <v>1</v>
      </c>
      <c r="R102">
        <v>1</v>
      </c>
      <c r="S102" t="s">
        <v>36</v>
      </c>
      <c r="T102">
        <v>12</v>
      </c>
      <c r="U102">
        <v>15</v>
      </c>
      <c r="V102">
        <v>6</v>
      </c>
      <c r="W102">
        <v>3</v>
      </c>
      <c r="X102">
        <v>8</v>
      </c>
      <c r="Y102">
        <v>16</v>
      </c>
      <c r="Z102">
        <v>6</v>
      </c>
      <c r="AA102">
        <v>4</v>
      </c>
      <c r="AB102">
        <v>2</v>
      </c>
      <c r="AC102">
        <v>4</v>
      </c>
      <c r="AD102">
        <v>0</v>
      </c>
      <c r="AE102">
        <v>0</v>
      </c>
    </row>
    <row r="103" spans="1:31" x14ac:dyDescent="0.25">
      <c r="A103" t="s">
        <v>31</v>
      </c>
      <c r="B103" s="2">
        <v>45605</v>
      </c>
      <c r="C103" t="s">
        <v>41</v>
      </c>
      <c r="D103" t="s">
        <v>55</v>
      </c>
      <c r="E103" t="s">
        <v>34</v>
      </c>
      <c r="F103">
        <v>1.5</v>
      </c>
      <c r="G103">
        <v>1.8</v>
      </c>
      <c r="H103">
        <v>36</v>
      </c>
      <c r="I103">
        <v>64</v>
      </c>
      <c r="J103">
        <v>385</v>
      </c>
      <c r="K103">
        <v>676</v>
      </c>
      <c r="L103">
        <v>293</v>
      </c>
      <c r="M103">
        <v>560</v>
      </c>
      <c r="N103">
        <v>0</v>
      </c>
      <c r="O103">
        <v>2</v>
      </c>
      <c r="P103" t="s">
        <v>40</v>
      </c>
      <c r="Q103">
        <v>0</v>
      </c>
      <c r="R103">
        <v>1</v>
      </c>
      <c r="S103" t="s">
        <v>40</v>
      </c>
      <c r="T103">
        <v>13</v>
      </c>
      <c r="U103">
        <v>17</v>
      </c>
      <c r="V103">
        <v>5</v>
      </c>
      <c r="W103">
        <v>7</v>
      </c>
      <c r="X103">
        <v>10</v>
      </c>
      <c r="Y103">
        <v>11</v>
      </c>
      <c r="Z103">
        <v>1</v>
      </c>
      <c r="AA103">
        <v>8</v>
      </c>
      <c r="AB103">
        <v>1</v>
      </c>
      <c r="AC103">
        <v>1</v>
      </c>
      <c r="AD103">
        <v>1</v>
      </c>
      <c r="AE103">
        <v>0</v>
      </c>
    </row>
    <row r="104" spans="1:31" x14ac:dyDescent="0.25">
      <c r="A104" t="s">
        <v>31</v>
      </c>
      <c r="B104" s="2">
        <v>45605</v>
      </c>
      <c r="C104" t="s">
        <v>41</v>
      </c>
      <c r="D104" t="s">
        <v>51</v>
      </c>
      <c r="E104" t="s">
        <v>44</v>
      </c>
      <c r="F104">
        <v>0.8</v>
      </c>
      <c r="G104">
        <v>1.1000000000000001</v>
      </c>
      <c r="H104">
        <v>49</v>
      </c>
      <c r="I104">
        <v>51</v>
      </c>
      <c r="J104">
        <v>492</v>
      </c>
      <c r="K104">
        <v>515</v>
      </c>
      <c r="L104">
        <v>374</v>
      </c>
      <c r="M104">
        <v>384</v>
      </c>
      <c r="N104">
        <v>0</v>
      </c>
      <c r="O104">
        <v>0</v>
      </c>
      <c r="P104" t="s">
        <v>36</v>
      </c>
      <c r="Q104">
        <v>0</v>
      </c>
      <c r="R104">
        <v>0</v>
      </c>
      <c r="S104" t="s">
        <v>36</v>
      </c>
      <c r="T104">
        <v>11</v>
      </c>
      <c r="U104">
        <v>18</v>
      </c>
      <c r="V104">
        <v>6</v>
      </c>
      <c r="W104">
        <v>4</v>
      </c>
      <c r="X104">
        <v>10</v>
      </c>
      <c r="Y104">
        <v>9</v>
      </c>
      <c r="Z104">
        <v>7</v>
      </c>
      <c r="AA104">
        <v>6</v>
      </c>
      <c r="AB104">
        <v>1</v>
      </c>
      <c r="AC104">
        <v>2</v>
      </c>
      <c r="AD104">
        <v>0</v>
      </c>
      <c r="AE104">
        <v>0</v>
      </c>
    </row>
    <row r="105" spans="1:31" x14ac:dyDescent="0.25">
      <c r="A105" t="s">
        <v>31</v>
      </c>
      <c r="B105" s="2">
        <v>45605</v>
      </c>
      <c r="C105" t="s">
        <v>41</v>
      </c>
      <c r="D105" t="s">
        <v>43</v>
      </c>
      <c r="E105" t="s">
        <v>47</v>
      </c>
      <c r="F105">
        <v>1.3</v>
      </c>
      <c r="G105">
        <v>0.6</v>
      </c>
      <c r="H105">
        <v>29</v>
      </c>
      <c r="I105">
        <v>71</v>
      </c>
      <c r="J105">
        <v>299</v>
      </c>
      <c r="K105">
        <v>724</v>
      </c>
      <c r="L105">
        <v>227</v>
      </c>
      <c r="M105">
        <v>635</v>
      </c>
      <c r="N105">
        <v>2</v>
      </c>
      <c r="O105">
        <v>0</v>
      </c>
      <c r="P105" t="s">
        <v>35</v>
      </c>
      <c r="Q105">
        <v>1</v>
      </c>
      <c r="R105">
        <v>0</v>
      </c>
      <c r="S105" t="s">
        <v>35</v>
      </c>
      <c r="T105">
        <v>8</v>
      </c>
      <c r="U105">
        <v>9</v>
      </c>
      <c r="V105">
        <v>4</v>
      </c>
      <c r="W105">
        <v>0</v>
      </c>
      <c r="X105">
        <v>14</v>
      </c>
      <c r="Y105">
        <v>12</v>
      </c>
      <c r="Z105">
        <v>1</v>
      </c>
      <c r="AA105">
        <v>9</v>
      </c>
      <c r="AB105">
        <v>1</v>
      </c>
      <c r="AC105">
        <v>4</v>
      </c>
      <c r="AD105">
        <v>0</v>
      </c>
      <c r="AE105">
        <v>0</v>
      </c>
    </row>
    <row r="106" spans="1:31" x14ac:dyDescent="0.25">
      <c r="A106" t="s">
        <v>31</v>
      </c>
      <c r="B106" s="2">
        <v>45605</v>
      </c>
      <c r="C106" t="s">
        <v>50</v>
      </c>
      <c r="D106" t="s">
        <v>45</v>
      </c>
      <c r="E106" t="s">
        <v>58</v>
      </c>
      <c r="F106">
        <v>2.2999999999999998</v>
      </c>
      <c r="G106">
        <v>2.1</v>
      </c>
      <c r="H106">
        <v>40</v>
      </c>
      <c r="I106">
        <v>60</v>
      </c>
      <c r="J106">
        <v>453</v>
      </c>
      <c r="K106">
        <v>689</v>
      </c>
      <c r="L106">
        <v>390</v>
      </c>
      <c r="M106">
        <v>613</v>
      </c>
      <c r="N106">
        <v>2</v>
      </c>
      <c r="O106">
        <v>1</v>
      </c>
      <c r="P106" t="s">
        <v>35</v>
      </c>
      <c r="Q106">
        <v>0</v>
      </c>
      <c r="R106">
        <v>1</v>
      </c>
      <c r="S106" t="s">
        <v>40</v>
      </c>
      <c r="T106">
        <v>10</v>
      </c>
      <c r="U106">
        <v>15</v>
      </c>
      <c r="V106">
        <v>4</v>
      </c>
      <c r="W106">
        <v>6</v>
      </c>
      <c r="X106">
        <v>12</v>
      </c>
      <c r="Y106">
        <v>10</v>
      </c>
      <c r="Z106">
        <v>0</v>
      </c>
      <c r="AA106">
        <v>4</v>
      </c>
      <c r="AB106">
        <v>3</v>
      </c>
      <c r="AC106">
        <v>3</v>
      </c>
      <c r="AD106">
        <v>0</v>
      </c>
      <c r="AE106">
        <v>0</v>
      </c>
    </row>
    <row r="107" spans="1:31" x14ac:dyDescent="0.25">
      <c r="A107" t="s">
        <v>31</v>
      </c>
      <c r="B107" s="2">
        <v>45605</v>
      </c>
      <c r="C107" t="s">
        <v>32</v>
      </c>
      <c r="D107" t="s">
        <v>39</v>
      </c>
      <c r="E107" t="s">
        <v>52</v>
      </c>
      <c r="F107">
        <v>2</v>
      </c>
      <c r="G107">
        <v>1.2</v>
      </c>
      <c r="H107">
        <v>62</v>
      </c>
      <c r="I107">
        <v>38</v>
      </c>
      <c r="J107">
        <v>644</v>
      </c>
      <c r="K107">
        <v>389</v>
      </c>
      <c r="L107">
        <v>564</v>
      </c>
      <c r="M107">
        <v>306</v>
      </c>
      <c r="N107">
        <v>2</v>
      </c>
      <c r="O107">
        <v>0</v>
      </c>
      <c r="P107" t="s">
        <v>35</v>
      </c>
      <c r="Q107">
        <v>1</v>
      </c>
      <c r="R107">
        <v>0</v>
      </c>
      <c r="S107" t="s">
        <v>35</v>
      </c>
      <c r="T107">
        <v>14</v>
      </c>
      <c r="U107">
        <v>12</v>
      </c>
      <c r="V107">
        <v>5</v>
      </c>
      <c r="W107">
        <v>2</v>
      </c>
      <c r="X107">
        <v>11</v>
      </c>
      <c r="Y107">
        <v>15</v>
      </c>
      <c r="Z107">
        <v>2</v>
      </c>
      <c r="AA107">
        <v>9</v>
      </c>
      <c r="AB107">
        <v>0</v>
      </c>
      <c r="AC107">
        <v>3</v>
      </c>
      <c r="AD107">
        <v>0</v>
      </c>
      <c r="AE107">
        <v>0</v>
      </c>
    </row>
    <row r="108" spans="1:31" x14ac:dyDescent="0.25">
      <c r="A108" t="s">
        <v>31</v>
      </c>
      <c r="B108" s="2">
        <v>45606</v>
      </c>
      <c r="C108" t="s">
        <v>53</v>
      </c>
      <c r="D108" t="s">
        <v>33</v>
      </c>
      <c r="E108" t="s">
        <v>59</v>
      </c>
      <c r="F108">
        <v>0.8</v>
      </c>
      <c r="G108">
        <v>0.6</v>
      </c>
      <c r="H108">
        <v>51</v>
      </c>
      <c r="I108">
        <v>49</v>
      </c>
      <c r="J108">
        <v>534</v>
      </c>
      <c r="K108">
        <v>516</v>
      </c>
      <c r="L108">
        <v>446</v>
      </c>
      <c r="M108">
        <v>421</v>
      </c>
      <c r="N108">
        <v>3</v>
      </c>
      <c r="O108">
        <v>0</v>
      </c>
      <c r="P108" t="s">
        <v>35</v>
      </c>
      <c r="Q108">
        <v>2</v>
      </c>
      <c r="R108">
        <v>0</v>
      </c>
      <c r="S108" t="s">
        <v>35</v>
      </c>
      <c r="T108">
        <v>13</v>
      </c>
      <c r="U108">
        <v>6</v>
      </c>
      <c r="V108">
        <v>3</v>
      </c>
      <c r="W108">
        <v>5</v>
      </c>
      <c r="X108">
        <v>9</v>
      </c>
      <c r="Y108">
        <v>5</v>
      </c>
      <c r="Z108">
        <v>1</v>
      </c>
      <c r="AA108">
        <v>5</v>
      </c>
      <c r="AB108">
        <v>0</v>
      </c>
      <c r="AC108">
        <v>1</v>
      </c>
      <c r="AD108">
        <v>0</v>
      </c>
      <c r="AE108">
        <v>0</v>
      </c>
    </row>
    <row r="109" spans="1:31" x14ac:dyDescent="0.25">
      <c r="A109" t="s">
        <v>31</v>
      </c>
      <c r="B109" s="2">
        <v>45606</v>
      </c>
      <c r="C109" t="s">
        <v>53</v>
      </c>
      <c r="D109" t="s">
        <v>48</v>
      </c>
      <c r="E109" t="s">
        <v>46</v>
      </c>
      <c r="F109">
        <v>0.6</v>
      </c>
      <c r="G109">
        <v>1.6</v>
      </c>
      <c r="H109">
        <v>44</v>
      </c>
      <c r="I109">
        <v>56</v>
      </c>
      <c r="J109">
        <v>429</v>
      </c>
      <c r="K109">
        <v>546</v>
      </c>
      <c r="L109">
        <v>319</v>
      </c>
      <c r="M109">
        <v>453</v>
      </c>
      <c r="N109">
        <v>1</v>
      </c>
      <c r="O109">
        <v>3</v>
      </c>
      <c r="P109" t="s">
        <v>40</v>
      </c>
      <c r="Q109">
        <v>1</v>
      </c>
      <c r="R109">
        <v>0</v>
      </c>
      <c r="S109" t="s">
        <v>35</v>
      </c>
      <c r="T109">
        <v>9</v>
      </c>
      <c r="U109">
        <v>17</v>
      </c>
      <c r="V109">
        <v>3</v>
      </c>
      <c r="W109">
        <v>6</v>
      </c>
      <c r="X109">
        <v>13</v>
      </c>
      <c r="Y109">
        <v>6</v>
      </c>
      <c r="Z109">
        <v>4</v>
      </c>
      <c r="AA109">
        <v>5</v>
      </c>
      <c r="AB109">
        <v>1</v>
      </c>
      <c r="AC109">
        <v>1</v>
      </c>
      <c r="AD109">
        <v>0</v>
      </c>
      <c r="AE109">
        <v>0</v>
      </c>
    </row>
    <row r="110" spans="1:31" x14ac:dyDescent="0.25">
      <c r="A110" t="s">
        <v>31</v>
      </c>
      <c r="B110" s="2">
        <v>45606</v>
      </c>
      <c r="C110" t="s">
        <v>53</v>
      </c>
      <c r="D110" t="s">
        <v>60</v>
      </c>
      <c r="E110" t="s">
        <v>38</v>
      </c>
      <c r="F110">
        <v>1.5</v>
      </c>
      <c r="G110">
        <v>1.6</v>
      </c>
      <c r="H110">
        <v>66</v>
      </c>
      <c r="I110">
        <v>34</v>
      </c>
      <c r="J110">
        <v>609</v>
      </c>
      <c r="K110">
        <v>312</v>
      </c>
      <c r="L110">
        <v>494</v>
      </c>
      <c r="M110">
        <v>210</v>
      </c>
      <c r="N110">
        <v>1</v>
      </c>
      <c r="O110">
        <v>2</v>
      </c>
      <c r="P110" t="s">
        <v>40</v>
      </c>
      <c r="Q110">
        <v>0</v>
      </c>
      <c r="R110">
        <v>2</v>
      </c>
      <c r="S110" t="s">
        <v>40</v>
      </c>
      <c r="T110">
        <v>17</v>
      </c>
      <c r="U110">
        <v>8</v>
      </c>
      <c r="V110">
        <v>5</v>
      </c>
      <c r="W110">
        <v>3</v>
      </c>
      <c r="X110">
        <v>10</v>
      </c>
      <c r="Y110">
        <v>19</v>
      </c>
      <c r="Z110">
        <v>12</v>
      </c>
      <c r="AA110">
        <v>2</v>
      </c>
      <c r="AB110">
        <v>1</v>
      </c>
      <c r="AC110">
        <v>5</v>
      </c>
      <c r="AD110">
        <v>0</v>
      </c>
      <c r="AE110">
        <v>0</v>
      </c>
    </row>
    <row r="111" spans="1:31" x14ac:dyDescent="0.25">
      <c r="A111" t="s">
        <v>31</v>
      </c>
      <c r="B111" s="2">
        <v>45606</v>
      </c>
      <c r="C111" t="s">
        <v>56</v>
      </c>
      <c r="D111" t="s">
        <v>57</v>
      </c>
      <c r="E111" t="s">
        <v>42</v>
      </c>
      <c r="F111">
        <v>1.5</v>
      </c>
      <c r="G111">
        <v>1.5</v>
      </c>
      <c r="H111">
        <v>49</v>
      </c>
      <c r="I111">
        <v>51</v>
      </c>
      <c r="J111">
        <v>447</v>
      </c>
      <c r="K111">
        <v>474</v>
      </c>
      <c r="L111">
        <v>376</v>
      </c>
      <c r="M111">
        <v>400</v>
      </c>
      <c r="N111">
        <v>1</v>
      </c>
      <c r="O111">
        <v>1</v>
      </c>
      <c r="P111" t="s">
        <v>36</v>
      </c>
      <c r="Q111">
        <v>0</v>
      </c>
      <c r="R111">
        <v>0</v>
      </c>
      <c r="S111" t="s">
        <v>36</v>
      </c>
      <c r="T111">
        <v>17</v>
      </c>
      <c r="U111">
        <v>13</v>
      </c>
      <c r="V111">
        <v>3</v>
      </c>
      <c r="W111">
        <v>3</v>
      </c>
      <c r="X111">
        <v>12</v>
      </c>
      <c r="Y111">
        <v>12</v>
      </c>
      <c r="Z111">
        <v>4</v>
      </c>
      <c r="AA111">
        <v>3</v>
      </c>
      <c r="AB111">
        <v>4</v>
      </c>
      <c r="AC111">
        <v>2</v>
      </c>
      <c r="AD111">
        <v>0</v>
      </c>
      <c r="AE111">
        <v>0</v>
      </c>
    </row>
    <row r="112" spans="1:31" x14ac:dyDescent="0.25">
      <c r="A112" t="s">
        <v>31</v>
      </c>
      <c r="B112" s="2">
        <v>45619</v>
      </c>
      <c r="C112" t="s">
        <v>37</v>
      </c>
      <c r="D112" t="s">
        <v>59</v>
      </c>
      <c r="E112" t="s">
        <v>57</v>
      </c>
      <c r="F112">
        <v>1.1000000000000001</v>
      </c>
      <c r="G112">
        <v>2.7</v>
      </c>
      <c r="H112">
        <v>37</v>
      </c>
      <c r="I112">
        <v>63</v>
      </c>
      <c r="J112">
        <v>386</v>
      </c>
      <c r="K112">
        <v>645</v>
      </c>
      <c r="L112">
        <v>286</v>
      </c>
      <c r="M112">
        <v>545</v>
      </c>
      <c r="N112">
        <v>1</v>
      </c>
      <c r="O112">
        <v>2</v>
      </c>
      <c r="P112" t="s">
        <v>40</v>
      </c>
      <c r="Q112">
        <v>0</v>
      </c>
      <c r="R112">
        <v>1</v>
      </c>
      <c r="S112" t="s">
        <v>40</v>
      </c>
      <c r="T112">
        <v>4</v>
      </c>
      <c r="U112">
        <v>16</v>
      </c>
      <c r="V112">
        <v>1</v>
      </c>
      <c r="W112">
        <v>7</v>
      </c>
      <c r="X112">
        <v>15</v>
      </c>
      <c r="Y112">
        <v>12</v>
      </c>
      <c r="Z112">
        <v>2</v>
      </c>
      <c r="AA112">
        <v>9</v>
      </c>
      <c r="AB112">
        <v>4</v>
      </c>
      <c r="AC112">
        <v>3</v>
      </c>
      <c r="AD112">
        <v>0</v>
      </c>
      <c r="AE112">
        <v>0</v>
      </c>
    </row>
    <row r="113" spans="1:31" x14ac:dyDescent="0.25">
      <c r="A113" t="s">
        <v>31</v>
      </c>
      <c r="B113" s="2">
        <v>45619</v>
      </c>
      <c r="C113" t="s">
        <v>41</v>
      </c>
      <c r="D113" t="s">
        <v>42</v>
      </c>
      <c r="E113" t="s">
        <v>48</v>
      </c>
      <c r="F113">
        <v>1.2</v>
      </c>
      <c r="G113">
        <v>0.3</v>
      </c>
      <c r="H113">
        <v>66</v>
      </c>
      <c r="I113">
        <v>34</v>
      </c>
      <c r="J113">
        <v>631</v>
      </c>
      <c r="K113">
        <v>327</v>
      </c>
      <c r="L113">
        <v>560</v>
      </c>
      <c r="M113">
        <v>253</v>
      </c>
      <c r="N113">
        <v>3</v>
      </c>
      <c r="O113">
        <v>0</v>
      </c>
      <c r="P113" t="s">
        <v>35</v>
      </c>
      <c r="Q113">
        <v>1</v>
      </c>
      <c r="R113">
        <v>0</v>
      </c>
      <c r="S113" t="s">
        <v>35</v>
      </c>
      <c r="T113">
        <v>19</v>
      </c>
      <c r="U113">
        <v>7</v>
      </c>
      <c r="V113">
        <v>7</v>
      </c>
      <c r="W113">
        <v>0</v>
      </c>
      <c r="X113">
        <v>10</v>
      </c>
      <c r="Y113">
        <v>1</v>
      </c>
      <c r="Z113">
        <v>8</v>
      </c>
      <c r="AA113">
        <v>1</v>
      </c>
      <c r="AB113">
        <v>3</v>
      </c>
      <c r="AC113">
        <v>2</v>
      </c>
      <c r="AD113">
        <v>0</v>
      </c>
      <c r="AE113">
        <v>0</v>
      </c>
    </row>
    <row r="114" spans="1:31" x14ac:dyDescent="0.25">
      <c r="A114" t="s">
        <v>31</v>
      </c>
      <c r="B114" s="2">
        <v>45619</v>
      </c>
      <c r="C114" t="s">
        <v>41</v>
      </c>
      <c r="D114" t="s">
        <v>52</v>
      </c>
      <c r="E114" t="s">
        <v>55</v>
      </c>
      <c r="F114">
        <v>3</v>
      </c>
      <c r="G114">
        <v>1.3</v>
      </c>
      <c r="H114">
        <v>69</v>
      </c>
      <c r="I114">
        <v>31</v>
      </c>
      <c r="J114">
        <v>658</v>
      </c>
      <c r="K114">
        <v>293</v>
      </c>
      <c r="L114">
        <v>554</v>
      </c>
      <c r="M114">
        <v>193</v>
      </c>
      <c r="N114">
        <v>2</v>
      </c>
      <c r="O114">
        <v>2</v>
      </c>
      <c r="P114" t="s">
        <v>36</v>
      </c>
      <c r="Q114">
        <v>1</v>
      </c>
      <c r="R114">
        <v>2</v>
      </c>
      <c r="S114" t="s">
        <v>40</v>
      </c>
      <c r="T114">
        <v>17</v>
      </c>
      <c r="U114">
        <v>13</v>
      </c>
      <c r="V114">
        <v>5</v>
      </c>
      <c r="W114">
        <v>6</v>
      </c>
      <c r="X114">
        <v>10</v>
      </c>
      <c r="Y114">
        <v>11</v>
      </c>
      <c r="Z114">
        <v>10</v>
      </c>
      <c r="AA114">
        <v>1</v>
      </c>
      <c r="AB114">
        <v>3</v>
      </c>
      <c r="AC114">
        <v>2</v>
      </c>
      <c r="AD114">
        <v>0</v>
      </c>
      <c r="AE114">
        <v>0</v>
      </c>
    </row>
    <row r="115" spans="1:31" x14ac:dyDescent="0.25">
      <c r="A115" t="s">
        <v>31</v>
      </c>
      <c r="B115" s="2">
        <v>45619</v>
      </c>
      <c r="C115" t="s">
        <v>41</v>
      </c>
      <c r="D115" t="s">
        <v>49</v>
      </c>
      <c r="E115" t="s">
        <v>45</v>
      </c>
      <c r="F115">
        <v>1.6</v>
      </c>
      <c r="G115">
        <v>0.9</v>
      </c>
      <c r="H115">
        <v>55</v>
      </c>
      <c r="I115">
        <v>45</v>
      </c>
      <c r="J115">
        <v>542</v>
      </c>
      <c r="K115">
        <v>446</v>
      </c>
      <c r="L115">
        <v>442</v>
      </c>
      <c r="M115">
        <v>358</v>
      </c>
      <c r="N115">
        <v>1</v>
      </c>
      <c r="O115">
        <v>2</v>
      </c>
      <c r="P115" t="s">
        <v>40</v>
      </c>
      <c r="Q115">
        <v>0</v>
      </c>
      <c r="R115">
        <v>1</v>
      </c>
      <c r="S115" t="s">
        <v>40</v>
      </c>
      <c r="T115">
        <v>19</v>
      </c>
      <c r="U115">
        <v>6</v>
      </c>
      <c r="V115">
        <v>5</v>
      </c>
      <c r="W115">
        <v>4</v>
      </c>
      <c r="X115">
        <v>13</v>
      </c>
      <c r="Y115">
        <v>10</v>
      </c>
      <c r="Z115">
        <v>7</v>
      </c>
      <c r="AA115">
        <v>0</v>
      </c>
      <c r="AB115">
        <v>2</v>
      </c>
      <c r="AC115">
        <v>2</v>
      </c>
      <c r="AD115">
        <v>0</v>
      </c>
      <c r="AE115">
        <v>1</v>
      </c>
    </row>
    <row r="116" spans="1:31" x14ac:dyDescent="0.25">
      <c r="A116" t="s">
        <v>31</v>
      </c>
      <c r="B116" s="2">
        <v>45619</v>
      </c>
      <c r="C116" t="s">
        <v>41</v>
      </c>
      <c r="D116" t="s">
        <v>44</v>
      </c>
      <c r="E116" t="s">
        <v>54</v>
      </c>
      <c r="F116">
        <v>1.2</v>
      </c>
      <c r="G116">
        <v>1.1000000000000001</v>
      </c>
      <c r="H116">
        <v>59</v>
      </c>
      <c r="I116">
        <v>41</v>
      </c>
      <c r="J116">
        <v>533</v>
      </c>
      <c r="K116">
        <v>369</v>
      </c>
      <c r="L116">
        <v>440</v>
      </c>
      <c r="M116">
        <v>282</v>
      </c>
      <c r="N116">
        <v>0</v>
      </c>
      <c r="O116">
        <v>0</v>
      </c>
      <c r="P116" t="s">
        <v>36</v>
      </c>
      <c r="Q116">
        <v>0</v>
      </c>
      <c r="R116">
        <v>0</v>
      </c>
      <c r="S116" t="s">
        <v>36</v>
      </c>
      <c r="T116">
        <v>27</v>
      </c>
      <c r="U116">
        <v>9</v>
      </c>
      <c r="V116">
        <v>5</v>
      </c>
      <c r="W116">
        <v>2</v>
      </c>
      <c r="X116">
        <v>8</v>
      </c>
      <c r="Y116">
        <v>10</v>
      </c>
      <c r="Z116">
        <v>10</v>
      </c>
      <c r="AA116">
        <v>4</v>
      </c>
      <c r="AB116">
        <v>0</v>
      </c>
      <c r="AC116">
        <v>0</v>
      </c>
      <c r="AD116">
        <v>0</v>
      </c>
      <c r="AE116">
        <v>1</v>
      </c>
    </row>
    <row r="117" spans="1:31" x14ac:dyDescent="0.25">
      <c r="A117" t="s">
        <v>31</v>
      </c>
      <c r="B117" s="2">
        <v>45619</v>
      </c>
      <c r="C117" t="s">
        <v>41</v>
      </c>
      <c r="D117" t="s">
        <v>34</v>
      </c>
      <c r="E117" t="s">
        <v>43</v>
      </c>
      <c r="F117">
        <v>1</v>
      </c>
      <c r="G117">
        <v>1.3</v>
      </c>
      <c r="H117">
        <v>59</v>
      </c>
      <c r="I117">
        <v>41</v>
      </c>
      <c r="J117">
        <v>603</v>
      </c>
      <c r="K117">
        <v>426</v>
      </c>
      <c r="L117">
        <v>499</v>
      </c>
      <c r="M117">
        <v>349</v>
      </c>
      <c r="N117">
        <v>1</v>
      </c>
      <c r="O117">
        <v>4</v>
      </c>
      <c r="P117" t="s">
        <v>40</v>
      </c>
      <c r="Q117">
        <v>1</v>
      </c>
      <c r="R117">
        <v>1</v>
      </c>
      <c r="S117" t="s">
        <v>36</v>
      </c>
      <c r="T117">
        <v>10</v>
      </c>
      <c r="U117">
        <v>10</v>
      </c>
      <c r="V117">
        <v>3</v>
      </c>
      <c r="W117">
        <v>5</v>
      </c>
      <c r="X117">
        <v>14</v>
      </c>
      <c r="Y117">
        <v>14</v>
      </c>
      <c r="Z117">
        <v>7</v>
      </c>
      <c r="AA117">
        <v>2</v>
      </c>
      <c r="AB117">
        <v>3</v>
      </c>
      <c r="AC117">
        <v>0</v>
      </c>
      <c r="AD117">
        <v>0</v>
      </c>
      <c r="AE117">
        <v>0</v>
      </c>
    </row>
    <row r="118" spans="1:31" x14ac:dyDescent="0.25">
      <c r="A118" t="s">
        <v>31</v>
      </c>
      <c r="B118" s="2">
        <v>45619</v>
      </c>
      <c r="C118" t="s">
        <v>50</v>
      </c>
      <c r="D118" t="s">
        <v>58</v>
      </c>
      <c r="E118" t="s">
        <v>60</v>
      </c>
      <c r="F118">
        <v>2.1</v>
      </c>
      <c r="G118">
        <v>2.5</v>
      </c>
      <c r="H118">
        <v>58</v>
      </c>
      <c r="I118">
        <v>42</v>
      </c>
      <c r="J118">
        <v>618</v>
      </c>
      <c r="K118">
        <v>453</v>
      </c>
      <c r="L118">
        <v>546</v>
      </c>
      <c r="M118">
        <v>373</v>
      </c>
      <c r="N118">
        <v>0</v>
      </c>
      <c r="O118">
        <v>4</v>
      </c>
      <c r="P118" t="s">
        <v>40</v>
      </c>
      <c r="Q118">
        <v>0</v>
      </c>
      <c r="R118">
        <v>2</v>
      </c>
      <c r="S118" t="s">
        <v>40</v>
      </c>
      <c r="T118">
        <v>23</v>
      </c>
      <c r="U118">
        <v>9</v>
      </c>
      <c r="V118">
        <v>5</v>
      </c>
      <c r="W118">
        <v>7</v>
      </c>
      <c r="X118">
        <v>19</v>
      </c>
      <c r="Y118">
        <v>9</v>
      </c>
      <c r="Z118">
        <v>9</v>
      </c>
      <c r="AA118">
        <v>3</v>
      </c>
      <c r="AB118">
        <v>4</v>
      </c>
      <c r="AC118">
        <v>2</v>
      </c>
      <c r="AD118">
        <v>0</v>
      </c>
      <c r="AE118">
        <v>0</v>
      </c>
    </row>
    <row r="119" spans="1:31" x14ac:dyDescent="0.25">
      <c r="A119" t="s">
        <v>31</v>
      </c>
      <c r="B119" s="2">
        <v>45620</v>
      </c>
      <c r="C119" t="s">
        <v>53</v>
      </c>
      <c r="D119" t="s">
        <v>47</v>
      </c>
      <c r="E119" t="s">
        <v>39</v>
      </c>
      <c r="F119">
        <v>1.3</v>
      </c>
      <c r="G119">
        <v>3.1</v>
      </c>
      <c r="H119">
        <v>38</v>
      </c>
      <c r="I119">
        <v>62</v>
      </c>
      <c r="J119">
        <v>396</v>
      </c>
      <c r="K119">
        <v>650</v>
      </c>
      <c r="L119">
        <v>327</v>
      </c>
      <c r="M119">
        <v>559</v>
      </c>
      <c r="N119">
        <v>2</v>
      </c>
      <c r="O119">
        <v>3</v>
      </c>
      <c r="P119" t="s">
        <v>40</v>
      </c>
      <c r="Q119">
        <v>1</v>
      </c>
      <c r="R119">
        <v>1</v>
      </c>
      <c r="S119" t="s">
        <v>36</v>
      </c>
      <c r="T119">
        <v>7</v>
      </c>
      <c r="U119">
        <v>27</v>
      </c>
      <c r="V119">
        <v>5</v>
      </c>
      <c r="W119">
        <v>11</v>
      </c>
      <c r="X119">
        <v>11</v>
      </c>
      <c r="Y119">
        <v>9</v>
      </c>
      <c r="Z119">
        <v>3</v>
      </c>
      <c r="AA119">
        <v>10</v>
      </c>
      <c r="AB119">
        <v>3</v>
      </c>
      <c r="AC119">
        <v>4</v>
      </c>
      <c r="AD119">
        <v>0</v>
      </c>
      <c r="AE119">
        <v>0</v>
      </c>
    </row>
    <row r="120" spans="1:31" x14ac:dyDescent="0.25">
      <c r="A120" t="s">
        <v>31</v>
      </c>
      <c r="B120" s="2">
        <v>45620</v>
      </c>
      <c r="C120" t="s">
        <v>56</v>
      </c>
      <c r="D120" t="s">
        <v>38</v>
      </c>
      <c r="E120" t="s">
        <v>33</v>
      </c>
      <c r="F120">
        <v>1.6</v>
      </c>
      <c r="G120">
        <v>0.8</v>
      </c>
      <c r="H120">
        <v>40</v>
      </c>
      <c r="I120">
        <v>60</v>
      </c>
      <c r="J120">
        <v>462</v>
      </c>
      <c r="K120">
        <v>682</v>
      </c>
      <c r="L120">
        <v>368</v>
      </c>
      <c r="M120">
        <v>592</v>
      </c>
      <c r="N120">
        <v>1</v>
      </c>
      <c r="O120">
        <v>1</v>
      </c>
      <c r="P120" t="s">
        <v>36</v>
      </c>
      <c r="Q120">
        <v>1</v>
      </c>
      <c r="R120">
        <v>1</v>
      </c>
      <c r="S120" t="s">
        <v>36</v>
      </c>
      <c r="T120">
        <v>11</v>
      </c>
      <c r="U120">
        <v>11</v>
      </c>
      <c r="V120">
        <v>6</v>
      </c>
      <c r="W120">
        <v>4</v>
      </c>
      <c r="X120">
        <v>11</v>
      </c>
      <c r="Y120">
        <v>10</v>
      </c>
      <c r="Z120">
        <v>4</v>
      </c>
      <c r="AA120">
        <v>3</v>
      </c>
      <c r="AB120">
        <v>0</v>
      </c>
      <c r="AC120">
        <v>0</v>
      </c>
      <c r="AD120">
        <v>0</v>
      </c>
      <c r="AE120">
        <v>0</v>
      </c>
    </row>
    <row r="121" spans="1:31" x14ac:dyDescent="0.25">
      <c r="A121" t="s">
        <v>31</v>
      </c>
      <c r="B121" s="2">
        <v>45621</v>
      </c>
      <c r="C121" t="s">
        <v>32</v>
      </c>
      <c r="D121" t="s">
        <v>46</v>
      </c>
      <c r="E121" t="s">
        <v>51</v>
      </c>
      <c r="F121">
        <v>1.6</v>
      </c>
      <c r="G121">
        <v>0.9</v>
      </c>
      <c r="H121">
        <v>53</v>
      </c>
      <c r="I121">
        <v>47</v>
      </c>
      <c r="J121">
        <v>576</v>
      </c>
      <c r="K121">
        <v>511</v>
      </c>
      <c r="L121">
        <v>474</v>
      </c>
      <c r="M121">
        <v>414</v>
      </c>
      <c r="N121">
        <v>0</v>
      </c>
      <c r="O121">
        <v>2</v>
      </c>
      <c r="P121" t="s">
        <v>40</v>
      </c>
      <c r="Q121">
        <v>0</v>
      </c>
      <c r="R121">
        <v>1</v>
      </c>
      <c r="S121" t="s">
        <v>40</v>
      </c>
      <c r="T121">
        <v>18</v>
      </c>
      <c r="U121">
        <v>15</v>
      </c>
      <c r="V121">
        <v>2</v>
      </c>
      <c r="W121">
        <v>6</v>
      </c>
      <c r="X121">
        <v>11</v>
      </c>
      <c r="Y121">
        <v>8</v>
      </c>
      <c r="Z121">
        <v>8</v>
      </c>
      <c r="AA121">
        <v>3</v>
      </c>
      <c r="AB121">
        <v>1</v>
      </c>
      <c r="AC121">
        <v>0</v>
      </c>
      <c r="AD121">
        <v>0</v>
      </c>
      <c r="AE121">
        <v>0</v>
      </c>
    </row>
    <row r="122" spans="1:31" x14ac:dyDescent="0.25">
      <c r="A122" t="s">
        <v>31</v>
      </c>
      <c r="B122" s="2">
        <v>45625</v>
      </c>
      <c r="C122" t="s">
        <v>32</v>
      </c>
      <c r="D122" t="s">
        <v>45</v>
      </c>
      <c r="E122" t="s">
        <v>47</v>
      </c>
      <c r="F122">
        <v>1.7</v>
      </c>
      <c r="G122">
        <v>1</v>
      </c>
      <c r="H122">
        <v>53</v>
      </c>
      <c r="I122">
        <v>47</v>
      </c>
      <c r="J122">
        <v>511</v>
      </c>
      <c r="K122">
        <v>459</v>
      </c>
      <c r="L122">
        <v>439</v>
      </c>
      <c r="M122">
        <v>386</v>
      </c>
      <c r="N122">
        <v>1</v>
      </c>
      <c r="O122">
        <v>1</v>
      </c>
      <c r="P122" t="s">
        <v>36</v>
      </c>
      <c r="Q122">
        <v>1</v>
      </c>
      <c r="R122">
        <v>0</v>
      </c>
      <c r="S122" t="s">
        <v>35</v>
      </c>
      <c r="T122">
        <v>22</v>
      </c>
      <c r="U122">
        <v>10</v>
      </c>
      <c r="V122">
        <v>5</v>
      </c>
      <c r="W122">
        <v>2</v>
      </c>
      <c r="X122">
        <v>20</v>
      </c>
      <c r="Y122">
        <v>16</v>
      </c>
      <c r="Z122">
        <v>7</v>
      </c>
      <c r="AA122">
        <v>6</v>
      </c>
      <c r="AB122">
        <v>2</v>
      </c>
      <c r="AC122">
        <v>4</v>
      </c>
      <c r="AD122">
        <v>0</v>
      </c>
      <c r="AE122">
        <v>0</v>
      </c>
    </row>
    <row r="123" spans="1:31" x14ac:dyDescent="0.25">
      <c r="A123" t="s">
        <v>31</v>
      </c>
      <c r="B123" s="2">
        <v>45626</v>
      </c>
      <c r="C123" t="s">
        <v>41</v>
      </c>
      <c r="D123" t="s">
        <v>54</v>
      </c>
      <c r="E123" t="s">
        <v>59</v>
      </c>
      <c r="F123">
        <v>2.4</v>
      </c>
      <c r="G123">
        <v>1.1000000000000001</v>
      </c>
      <c r="H123">
        <v>60</v>
      </c>
      <c r="I123">
        <v>40</v>
      </c>
      <c r="J123">
        <v>627</v>
      </c>
      <c r="K123">
        <v>419</v>
      </c>
      <c r="L123">
        <v>518</v>
      </c>
      <c r="M123">
        <v>310</v>
      </c>
      <c r="N123">
        <v>4</v>
      </c>
      <c r="O123">
        <v>1</v>
      </c>
      <c r="P123" t="s">
        <v>35</v>
      </c>
      <c r="Q123">
        <v>3</v>
      </c>
      <c r="R123">
        <v>1</v>
      </c>
      <c r="S123" t="s">
        <v>35</v>
      </c>
      <c r="T123">
        <v>13</v>
      </c>
      <c r="U123">
        <v>7</v>
      </c>
      <c r="V123">
        <v>6</v>
      </c>
      <c r="W123">
        <v>3</v>
      </c>
      <c r="X123">
        <v>9</v>
      </c>
      <c r="Y123">
        <v>10</v>
      </c>
      <c r="Z123">
        <v>5</v>
      </c>
      <c r="AA123">
        <v>4</v>
      </c>
      <c r="AB123">
        <v>1</v>
      </c>
      <c r="AC123">
        <v>1</v>
      </c>
      <c r="AD123">
        <v>0</v>
      </c>
      <c r="AE123">
        <v>0</v>
      </c>
    </row>
    <row r="124" spans="1:31" x14ac:dyDescent="0.25">
      <c r="A124" t="s">
        <v>31</v>
      </c>
      <c r="B124" s="2">
        <v>45626</v>
      </c>
      <c r="C124" t="s">
        <v>41</v>
      </c>
      <c r="D124" t="s">
        <v>55</v>
      </c>
      <c r="E124" t="s">
        <v>46</v>
      </c>
      <c r="F124">
        <v>1.7</v>
      </c>
      <c r="G124">
        <v>0</v>
      </c>
      <c r="H124">
        <v>49</v>
      </c>
      <c r="I124">
        <v>51</v>
      </c>
      <c r="J124">
        <v>450</v>
      </c>
      <c r="K124">
        <v>471</v>
      </c>
      <c r="L124">
        <v>351</v>
      </c>
      <c r="M124">
        <v>367</v>
      </c>
      <c r="N124">
        <v>1</v>
      </c>
      <c r="O124">
        <v>1</v>
      </c>
      <c r="P124" t="s">
        <v>36</v>
      </c>
      <c r="Q124">
        <v>0</v>
      </c>
      <c r="R124">
        <v>0</v>
      </c>
      <c r="S124" t="s">
        <v>36</v>
      </c>
      <c r="T124">
        <v>16</v>
      </c>
      <c r="U124">
        <v>1</v>
      </c>
      <c r="V124">
        <v>4</v>
      </c>
      <c r="W124">
        <v>0</v>
      </c>
      <c r="X124">
        <v>12</v>
      </c>
      <c r="Y124">
        <v>11</v>
      </c>
      <c r="Z124">
        <v>8</v>
      </c>
      <c r="AA124">
        <v>9</v>
      </c>
      <c r="AB124">
        <v>3</v>
      </c>
      <c r="AC124">
        <v>3</v>
      </c>
      <c r="AD124">
        <v>0</v>
      </c>
      <c r="AE124">
        <v>0</v>
      </c>
    </row>
    <row r="125" spans="1:31" x14ac:dyDescent="0.25">
      <c r="A125" t="s">
        <v>31</v>
      </c>
      <c r="B125" s="2">
        <v>45626</v>
      </c>
      <c r="C125" t="s">
        <v>41</v>
      </c>
      <c r="D125" t="s">
        <v>48</v>
      </c>
      <c r="E125" t="s">
        <v>38</v>
      </c>
      <c r="F125">
        <v>1.6</v>
      </c>
      <c r="G125">
        <v>0.6</v>
      </c>
      <c r="H125">
        <v>45</v>
      </c>
      <c r="I125">
        <v>55</v>
      </c>
      <c r="J125">
        <v>354</v>
      </c>
      <c r="K125">
        <v>438</v>
      </c>
      <c r="L125">
        <v>258</v>
      </c>
      <c r="M125">
        <v>333</v>
      </c>
      <c r="N125">
        <v>1</v>
      </c>
      <c r="O125">
        <v>0</v>
      </c>
      <c r="P125" t="s">
        <v>35</v>
      </c>
      <c r="Q125">
        <v>0</v>
      </c>
      <c r="R125">
        <v>0</v>
      </c>
      <c r="S125" t="s">
        <v>36</v>
      </c>
      <c r="T125">
        <v>12</v>
      </c>
      <c r="U125">
        <v>7</v>
      </c>
      <c r="V125">
        <v>5</v>
      </c>
      <c r="W125">
        <v>3</v>
      </c>
      <c r="X125">
        <v>5</v>
      </c>
      <c r="Y125">
        <v>16</v>
      </c>
      <c r="Z125">
        <v>8</v>
      </c>
      <c r="AA125">
        <v>7</v>
      </c>
      <c r="AB125">
        <v>1</v>
      </c>
      <c r="AC125">
        <v>3</v>
      </c>
      <c r="AD125">
        <v>0</v>
      </c>
      <c r="AE125">
        <v>0</v>
      </c>
    </row>
    <row r="126" spans="1:31" x14ac:dyDescent="0.25">
      <c r="A126" t="s">
        <v>31</v>
      </c>
      <c r="B126" s="2">
        <v>45626</v>
      </c>
      <c r="C126" t="s">
        <v>41</v>
      </c>
      <c r="D126" t="s">
        <v>43</v>
      </c>
      <c r="E126" t="s">
        <v>49</v>
      </c>
      <c r="F126">
        <v>0.5</v>
      </c>
      <c r="G126">
        <v>3.3</v>
      </c>
      <c r="H126">
        <v>60</v>
      </c>
      <c r="I126">
        <v>40</v>
      </c>
      <c r="J126">
        <v>571</v>
      </c>
      <c r="K126">
        <v>375</v>
      </c>
      <c r="L126">
        <v>472</v>
      </c>
      <c r="M126">
        <v>279</v>
      </c>
      <c r="N126">
        <v>2</v>
      </c>
      <c r="O126">
        <v>4</v>
      </c>
      <c r="P126" t="s">
        <v>40</v>
      </c>
      <c r="Q126">
        <v>1</v>
      </c>
      <c r="R126">
        <v>3</v>
      </c>
      <c r="S126" t="s">
        <v>40</v>
      </c>
      <c r="T126">
        <v>10</v>
      </c>
      <c r="U126">
        <v>12</v>
      </c>
      <c r="V126">
        <v>3</v>
      </c>
      <c r="W126">
        <v>8</v>
      </c>
      <c r="X126">
        <v>13</v>
      </c>
      <c r="Y126">
        <v>11</v>
      </c>
      <c r="Z126">
        <v>3</v>
      </c>
      <c r="AA126">
        <v>4</v>
      </c>
      <c r="AB126">
        <v>4</v>
      </c>
      <c r="AC126">
        <v>1</v>
      </c>
      <c r="AD126">
        <v>0</v>
      </c>
      <c r="AE126">
        <v>0</v>
      </c>
    </row>
    <row r="127" spans="1:31" x14ac:dyDescent="0.25">
      <c r="A127" t="s">
        <v>31</v>
      </c>
      <c r="B127" s="2">
        <v>45626</v>
      </c>
      <c r="C127" t="s">
        <v>50</v>
      </c>
      <c r="D127" t="s">
        <v>51</v>
      </c>
      <c r="E127" t="s">
        <v>42</v>
      </c>
      <c r="F127">
        <v>1.5</v>
      </c>
      <c r="G127">
        <v>3.5</v>
      </c>
      <c r="H127">
        <v>40</v>
      </c>
      <c r="I127">
        <v>60</v>
      </c>
      <c r="J127">
        <v>348</v>
      </c>
      <c r="K127">
        <v>526</v>
      </c>
      <c r="L127">
        <v>268</v>
      </c>
      <c r="M127">
        <v>425</v>
      </c>
      <c r="N127">
        <v>2</v>
      </c>
      <c r="O127">
        <v>5</v>
      </c>
      <c r="P127" t="s">
        <v>40</v>
      </c>
      <c r="Q127">
        <v>2</v>
      </c>
      <c r="R127">
        <v>5</v>
      </c>
      <c r="S127" t="s">
        <v>40</v>
      </c>
      <c r="T127">
        <v>12</v>
      </c>
      <c r="U127">
        <v>16</v>
      </c>
      <c r="V127">
        <v>5</v>
      </c>
      <c r="W127">
        <v>7</v>
      </c>
      <c r="X127">
        <v>10</v>
      </c>
      <c r="Y127">
        <v>13</v>
      </c>
      <c r="Z127">
        <v>2</v>
      </c>
      <c r="AA127">
        <v>10</v>
      </c>
      <c r="AB127">
        <v>4</v>
      </c>
      <c r="AC127">
        <v>1</v>
      </c>
      <c r="AD127">
        <v>0</v>
      </c>
      <c r="AE127">
        <v>0</v>
      </c>
    </row>
    <row r="128" spans="1:31" x14ac:dyDescent="0.25">
      <c r="A128" t="s">
        <v>31</v>
      </c>
      <c r="B128" s="2">
        <v>45627</v>
      </c>
      <c r="C128" t="s">
        <v>61</v>
      </c>
      <c r="D128" t="s">
        <v>57</v>
      </c>
      <c r="E128" t="s">
        <v>52</v>
      </c>
      <c r="F128">
        <v>1.6</v>
      </c>
      <c r="G128">
        <v>1.2</v>
      </c>
      <c r="H128">
        <v>64</v>
      </c>
      <c r="I128">
        <v>36</v>
      </c>
      <c r="J128">
        <v>656</v>
      </c>
      <c r="K128">
        <v>370</v>
      </c>
      <c r="L128">
        <v>579</v>
      </c>
      <c r="M128">
        <v>307</v>
      </c>
      <c r="N128">
        <v>3</v>
      </c>
      <c r="O128">
        <v>0</v>
      </c>
      <c r="P128" t="s">
        <v>35</v>
      </c>
      <c r="Q128">
        <v>2</v>
      </c>
      <c r="R128">
        <v>0</v>
      </c>
      <c r="S128" t="s">
        <v>35</v>
      </c>
      <c r="T128">
        <v>17</v>
      </c>
      <c r="U128">
        <v>10</v>
      </c>
      <c r="V128">
        <v>8</v>
      </c>
      <c r="W128">
        <v>4</v>
      </c>
      <c r="X128">
        <v>21</v>
      </c>
      <c r="Y128">
        <v>6</v>
      </c>
      <c r="Z128">
        <v>3</v>
      </c>
      <c r="AA128">
        <v>4</v>
      </c>
      <c r="AB128">
        <v>2</v>
      </c>
      <c r="AC128">
        <v>2</v>
      </c>
      <c r="AD128">
        <v>0</v>
      </c>
      <c r="AE128">
        <v>0</v>
      </c>
    </row>
    <row r="129" spans="1:31" x14ac:dyDescent="0.25">
      <c r="A129" t="s">
        <v>31</v>
      </c>
      <c r="B129" s="2">
        <v>45627</v>
      </c>
      <c r="C129" t="s">
        <v>61</v>
      </c>
      <c r="D129" t="s">
        <v>33</v>
      </c>
      <c r="E129" t="s">
        <v>44</v>
      </c>
      <c r="F129">
        <v>1.1000000000000001</v>
      </c>
      <c r="G129">
        <v>0.6</v>
      </c>
      <c r="H129">
        <v>60</v>
      </c>
      <c r="I129">
        <v>40</v>
      </c>
      <c r="J129">
        <v>653</v>
      </c>
      <c r="K129">
        <v>442</v>
      </c>
      <c r="L129">
        <v>580</v>
      </c>
      <c r="M129">
        <v>372</v>
      </c>
      <c r="N129">
        <v>4</v>
      </c>
      <c r="O129">
        <v>0</v>
      </c>
      <c r="P129" t="s">
        <v>35</v>
      </c>
      <c r="Q129">
        <v>2</v>
      </c>
      <c r="R129">
        <v>0</v>
      </c>
      <c r="S129" t="s">
        <v>35</v>
      </c>
      <c r="T129">
        <v>11</v>
      </c>
      <c r="U129">
        <v>8</v>
      </c>
      <c r="V129">
        <v>5</v>
      </c>
      <c r="W129">
        <v>2</v>
      </c>
      <c r="X129">
        <v>12</v>
      </c>
      <c r="Y129">
        <v>12</v>
      </c>
      <c r="Z129">
        <v>2</v>
      </c>
      <c r="AA129">
        <v>2</v>
      </c>
      <c r="AB129">
        <v>2</v>
      </c>
      <c r="AC129">
        <v>3</v>
      </c>
      <c r="AD129">
        <v>0</v>
      </c>
      <c r="AE129">
        <v>0</v>
      </c>
    </row>
    <row r="130" spans="1:31" x14ac:dyDescent="0.25">
      <c r="A130" t="s">
        <v>31</v>
      </c>
      <c r="B130" s="2">
        <v>45627</v>
      </c>
      <c r="C130" t="s">
        <v>61</v>
      </c>
      <c r="D130" t="s">
        <v>60</v>
      </c>
      <c r="E130" t="s">
        <v>34</v>
      </c>
      <c r="F130">
        <v>0.8</v>
      </c>
      <c r="G130">
        <v>1.5</v>
      </c>
      <c r="H130">
        <v>51</v>
      </c>
      <c r="I130">
        <v>49</v>
      </c>
      <c r="J130">
        <v>532</v>
      </c>
      <c r="K130">
        <v>502</v>
      </c>
      <c r="L130">
        <v>449</v>
      </c>
      <c r="M130">
        <v>409</v>
      </c>
      <c r="N130">
        <v>1</v>
      </c>
      <c r="O130">
        <v>1</v>
      </c>
      <c r="P130" t="s">
        <v>36</v>
      </c>
      <c r="Q130">
        <v>0</v>
      </c>
      <c r="R130">
        <v>0</v>
      </c>
      <c r="S130" t="s">
        <v>36</v>
      </c>
      <c r="T130">
        <v>8</v>
      </c>
      <c r="U130">
        <v>14</v>
      </c>
      <c r="V130">
        <v>3</v>
      </c>
      <c r="W130">
        <v>6</v>
      </c>
      <c r="X130">
        <v>4</v>
      </c>
      <c r="Y130">
        <v>14</v>
      </c>
      <c r="Z130">
        <v>7</v>
      </c>
      <c r="AA130">
        <v>11</v>
      </c>
      <c r="AB130">
        <v>0</v>
      </c>
      <c r="AC130">
        <v>1</v>
      </c>
      <c r="AD130">
        <v>0</v>
      </c>
      <c r="AE130">
        <v>1</v>
      </c>
    </row>
    <row r="131" spans="1:31" x14ac:dyDescent="0.25">
      <c r="A131" t="s">
        <v>31</v>
      </c>
      <c r="B131" s="2">
        <v>45627</v>
      </c>
      <c r="C131" t="s">
        <v>62</v>
      </c>
      <c r="D131" t="s">
        <v>39</v>
      </c>
      <c r="E131" t="s">
        <v>58</v>
      </c>
      <c r="F131">
        <v>3.4</v>
      </c>
      <c r="G131">
        <v>0.8</v>
      </c>
      <c r="H131">
        <v>44</v>
      </c>
      <c r="I131">
        <v>56</v>
      </c>
      <c r="J131">
        <v>459</v>
      </c>
      <c r="K131">
        <v>573</v>
      </c>
      <c r="L131">
        <v>376</v>
      </c>
      <c r="M131">
        <v>498</v>
      </c>
      <c r="N131">
        <v>2</v>
      </c>
      <c r="O131">
        <v>0</v>
      </c>
      <c r="P131" t="s">
        <v>35</v>
      </c>
      <c r="Q131">
        <v>1</v>
      </c>
      <c r="R131">
        <v>0</v>
      </c>
      <c r="S131" t="s">
        <v>35</v>
      </c>
      <c r="T131">
        <v>18</v>
      </c>
      <c r="U131">
        <v>8</v>
      </c>
      <c r="V131">
        <v>7</v>
      </c>
      <c r="W131">
        <v>2</v>
      </c>
      <c r="X131">
        <v>9</v>
      </c>
      <c r="Y131">
        <v>8</v>
      </c>
      <c r="Z131">
        <v>7</v>
      </c>
      <c r="AA131">
        <v>4</v>
      </c>
      <c r="AB131">
        <v>1</v>
      </c>
      <c r="AC131">
        <v>3</v>
      </c>
      <c r="AD131">
        <v>0</v>
      </c>
      <c r="AE131">
        <v>0</v>
      </c>
    </row>
    <row r="132" spans="1:31" x14ac:dyDescent="0.25">
      <c r="A132" t="s">
        <v>31</v>
      </c>
      <c r="B132" s="2">
        <v>45629</v>
      </c>
      <c r="C132" t="s">
        <v>63</v>
      </c>
      <c r="D132" t="s">
        <v>38</v>
      </c>
      <c r="E132" t="s">
        <v>55</v>
      </c>
      <c r="F132">
        <v>0.5</v>
      </c>
      <c r="G132">
        <v>1.6</v>
      </c>
      <c r="H132">
        <v>54</v>
      </c>
      <c r="I132">
        <v>46</v>
      </c>
      <c r="J132">
        <v>563</v>
      </c>
      <c r="K132">
        <v>474</v>
      </c>
      <c r="L132">
        <v>456</v>
      </c>
      <c r="M132">
        <v>371</v>
      </c>
      <c r="N132">
        <v>0</v>
      </c>
      <c r="O132">
        <v>1</v>
      </c>
      <c r="P132" t="s">
        <v>40</v>
      </c>
      <c r="Q132">
        <v>0</v>
      </c>
      <c r="R132">
        <v>0</v>
      </c>
      <c r="S132" t="s">
        <v>36</v>
      </c>
      <c r="T132">
        <v>9</v>
      </c>
      <c r="U132">
        <v>13</v>
      </c>
      <c r="V132">
        <v>2</v>
      </c>
      <c r="W132">
        <v>3</v>
      </c>
      <c r="X132">
        <v>14</v>
      </c>
      <c r="Y132">
        <v>13</v>
      </c>
      <c r="Z132">
        <v>4</v>
      </c>
      <c r="AA132">
        <v>7</v>
      </c>
      <c r="AB132">
        <v>2</v>
      </c>
      <c r="AC132">
        <v>4</v>
      </c>
      <c r="AD132">
        <v>0</v>
      </c>
      <c r="AE132">
        <v>0</v>
      </c>
    </row>
    <row r="133" spans="1:31" x14ac:dyDescent="0.25">
      <c r="A133" t="s">
        <v>31</v>
      </c>
      <c r="B133" s="2">
        <v>45629</v>
      </c>
      <c r="C133" t="s">
        <v>64</v>
      </c>
      <c r="D133" t="s">
        <v>59</v>
      </c>
      <c r="E133" t="s">
        <v>51</v>
      </c>
      <c r="F133">
        <v>1.7</v>
      </c>
      <c r="G133">
        <v>3</v>
      </c>
      <c r="H133">
        <v>39</v>
      </c>
      <c r="I133">
        <v>61</v>
      </c>
      <c r="J133">
        <v>409</v>
      </c>
      <c r="K133">
        <v>649</v>
      </c>
      <c r="L133">
        <v>304</v>
      </c>
      <c r="M133">
        <v>544</v>
      </c>
      <c r="N133">
        <v>3</v>
      </c>
      <c r="O133">
        <v>1</v>
      </c>
      <c r="P133" t="s">
        <v>35</v>
      </c>
      <c r="Q133">
        <v>1</v>
      </c>
      <c r="R133">
        <v>0</v>
      </c>
      <c r="S133" t="s">
        <v>35</v>
      </c>
      <c r="T133">
        <v>8</v>
      </c>
      <c r="U133">
        <v>31</v>
      </c>
      <c r="V133">
        <v>6</v>
      </c>
      <c r="W133">
        <v>10</v>
      </c>
      <c r="X133">
        <v>9</v>
      </c>
      <c r="Y133">
        <v>7</v>
      </c>
      <c r="Z133">
        <v>3</v>
      </c>
      <c r="AA133">
        <v>9</v>
      </c>
      <c r="AB133">
        <v>2</v>
      </c>
      <c r="AC133">
        <v>2</v>
      </c>
      <c r="AD133">
        <v>0</v>
      </c>
      <c r="AE133">
        <v>0</v>
      </c>
    </row>
    <row r="134" spans="1:31" x14ac:dyDescent="0.25">
      <c r="A134" t="s">
        <v>31</v>
      </c>
      <c r="B134" s="2">
        <v>45630</v>
      </c>
      <c r="C134" t="s">
        <v>63</v>
      </c>
      <c r="D134" t="s">
        <v>44</v>
      </c>
      <c r="E134" t="s">
        <v>43</v>
      </c>
      <c r="F134">
        <v>1</v>
      </c>
      <c r="G134">
        <v>0.8</v>
      </c>
      <c r="H134">
        <v>44</v>
      </c>
      <c r="I134">
        <v>56</v>
      </c>
      <c r="J134">
        <v>407</v>
      </c>
      <c r="K134">
        <v>521</v>
      </c>
      <c r="L134">
        <v>317</v>
      </c>
      <c r="M134">
        <v>415</v>
      </c>
      <c r="N134">
        <v>4</v>
      </c>
      <c r="O134">
        <v>0</v>
      </c>
      <c r="P134" t="s">
        <v>35</v>
      </c>
      <c r="Q134">
        <v>2</v>
      </c>
      <c r="R134">
        <v>0</v>
      </c>
      <c r="S134" t="s">
        <v>35</v>
      </c>
      <c r="T134">
        <v>13</v>
      </c>
      <c r="U134">
        <v>6</v>
      </c>
      <c r="V134">
        <v>4</v>
      </c>
      <c r="W134">
        <v>2</v>
      </c>
      <c r="X134">
        <v>10</v>
      </c>
      <c r="Y134">
        <v>8</v>
      </c>
      <c r="Z134">
        <v>3</v>
      </c>
      <c r="AA134">
        <v>4</v>
      </c>
      <c r="AB134">
        <v>2</v>
      </c>
      <c r="AC134">
        <v>0</v>
      </c>
      <c r="AD134">
        <v>0</v>
      </c>
      <c r="AE134">
        <v>0</v>
      </c>
    </row>
    <row r="135" spans="1:31" x14ac:dyDescent="0.25">
      <c r="A135" t="s">
        <v>31</v>
      </c>
      <c r="B135" s="2">
        <v>45630</v>
      </c>
      <c r="C135" t="s">
        <v>63</v>
      </c>
      <c r="D135" t="s">
        <v>58</v>
      </c>
      <c r="E135" t="s">
        <v>48</v>
      </c>
      <c r="F135">
        <v>2.4</v>
      </c>
      <c r="G135">
        <v>1</v>
      </c>
      <c r="H135">
        <v>66</v>
      </c>
      <c r="I135">
        <v>34</v>
      </c>
      <c r="J135">
        <v>620</v>
      </c>
      <c r="K135">
        <v>318</v>
      </c>
      <c r="L135">
        <v>545</v>
      </c>
      <c r="M135">
        <v>245</v>
      </c>
      <c r="N135">
        <v>3</v>
      </c>
      <c r="O135">
        <v>0</v>
      </c>
      <c r="P135" t="s">
        <v>35</v>
      </c>
      <c r="Q135">
        <v>2</v>
      </c>
      <c r="R135">
        <v>0</v>
      </c>
      <c r="S135" t="s">
        <v>35</v>
      </c>
      <c r="T135">
        <v>17</v>
      </c>
      <c r="U135">
        <v>12</v>
      </c>
      <c r="V135">
        <v>7</v>
      </c>
      <c r="W135">
        <v>3</v>
      </c>
      <c r="X135">
        <v>7</v>
      </c>
      <c r="Y135">
        <v>15</v>
      </c>
      <c r="Z135">
        <v>8</v>
      </c>
      <c r="AA135">
        <v>2</v>
      </c>
      <c r="AB135">
        <v>2</v>
      </c>
      <c r="AC135">
        <v>4</v>
      </c>
      <c r="AD135">
        <v>0</v>
      </c>
      <c r="AE135">
        <v>0</v>
      </c>
    </row>
    <row r="136" spans="1:31" x14ac:dyDescent="0.25">
      <c r="A136" t="s">
        <v>31</v>
      </c>
      <c r="B136" s="2">
        <v>45630</v>
      </c>
      <c r="C136" t="s">
        <v>63</v>
      </c>
      <c r="D136" t="s">
        <v>46</v>
      </c>
      <c r="E136" t="s">
        <v>39</v>
      </c>
      <c r="F136">
        <v>2.1</v>
      </c>
      <c r="G136">
        <v>1.9</v>
      </c>
      <c r="H136">
        <v>42</v>
      </c>
      <c r="I136">
        <v>58</v>
      </c>
      <c r="J136">
        <v>402</v>
      </c>
      <c r="K136">
        <v>553</v>
      </c>
      <c r="L136">
        <v>307</v>
      </c>
      <c r="M136">
        <v>473</v>
      </c>
      <c r="N136">
        <v>3</v>
      </c>
      <c r="O136">
        <v>3</v>
      </c>
      <c r="P136" t="s">
        <v>36</v>
      </c>
      <c r="Q136">
        <v>1</v>
      </c>
      <c r="R136">
        <v>0</v>
      </c>
      <c r="S136" t="s">
        <v>35</v>
      </c>
      <c r="T136">
        <v>17</v>
      </c>
      <c r="U136">
        <v>16</v>
      </c>
      <c r="V136">
        <v>6</v>
      </c>
      <c r="W136">
        <v>5</v>
      </c>
      <c r="X136">
        <v>9</v>
      </c>
      <c r="Y136">
        <v>17</v>
      </c>
      <c r="Z136">
        <v>5</v>
      </c>
      <c r="AA136">
        <v>6</v>
      </c>
      <c r="AB136">
        <v>2</v>
      </c>
      <c r="AC136">
        <v>5</v>
      </c>
      <c r="AD136">
        <v>0</v>
      </c>
      <c r="AE136">
        <v>0</v>
      </c>
    </row>
    <row r="137" spans="1:31" x14ac:dyDescent="0.25">
      <c r="A137" t="s">
        <v>31</v>
      </c>
      <c r="B137" s="2">
        <v>45630</v>
      </c>
      <c r="C137" t="s">
        <v>63</v>
      </c>
      <c r="D137" t="s">
        <v>47</v>
      </c>
      <c r="E137" t="s">
        <v>57</v>
      </c>
      <c r="F137">
        <v>1.6</v>
      </c>
      <c r="G137">
        <v>5.2</v>
      </c>
      <c r="H137">
        <v>45</v>
      </c>
      <c r="I137">
        <v>55</v>
      </c>
      <c r="J137">
        <v>467</v>
      </c>
      <c r="K137">
        <v>560</v>
      </c>
      <c r="L137">
        <v>402</v>
      </c>
      <c r="M137">
        <v>508</v>
      </c>
      <c r="N137">
        <v>1</v>
      </c>
      <c r="O137">
        <v>5</v>
      </c>
      <c r="P137" t="s">
        <v>40</v>
      </c>
      <c r="Q137">
        <v>1</v>
      </c>
      <c r="R137">
        <v>3</v>
      </c>
      <c r="S137" t="s">
        <v>40</v>
      </c>
      <c r="T137">
        <v>6</v>
      </c>
      <c r="U137">
        <v>26</v>
      </c>
      <c r="V137">
        <v>4</v>
      </c>
      <c r="W137">
        <v>13</v>
      </c>
      <c r="X137">
        <v>7</v>
      </c>
      <c r="Y137">
        <v>14</v>
      </c>
      <c r="Z137">
        <v>5</v>
      </c>
      <c r="AA137">
        <v>7</v>
      </c>
      <c r="AB137">
        <v>1</v>
      </c>
      <c r="AC137">
        <v>0</v>
      </c>
      <c r="AD137">
        <v>1</v>
      </c>
      <c r="AE137">
        <v>0</v>
      </c>
    </row>
    <row r="138" spans="1:31" x14ac:dyDescent="0.25">
      <c r="A138" t="s">
        <v>31</v>
      </c>
      <c r="B138" s="2">
        <v>45630</v>
      </c>
      <c r="C138" t="s">
        <v>64</v>
      </c>
      <c r="D138" t="s">
        <v>42</v>
      </c>
      <c r="E138" t="s">
        <v>33</v>
      </c>
      <c r="F138">
        <v>2.1</v>
      </c>
      <c r="G138">
        <v>0.2</v>
      </c>
      <c r="H138">
        <v>51</v>
      </c>
      <c r="I138">
        <v>49</v>
      </c>
      <c r="J138">
        <v>508</v>
      </c>
      <c r="K138">
        <v>497</v>
      </c>
      <c r="L138">
        <v>425</v>
      </c>
      <c r="M138">
        <v>425</v>
      </c>
      <c r="N138">
        <v>2</v>
      </c>
      <c r="O138">
        <v>0</v>
      </c>
      <c r="P138" t="s">
        <v>35</v>
      </c>
      <c r="Q138">
        <v>0</v>
      </c>
      <c r="R138">
        <v>0</v>
      </c>
      <c r="S138" t="s">
        <v>36</v>
      </c>
      <c r="T138">
        <v>14</v>
      </c>
      <c r="U138">
        <v>5</v>
      </c>
      <c r="V138">
        <v>6</v>
      </c>
      <c r="W138">
        <v>2</v>
      </c>
      <c r="X138">
        <v>12</v>
      </c>
      <c r="Y138">
        <v>8</v>
      </c>
      <c r="Z138">
        <v>13</v>
      </c>
      <c r="AA138">
        <v>0</v>
      </c>
      <c r="AB138">
        <v>1</v>
      </c>
      <c r="AC138">
        <v>3</v>
      </c>
      <c r="AD138">
        <v>0</v>
      </c>
      <c r="AE138">
        <v>0</v>
      </c>
    </row>
    <row r="139" spans="1:31" x14ac:dyDescent="0.25">
      <c r="A139" t="s">
        <v>31</v>
      </c>
      <c r="B139" s="2">
        <v>45630</v>
      </c>
      <c r="C139" t="s">
        <v>64</v>
      </c>
      <c r="D139" t="s">
        <v>52</v>
      </c>
      <c r="E139" t="s">
        <v>54</v>
      </c>
      <c r="F139">
        <v>2.4</v>
      </c>
      <c r="G139">
        <v>0.9</v>
      </c>
      <c r="H139">
        <v>49</v>
      </c>
      <c r="I139">
        <v>51</v>
      </c>
      <c r="J139">
        <v>427</v>
      </c>
      <c r="K139">
        <v>443</v>
      </c>
      <c r="L139">
        <v>350</v>
      </c>
      <c r="M139">
        <v>360</v>
      </c>
      <c r="N139">
        <v>3</v>
      </c>
      <c r="O139">
        <v>1</v>
      </c>
      <c r="P139" t="s">
        <v>35</v>
      </c>
      <c r="Q139">
        <v>3</v>
      </c>
      <c r="R139">
        <v>0</v>
      </c>
      <c r="S139" t="s">
        <v>35</v>
      </c>
      <c r="T139">
        <v>20</v>
      </c>
      <c r="U139">
        <v>9</v>
      </c>
      <c r="V139">
        <v>10</v>
      </c>
      <c r="W139">
        <v>1</v>
      </c>
      <c r="X139">
        <v>11</v>
      </c>
      <c r="Y139">
        <v>15</v>
      </c>
      <c r="Z139">
        <v>10</v>
      </c>
      <c r="AA139">
        <v>5</v>
      </c>
      <c r="AB139">
        <v>2</v>
      </c>
      <c r="AC139">
        <v>2</v>
      </c>
      <c r="AD139">
        <v>0</v>
      </c>
      <c r="AE139">
        <v>0</v>
      </c>
    </row>
    <row r="140" spans="1:31" x14ac:dyDescent="0.25">
      <c r="A140" t="s">
        <v>31</v>
      </c>
      <c r="B140" s="2">
        <v>45631</v>
      </c>
      <c r="C140" t="s">
        <v>63</v>
      </c>
      <c r="D140" t="s">
        <v>34</v>
      </c>
      <c r="E140" t="s">
        <v>45</v>
      </c>
      <c r="F140">
        <v>1.1000000000000001</v>
      </c>
      <c r="G140">
        <v>1.4</v>
      </c>
      <c r="H140">
        <v>43</v>
      </c>
      <c r="I140">
        <v>57</v>
      </c>
      <c r="J140">
        <v>419</v>
      </c>
      <c r="K140">
        <v>548</v>
      </c>
      <c r="L140">
        <v>330</v>
      </c>
      <c r="M140">
        <v>468</v>
      </c>
      <c r="N140">
        <v>3</v>
      </c>
      <c r="O140">
        <v>1</v>
      </c>
      <c r="P140" t="s">
        <v>35</v>
      </c>
      <c r="Q140">
        <v>1</v>
      </c>
      <c r="R140">
        <v>0</v>
      </c>
      <c r="S140" t="s">
        <v>35</v>
      </c>
      <c r="T140">
        <v>6</v>
      </c>
      <c r="U140">
        <v>13</v>
      </c>
      <c r="V140">
        <v>2</v>
      </c>
      <c r="W140">
        <v>3</v>
      </c>
      <c r="X140">
        <v>7</v>
      </c>
      <c r="Y140">
        <v>8</v>
      </c>
      <c r="Z140">
        <v>5</v>
      </c>
      <c r="AA140">
        <v>6</v>
      </c>
      <c r="AB140">
        <v>2</v>
      </c>
      <c r="AC140">
        <v>2</v>
      </c>
      <c r="AD140">
        <v>0</v>
      </c>
      <c r="AE140">
        <v>0</v>
      </c>
    </row>
    <row r="141" spans="1:31" x14ac:dyDescent="0.25">
      <c r="A141" t="s">
        <v>31</v>
      </c>
      <c r="B141" s="2">
        <v>45631</v>
      </c>
      <c r="C141" t="s">
        <v>64</v>
      </c>
      <c r="D141" t="s">
        <v>49</v>
      </c>
      <c r="E141" t="s">
        <v>60</v>
      </c>
      <c r="F141">
        <v>3.5</v>
      </c>
      <c r="G141">
        <v>0.9</v>
      </c>
      <c r="H141">
        <v>35</v>
      </c>
      <c r="I141">
        <v>65</v>
      </c>
      <c r="J141">
        <v>290</v>
      </c>
      <c r="K141">
        <v>538</v>
      </c>
      <c r="L141">
        <v>194</v>
      </c>
      <c r="M141">
        <v>428</v>
      </c>
      <c r="N141">
        <v>1</v>
      </c>
      <c r="O141">
        <v>0</v>
      </c>
      <c r="P141" t="s">
        <v>35</v>
      </c>
      <c r="Q141">
        <v>1</v>
      </c>
      <c r="R141">
        <v>0</v>
      </c>
      <c r="S141" t="s">
        <v>35</v>
      </c>
      <c r="T141">
        <v>21</v>
      </c>
      <c r="U141">
        <v>12</v>
      </c>
      <c r="V141">
        <v>8</v>
      </c>
      <c r="W141">
        <v>4</v>
      </c>
      <c r="X141">
        <v>15</v>
      </c>
      <c r="Y141">
        <v>8</v>
      </c>
      <c r="Z141">
        <v>5</v>
      </c>
      <c r="AA141">
        <v>9</v>
      </c>
      <c r="AB141">
        <v>2</v>
      </c>
      <c r="AC141">
        <v>2</v>
      </c>
      <c r="AD141">
        <v>0</v>
      </c>
      <c r="AE141">
        <v>0</v>
      </c>
    </row>
    <row r="142" spans="1:31" x14ac:dyDescent="0.25">
      <c r="A142" t="s">
        <v>31</v>
      </c>
      <c r="B142" s="2">
        <v>45633</v>
      </c>
      <c r="C142" t="s">
        <v>41</v>
      </c>
      <c r="D142" t="s">
        <v>52</v>
      </c>
      <c r="E142" t="s">
        <v>47</v>
      </c>
      <c r="F142">
        <v>2.2999999999999998</v>
      </c>
      <c r="G142">
        <v>0.3</v>
      </c>
      <c r="H142">
        <v>47</v>
      </c>
      <c r="I142">
        <v>53</v>
      </c>
      <c r="J142">
        <v>462</v>
      </c>
      <c r="K142">
        <v>524</v>
      </c>
      <c r="L142">
        <v>383</v>
      </c>
      <c r="M142">
        <v>456</v>
      </c>
      <c r="N142">
        <v>1</v>
      </c>
      <c r="O142">
        <v>0</v>
      </c>
      <c r="P142" t="s">
        <v>35</v>
      </c>
      <c r="Q142">
        <v>1</v>
      </c>
      <c r="R142">
        <v>0</v>
      </c>
      <c r="S142" t="s">
        <v>35</v>
      </c>
      <c r="T142">
        <v>18</v>
      </c>
      <c r="U142">
        <v>4</v>
      </c>
      <c r="V142">
        <v>5</v>
      </c>
      <c r="W142">
        <v>0</v>
      </c>
      <c r="X142">
        <v>18</v>
      </c>
      <c r="Y142">
        <v>15</v>
      </c>
      <c r="Z142">
        <v>14</v>
      </c>
      <c r="AA142">
        <v>1</v>
      </c>
      <c r="AB142">
        <v>1</v>
      </c>
      <c r="AC142">
        <v>3</v>
      </c>
      <c r="AD142">
        <v>0</v>
      </c>
      <c r="AE142">
        <v>0</v>
      </c>
    </row>
    <row r="143" spans="1:31" x14ac:dyDescent="0.25">
      <c r="A143" t="s">
        <v>31</v>
      </c>
      <c r="B143" s="2">
        <v>45633</v>
      </c>
      <c r="C143" t="s">
        <v>41</v>
      </c>
      <c r="D143" t="s">
        <v>54</v>
      </c>
      <c r="E143" t="s">
        <v>46</v>
      </c>
      <c r="F143">
        <v>1.2</v>
      </c>
      <c r="G143">
        <v>1.5</v>
      </c>
      <c r="H143">
        <v>43</v>
      </c>
      <c r="I143">
        <v>57</v>
      </c>
      <c r="J143">
        <v>427</v>
      </c>
      <c r="K143">
        <v>555</v>
      </c>
      <c r="L143">
        <v>331</v>
      </c>
      <c r="M143">
        <v>462</v>
      </c>
      <c r="N143">
        <v>4</v>
      </c>
      <c r="O143">
        <v>2</v>
      </c>
      <c r="P143" t="s">
        <v>35</v>
      </c>
      <c r="Q143">
        <v>2</v>
      </c>
      <c r="R143">
        <v>2</v>
      </c>
      <c r="S143" t="s">
        <v>36</v>
      </c>
      <c r="T143">
        <v>11</v>
      </c>
      <c r="U143">
        <v>16</v>
      </c>
      <c r="V143">
        <v>8</v>
      </c>
      <c r="W143">
        <v>3</v>
      </c>
      <c r="X143">
        <v>10</v>
      </c>
      <c r="Y143">
        <v>7</v>
      </c>
      <c r="Z143">
        <v>3</v>
      </c>
      <c r="AA143">
        <v>4</v>
      </c>
      <c r="AB143">
        <v>3</v>
      </c>
      <c r="AC143">
        <v>0</v>
      </c>
      <c r="AD143">
        <v>0</v>
      </c>
      <c r="AE143">
        <v>0</v>
      </c>
    </row>
    <row r="144" spans="1:31" x14ac:dyDescent="0.25">
      <c r="A144" t="s">
        <v>31</v>
      </c>
      <c r="B144" s="2">
        <v>45633</v>
      </c>
      <c r="C144" t="s">
        <v>41</v>
      </c>
      <c r="D144" t="s">
        <v>55</v>
      </c>
      <c r="E144" t="s">
        <v>58</v>
      </c>
      <c r="F144">
        <v>1.3</v>
      </c>
      <c r="G144">
        <v>1.4</v>
      </c>
      <c r="H144">
        <v>32</v>
      </c>
      <c r="I144">
        <v>68</v>
      </c>
      <c r="J144">
        <v>364</v>
      </c>
      <c r="K144">
        <v>762</v>
      </c>
      <c r="L144">
        <v>276</v>
      </c>
      <c r="M144">
        <v>665</v>
      </c>
      <c r="N144">
        <v>2</v>
      </c>
      <c r="O144">
        <v>2</v>
      </c>
      <c r="P144" t="s">
        <v>36</v>
      </c>
      <c r="Q144">
        <v>1</v>
      </c>
      <c r="R144">
        <v>1</v>
      </c>
      <c r="S144" t="s">
        <v>36</v>
      </c>
      <c r="T144">
        <v>12</v>
      </c>
      <c r="U144">
        <v>12</v>
      </c>
      <c r="V144">
        <v>3</v>
      </c>
      <c r="W144">
        <v>4</v>
      </c>
      <c r="X144">
        <v>4</v>
      </c>
      <c r="Y144">
        <v>10</v>
      </c>
      <c r="Z144">
        <v>6</v>
      </c>
      <c r="AA144">
        <v>8</v>
      </c>
      <c r="AB144">
        <v>1</v>
      </c>
      <c r="AC144">
        <v>0</v>
      </c>
      <c r="AD144">
        <v>0</v>
      </c>
      <c r="AE144">
        <v>1</v>
      </c>
    </row>
    <row r="145" spans="1:31" x14ac:dyDescent="0.25">
      <c r="A145" t="s">
        <v>31</v>
      </c>
      <c r="B145" s="2">
        <v>45633</v>
      </c>
      <c r="C145" t="s">
        <v>50</v>
      </c>
      <c r="D145" t="s">
        <v>33</v>
      </c>
      <c r="E145" t="s">
        <v>48</v>
      </c>
      <c r="F145">
        <v>1.6</v>
      </c>
      <c r="G145">
        <v>0.8</v>
      </c>
      <c r="H145">
        <v>71</v>
      </c>
      <c r="I145">
        <v>29</v>
      </c>
      <c r="J145">
        <v>642</v>
      </c>
      <c r="K145">
        <v>263</v>
      </c>
      <c r="L145">
        <v>548</v>
      </c>
      <c r="M145">
        <v>172</v>
      </c>
      <c r="N145">
        <v>2</v>
      </c>
      <c r="O145">
        <v>3</v>
      </c>
      <c r="P145" t="s">
        <v>40</v>
      </c>
      <c r="Q145">
        <v>1</v>
      </c>
      <c r="R145">
        <v>1</v>
      </c>
      <c r="S145" t="s">
        <v>36</v>
      </c>
      <c r="T145">
        <v>17</v>
      </c>
      <c r="U145">
        <v>11</v>
      </c>
      <c r="V145">
        <v>7</v>
      </c>
      <c r="W145">
        <v>3</v>
      </c>
      <c r="X145">
        <v>10</v>
      </c>
      <c r="Y145">
        <v>13</v>
      </c>
      <c r="Z145">
        <v>5</v>
      </c>
      <c r="AA145">
        <v>3</v>
      </c>
      <c r="AB145">
        <v>0</v>
      </c>
      <c r="AC145">
        <v>2</v>
      </c>
      <c r="AD145">
        <v>0</v>
      </c>
      <c r="AE145">
        <v>0</v>
      </c>
    </row>
    <row r="146" spans="1:31" x14ac:dyDescent="0.25">
      <c r="A146" t="s">
        <v>31</v>
      </c>
      <c r="B146" s="2">
        <v>45634</v>
      </c>
      <c r="C146" t="s">
        <v>53</v>
      </c>
      <c r="D146" t="s">
        <v>34</v>
      </c>
      <c r="E146" t="s">
        <v>42</v>
      </c>
      <c r="F146">
        <v>0.2</v>
      </c>
      <c r="G146">
        <v>1.8</v>
      </c>
      <c r="H146">
        <v>34</v>
      </c>
      <c r="I146">
        <v>66</v>
      </c>
      <c r="J146">
        <v>328</v>
      </c>
      <c r="K146">
        <v>650</v>
      </c>
      <c r="L146">
        <v>233</v>
      </c>
      <c r="M146">
        <v>556</v>
      </c>
      <c r="N146">
        <v>1</v>
      </c>
      <c r="O146">
        <v>1</v>
      </c>
      <c r="P146" t="s">
        <v>36</v>
      </c>
      <c r="Q146">
        <v>1</v>
      </c>
      <c r="R146">
        <v>0</v>
      </c>
      <c r="S146" t="s">
        <v>35</v>
      </c>
      <c r="T146">
        <v>2</v>
      </c>
      <c r="U146">
        <v>12</v>
      </c>
      <c r="V146">
        <v>2</v>
      </c>
      <c r="W146">
        <v>4</v>
      </c>
      <c r="X146">
        <v>10</v>
      </c>
      <c r="Y146">
        <v>9</v>
      </c>
      <c r="Z146">
        <v>0</v>
      </c>
      <c r="AA146">
        <v>6</v>
      </c>
      <c r="AB146">
        <v>4</v>
      </c>
      <c r="AC146">
        <v>2</v>
      </c>
      <c r="AD146">
        <v>0</v>
      </c>
      <c r="AE146">
        <v>0</v>
      </c>
    </row>
    <row r="147" spans="1:31" x14ac:dyDescent="0.25">
      <c r="A147" t="s">
        <v>31</v>
      </c>
      <c r="B147" s="2">
        <v>45634</v>
      </c>
      <c r="C147" t="s">
        <v>53</v>
      </c>
      <c r="D147" t="s">
        <v>38</v>
      </c>
      <c r="E147" t="s">
        <v>49</v>
      </c>
      <c r="F147">
        <v>1.3</v>
      </c>
      <c r="G147">
        <v>3.2</v>
      </c>
      <c r="H147">
        <v>44</v>
      </c>
      <c r="I147">
        <v>56</v>
      </c>
      <c r="J147">
        <v>377</v>
      </c>
      <c r="K147">
        <v>488</v>
      </c>
      <c r="L147">
        <v>268</v>
      </c>
      <c r="M147">
        <v>379</v>
      </c>
      <c r="N147">
        <v>1</v>
      </c>
      <c r="O147">
        <v>2</v>
      </c>
      <c r="P147" t="s">
        <v>40</v>
      </c>
      <c r="Q147">
        <v>1</v>
      </c>
      <c r="R147">
        <v>0</v>
      </c>
      <c r="S147" t="s">
        <v>35</v>
      </c>
      <c r="T147">
        <v>18</v>
      </c>
      <c r="U147">
        <v>22</v>
      </c>
      <c r="V147">
        <v>5</v>
      </c>
      <c r="W147">
        <v>6</v>
      </c>
      <c r="X147">
        <v>9</v>
      </c>
      <c r="Y147">
        <v>13</v>
      </c>
      <c r="Z147">
        <v>6</v>
      </c>
      <c r="AA147">
        <v>13</v>
      </c>
      <c r="AB147">
        <v>2</v>
      </c>
      <c r="AC147">
        <v>1</v>
      </c>
      <c r="AD147">
        <v>0</v>
      </c>
      <c r="AE147">
        <v>0</v>
      </c>
    </row>
    <row r="148" spans="1:31" x14ac:dyDescent="0.25">
      <c r="A148" t="s">
        <v>31</v>
      </c>
      <c r="B148" s="2">
        <v>45634</v>
      </c>
      <c r="C148" t="s">
        <v>53</v>
      </c>
      <c r="D148" t="s">
        <v>59</v>
      </c>
      <c r="E148" t="s">
        <v>45</v>
      </c>
      <c r="F148">
        <v>1.3</v>
      </c>
      <c r="G148">
        <v>1.5</v>
      </c>
      <c r="H148">
        <v>56</v>
      </c>
      <c r="I148">
        <v>44</v>
      </c>
      <c r="J148">
        <v>570</v>
      </c>
      <c r="K148">
        <v>457</v>
      </c>
      <c r="L148">
        <v>472</v>
      </c>
      <c r="M148">
        <v>381</v>
      </c>
      <c r="N148">
        <v>2</v>
      </c>
      <c r="O148">
        <v>2</v>
      </c>
      <c r="P148" t="s">
        <v>36</v>
      </c>
      <c r="Q148">
        <v>0</v>
      </c>
      <c r="R148">
        <v>1</v>
      </c>
      <c r="S148" t="s">
        <v>40</v>
      </c>
      <c r="T148">
        <v>10</v>
      </c>
      <c r="U148">
        <v>16</v>
      </c>
      <c r="V148">
        <v>3</v>
      </c>
      <c r="W148">
        <v>7</v>
      </c>
      <c r="X148">
        <v>9</v>
      </c>
      <c r="Y148">
        <v>10</v>
      </c>
      <c r="Z148">
        <v>5</v>
      </c>
      <c r="AA148">
        <v>5</v>
      </c>
      <c r="AB148">
        <v>1</v>
      </c>
      <c r="AC148">
        <v>2</v>
      </c>
      <c r="AD148">
        <v>0</v>
      </c>
      <c r="AE148">
        <v>0</v>
      </c>
    </row>
    <row r="149" spans="1:31" x14ac:dyDescent="0.25">
      <c r="A149" t="s">
        <v>31</v>
      </c>
      <c r="B149" s="2">
        <v>45634</v>
      </c>
      <c r="C149" t="s">
        <v>56</v>
      </c>
      <c r="D149" t="s">
        <v>60</v>
      </c>
      <c r="E149" t="s">
        <v>57</v>
      </c>
      <c r="F149">
        <v>2.8</v>
      </c>
      <c r="G149">
        <v>2.8</v>
      </c>
      <c r="H149">
        <v>39</v>
      </c>
      <c r="I149">
        <v>61</v>
      </c>
      <c r="J149">
        <v>355</v>
      </c>
      <c r="K149">
        <v>556</v>
      </c>
      <c r="L149">
        <v>286</v>
      </c>
      <c r="M149">
        <v>471</v>
      </c>
      <c r="N149">
        <v>3</v>
      </c>
      <c r="O149">
        <v>4</v>
      </c>
      <c r="P149" t="s">
        <v>40</v>
      </c>
      <c r="Q149">
        <v>2</v>
      </c>
      <c r="R149">
        <v>1</v>
      </c>
      <c r="S149" t="s">
        <v>35</v>
      </c>
      <c r="T149">
        <v>13</v>
      </c>
      <c r="U149">
        <v>17</v>
      </c>
      <c r="V149">
        <v>5</v>
      </c>
      <c r="W149">
        <v>8</v>
      </c>
      <c r="X149">
        <v>17</v>
      </c>
      <c r="Y149">
        <v>11</v>
      </c>
      <c r="Z149">
        <v>5</v>
      </c>
      <c r="AA149">
        <v>10</v>
      </c>
      <c r="AB149">
        <v>2</v>
      </c>
      <c r="AC149">
        <v>2</v>
      </c>
      <c r="AD149">
        <v>0</v>
      </c>
      <c r="AE149">
        <v>0</v>
      </c>
    </row>
    <row r="150" spans="1:31" x14ac:dyDescent="0.25">
      <c r="A150" t="s">
        <v>31</v>
      </c>
      <c r="B150" s="2">
        <v>45635</v>
      </c>
      <c r="C150" t="s">
        <v>32</v>
      </c>
      <c r="D150" t="s">
        <v>51</v>
      </c>
      <c r="E150" t="s">
        <v>43</v>
      </c>
      <c r="F150">
        <v>1</v>
      </c>
      <c r="G150">
        <v>1.4</v>
      </c>
      <c r="H150">
        <v>54</v>
      </c>
      <c r="I150">
        <v>46</v>
      </c>
      <c r="J150">
        <v>480</v>
      </c>
      <c r="K150">
        <v>409</v>
      </c>
      <c r="L150">
        <v>375</v>
      </c>
      <c r="M150">
        <v>311</v>
      </c>
      <c r="N150">
        <v>2</v>
      </c>
      <c r="O150">
        <v>1</v>
      </c>
      <c r="P150" t="s">
        <v>35</v>
      </c>
      <c r="Q150">
        <v>0</v>
      </c>
      <c r="R150">
        <v>0</v>
      </c>
      <c r="S150" t="s">
        <v>36</v>
      </c>
      <c r="T150">
        <v>19</v>
      </c>
      <c r="U150">
        <v>19</v>
      </c>
      <c r="V150">
        <v>4</v>
      </c>
      <c r="W150">
        <v>5</v>
      </c>
      <c r="X150">
        <v>12</v>
      </c>
      <c r="Y150">
        <v>17</v>
      </c>
      <c r="Z150">
        <v>11</v>
      </c>
      <c r="AA150">
        <v>0</v>
      </c>
      <c r="AB150">
        <v>5</v>
      </c>
      <c r="AC150">
        <v>4</v>
      </c>
      <c r="AD150">
        <v>0</v>
      </c>
      <c r="AE150">
        <v>0</v>
      </c>
    </row>
    <row r="151" spans="1:31" x14ac:dyDescent="0.25">
      <c r="A151" t="s">
        <v>31</v>
      </c>
      <c r="B151" s="2">
        <v>45640</v>
      </c>
      <c r="C151" t="s">
        <v>41</v>
      </c>
      <c r="D151" t="s">
        <v>42</v>
      </c>
      <c r="E151" t="s">
        <v>44</v>
      </c>
      <c r="F151">
        <v>1.2</v>
      </c>
      <c r="G151">
        <v>0.1</v>
      </c>
      <c r="H151">
        <v>76</v>
      </c>
      <c r="I151">
        <v>24</v>
      </c>
      <c r="J151">
        <v>746</v>
      </c>
      <c r="K151">
        <v>239</v>
      </c>
      <c r="L151">
        <v>666</v>
      </c>
      <c r="M151">
        <v>162</v>
      </c>
      <c r="N151">
        <v>0</v>
      </c>
      <c r="O151">
        <v>0</v>
      </c>
      <c r="P151" t="s">
        <v>36</v>
      </c>
      <c r="Q151">
        <v>0</v>
      </c>
      <c r="R151">
        <v>0</v>
      </c>
      <c r="S151" t="s">
        <v>36</v>
      </c>
      <c r="T151">
        <v>13</v>
      </c>
      <c r="U151">
        <v>2</v>
      </c>
      <c r="V151">
        <v>5</v>
      </c>
      <c r="W151">
        <v>0</v>
      </c>
      <c r="X151">
        <v>6</v>
      </c>
      <c r="Y151">
        <v>9</v>
      </c>
      <c r="Z151">
        <v>8</v>
      </c>
      <c r="AA151">
        <v>2</v>
      </c>
      <c r="AB151">
        <v>0</v>
      </c>
      <c r="AC151">
        <v>3</v>
      </c>
      <c r="AD151">
        <v>0</v>
      </c>
      <c r="AE151">
        <v>0</v>
      </c>
    </row>
    <row r="152" spans="1:31" x14ac:dyDescent="0.25">
      <c r="A152" t="s">
        <v>31</v>
      </c>
      <c r="B152" s="2">
        <v>45640</v>
      </c>
      <c r="C152" t="s">
        <v>41</v>
      </c>
      <c r="D152" t="s">
        <v>39</v>
      </c>
      <c r="E152" t="s">
        <v>34</v>
      </c>
      <c r="F152">
        <v>2.1</v>
      </c>
      <c r="G152">
        <v>1.2</v>
      </c>
      <c r="H152">
        <v>61</v>
      </c>
      <c r="I152">
        <v>39</v>
      </c>
      <c r="J152">
        <v>586</v>
      </c>
      <c r="K152">
        <v>371</v>
      </c>
      <c r="L152">
        <v>498</v>
      </c>
      <c r="M152">
        <v>295</v>
      </c>
      <c r="N152">
        <v>2</v>
      </c>
      <c r="O152">
        <v>2</v>
      </c>
      <c r="P152" t="s">
        <v>36</v>
      </c>
      <c r="Q152">
        <v>0</v>
      </c>
      <c r="R152">
        <v>1</v>
      </c>
      <c r="S152" t="s">
        <v>40</v>
      </c>
      <c r="T152">
        <v>16</v>
      </c>
      <c r="U152">
        <v>12</v>
      </c>
      <c r="V152">
        <v>4</v>
      </c>
      <c r="W152">
        <v>3</v>
      </c>
      <c r="X152">
        <v>10</v>
      </c>
      <c r="Y152">
        <v>7</v>
      </c>
      <c r="Z152">
        <v>5</v>
      </c>
      <c r="AA152">
        <v>4</v>
      </c>
      <c r="AB152">
        <v>3</v>
      </c>
      <c r="AC152">
        <v>4</v>
      </c>
      <c r="AD152">
        <v>1</v>
      </c>
      <c r="AE152">
        <v>0</v>
      </c>
    </row>
    <row r="153" spans="1:31" x14ac:dyDescent="0.25">
      <c r="A153" t="s">
        <v>31</v>
      </c>
      <c r="B153" s="2">
        <v>45640</v>
      </c>
      <c r="C153" t="s">
        <v>41</v>
      </c>
      <c r="D153" t="s">
        <v>46</v>
      </c>
      <c r="E153" t="s">
        <v>59</v>
      </c>
      <c r="F153">
        <v>3.8</v>
      </c>
      <c r="G153">
        <v>0.2</v>
      </c>
      <c r="H153">
        <v>59</v>
      </c>
      <c r="I153">
        <v>41</v>
      </c>
      <c r="J153">
        <v>668</v>
      </c>
      <c r="K153">
        <v>466</v>
      </c>
      <c r="L153">
        <v>578</v>
      </c>
      <c r="M153">
        <v>361</v>
      </c>
      <c r="N153">
        <v>4</v>
      </c>
      <c r="O153">
        <v>0</v>
      </c>
      <c r="P153" t="s">
        <v>35</v>
      </c>
      <c r="Q153">
        <v>1</v>
      </c>
      <c r="R153">
        <v>0</v>
      </c>
      <c r="S153" t="s">
        <v>35</v>
      </c>
      <c r="T153">
        <v>27</v>
      </c>
      <c r="U153">
        <v>4</v>
      </c>
      <c r="V153">
        <v>11</v>
      </c>
      <c r="W153">
        <v>1</v>
      </c>
      <c r="X153">
        <v>7</v>
      </c>
      <c r="Y153">
        <v>16</v>
      </c>
      <c r="Z153">
        <v>5</v>
      </c>
      <c r="AA153">
        <v>2</v>
      </c>
      <c r="AB153">
        <v>3</v>
      </c>
      <c r="AC153">
        <v>3</v>
      </c>
      <c r="AD153">
        <v>0</v>
      </c>
      <c r="AE153">
        <v>0</v>
      </c>
    </row>
    <row r="154" spans="1:31" x14ac:dyDescent="0.25">
      <c r="A154" t="s">
        <v>31</v>
      </c>
      <c r="B154" s="2">
        <v>45640</v>
      </c>
      <c r="C154" t="s">
        <v>41</v>
      </c>
      <c r="D154" t="s">
        <v>43</v>
      </c>
      <c r="E154" t="s">
        <v>38</v>
      </c>
      <c r="F154">
        <v>1.3</v>
      </c>
      <c r="G154">
        <v>1.1000000000000001</v>
      </c>
      <c r="H154">
        <v>54</v>
      </c>
      <c r="I154">
        <v>46</v>
      </c>
      <c r="J154">
        <v>549</v>
      </c>
      <c r="K154">
        <v>460</v>
      </c>
      <c r="L154">
        <v>443</v>
      </c>
      <c r="M154">
        <v>371</v>
      </c>
      <c r="N154">
        <v>1</v>
      </c>
      <c r="O154">
        <v>2</v>
      </c>
      <c r="P154" t="s">
        <v>40</v>
      </c>
      <c r="Q154">
        <v>0</v>
      </c>
      <c r="R154">
        <v>1</v>
      </c>
      <c r="S154" t="s">
        <v>40</v>
      </c>
      <c r="T154">
        <v>16</v>
      </c>
      <c r="U154">
        <v>10</v>
      </c>
      <c r="V154">
        <v>6</v>
      </c>
      <c r="W154">
        <v>5</v>
      </c>
      <c r="X154">
        <v>13</v>
      </c>
      <c r="Y154">
        <v>9</v>
      </c>
      <c r="Z154">
        <v>7</v>
      </c>
      <c r="AA154">
        <v>3</v>
      </c>
      <c r="AB154">
        <v>0</v>
      </c>
      <c r="AC154">
        <v>2</v>
      </c>
      <c r="AD154">
        <v>1</v>
      </c>
      <c r="AE154">
        <v>0</v>
      </c>
    </row>
    <row r="155" spans="1:31" x14ac:dyDescent="0.25">
      <c r="A155" t="s">
        <v>31</v>
      </c>
      <c r="B155" s="2">
        <v>45640</v>
      </c>
      <c r="C155" t="s">
        <v>50</v>
      </c>
      <c r="D155" t="s">
        <v>48</v>
      </c>
      <c r="E155" t="s">
        <v>52</v>
      </c>
      <c r="F155">
        <v>1.7</v>
      </c>
      <c r="G155">
        <v>0.4</v>
      </c>
      <c r="H155">
        <v>50</v>
      </c>
      <c r="I155">
        <v>50</v>
      </c>
      <c r="J155">
        <v>501</v>
      </c>
      <c r="K155">
        <v>501</v>
      </c>
      <c r="L155">
        <v>441</v>
      </c>
      <c r="M155">
        <v>431</v>
      </c>
      <c r="N155">
        <v>2</v>
      </c>
      <c r="O155">
        <v>1</v>
      </c>
      <c r="P155" t="s">
        <v>35</v>
      </c>
      <c r="Q155">
        <v>0</v>
      </c>
      <c r="R155">
        <v>0</v>
      </c>
      <c r="S155" t="s">
        <v>36</v>
      </c>
      <c r="T155">
        <v>17</v>
      </c>
      <c r="U155">
        <v>8</v>
      </c>
      <c r="V155">
        <v>6</v>
      </c>
      <c r="W155">
        <v>2</v>
      </c>
      <c r="X155">
        <v>12</v>
      </c>
      <c r="Y155">
        <v>6</v>
      </c>
      <c r="Z155">
        <v>4</v>
      </c>
      <c r="AA155">
        <v>3</v>
      </c>
      <c r="AB155">
        <v>0</v>
      </c>
      <c r="AC155">
        <v>1</v>
      </c>
      <c r="AD155">
        <v>0</v>
      </c>
      <c r="AE155">
        <v>0</v>
      </c>
    </row>
    <row r="156" spans="1:31" x14ac:dyDescent="0.25">
      <c r="A156" t="s">
        <v>31</v>
      </c>
      <c r="B156" s="2">
        <v>45641</v>
      </c>
      <c r="C156" t="s">
        <v>53</v>
      </c>
      <c r="D156" t="s">
        <v>45</v>
      </c>
      <c r="E156" t="s">
        <v>55</v>
      </c>
      <c r="F156">
        <v>1</v>
      </c>
      <c r="G156">
        <v>2.2000000000000002</v>
      </c>
      <c r="H156">
        <v>64</v>
      </c>
      <c r="I156">
        <v>36</v>
      </c>
      <c r="J156">
        <v>613</v>
      </c>
      <c r="K156">
        <v>339</v>
      </c>
      <c r="L156">
        <v>528</v>
      </c>
      <c r="M156">
        <v>247</v>
      </c>
      <c r="N156">
        <v>1</v>
      </c>
      <c r="O156">
        <v>3</v>
      </c>
      <c r="P156" t="s">
        <v>40</v>
      </c>
      <c r="Q156">
        <v>0</v>
      </c>
      <c r="R156">
        <v>2</v>
      </c>
      <c r="S156" t="s">
        <v>40</v>
      </c>
      <c r="T156">
        <v>17</v>
      </c>
      <c r="U156">
        <v>13</v>
      </c>
      <c r="V156">
        <v>5</v>
      </c>
      <c r="W156">
        <v>5</v>
      </c>
      <c r="X156">
        <v>11</v>
      </c>
      <c r="Y156">
        <v>15</v>
      </c>
      <c r="Z156">
        <v>8</v>
      </c>
      <c r="AA156">
        <v>5</v>
      </c>
      <c r="AB156">
        <v>1</v>
      </c>
      <c r="AC156">
        <v>4</v>
      </c>
      <c r="AD156">
        <v>0</v>
      </c>
      <c r="AE156">
        <v>0</v>
      </c>
    </row>
    <row r="157" spans="1:31" x14ac:dyDescent="0.25">
      <c r="A157" t="s">
        <v>31</v>
      </c>
      <c r="B157" s="2">
        <v>45641</v>
      </c>
      <c r="C157" t="s">
        <v>56</v>
      </c>
      <c r="D157" t="s">
        <v>58</v>
      </c>
      <c r="E157" t="s">
        <v>33</v>
      </c>
      <c r="F157">
        <v>0.9</v>
      </c>
      <c r="G157">
        <v>2.1</v>
      </c>
      <c r="H157">
        <v>52</v>
      </c>
      <c r="I157">
        <v>48</v>
      </c>
      <c r="J157">
        <v>538</v>
      </c>
      <c r="K157">
        <v>499</v>
      </c>
      <c r="L157">
        <v>453</v>
      </c>
      <c r="M157">
        <v>431</v>
      </c>
      <c r="N157">
        <v>1</v>
      </c>
      <c r="O157">
        <v>2</v>
      </c>
      <c r="P157" t="s">
        <v>40</v>
      </c>
      <c r="Q157">
        <v>1</v>
      </c>
      <c r="R157">
        <v>0</v>
      </c>
      <c r="S157" t="s">
        <v>35</v>
      </c>
      <c r="T157">
        <v>10</v>
      </c>
      <c r="U157">
        <v>10</v>
      </c>
      <c r="V157">
        <v>3</v>
      </c>
      <c r="W157">
        <v>3</v>
      </c>
      <c r="X157">
        <v>5</v>
      </c>
      <c r="Y157">
        <v>14</v>
      </c>
      <c r="Z157">
        <v>8</v>
      </c>
      <c r="AA157">
        <v>2</v>
      </c>
      <c r="AB157">
        <v>1</v>
      </c>
      <c r="AC157">
        <v>1</v>
      </c>
      <c r="AD157">
        <v>0</v>
      </c>
      <c r="AE157">
        <v>0</v>
      </c>
    </row>
    <row r="158" spans="1:31" x14ac:dyDescent="0.25">
      <c r="A158" t="s">
        <v>31</v>
      </c>
      <c r="B158" s="2">
        <v>45641</v>
      </c>
      <c r="C158" t="s">
        <v>65</v>
      </c>
      <c r="D158" t="s">
        <v>57</v>
      </c>
      <c r="E158" t="s">
        <v>54</v>
      </c>
      <c r="F158">
        <v>2.2000000000000002</v>
      </c>
      <c r="G158">
        <v>1.6</v>
      </c>
      <c r="H158">
        <v>62</v>
      </c>
      <c r="I158">
        <v>38</v>
      </c>
      <c r="J158">
        <v>585</v>
      </c>
      <c r="K158">
        <v>363</v>
      </c>
      <c r="L158">
        <v>483</v>
      </c>
      <c r="M158">
        <v>263</v>
      </c>
      <c r="N158">
        <v>2</v>
      </c>
      <c r="O158">
        <v>1</v>
      </c>
      <c r="P158" t="s">
        <v>35</v>
      </c>
      <c r="Q158">
        <v>1</v>
      </c>
      <c r="R158">
        <v>0</v>
      </c>
      <c r="S158" t="s">
        <v>35</v>
      </c>
      <c r="T158">
        <v>26</v>
      </c>
      <c r="U158">
        <v>9</v>
      </c>
      <c r="V158">
        <v>8</v>
      </c>
      <c r="W158">
        <v>4</v>
      </c>
      <c r="X158">
        <v>11</v>
      </c>
      <c r="Y158">
        <v>7</v>
      </c>
      <c r="Z158">
        <v>8</v>
      </c>
      <c r="AA158">
        <v>5</v>
      </c>
      <c r="AB158">
        <v>0</v>
      </c>
      <c r="AC158">
        <v>2</v>
      </c>
      <c r="AD158">
        <v>1</v>
      </c>
      <c r="AE158">
        <v>0</v>
      </c>
    </row>
    <row r="159" spans="1:31" x14ac:dyDescent="0.25">
      <c r="A159" t="s">
        <v>31</v>
      </c>
      <c r="B159" s="2">
        <v>45641</v>
      </c>
      <c r="C159" t="s">
        <v>65</v>
      </c>
      <c r="D159" t="s">
        <v>47</v>
      </c>
      <c r="E159" t="s">
        <v>60</v>
      </c>
      <c r="F159">
        <v>0.8</v>
      </c>
      <c r="G159">
        <v>2.2999999999999998</v>
      </c>
      <c r="H159">
        <v>42</v>
      </c>
      <c r="I159">
        <v>58</v>
      </c>
      <c r="J159">
        <v>458</v>
      </c>
      <c r="K159">
        <v>632</v>
      </c>
      <c r="L159">
        <v>392</v>
      </c>
      <c r="M159">
        <v>566</v>
      </c>
      <c r="N159">
        <v>0</v>
      </c>
      <c r="O159">
        <v>5</v>
      </c>
      <c r="P159" t="s">
        <v>40</v>
      </c>
      <c r="Q159">
        <v>0</v>
      </c>
      <c r="R159">
        <v>5</v>
      </c>
      <c r="S159" t="s">
        <v>40</v>
      </c>
      <c r="T159">
        <v>9</v>
      </c>
      <c r="U159">
        <v>18</v>
      </c>
      <c r="V159">
        <v>3</v>
      </c>
      <c r="W159">
        <v>9</v>
      </c>
      <c r="X159">
        <v>8</v>
      </c>
      <c r="Y159">
        <v>15</v>
      </c>
      <c r="Z159">
        <v>2</v>
      </c>
      <c r="AA159">
        <v>5</v>
      </c>
      <c r="AB159">
        <v>1</v>
      </c>
      <c r="AC159">
        <v>3</v>
      </c>
      <c r="AD159">
        <v>0</v>
      </c>
      <c r="AE159">
        <v>0</v>
      </c>
    </row>
    <row r="160" spans="1:31" x14ac:dyDescent="0.25">
      <c r="A160" t="s">
        <v>31</v>
      </c>
      <c r="B160" s="2">
        <v>45642</v>
      </c>
      <c r="C160" t="s">
        <v>32</v>
      </c>
      <c r="D160" t="s">
        <v>49</v>
      </c>
      <c r="E160" t="s">
        <v>51</v>
      </c>
      <c r="F160">
        <v>1.9</v>
      </c>
      <c r="G160">
        <v>2.1</v>
      </c>
      <c r="H160">
        <v>52</v>
      </c>
      <c r="I160">
        <v>48</v>
      </c>
      <c r="J160">
        <v>491</v>
      </c>
      <c r="K160">
        <v>461</v>
      </c>
      <c r="L160">
        <v>362</v>
      </c>
      <c r="M160">
        <v>326</v>
      </c>
      <c r="N160">
        <v>1</v>
      </c>
      <c r="O160">
        <v>1</v>
      </c>
      <c r="P160" t="s">
        <v>36</v>
      </c>
      <c r="Q160">
        <v>0</v>
      </c>
      <c r="R160">
        <v>0</v>
      </c>
      <c r="S160" t="s">
        <v>36</v>
      </c>
      <c r="T160">
        <v>29</v>
      </c>
      <c r="U160">
        <v>16</v>
      </c>
      <c r="V160">
        <v>9</v>
      </c>
      <c r="W160">
        <v>3</v>
      </c>
      <c r="X160">
        <v>6</v>
      </c>
      <c r="Y160">
        <v>11</v>
      </c>
      <c r="Z160">
        <v>12</v>
      </c>
      <c r="AA160">
        <v>6</v>
      </c>
      <c r="AB160">
        <v>0</v>
      </c>
      <c r="AC160">
        <v>2</v>
      </c>
      <c r="AD160">
        <v>0</v>
      </c>
      <c r="AE160">
        <v>0</v>
      </c>
    </row>
    <row r="161" spans="1:31" x14ac:dyDescent="0.25">
      <c r="A161" t="s">
        <v>31</v>
      </c>
      <c r="B161" s="2">
        <v>45647</v>
      </c>
      <c r="C161" t="s">
        <v>37</v>
      </c>
      <c r="D161" t="s">
        <v>52</v>
      </c>
      <c r="E161" t="s">
        <v>58</v>
      </c>
      <c r="F161">
        <v>1.6</v>
      </c>
      <c r="G161">
        <v>1</v>
      </c>
      <c r="H161">
        <v>44</v>
      </c>
      <c r="I161">
        <v>56</v>
      </c>
      <c r="J161">
        <v>451</v>
      </c>
      <c r="K161">
        <v>566</v>
      </c>
      <c r="L161">
        <v>383</v>
      </c>
      <c r="M161">
        <v>513</v>
      </c>
      <c r="N161">
        <v>2</v>
      </c>
      <c r="O161">
        <v>1</v>
      </c>
      <c r="P161" t="s">
        <v>35</v>
      </c>
      <c r="Q161">
        <v>1</v>
      </c>
      <c r="R161">
        <v>0</v>
      </c>
      <c r="S161" t="s">
        <v>35</v>
      </c>
      <c r="T161">
        <v>11</v>
      </c>
      <c r="U161">
        <v>12</v>
      </c>
      <c r="V161">
        <v>6</v>
      </c>
      <c r="W161">
        <v>6</v>
      </c>
      <c r="X161">
        <v>14</v>
      </c>
      <c r="Y161">
        <v>7</v>
      </c>
      <c r="Z161">
        <v>5</v>
      </c>
      <c r="AA161">
        <v>4</v>
      </c>
      <c r="AB161">
        <v>3</v>
      </c>
      <c r="AC161">
        <v>3</v>
      </c>
      <c r="AD161">
        <v>0</v>
      </c>
      <c r="AE161">
        <v>0</v>
      </c>
    </row>
    <row r="162" spans="1:31" x14ac:dyDescent="0.25">
      <c r="A162" t="s">
        <v>31</v>
      </c>
      <c r="B162" s="2">
        <v>45647</v>
      </c>
      <c r="C162" t="s">
        <v>41</v>
      </c>
      <c r="D162" t="s">
        <v>54</v>
      </c>
      <c r="E162" t="s">
        <v>48</v>
      </c>
      <c r="F162">
        <v>0.7</v>
      </c>
      <c r="G162">
        <v>0.9</v>
      </c>
      <c r="H162">
        <v>64</v>
      </c>
      <c r="I162">
        <v>36</v>
      </c>
      <c r="J162">
        <v>589</v>
      </c>
      <c r="K162">
        <v>336</v>
      </c>
      <c r="L162">
        <v>472</v>
      </c>
      <c r="M162">
        <v>245</v>
      </c>
      <c r="N162">
        <v>0</v>
      </c>
      <c r="O162">
        <v>2</v>
      </c>
      <c r="P162" t="s">
        <v>40</v>
      </c>
      <c r="Q162">
        <v>0</v>
      </c>
      <c r="R162">
        <v>1</v>
      </c>
      <c r="S162" t="s">
        <v>40</v>
      </c>
      <c r="T162">
        <v>7</v>
      </c>
      <c r="U162">
        <v>10</v>
      </c>
      <c r="V162">
        <v>3</v>
      </c>
      <c r="W162">
        <v>6</v>
      </c>
      <c r="X162">
        <v>9</v>
      </c>
      <c r="Y162">
        <v>14</v>
      </c>
      <c r="Z162">
        <v>9</v>
      </c>
      <c r="AA162">
        <v>5</v>
      </c>
      <c r="AB162">
        <v>3</v>
      </c>
      <c r="AC162">
        <v>4</v>
      </c>
      <c r="AD162">
        <v>0</v>
      </c>
      <c r="AE162">
        <v>0</v>
      </c>
    </row>
    <row r="163" spans="1:31" x14ac:dyDescent="0.25">
      <c r="A163" t="s">
        <v>31</v>
      </c>
      <c r="B163" s="2">
        <v>45647</v>
      </c>
      <c r="C163" t="s">
        <v>41</v>
      </c>
      <c r="D163" t="s">
        <v>38</v>
      </c>
      <c r="E163" t="s">
        <v>46</v>
      </c>
      <c r="F163">
        <v>0.7</v>
      </c>
      <c r="G163">
        <v>2.2999999999999998</v>
      </c>
      <c r="H163">
        <v>42</v>
      </c>
      <c r="I163">
        <v>58</v>
      </c>
      <c r="J163">
        <v>462</v>
      </c>
      <c r="K163">
        <v>649</v>
      </c>
      <c r="L163">
        <v>374</v>
      </c>
      <c r="M163">
        <v>564</v>
      </c>
      <c r="N163">
        <v>0</v>
      </c>
      <c r="O163">
        <v>4</v>
      </c>
      <c r="P163" t="s">
        <v>40</v>
      </c>
      <c r="Q163">
        <v>0</v>
      </c>
      <c r="R163">
        <v>3</v>
      </c>
      <c r="S163" t="s">
        <v>40</v>
      </c>
      <c r="T163">
        <v>10</v>
      </c>
      <c r="U163">
        <v>15</v>
      </c>
      <c r="V163">
        <v>2</v>
      </c>
      <c r="W163">
        <v>7</v>
      </c>
      <c r="X163">
        <v>9</v>
      </c>
      <c r="Y163">
        <v>7</v>
      </c>
      <c r="Z163">
        <v>2</v>
      </c>
      <c r="AA163">
        <v>1</v>
      </c>
      <c r="AB163">
        <v>2</v>
      </c>
      <c r="AC163">
        <v>0</v>
      </c>
      <c r="AD163">
        <v>0</v>
      </c>
      <c r="AE163">
        <v>0</v>
      </c>
    </row>
    <row r="164" spans="1:31" x14ac:dyDescent="0.25">
      <c r="A164" t="s">
        <v>31</v>
      </c>
      <c r="B164" s="2">
        <v>45647</v>
      </c>
      <c r="C164" t="s">
        <v>41</v>
      </c>
      <c r="D164" t="s">
        <v>51</v>
      </c>
      <c r="E164" t="s">
        <v>45</v>
      </c>
      <c r="F164">
        <v>1.2</v>
      </c>
      <c r="G164">
        <v>0.9</v>
      </c>
      <c r="H164">
        <v>47</v>
      </c>
      <c r="I164">
        <v>53</v>
      </c>
      <c r="J164">
        <v>418</v>
      </c>
      <c r="K164">
        <v>478</v>
      </c>
      <c r="L164">
        <v>311</v>
      </c>
      <c r="M164">
        <v>393</v>
      </c>
      <c r="N164">
        <v>1</v>
      </c>
      <c r="O164">
        <v>1</v>
      </c>
      <c r="P164" t="s">
        <v>36</v>
      </c>
      <c r="Q164">
        <v>0</v>
      </c>
      <c r="R164">
        <v>0</v>
      </c>
      <c r="S164" t="s">
        <v>36</v>
      </c>
      <c r="T164">
        <v>11</v>
      </c>
      <c r="U164">
        <v>12</v>
      </c>
      <c r="V164">
        <v>4</v>
      </c>
      <c r="W164">
        <v>6</v>
      </c>
      <c r="X164">
        <v>14</v>
      </c>
      <c r="Y164">
        <v>20</v>
      </c>
      <c r="Z164">
        <v>8</v>
      </c>
      <c r="AA164">
        <v>4</v>
      </c>
      <c r="AB164">
        <v>2</v>
      </c>
      <c r="AC164">
        <v>2</v>
      </c>
      <c r="AD164">
        <v>0</v>
      </c>
      <c r="AE164">
        <v>0</v>
      </c>
    </row>
    <row r="165" spans="1:31" x14ac:dyDescent="0.25">
      <c r="A165" t="s">
        <v>31</v>
      </c>
      <c r="B165" s="2">
        <v>45647</v>
      </c>
      <c r="C165" t="s">
        <v>50</v>
      </c>
      <c r="D165" t="s">
        <v>55</v>
      </c>
      <c r="E165" t="s">
        <v>42</v>
      </c>
      <c r="F165">
        <v>1.6</v>
      </c>
      <c r="G165">
        <v>2.5</v>
      </c>
      <c r="H165">
        <v>42</v>
      </c>
      <c r="I165">
        <v>58</v>
      </c>
      <c r="J165">
        <v>422</v>
      </c>
      <c r="K165">
        <v>593</v>
      </c>
      <c r="L165">
        <v>336</v>
      </c>
      <c r="M165">
        <v>509</v>
      </c>
      <c r="N165">
        <v>1</v>
      </c>
      <c r="O165">
        <v>5</v>
      </c>
      <c r="P165" t="s">
        <v>40</v>
      </c>
      <c r="Q165">
        <v>1</v>
      </c>
      <c r="R165">
        <v>3</v>
      </c>
      <c r="S165" t="s">
        <v>40</v>
      </c>
      <c r="T165">
        <v>15</v>
      </c>
      <c r="U165">
        <v>14</v>
      </c>
      <c r="V165">
        <v>6</v>
      </c>
      <c r="W165">
        <v>6</v>
      </c>
      <c r="X165">
        <v>9</v>
      </c>
      <c r="Y165">
        <v>8</v>
      </c>
      <c r="Z165">
        <v>3</v>
      </c>
      <c r="AA165">
        <v>3</v>
      </c>
      <c r="AB165">
        <v>2</v>
      </c>
      <c r="AC165">
        <v>2</v>
      </c>
      <c r="AD165">
        <v>0</v>
      </c>
      <c r="AE165">
        <v>0</v>
      </c>
    </row>
    <row r="166" spans="1:31" x14ac:dyDescent="0.25">
      <c r="A166" t="s">
        <v>31</v>
      </c>
      <c r="B166" s="2">
        <v>45648</v>
      </c>
      <c r="C166" t="s">
        <v>53</v>
      </c>
      <c r="D166" t="s">
        <v>44</v>
      </c>
      <c r="E166" t="s">
        <v>57</v>
      </c>
      <c r="F166">
        <v>1</v>
      </c>
      <c r="G166">
        <v>1.2</v>
      </c>
      <c r="H166">
        <v>25</v>
      </c>
      <c r="I166">
        <v>75</v>
      </c>
      <c r="J166">
        <v>231</v>
      </c>
      <c r="K166">
        <v>686</v>
      </c>
      <c r="L166">
        <v>163</v>
      </c>
      <c r="M166">
        <v>605</v>
      </c>
      <c r="N166">
        <v>0</v>
      </c>
      <c r="O166">
        <v>0</v>
      </c>
      <c r="P166" t="s">
        <v>36</v>
      </c>
      <c r="Q166">
        <v>0</v>
      </c>
      <c r="R166">
        <v>0</v>
      </c>
      <c r="S166" t="s">
        <v>36</v>
      </c>
      <c r="T166">
        <v>5</v>
      </c>
      <c r="U166">
        <v>12</v>
      </c>
      <c r="V166">
        <v>4</v>
      </c>
      <c r="W166">
        <v>5</v>
      </c>
      <c r="X166">
        <v>20</v>
      </c>
      <c r="Y166">
        <v>12</v>
      </c>
      <c r="Z166">
        <v>2</v>
      </c>
      <c r="AA166">
        <v>5</v>
      </c>
      <c r="AB166">
        <v>4</v>
      </c>
      <c r="AC166">
        <v>1</v>
      </c>
      <c r="AD166">
        <v>0</v>
      </c>
      <c r="AE166">
        <v>0</v>
      </c>
    </row>
    <row r="167" spans="1:31" x14ac:dyDescent="0.25">
      <c r="A167" t="s">
        <v>31</v>
      </c>
      <c r="B167" s="2">
        <v>45648</v>
      </c>
      <c r="C167" t="s">
        <v>53</v>
      </c>
      <c r="D167" t="s">
        <v>34</v>
      </c>
      <c r="E167" t="s">
        <v>47</v>
      </c>
      <c r="F167">
        <v>0.9</v>
      </c>
      <c r="G167">
        <v>0.3</v>
      </c>
      <c r="H167">
        <v>57</v>
      </c>
      <c r="I167">
        <v>43</v>
      </c>
      <c r="J167">
        <v>598</v>
      </c>
      <c r="K167">
        <v>450</v>
      </c>
      <c r="L167">
        <v>499</v>
      </c>
      <c r="M167">
        <v>352</v>
      </c>
      <c r="N167">
        <v>0</v>
      </c>
      <c r="O167">
        <v>0</v>
      </c>
      <c r="P167" t="s">
        <v>36</v>
      </c>
      <c r="Q167">
        <v>0</v>
      </c>
      <c r="R167">
        <v>0</v>
      </c>
      <c r="S167" t="s">
        <v>36</v>
      </c>
      <c r="T167">
        <v>16</v>
      </c>
      <c r="U167">
        <v>5</v>
      </c>
      <c r="V167">
        <v>5</v>
      </c>
      <c r="W167">
        <v>1</v>
      </c>
      <c r="X167">
        <v>8</v>
      </c>
      <c r="Y167">
        <v>15</v>
      </c>
      <c r="Z167">
        <v>6</v>
      </c>
      <c r="AA167">
        <v>5</v>
      </c>
      <c r="AB167">
        <v>1</v>
      </c>
      <c r="AC167">
        <v>3</v>
      </c>
      <c r="AD167">
        <v>0</v>
      </c>
      <c r="AE167">
        <v>0</v>
      </c>
    </row>
    <row r="168" spans="1:31" x14ac:dyDescent="0.25">
      <c r="A168" t="s">
        <v>31</v>
      </c>
      <c r="B168" s="2">
        <v>45648</v>
      </c>
      <c r="C168" t="s">
        <v>53</v>
      </c>
      <c r="D168" t="s">
        <v>59</v>
      </c>
      <c r="E168" t="s">
        <v>43</v>
      </c>
      <c r="F168">
        <v>0.8</v>
      </c>
      <c r="G168">
        <v>1.1000000000000001</v>
      </c>
      <c r="H168">
        <v>54</v>
      </c>
      <c r="I168">
        <v>46</v>
      </c>
      <c r="J168">
        <v>595</v>
      </c>
      <c r="K168">
        <v>505</v>
      </c>
      <c r="L168">
        <v>500</v>
      </c>
      <c r="M168">
        <v>419</v>
      </c>
      <c r="N168">
        <v>0</v>
      </c>
      <c r="O168">
        <v>3</v>
      </c>
      <c r="P168" t="s">
        <v>40</v>
      </c>
      <c r="Q168">
        <v>0</v>
      </c>
      <c r="R168">
        <v>3</v>
      </c>
      <c r="S168" t="s">
        <v>40</v>
      </c>
      <c r="T168">
        <v>9</v>
      </c>
      <c r="U168">
        <v>8</v>
      </c>
      <c r="V168">
        <v>5</v>
      </c>
      <c r="W168">
        <v>4</v>
      </c>
      <c r="X168">
        <v>15</v>
      </c>
      <c r="Y168">
        <v>16</v>
      </c>
      <c r="Z168">
        <v>6</v>
      </c>
      <c r="AA168">
        <v>1</v>
      </c>
      <c r="AB168">
        <v>2</v>
      </c>
      <c r="AC168">
        <v>0</v>
      </c>
      <c r="AD168">
        <v>0</v>
      </c>
      <c r="AE168">
        <v>0</v>
      </c>
    </row>
    <row r="169" spans="1:31" x14ac:dyDescent="0.25">
      <c r="A169" t="s">
        <v>31</v>
      </c>
      <c r="B169" s="2">
        <v>45648</v>
      </c>
      <c r="C169" t="s">
        <v>53</v>
      </c>
      <c r="D169" t="s">
        <v>33</v>
      </c>
      <c r="E169" t="s">
        <v>49</v>
      </c>
      <c r="F169">
        <v>2.2000000000000002</v>
      </c>
      <c r="G169">
        <v>1.6</v>
      </c>
      <c r="H169">
        <v>60</v>
      </c>
      <c r="I169">
        <v>40</v>
      </c>
      <c r="J169">
        <v>537</v>
      </c>
      <c r="K169">
        <v>365</v>
      </c>
      <c r="L169">
        <v>426</v>
      </c>
      <c r="M169">
        <v>267</v>
      </c>
      <c r="N169">
        <v>0</v>
      </c>
      <c r="O169">
        <v>3</v>
      </c>
      <c r="P169" t="s">
        <v>40</v>
      </c>
      <c r="Q169">
        <v>0</v>
      </c>
      <c r="R169">
        <v>1</v>
      </c>
      <c r="S169" t="s">
        <v>40</v>
      </c>
      <c r="T169">
        <v>23</v>
      </c>
      <c r="U169">
        <v>10</v>
      </c>
      <c r="V169">
        <v>7</v>
      </c>
      <c r="W169">
        <v>5</v>
      </c>
      <c r="X169">
        <v>11</v>
      </c>
      <c r="Y169">
        <v>11</v>
      </c>
      <c r="Z169">
        <v>13</v>
      </c>
      <c r="AA169">
        <v>1</v>
      </c>
      <c r="AB169">
        <v>1</v>
      </c>
      <c r="AC169">
        <v>3</v>
      </c>
      <c r="AD169">
        <v>0</v>
      </c>
      <c r="AE169">
        <v>0</v>
      </c>
    </row>
    <row r="170" spans="1:31" x14ac:dyDescent="0.25">
      <c r="A170" t="s">
        <v>31</v>
      </c>
      <c r="B170" s="2">
        <v>45648</v>
      </c>
      <c r="C170" t="s">
        <v>56</v>
      </c>
      <c r="D170" t="s">
        <v>60</v>
      </c>
      <c r="E170" t="s">
        <v>39</v>
      </c>
      <c r="F170">
        <v>1.3</v>
      </c>
      <c r="G170">
        <v>5.6</v>
      </c>
      <c r="H170">
        <v>52</v>
      </c>
      <c r="I170">
        <v>48</v>
      </c>
      <c r="J170">
        <v>589</v>
      </c>
      <c r="K170">
        <v>540</v>
      </c>
      <c r="L170">
        <v>490</v>
      </c>
      <c r="M170">
        <v>453</v>
      </c>
      <c r="N170">
        <v>3</v>
      </c>
      <c r="O170">
        <v>6</v>
      </c>
      <c r="P170" t="s">
        <v>40</v>
      </c>
      <c r="Q170">
        <v>1</v>
      </c>
      <c r="R170">
        <v>3</v>
      </c>
      <c r="S170" t="s">
        <v>40</v>
      </c>
      <c r="T170">
        <v>9</v>
      </c>
      <c r="U170">
        <v>24</v>
      </c>
      <c r="V170">
        <v>5</v>
      </c>
      <c r="W170">
        <v>12</v>
      </c>
      <c r="X170">
        <v>7</v>
      </c>
      <c r="Y170">
        <v>9</v>
      </c>
      <c r="Z170">
        <v>7</v>
      </c>
      <c r="AA170">
        <v>5</v>
      </c>
      <c r="AB170">
        <v>1</v>
      </c>
      <c r="AC170">
        <v>2</v>
      </c>
      <c r="AD170">
        <v>0</v>
      </c>
      <c r="AE170">
        <v>0</v>
      </c>
    </row>
    <row r="171" spans="1:31" x14ac:dyDescent="0.25">
      <c r="A171" t="s">
        <v>31</v>
      </c>
      <c r="B171" s="2">
        <v>45652</v>
      </c>
      <c r="C171" t="s">
        <v>37</v>
      </c>
      <c r="D171" t="s">
        <v>58</v>
      </c>
      <c r="E171" t="s">
        <v>44</v>
      </c>
      <c r="F171">
        <v>2.1</v>
      </c>
      <c r="G171">
        <v>0.7</v>
      </c>
      <c r="H171">
        <v>66</v>
      </c>
      <c r="I171">
        <v>34</v>
      </c>
      <c r="J171">
        <v>689</v>
      </c>
      <c r="K171">
        <v>354</v>
      </c>
      <c r="L171">
        <v>615</v>
      </c>
      <c r="M171">
        <v>281</v>
      </c>
      <c r="N171">
        <v>1</v>
      </c>
      <c r="O171">
        <v>1</v>
      </c>
      <c r="P171" t="s">
        <v>36</v>
      </c>
      <c r="Q171">
        <v>1</v>
      </c>
      <c r="R171">
        <v>1</v>
      </c>
      <c r="S171" t="s">
        <v>36</v>
      </c>
      <c r="T171">
        <v>24</v>
      </c>
      <c r="U171">
        <v>8</v>
      </c>
      <c r="V171">
        <v>5</v>
      </c>
      <c r="W171">
        <v>3</v>
      </c>
      <c r="X171">
        <v>5</v>
      </c>
      <c r="Y171">
        <v>10</v>
      </c>
      <c r="Z171">
        <v>8</v>
      </c>
      <c r="AA171">
        <v>5</v>
      </c>
      <c r="AB171">
        <v>1</v>
      </c>
      <c r="AC171">
        <v>4</v>
      </c>
      <c r="AD171">
        <v>0</v>
      </c>
      <c r="AE171">
        <v>0</v>
      </c>
    </row>
    <row r="172" spans="1:31" x14ac:dyDescent="0.25">
      <c r="A172" t="s">
        <v>31</v>
      </c>
      <c r="B172" s="2">
        <v>45652</v>
      </c>
      <c r="C172" t="s">
        <v>41</v>
      </c>
      <c r="D172" t="s">
        <v>49</v>
      </c>
      <c r="E172" t="s">
        <v>55</v>
      </c>
      <c r="F172">
        <v>1.4</v>
      </c>
      <c r="G172">
        <v>0.4</v>
      </c>
      <c r="H172">
        <v>52</v>
      </c>
      <c r="I172">
        <v>48</v>
      </c>
      <c r="J172">
        <v>512</v>
      </c>
      <c r="K172">
        <v>465</v>
      </c>
      <c r="L172">
        <v>405</v>
      </c>
      <c r="M172">
        <v>362</v>
      </c>
      <c r="N172">
        <v>0</v>
      </c>
      <c r="O172">
        <v>0</v>
      </c>
      <c r="P172" t="s">
        <v>36</v>
      </c>
      <c r="Q172">
        <v>0</v>
      </c>
      <c r="R172">
        <v>0</v>
      </c>
      <c r="S172" t="s">
        <v>36</v>
      </c>
      <c r="T172">
        <v>18</v>
      </c>
      <c r="U172">
        <v>10</v>
      </c>
      <c r="V172">
        <v>4</v>
      </c>
      <c r="W172">
        <v>4</v>
      </c>
      <c r="X172">
        <v>13</v>
      </c>
      <c r="Y172">
        <v>12</v>
      </c>
      <c r="Z172">
        <v>5</v>
      </c>
      <c r="AA172">
        <v>2</v>
      </c>
      <c r="AB172">
        <v>2</v>
      </c>
      <c r="AC172">
        <v>2</v>
      </c>
      <c r="AD172">
        <v>0</v>
      </c>
      <c r="AE172">
        <v>0</v>
      </c>
    </row>
    <row r="173" spans="1:31" x14ac:dyDescent="0.25">
      <c r="A173" t="s">
        <v>31</v>
      </c>
      <c r="B173" s="2">
        <v>45652</v>
      </c>
      <c r="C173" t="s">
        <v>41</v>
      </c>
      <c r="D173" t="s">
        <v>57</v>
      </c>
      <c r="E173" t="s">
        <v>34</v>
      </c>
      <c r="F173">
        <v>1.1000000000000001</v>
      </c>
      <c r="G173">
        <v>1.8</v>
      </c>
      <c r="H173">
        <v>47</v>
      </c>
      <c r="I173">
        <v>53</v>
      </c>
      <c r="J173">
        <v>543</v>
      </c>
      <c r="K173">
        <v>605</v>
      </c>
      <c r="L173">
        <v>443</v>
      </c>
      <c r="M173">
        <v>513</v>
      </c>
      <c r="N173">
        <v>1</v>
      </c>
      <c r="O173">
        <v>2</v>
      </c>
      <c r="P173" t="s">
        <v>40</v>
      </c>
      <c r="Q173">
        <v>1</v>
      </c>
      <c r="R173">
        <v>0</v>
      </c>
      <c r="S173" t="s">
        <v>35</v>
      </c>
      <c r="T173">
        <v>12</v>
      </c>
      <c r="U173">
        <v>14</v>
      </c>
      <c r="V173">
        <v>8</v>
      </c>
      <c r="W173">
        <v>7</v>
      </c>
      <c r="X173">
        <v>13</v>
      </c>
      <c r="Y173">
        <v>13</v>
      </c>
      <c r="Z173">
        <v>3</v>
      </c>
      <c r="AA173">
        <v>1</v>
      </c>
      <c r="AB173">
        <v>1</v>
      </c>
      <c r="AC173">
        <v>3</v>
      </c>
      <c r="AD173">
        <v>0</v>
      </c>
      <c r="AE173">
        <v>0</v>
      </c>
    </row>
    <row r="174" spans="1:31" x14ac:dyDescent="0.25">
      <c r="A174" t="s">
        <v>31</v>
      </c>
      <c r="B174" s="2">
        <v>45652</v>
      </c>
      <c r="C174" t="s">
        <v>41</v>
      </c>
      <c r="D174" t="s">
        <v>46</v>
      </c>
      <c r="E174" t="s">
        <v>52</v>
      </c>
      <c r="F174">
        <v>2.7</v>
      </c>
      <c r="G174">
        <v>0.3</v>
      </c>
      <c r="H174">
        <v>62</v>
      </c>
      <c r="I174">
        <v>38</v>
      </c>
      <c r="J174">
        <v>585</v>
      </c>
      <c r="K174">
        <v>353</v>
      </c>
      <c r="L174">
        <v>520</v>
      </c>
      <c r="M174">
        <v>267</v>
      </c>
      <c r="N174">
        <v>3</v>
      </c>
      <c r="O174">
        <v>0</v>
      </c>
      <c r="P174" t="s">
        <v>35</v>
      </c>
      <c r="Q174">
        <v>1</v>
      </c>
      <c r="R174">
        <v>0</v>
      </c>
      <c r="S174" t="s">
        <v>35</v>
      </c>
      <c r="T174">
        <v>22</v>
      </c>
      <c r="U174">
        <v>4</v>
      </c>
      <c r="V174">
        <v>8</v>
      </c>
      <c r="W174">
        <v>1</v>
      </c>
      <c r="X174">
        <v>15</v>
      </c>
      <c r="Y174">
        <v>10</v>
      </c>
      <c r="Z174">
        <v>9</v>
      </c>
      <c r="AA174">
        <v>6</v>
      </c>
      <c r="AB174">
        <v>2</v>
      </c>
      <c r="AC174">
        <v>1</v>
      </c>
      <c r="AD174">
        <v>0</v>
      </c>
      <c r="AE174">
        <v>1</v>
      </c>
    </row>
    <row r="175" spans="1:31" x14ac:dyDescent="0.25">
      <c r="A175" t="s">
        <v>31</v>
      </c>
      <c r="B175" s="2">
        <v>45652</v>
      </c>
      <c r="C175" t="s">
        <v>41</v>
      </c>
      <c r="D175" t="s">
        <v>48</v>
      </c>
      <c r="E175" t="s">
        <v>60</v>
      </c>
      <c r="F175">
        <v>1.1000000000000001</v>
      </c>
      <c r="G175">
        <v>0.9</v>
      </c>
      <c r="H175">
        <v>30</v>
      </c>
      <c r="I175">
        <v>70</v>
      </c>
      <c r="J175">
        <v>287</v>
      </c>
      <c r="K175">
        <v>662</v>
      </c>
      <c r="L175">
        <v>202</v>
      </c>
      <c r="M175">
        <v>567</v>
      </c>
      <c r="N175">
        <v>1</v>
      </c>
      <c r="O175">
        <v>0</v>
      </c>
      <c r="P175" t="s">
        <v>35</v>
      </c>
      <c r="Q175">
        <v>1</v>
      </c>
      <c r="R175">
        <v>0</v>
      </c>
      <c r="S175" t="s">
        <v>35</v>
      </c>
      <c r="T175">
        <v>10</v>
      </c>
      <c r="U175">
        <v>13</v>
      </c>
      <c r="V175">
        <v>3</v>
      </c>
      <c r="W175">
        <v>4</v>
      </c>
      <c r="X175">
        <v>12</v>
      </c>
      <c r="Y175">
        <v>13</v>
      </c>
      <c r="Z175">
        <v>2</v>
      </c>
      <c r="AA175">
        <v>7</v>
      </c>
      <c r="AB175">
        <v>3</v>
      </c>
      <c r="AC175">
        <v>2</v>
      </c>
      <c r="AD175">
        <v>0</v>
      </c>
      <c r="AE175">
        <v>1</v>
      </c>
    </row>
    <row r="176" spans="1:31" x14ac:dyDescent="0.25">
      <c r="A176" t="s">
        <v>31</v>
      </c>
      <c r="B176" s="2">
        <v>45652</v>
      </c>
      <c r="C176" t="s">
        <v>41</v>
      </c>
      <c r="D176" t="s">
        <v>47</v>
      </c>
      <c r="E176" t="s">
        <v>51</v>
      </c>
      <c r="F176">
        <v>1.4</v>
      </c>
      <c r="G176">
        <v>1.7</v>
      </c>
      <c r="H176">
        <v>54</v>
      </c>
      <c r="I176">
        <v>46</v>
      </c>
      <c r="J176">
        <v>519</v>
      </c>
      <c r="K176">
        <v>437</v>
      </c>
      <c r="L176">
        <v>429</v>
      </c>
      <c r="M176">
        <v>345</v>
      </c>
      <c r="N176">
        <v>0</v>
      </c>
      <c r="O176">
        <v>1</v>
      </c>
      <c r="P176" t="s">
        <v>40</v>
      </c>
      <c r="Q176">
        <v>0</v>
      </c>
      <c r="R176">
        <v>0</v>
      </c>
      <c r="S176" t="s">
        <v>36</v>
      </c>
      <c r="T176">
        <v>18</v>
      </c>
      <c r="U176">
        <v>16</v>
      </c>
      <c r="V176">
        <v>5</v>
      </c>
      <c r="W176">
        <v>2</v>
      </c>
      <c r="X176">
        <v>15</v>
      </c>
      <c r="Y176">
        <v>8</v>
      </c>
      <c r="Z176">
        <v>2</v>
      </c>
      <c r="AA176">
        <v>2</v>
      </c>
      <c r="AB176">
        <v>1</v>
      </c>
      <c r="AC176">
        <v>2</v>
      </c>
      <c r="AD176">
        <v>0</v>
      </c>
      <c r="AE176">
        <v>0</v>
      </c>
    </row>
    <row r="177" spans="1:31" x14ac:dyDescent="0.25">
      <c r="A177" t="s">
        <v>31</v>
      </c>
      <c r="B177" s="2">
        <v>45652</v>
      </c>
      <c r="C177" t="s">
        <v>50</v>
      </c>
      <c r="D177" t="s">
        <v>43</v>
      </c>
      <c r="E177" t="s">
        <v>33</v>
      </c>
      <c r="F177">
        <v>0.9</v>
      </c>
      <c r="G177">
        <v>0.4</v>
      </c>
      <c r="H177">
        <v>51</v>
      </c>
      <c r="I177">
        <v>49</v>
      </c>
      <c r="J177">
        <v>514</v>
      </c>
      <c r="K177">
        <v>501</v>
      </c>
      <c r="L177">
        <v>417</v>
      </c>
      <c r="M177">
        <v>391</v>
      </c>
      <c r="N177">
        <v>2</v>
      </c>
      <c r="O177">
        <v>0</v>
      </c>
      <c r="P177" t="s">
        <v>35</v>
      </c>
      <c r="Q177">
        <v>0</v>
      </c>
      <c r="R177">
        <v>0</v>
      </c>
      <c r="S177" t="s">
        <v>36</v>
      </c>
      <c r="T177">
        <v>7</v>
      </c>
      <c r="U177">
        <v>11</v>
      </c>
      <c r="V177">
        <v>4</v>
      </c>
      <c r="W177">
        <v>4</v>
      </c>
      <c r="X177">
        <v>12</v>
      </c>
      <c r="Y177">
        <v>12</v>
      </c>
      <c r="Z177">
        <v>4</v>
      </c>
      <c r="AA177">
        <v>4</v>
      </c>
      <c r="AB177">
        <v>2</v>
      </c>
      <c r="AC177">
        <v>2</v>
      </c>
      <c r="AD177">
        <v>0</v>
      </c>
      <c r="AE177">
        <v>1</v>
      </c>
    </row>
    <row r="178" spans="1:31" x14ac:dyDescent="0.25">
      <c r="A178" t="s">
        <v>31</v>
      </c>
      <c r="B178" s="2">
        <v>45652</v>
      </c>
      <c r="C178" t="s">
        <v>32</v>
      </c>
      <c r="D178" t="s">
        <v>39</v>
      </c>
      <c r="E178" t="s">
        <v>59</v>
      </c>
      <c r="F178">
        <v>2</v>
      </c>
      <c r="G178">
        <v>0.3</v>
      </c>
      <c r="H178">
        <v>68</v>
      </c>
      <c r="I178">
        <v>32</v>
      </c>
      <c r="J178">
        <v>721</v>
      </c>
      <c r="K178">
        <v>338</v>
      </c>
      <c r="L178">
        <v>621</v>
      </c>
      <c r="M178">
        <v>256</v>
      </c>
      <c r="N178">
        <v>3</v>
      </c>
      <c r="O178">
        <v>1</v>
      </c>
      <c r="P178" t="s">
        <v>35</v>
      </c>
      <c r="Q178">
        <v>1</v>
      </c>
      <c r="R178">
        <v>1</v>
      </c>
      <c r="S178" t="s">
        <v>36</v>
      </c>
      <c r="T178">
        <v>19</v>
      </c>
      <c r="U178">
        <v>4</v>
      </c>
      <c r="V178">
        <v>7</v>
      </c>
      <c r="W178">
        <v>1</v>
      </c>
      <c r="X178">
        <v>17</v>
      </c>
      <c r="Y178">
        <v>5</v>
      </c>
      <c r="Z178">
        <v>14</v>
      </c>
      <c r="AA178">
        <v>1</v>
      </c>
      <c r="AB178">
        <v>3</v>
      </c>
      <c r="AC178">
        <v>2</v>
      </c>
      <c r="AD178">
        <v>0</v>
      </c>
      <c r="AE178">
        <v>0</v>
      </c>
    </row>
    <row r="179" spans="1:31" x14ac:dyDescent="0.25">
      <c r="A179" t="s">
        <v>31</v>
      </c>
      <c r="B179" s="2">
        <v>45653</v>
      </c>
      <c r="C179" t="s">
        <v>63</v>
      </c>
      <c r="D179" t="s">
        <v>45</v>
      </c>
      <c r="E179" t="s">
        <v>54</v>
      </c>
      <c r="F179">
        <v>1.3</v>
      </c>
      <c r="G179">
        <v>1.1000000000000001</v>
      </c>
      <c r="H179">
        <v>57</v>
      </c>
      <c r="I179">
        <v>43</v>
      </c>
      <c r="J179">
        <v>529</v>
      </c>
      <c r="K179">
        <v>393</v>
      </c>
      <c r="L179">
        <v>421</v>
      </c>
      <c r="M179">
        <v>287</v>
      </c>
      <c r="N179">
        <v>0</v>
      </c>
      <c r="O179">
        <v>0</v>
      </c>
      <c r="P179" t="s">
        <v>36</v>
      </c>
      <c r="Q179">
        <v>0</v>
      </c>
      <c r="R179">
        <v>0</v>
      </c>
      <c r="S179" t="s">
        <v>36</v>
      </c>
      <c r="T179">
        <v>24</v>
      </c>
      <c r="U179">
        <v>8</v>
      </c>
      <c r="V179">
        <v>7</v>
      </c>
      <c r="W179">
        <v>3</v>
      </c>
      <c r="X179">
        <v>6</v>
      </c>
      <c r="Y179">
        <v>12</v>
      </c>
      <c r="Z179">
        <v>5</v>
      </c>
      <c r="AA179">
        <v>3</v>
      </c>
      <c r="AB179">
        <v>0</v>
      </c>
      <c r="AC179">
        <v>2</v>
      </c>
      <c r="AD179">
        <v>0</v>
      </c>
      <c r="AE179">
        <v>0</v>
      </c>
    </row>
    <row r="180" spans="1:31" x14ac:dyDescent="0.25">
      <c r="A180" t="s">
        <v>31</v>
      </c>
      <c r="B180" s="2">
        <v>45653</v>
      </c>
      <c r="C180" t="s">
        <v>64</v>
      </c>
      <c r="D180" t="s">
        <v>42</v>
      </c>
      <c r="E180" t="s">
        <v>38</v>
      </c>
      <c r="F180">
        <v>1.8</v>
      </c>
      <c r="G180">
        <v>0.2</v>
      </c>
      <c r="H180">
        <v>68</v>
      </c>
      <c r="I180">
        <v>32</v>
      </c>
      <c r="J180">
        <v>707</v>
      </c>
      <c r="K180">
        <v>339</v>
      </c>
      <c r="L180">
        <v>624</v>
      </c>
      <c r="M180">
        <v>264</v>
      </c>
      <c r="N180">
        <v>1</v>
      </c>
      <c r="O180">
        <v>0</v>
      </c>
      <c r="P180" t="s">
        <v>35</v>
      </c>
      <c r="Q180">
        <v>1</v>
      </c>
      <c r="R180">
        <v>0</v>
      </c>
      <c r="S180" t="s">
        <v>35</v>
      </c>
      <c r="T180">
        <v>13</v>
      </c>
      <c r="U180">
        <v>3</v>
      </c>
      <c r="V180">
        <v>5</v>
      </c>
      <c r="W180">
        <v>0</v>
      </c>
      <c r="X180">
        <v>7</v>
      </c>
      <c r="Y180">
        <v>12</v>
      </c>
      <c r="Z180">
        <v>5</v>
      </c>
      <c r="AA180">
        <v>1</v>
      </c>
      <c r="AB180">
        <v>1</v>
      </c>
      <c r="AC180">
        <v>1</v>
      </c>
      <c r="AD180">
        <v>0</v>
      </c>
      <c r="AE180">
        <v>0</v>
      </c>
    </row>
    <row r="181" spans="1:31" x14ac:dyDescent="0.25">
      <c r="A181" t="s">
        <v>31</v>
      </c>
      <c r="B181" s="2">
        <v>45655</v>
      </c>
      <c r="C181" t="s">
        <v>66</v>
      </c>
      <c r="D181" t="s">
        <v>59</v>
      </c>
      <c r="E181" t="s">
        <v>58</v>
      </c>
      <c r="F181">
        <v>1.3</v>
      </c>
      <c r="G181">
        <v>1.3</v>
      </c>
      <c r="H181">
        <v>53</v>
      </c>
      <c r="I181">
        <v>47</v>
      </c>
      <c r="J181">
        <v>618</v>
      </c>
      <c r="K181">
        <v>541</v>
      </c>
      <c r="L181">
        <v>561</v>
      </c>
      <c r="M181">
        <v>489</v>
      </c>
      <c r="N181">
        <v>0</v>
      </c>
      <c r="O181">
        <v>2</v>
      </c>
      <c r="P181" t="s">
        <v>40</v>
      </c>
      <c r="Q181">
        <v>0</v>
      </c>
      <c r="R181">
        <v>1</v>
      </c>
      <c r="S181" t="s">
        <v>40</v>
      </c>
      <c r="T181">
        <v>11</v>
      </c>
      <c r="U181">
        <v>14</v>
      </c>
      <c r="V181">
        <v>4</v>
      </c>
      <c r="W181">
        <v>5</v>
      </c>
      <c r="X181">
        <v>11</v>
      </c>
      <c r="Y181">
        <v>6</v>
      </c>
      <c r="Z181">
        <v>4</v>
      </c>
      <c r="AA181">
        <v>4</v>
      </c>
      <c r="AB181">
        <v>2</v>
      </c>
      <c r="AC181">
        <v>1</v>
      </c>
      <c r="AD181">
        <v>0</v>
      </c>
      <c r="AE181">
        <v>0</v>
      </c>
    </row>
    <row r="182" spans="1:31" x14ac:dyDescent="0.25">
      <c r="A182" t="s">
        <v>31</v>
      </c>
      <c r="B182" s="2">
        <v>45655</v>
      </c>
      <c r="C182" t="s">
        <v>41</v>
      </c>
      <c r="D182" t="s">
        <v>55</v>
      </c>
      <c r="E182" t="s">
        <v>47</v>
      </c>
      <c r="F182">
        <v>2</v>
      </c>
      <c r="G182">
        <v>0.9</v>
      </c>
      <c r="H182">
        <v>47</v>
      </c>
      <c r="I182">
        <v>53</v>
      </c>
      <c r="J182">
        <v>427</v>
      </c>
      <c r="K182">
        <v>483</v>
      </c>
      <c r="L182">
        <v>316</v>
      </c>
      <c r="M182">
        <v>375</v>
      </c>
      <c r="N182">
        <v>2</v>
      </c>
      <c r="O182">
        <v>1</v>
      </c>
      <c r="P182" t="s">
        <v>35</v>
      </c>
      <c r="Q182">
        <v>1</v>
      </c>
      <c r="R182">
        <v>1</v>
      </c>
      <c r="S182" t="s">
        <v>36</v>
      </c>
      <c r="T182">
        <v>19</v>
      </c>
      <c r="U182">
        <v>7</v>
      </c>
      <c r="V182">
        <v>10</v>
      </c>
      <c r="W182">
        <v>3</v>
      </c>
      <c r="X182">
        <v>18</v>
      </c>
      <c r="Y182">
        <v>19</v>
      </c>
      <c r="Z182">
        <v>8</v>
      </c>
      <c r="AA182">
        <v>7</v>
      </c>
      <c r="AB182">
        <v>2</v>
      </c>
      <c r="AC182">
        <v>3</v>
      </c>
      <c r="AD182">
        <v>0</v>
      </c>
      <c r="AE182">
        <v>0</v>
      </c>
    </row>
    <row r="183" spans="1:31" x14ac:dyDescent="0.25">
      <c r="A183" t="s">
        <v>31</v>
      </c>
      <c r="B183" s="2">
        <v>45655</v>
      </c>
      <c r="C183" t="s">
        <v>41</v>
      </c>
      <c r="D183" t="s">
        <v>44</v>
      </c>
      <c r="E183" t="s">
        <v>48</v>
      </c>
      <c r="F183">
        <v>0.9</v>
      </c>
      <c r="G183">
        <v>1.5</v>
      </c>
      <c r="H183">
        <v>64</v>
      </c>
      <c r="I183">
        <v>36</v>
      </c>
      <c r="J183">
        <v>564</v>
      </c>
      <c r="K183">
        <v>315</v>
      </c>
      <c r="L183">
        <v>440</v>
      </c>
      <c r="M183">
        <v>205</v>
      </c>
      <c r="N183">
        <v>0</v>
      </c>
      <c r="O183">
        <v>2</v>
      </c>
      <c r="P183" t="s">
        <v>40</v>
      </c>
      <c r="Q183">
        <v>0</v>
      </c>
      <c r="R183">
        <v>1</v>
      </c>
      <c r="S183" t="s">
        <v>40</v>
      </c>
      <c r="T183">
        <v>13</v>
      </c>
      <c r="U183">
        <v>11</v>
      </c>
      <c r="V183">
        <v>2</v>
      </c>
      <c r="W183">
        <v>7</v>
      </c>
      <c r="X183">
        <v>13</v>
      </c>
      <c r="Y183">
        <v>10</v>
      </c>
      <c r="Z183">
        <v>5</v>
      </c>
      <c r="AA183">
        <v>4</v>
      </c>
      <c r="AB183">
        <v>4</v>
      </c>
      <c r="AC183">
        <v>1</v>
      </c>
      <c r="AD183">
        <v>0</v>
      </c>
      <c r="AE183">
        <v>0</v>
      </c>
    </row>
    <row r="184" spans="1:31" x14ac:dyDescent="0.25">
      <c r="A184" t="s">
        <v>31</v>
      </c>
      <c r="B184" s="2">
        <v>45655</v>
      </c>
      <c r="C184" t="s">
        <v>41</v>
      </c>
      <c r="D184" t="s">
        <v>34</v>
      </c>
      <c r="E184" t="s">
        <v>49</v>
      </c>
      <c r="F184">
        <v>1.1000000000000001</v>
      </c>
      <c r="G184">
        <v>2</v>
      </c>
      <c r="H184">
        <v>52</v>
      </c>
      <c r="I184">
        <v>48</v>
      </c>
      <c r="J184">
        <v>528</v>
      </c>
      <c r="K184">
        <v>496</v>
      </c>
      <c r="L184">
        <v>417</v>
      </c>
      <c r="M184">
        <v>380</v>
      </c>
      <c r="N184">
        <v>2</v>
      </c>
      <c r="O184">
        <v>2</v>
      </c>
      <c r="P184" t="s">
        <v>36</v>
      </c>
      <c r="Q184">
        <v>1</v>
      </c>
      <c r="R184">
        <v>0</v>
      </c>
      <c r="S184" t="s">
        <v>35</v>
      </c>
      <c r="T184">
        <v>11</v>
      </c>
      <c r="U184">
        <v>16</v>
      </c>
      <c r="V184">
        <v>6</v>
      </c>
      <c r="W184">
        <v>9</v>
      </c>
      <c r="X184">
        <v>7</v>
      </c>
      <c r="Y184">
        <v>16</v>
      </c>
      <c r="Z184">
        <v>1</v>
      </c>
      <c r="AA184">
        <v>7</v>
      </c>
      <c r="AB184">
        <v>1</v>
      </c>
      <c r="AC184">
        <v>3</v>
      </c>
      <c r="AD184">
        <v>0</v>
      </c>
      <c r="AE184">
        <v>0</v>
      </c>
    </row>
    <row r="185" spans="1:31" x14ac:dyDescent="0.25">
      <c r="A185" t="s">
        <v>31</v>
      </c>
      <c r="B185" s="2">
        <v>45655</v>
      </c>
      <c r="C185" t="s">
        <v>41</v>
      </c>
      <c r="D185" t="s">
        <v>60</v>
      </c>
      <c r="E185" t="s">
        <v>43</v>
      </c>
      <c r="F185">
        <v>2.2000000000000002</v>
      </c>
      <c r="G185">
        <v>0.7</v>
      </c>
      <c r="H185">
        <v>48</v>
      </c>
      <c r="I185">
        <v>52</v>
      </c>
      <c r="J185">
        <v>459</v>
      </c>
      <c r="K185">
        <v>501</v>
      </c>
      <c r="L185">
        <v>349</v>
      </c>
      <c r="M185">
        <v>393</v>
      </c>
      <c r="N185">
        <v>2</v>
      </c>
      <c r="O185">
        <v>2</v>
      </c>
      <c r="P185" t="s">
        <v>36</v>
      </c>
      <c r="Q185">
        <v>2</v>
      </c>
      <c r="R185">
        <v>1</v>
      </c>
      <c r="S185" t="s">
        <v>35</v>
      </c>
      <c r="T185">
        <v>13</v>
      </c>
      <c r="U185">
        <v>11</v>
      </c>
      <c r="V185">
        <v>3</v>
      </c>
      <c r="W185">
        <v>3</v>
      </c>
      <c r="X185">
        <v>9</v>
      </c>
      <c r="Y185">
        <v>10</v>
      </c>
      <c r="Z185">
        <v>5</v>
      </c>
      <c r="AA185">
        <v>5</v>
      </c>
      <c r="AB185">
        <v>1</v>
      </c>
      <c r="AC185">
        <v>2</v>
      </c>
      <c r="AD185">
        <v>0</v>
      </c>
      <c r="AE185">
        <v>0</v>
      </c>
    </row>
    <row r="186" spans="1:31" x14ac:dyDescent="0.25">
      <c r="A186" t="s">
        <v>31</v>
      </c>
      <c r="B186" s="2">
        <v>45655</v>
      </c>
      <c r="C186" t="s">
        <v>67</v>
      </c>
      <c r="D186" t="s">
        <v>51</v>
      </c>
      <c r="E186" t="s">
        <v>39</v>
      </c>
      <c r="F186">
        <v>0.4</v>
      </c>
      <c r="G186">
        <v>3.1</v>
      </c>
      <c r="H186">
        <v>46</v>
      </c>
      <c r="I186">
        <v>54</v>
      </c>
      <c r="J186">
        <v>495</v>
      </c>
      <c r="K186">
        <v>579</v>
      </c>
      <c r="L186">
        <v>416</v>
      </c>
      <c r="M186">
        <v>497</v>
      </c>
      <c r="N186">
        <v>0</v>
      </c>
      <c r="O186">
        <v>5</v>
      </c>
      <c r="P186" t="s">
        <v>40</v>
      </c>
      <c r="Q186">
        <v>0</v>
      </c>
      <c r="R186">
        <v>3</v>
      </c>
      <c r="S186" t="s">
        <v>40</v>
      </c>
      <c r="T186">
        <v>7</v>
      </c>
      <c r="U186">
        <v>22</v>
      </c>
      <c r="V186">
        <v>0</v>
      </c>
      <c r="W186">
        <v>13</v>
      </c>
      <c r="X186">
        <v>7</v>
      </c>
      <c r="Y186">
        <v>10</v>
      </c>
      <c r="Z186">
        <v>3</v>
      </c>
      <c r="AA186">
        <v>6</v>
      </c>
      <c r="AB186">
        <v>0</v>
      </c>
      <c r="AC186">
        <v>0</v>
      </c>
      <c r="AD186">
        <v>0</v>
      </c>
      <c r="AE186">
        <v>0</v>
      </c>
    </row>
    <row r="187" spans="1:31" x14ac:dyDescent="0.25">
      <c r="A187" t="s">
        <v>31</v>
      </c>
      <c r="B187" s="2">
        <v>45656</v>
      </c>
      <c r="C187" t="s">
        <v>68</v>
      </c>
      <c r="D187" t="s">
        <v>52</v>
      </c>
      <c r="E187" t="s">
        <v>45</v>
      </c>
      <c r="F187">
        <v>1.8</v>
      </c>
      <c r="G187">
        <v>1.1000000000000001</v>
      </c>
      <c r="H187">
        <v>59</v>
      </c>
      <c r="I187">
        <v>41</v>
      </c>
      <c r="J187">
        <v>523</v>
      </c>
      <c r="K187">
        <v>357</v>
      </c>
      <c r="L187">
        <v>430</v>
      </c>
      <c r="M187">
        <v>280</v>
      </c>
      <c r="N187">
        <v>2</v>
      </c>
      <c r="O187">
        <v>2</v>
      </c>
      <c r="P187" t="s">
        <v>36</v>
      </c>
      <c r="Q187">
        <v>1</v>
      </c>
      <c r="R187">
        <v>1</v>
      </c>
      <c r="S187" t="s">
        <v>36</v>
      </c>
      <c r="T187">
        <v>20</v>
      </c>
      <c r="U187">
        <v>13</v>
      </c>
      <c r="V187">
        <v>4</v>
      </c>
      <c r="W187">
        <v>4</v>
      </c>
      <c r="X187">
        <v>9</v>
      </c>
      <c r="Y187">
        <v>14</v>
      </c>
      <c r="Z187">
        <v>12</v>
      </c>
      <c r="AA187">
        <v>3</v>
      </c>
      <c r="AB187">
        <v>2</v>
      </c>
      <c r="AC187">
        <v>3</v>
      </c>
      <c r="AD187">
        <v>0</v>
      </c>
      <c r="AE187">
        <v>0</v>
      </c>
    </row>
    <row r="188" spans="1:31" x14ac:dyDescent="0.25">
      <c r="A188" t="s">
        <v>31</v>
      </c>
      <c r="B188" s="2">
        <v>45656</v>
      </c>
      <c r="C188" t="s">
        <v>68</v>
      </c>
      <c r="D188" t="s">
        <v>38</v>
      </c>
      <c r="E188" t="s">
        <v>57</v>
      </c>
      <c r="F188">
        <v>1.6</v>
      </c>
      <c r="G188">
        <v>2</v>
      </c>
      <c r="H188">
        <v>24</v>
      </c>
      <c r="I188">
        <v>76</v>
      </c>
      <c r="J188">
        <v>249</v>
      </c>
      <c r="K188">
        <v>774</v>
      </c>
      <c r="L188">
        <v>157</v>
      </c>
      <c r="M188">
        <v>679</v>
      </c>
      <c r="N188">
        <v>2</v>
      </c>
      <c r="O188">
        <v>0</v>
      </c>
      <c r="P188" t="s">
        <v>35</v>
      </c>
      <c r="Q188">
        <v>1</v>
      </c>
      <c r="R188">
        <v>0</v>
      </c>
      <c r="S188" t="s">
        <v>35</v>
      </c>
      <c r="T188">
        <v>9</v>
      </c>
      <c r="U188">
        <v>20</v>
      </c>
      <c r="V188">
        <v>6</v>
      </c>
      <c r="W188">
        <v>5</v>
      </c>
      <c r="X188">
        <v>9</v>
      </c>
      <c r="Y188">
        <v>5</v>
      </c>
      <c r="Z188">
        <v>4</v>
      </c>
      <c r="AA188">
        <v>7</v>
      </c>
      <c r="AB188">
        <v>4</v>
      </c>
      <c r="AC188">
        <v>4</v>
      </c>
      <c r="AD188">
        <v>0</v>
      </c>
      <c r="AE188">
        <v>0</v>
      </c>
    </row>
    <row r="189" spans="1:31" x14ac:dyDescent="0.25">
      <c r="A189" t="s">
        <v>31</v>
      </c>
      <c r="B189" s="2">
        <v>45656</v>
      </c>
      <c r="C189" t="s">
        <v>32</v>
      </c>
      <c r="D189" t="s">
        <v>33</v>
      </c>
      <c r="E189" t="s">
        <v>46</v>
      </c>
      <c r="F189">
        <v>0.8</v>
      </c>
      <c r="G189">
        <v>1.9</v>
      </c>
      <c r="H189">
        <v>52</v>
      </c>
      <c r="I189">
        <v>48</v>
      </c>
      <c r="J189">
        <v>615</v>
      </c>
      <c r="K189">
        <v>558</v>
      </c>
      <c r="L189">
        <v>525</v>
      </c>
      <c r="M189">
        <v>471</v>
      </c>
      <c r="N189">
        <v>0</v>
      </c>
      <c r="O189">
        <v>2</v>
      </c>
      <c r="P189" t="s">
        <v>40</v>
      </c>
      <c r="Q189">
        <v>0</v>
      </c>
      <c r="R189">
        <v>2</v>
      </c>
      <c r="S189" t="s">
        <v>40</v>
      </c>
      <c r="T189">
        <v>10</v>
      </c>
      <c r="U189">
        <v>12</v>
      </c>
      <c r="V189">
        <v>0</v>
      </c>
      <c r="W189">
        <v>4</v>
      </c>
      <c r="X189">
        <v>13</v>
      </c>
      <c r="Y189">
        <v>8</v>
      </c>
      <c r="Z189">
        <v>2</v>
      </c>
      <c r="AA189">
        <v>3</v>
      </c>
      <c r="AB189">
        <v>1</v>
      </c>
      <c r="AC189">
        <v>1</v>
      </c>
      <c r="AD189">
        <v>0</v>
      </c>
      <c r="AE189">
        <v>0</v>
      </c>
    </row>
    <row r="190" spans="1:31" x14ac:dyDescent="0.25">
      <c r="A190" t="s">
        <v>31</v>
      </c>
      <c r="B190" s="2">
        <v>45658</v>
      </c>
      <c r="C190" t="s">
        <v>50</v>
      </c>
      <c r="D190" t="s">
        <v>54</v>
      </c>
      <c r="E190" t="s">
        <v>42</v>
      </c>
      <c r="F190">
        <v>0.3</v>
      </c>
      <c r="G190">
        <v>1.9</v>
      </c>
      <c r="H190">
        <v>50</v>
      </c>
      <c r="I190">
        <v>50</v>
      </c>
      <c r="J190">
        <v>511</v>
      </c>
      <c r="K190">
        <v>506</v>
      </c>
      <c r="L190">
        <v>411</v>
      </c>
      <c r="M190">
        <v>407</v>
      </c>
      <c r="N190">
        <v>1</v>
      </c>
      <c r="O190">
        <v>3</v>
      </c>
      <c r="P190" t="s">
        <v>40</v>
      </c>
      <c r="Q190">
        <v>1</v>
      </c>
      <c r="R190">
        <v>1</v>
      </c>
      <c r="S190" t="s">
        <v>36</v>
      </c>
      <c r="T190">
        <v>5</v>
      </c>
      <c r="U190">
        <v>14</v>
      </c>
      <c r="V190">
        <v>2</v>
      </c>
      <c r="W190">
        <v>5</v>
      </c>
      <c r="X190">
        <v>6</v>
      </c>
      <c r="Y190">
        <v>8</v>
      </c>
      <c r="Z190">
        <v>4</v>
      </c>
      <c r="AA190">
        <v>3</v>
      </c>
      <c r="AB190">
        <v>1</v>
      </c>
      <c r="AC190">
        <v>2</v>
      </c>
      <c r="AD190">
        <v>0</v>
      </c>
      <c r="AE190">
        <v>0</v>
      </c>
    </row>
    <row r="191" spans="1:31" x14ac:dyDescent="0.25">
      <c r="A191" t="s">
        <v>31</v>
      </c>
      <c r="B191" s="2">
        <v>45661</v>
      </c>
      <c r="C191" t="s">
        <v>37</v>
      </c>
      <c r="D191" t="s">
        <v>60</v>
      </c>
      <c r="E191" t="s">
        <v>46</v>
      </c>
      <c r="F191">
        <v>0.9</v>
      </c>
      <c r="G191">
        <v>2.5</v>
      </c>
      <c r="H191">
        <v>56</v>
      </c>
      <c r="I191">
        <v>44</v>
      </c>
      <c r="J191">
        <v>512</v>
      </c>
      <c r="K191">
        <v>400</v>
      </c>
      <c r="L191">
        <v>397</v>
      </c>
      <c r="M191">
        <v>308</v>
      </c>
      <c r="N191">
        <v>1</v>
      </c>
      <c r="O191">
        <v>2</v>
      </c>
      <c r="P191" t="s">
        <v>40</v>
      </c>
      <c r="Q191">
        <v>1</v>
      </c>
      <c r="R191">
        <v>2</v>
      </c>
      <c r="S191" t="s">
        <v>40</v>
      </c>
      <c r="T191">
        <v>13</v>
      </c>
      <c r="U191">
        <v>14</v>
      </c>
      <c r="V191">
        <v>4</v>
      </c>
      <c r="W191">
        <v>4</v>
      </c>
      <c r="X191">
        <v>11</v>
      </c>
      <c r="Y191">
        <v>15</v>
      </c>
      <c r="Z191">
        <v>9</v>
      </c>
      <c r="AA191">
        <v>10</v>
      </c>
      <c r="AB191">
        <v>1</v>
      </c>
      <c r="AC191">
        <v>4</v>
      </c>
      <c r="AD191">
        <v>0</v>
      </c>
      <c r="AE191">
        <v>0</v>
      </c>
    </row>
    <row r="192" spans="1:31" x14ac:dyDescent="0.25">
      <c r="A192" t="s">
        <v>31</v>
      </c>
      <c r="B192" s="2">
        <v>45661</v>
      </c>
      <c r="C192" t="s">
        <v>41</v>
      </c>
      <c r="D192" t="s">
        <v>52</v>
      </c>
      <c r="E192" t="s">
        <v>59</v>
      </c>
      <c r="F192">
        <v>1.4</v>
      </c>
      <c r="G192">
        <v>0.4</v>
      </c>
      <c r="H192">
        <v>60</v>
      </c>
      <c r="I192">
        <v>40</v>
      </c>
      <c r="J192">
        <v>657</v>
      </c>
      <c r="K192">
        <v>430</v>
      </c>
      <c r="L192">
        <v>574</v>
      </c>
      <c r="M192">
        <v>352</v>
      </c>
      <c r="N192">
        <v>2</v>
      </c>
      <c r="O192">
        <v>1</v>
      </c>
      <c r="P192" t="s">
        <v>35</v>
      </c>
      <c r="Q192">
        <v>0</v>
      </c>
      <c r="R192">
        <v>0</v>
      </c>
      <c r="S192" t="s">
        <v>36</v>
      </c>
      <c r="T192">
        <v>13</v>
      </c>
      <c r="U192">
        <v>4</v>
      </c>
      <c r="V192">
        <v>5</v>
      </c>
      <c r="W192">
        <v>2</v>
      </c>
      <c r="X192">
        <v>10</v>
      </c>
      <c r="Y192">
        <v>11</v>
      </c>
      <c r="Z192">
        <v>7</v>
      </c>
      <c r="AA192">
        <v>2</v>
      </c>
      <c r="AB192">
        <v>0</v>
      </c>
      <c r="AC192">
        <v>1</v>
      </c>
      <c r="AD192">
        <v>0</v>
      </c>
      <c r="AE192">
        <v>0</v>
      </c>
    </row>
    <row r="193" spans="1:31" x14ac:dyDescent="0.25">
      <c r="A193" t="s">
        <v>31</v>
      </c>
      <c r="B193" s="2">
        <v>45661</v>
      </c>
      <c r="C193" t="s">
        <v>41</v>
      </c>
      <c r="D193" t="s">
        <v>49</v>
      </c>
      <c r="E193" t="s">
        <v>44</v>
      </c>
      <c r="F193">
        <v>1.8</v>
      </c>
      <c r="G193">
        <v>0.7</v>
      </c>
      <c r="H193">
        <v>58</v>
      </c>
      <c r="I193">
        <v>42</v>
      </c>
      <c r="J193">
        <v>502</v>
      </c>
      <c r="K193">
        <v>371</v>
      </c>
      <c r="L193">
        <v>369</v>
      </c>
      <c r="M193">
        <v>239</v>
      </c>
      <c r="N193">
        <v>1</v>
      </c>
      <c r="O193">
        <v>0</v>
      </c>
      <c r="P193" t="s">
        <v>35</v>
      </c>
      <c r="Q193">
        <v>0</v>
      </c>
      <c r="R193">
        <v>0</v>
      </c>
      <c r="S193" t="s">
        <v>36</v>
      </c>
      <c r="T193">
        <v>19</v>
      </c>
      <c r="U193">
        <v>9</v>
      </c>
      <c r="V193">
        <v>8</v>
      </c>
      <c r="W193">
        <v>0</v>
      </c>
      <c r="X193">
        <v>15</v>
      </c>
      <c r="Y193">
        <v>14</v>
      </c>
      <c r="Z193">
        <v>9</v>
      </c>
      <c r="AA193">
        <v>3</v>
      </c>
      <c r="AB193">
        <v>2</v>
      </c>
      <c r="AC193">
        <v>2</v>
      </c>
      <c r="AD193">
        <v>0</v>
      </c>
      <c r="AE193">
        <v>0</v>
      </c>
    </row>
    <row r="194" spans="1:31" x14ac:dyDescent="0.25">
      <c r="A194" t="s">
        <v>31</v>
      </c>
      <c r="B194" s="2">
        <v>45661</v>
      </c>
      <c r="C194" t="s">
        <v>41</v>
      </c>
      <c r="D194" t="s">
        <v>55</v>
      </c>
      <c r="E194" t="s">
        <v>57</v>
      </c>
      <c r="F194">
        <v>1.1000000000000001</v>
      </c>
      <c r="G194">
        <v>1.2</v>
      </c>
      <c r="H194">
        <v>39</v>
      </c>
      <c r="I194">
        <v>61</v>
      </c>
      <c r="J194">
        <v>385</v>
      </c>
      <c r="K194">
        <v>608</v>
      </c>
      <c r="L194">
        <v>283</v>
      </c>
      <c r="M194">
        <v>516</v>
      </c>
      <c r="N194">
        <v>1</v>
      </c>
      <c r="O194">
        <v>1</v>
      </c>
      <c r="P194" t="s">
        <v>36</v>
      </c>
      <c r="Q194">
        <v>0</v>
      </c>
      <c r="R194">
        <v>1</v>
      </c>
      <c r="S194" t="s">
        <v>40</v>
      </c>
      <c r="T194">
        <v>13</v>
      </c>
      <c r="U194">
        <v>15</v>
      </c>
      <c r="V194">
        <v>6</v>
      </c>
      <c r="W194">
        <v>1</v>
      </c>
      <c r="X194">
        <v>9</v>
      </c>
      <c r="Y194">
        <v>12</v>
      </c>
      <c r="Z194">
        <v>6</v>
      </c>
      <c r="AA194">
        <v>6</v>
      </c>
      <c r="AB194">
        <v>0</v>
      </c>
      <c r="AC194">
        <v>2</v>
      </c>
      <c r="AD194">
        <v>0</v>
      </c>
      <c r="AE194">
        <v>0</v>
      </c>
    </row>
    <row r="195" spans="1:31" x14ac:dyDescent="0.25">
      <c r="A195" t="s">
        <v>31</v>
      </c>
      <c r="B195" s="2">
        <v>45661</v>
      </c>
      <c r="C195" t="s">
        <v>41</v>
      </c>
      <c r="D195" t="s">
        <v>58</v>
      </c>
      <c r="E195" t="s">
        <v>51</v>
      </c>
      <c r="F195">
        <v>1.9</v>
      </c>
      <c r="G195">
        <v>1.4</v>
      </c>
      <c r="H195">
        <v>56</v>
      </c>
      <c r="I195">
        <v>44</v>
      </c>
      <c r="J195">
        <v>583</v>
      </c>
      <c r="K195">
        <v>465</v>
      </c>
      <c r="L195">
        <v>510</v>
      </c>
      <c r="M195">
        <v>394</v>
      </c>
      <c r="N195">
        <v>4</v>
      </c>
      <c r="O195">
        <v>1</v>
      </c>
      <c r="P195" t="s">
        <v>35</v>
      </c>
      <c r="Q195">
        <v>2</v>
      </c>
      <c r="R195">
        <v>0</v>
      </c>
      <c r="S195" t="s">
        <v>35</v>
      </c>
      <c r="T195">
        <v>10</v>
      </c>
      <c r="U195">
        <v>17</v>
      </c>
      <c r="V195">
        <v>7</v>
      </c>
      <c r="W195">
        <v>4</v>
      </c>
      <c r="X195">
        <v>8</v>
      </c>
      <c r="Y195">
        <v>13</v>
      </c>
      <c r="Z195">
        <v>7</v>
      </c>
      <c r="AA195">
        <v>1</v>
      </c>
      <c r="AB195">
        <v>2</v>
      </c>
      <c r="AC195">
        <v>1</v>
      </c>
      <c r="AD195">
        <v>0</v>
      </c>
      <c r="AE195">
        <v>0</v>
      </c>
    </row>
    <row r="196" spans="1:31" x14ac:dyDescent="0.25">
      <c r="A196" t="s">
        <v>31</v>
      </c>
      <c r="B196" s="2">
        <v>45661</v>
      </c>
      <c r="C196" t="s">
        <v>41</v>
      </c>
      <c r="D196" t="s">
        <v>47</v>
      </c>
      <c r="E196" t="s">
        <v>54</v>
      </c>
      <c r="F196">
        <v>0.3</v>
      </c>
      <c r="G196">
        <v>4.4000000000000004</v>
      </c>
      <c r="H196">
        <v>50</v>
      </c>
      <c r="I196">
        <v>50</v>
      </c>
      <c r="J196">
        <v>494</v>
      </c>
      <c r="K196">
        <v>487</v>
      </c>
      <c r="L196">
        <v>412</v>
      </c>
      <c r="M196">
        <v>409</v>
      </c>
      <c r="N196">
        <v>0</v>
      </c>
      <c r="O196">
        <v>5</v>
      </c>
      <c r="P196" t="s">
        <v>40</v>
      </c>
      <c r="Q196">
        <v>0</v>
      </c>
      <c r="R196">
        <v>1</v>
      </c>
      <c r="S196" t="s">
        <v>40</v>
      </c>
      <c r="T196">
        <v>8</v>
      </c>
      <c r="U196">
        <v>20</v>
      </c>
      <c r="V196">
        <v>1</v>
      </c>
      <c r="W196">
        <v>11</v>
      </c>
      <c r="X196">
        <v>10</v>
      </c>
      <c r="Y196">
        <v>4</v>
      </c>
      <c r="Z196">
        <v>2</v>
      </c>
      <c r="AA196">
        <v>2</v>
      </c>
      <c r="AB196">
        <v>2</v>
      </c>
      <c r="AC196">
        <v>0</v>
      </c>
      <c r="AD196">
        <v>0</v>
      </c>
      <c r="AE196">
        <v>0</v>
      </c>
    </row>
    <row r="197" spans="1:31" x14ac:dyDescent="0.25">
      <c r="A197" t="s">
        <v>31</v>
      </c>
      <c r="B197" s="2">
        <v>45661</v>
      </c>
      <c r="C197" t="s">
        <v>50</v>
      </c>
      <c r="D197" t="s">
        <v>45</v>
      </c>
      <c r="E197" t="s">
        <v>42</v>
      </c>
      <c r="F197">
        <v>1.5</v>
      </c>
      <c r="G197">
        <v>0.9</v>
      </c>
      <c r="H197">
        <v>45</v>
      </c>
      <c r="I197">
        <v>55</v>
      </c>
      <c r="J197">
        <v>451</v>
      </c>
      <c r="K197">
        <v>555</v>
      </c>
      <c r="L197">
        <v>379</v>
      </c>
      <c r="M197">
        <v>473</v>
      </c>
      <c r="N197">
        <v>1</v>
      </c>
      <c r="O197">
        <v>1</v>
      </c>
      <c r="P197" t="s">
        <v>36</v>
      </c>
      <c r="Q197">
        <v>0</v>
      </c>
      <c r="R197">
        <v>1</v>
      </c>
      <c r="S197" t="s">
        <v>40</v>
      </c>
      <c r="T197">
        <v>11</v>
      </c>
      <c r="U197">
        <v>9</v>
      </c>
      <c r="V197">
        <v>4</v>
      </c>
      <c r="W197">
        <v>3</v>
      </c>
      <c r="X197">
        <v>17</v>
      </c>
      <c r="Y197">
        <v>14</v>
      </c>
      <c r="Z197">
        <v>2</v>
      </c>
      <c r="AA197">
        <v>5</v>
      </c>
      <c r="AB197">
        <v>2</v>
      </c>
      <c r="AC197">
        <v>3</v>
      </c>
      <c r="AD197">
        <v>0</v>
      </c>
      <c r="AE197">
        <v>0</v>
      </c>
    </row>
    <row r="198" spans="1:31" x14ac:dyDescent="0.25">
      <c r="A198" t="s">
        <v>31</v>
      </c>
      <c r="B198" s="2">
        <v>45662</v>
      </c>
      <c r="C198" t="s">
        <v>53</v>
      </c>
      <c r="D198" t="s">
        <v>34</v>
      </c>
      <c r="E198" t="s">
        <v>38</v>
      </c>
      <c r="F198">
        <v>2.2000000000000002</v>
      </c>
      <c r="G198">
        <v>1.5</v>
      </c>
      <c r="H198">
        <v>73</v>
      </c>
      <c r="I198">
        <v>27</v>
      </c>
      <c r="J198">
        <v>745</v>
      </c>
      <c r="K198">
        <v>282</v>
      </c>
      <c r="L198">
        <v>633</v>
      </c>
      <c r="M198">
        <v>206</v>
      </c>
      <c r="N198">
        <v>2</v>
      </c>
      <c r="O198">
        <v>2</v>
      </c>
      <c r="P198" t="s">
        <v>36</v>
      </c>
      <c r="Q198">
        <v>0</v>
      </c>
      <c r="R198">
        <v>1</v>
      </c>
      <c r="S198" t="s">
        <v>40</v>
      </c>
      <c r="T198">
        <v>15</v>
      </c>
      <c r="U198">
        <v>7</v>
      </c>
      <c r="V198">
        <v>4</v>
      </c>
      <c r="W198">
        <v>3</v>
      </c>
      <c r="X198">
        <v>10</v>
      </c>
      <c r="Y198">
        <v>14</v>
      </c>
      <c r="Z198">
        <v>9</v>
      </c>
      <c r="AA198">
        <v>2</v>
      </c>
      <c r="AB198">
        <v>1</v>
      </c>
      <c r="AC198">
        <v>5</v>
      </c>
      <c r="AD198">
        <v>0</v>
      </c>
      <c r="AE198">
        <v>0</v>
      </c>
    </row>
    <row r="199" spans="1:31" x14ac:dyDescent="0.25">
      <c r="A199" t="s">
        <v>31</v>
      </c>
      <c r="B199" s="2">
        <v>45662</v>
      </c>
      <c r="C199" t="s">
        <v>56</v>
      </c>
      <c r="D199" t="s">
        <v>39</v>
      </c>
      <c r="E199" t="s">
        <v>33</v>
      </c>
      <c r="F199">
        <v>2.7</v>
      </c>
      <c r="G199">
        <v>1</v>
      </c>
      <c r="H199">
        <v>53</v>
      </c>
      <c r="I199">
        <v>47</v>
      </c>
      <c r="J199">
        <v>477</v>
      </c>
      <c r="K199">
        <v>427</v>
      </c>
      <c r="L199">
        <v>388</v>
      </c>
      <c r="M199">
        <v>307</v>
      </c>
      <c r="N199">
        <v>2</v>
      </c>
      <c r="O199">
        <v>2</v>
      </c>
      <c r="P199" t="s">
        <v>36</v>
      </c>
      <c r="Q199">
        <v>0</v>
      </c>
      <c r="R199">
        <v>0</v>
      </c>
      <c r="S199" t="s">
        <v>36</v>
      </c>
      <c r="T199">
        <v>19</v>
      </c>
      <c r="U199">
        <v>13</v>
      </c>
      <c r="V199">
        <v>6</v>
      </c>
      <c r="W199">
        <v>4</v>
      </c>
      <c r="X199">
        <v>10</v>
      </c>
      <c r="Y199">
        <v>13</v>
      </c>
      <c r="Z199">
        <v>6</v>
      </c>
      <c r="AA199">
        <v>9</v>
      </c>
      <c r="AB199">
        <v>2</v>
      </c>
      <c r="AC199">
        <v>4</v>
      </c>
      <c r="AD199">
        <v>0</v>
      </c>
      <c r="AE199">
        <v>0</v>
      </c>
    </row>
    <row r="200" spans="1:31" x14ac:dyDescent="0.25">
      <c r="A200" t="s">
        <v>31</v>
      </c>
      <c r="B200" s="2">
        <v>45663</v>
      </c>
      <c r="C200" t="s">
        <v>32</v>
      </c>
      <c r="D200" t="s">
        <v>43</v>
      </c>
      <c r="E200" t="s">
        <v>48</v>
      </c>
      <c r="F200">
        <v>1.5</v>
      </c>
      <c r="G200">
        <v>2.1</v>
      </c>
      <c r="H200">
        <v>60</v>
      </c>
      <c r="I200">
        <v>40</v>
      </c>
      <c r="J200">
        <v>600</v>
      </c>
      <c r="K200">
        <v>393</v>
      </c>
      <c r="L200">
        <v>491</v>
      </c>
      <c r="M200">
        <v>299</v>
      </c>
      <c r="N200">
        <v>0</v>
      </c>
      <c r="O200">
        <v>3</v>
      </c>
      <c r="P200" t="s">
        <v>40</v>
      </c>
      <c r="Q200">
        <v>0</v>
      </c>
      <c r="R200">
        <v>2</v>
      </c>
      <c r="S200" t="s">
        <v>40</v>
      </c>
      <c r="T200">
        <v>13</v>
      </c>
      <c r="U200">
        <v>11</v>
      </c>
      <c r="V200">
        <v>6</v>
      </c>
      <c r="W200">
        <v>3</v>
      </c>
      <c r="X200">
        <v>10</v>
      </c>
      <c r="Y200">
        <v>8</v>
      </c>
      <c r="Z200">
        <v>5</v>
      </c>
      <c r="AA200">
        <v>3</v>
      </c>
      <c r="AB200">
        <v>1</v>
      </c>
      <c r="AC200">
        <v>2</v>
      </c>
      <c r="AD200">
        <v>0</v>
      </c>
      <c r="AE200">
        <v>0</v>
      </c>
    </row>
    <row r="201" spans="1:31" x14ac:dyDescent="0.25">
      <c r="A201" t="s">
        <v>31</v>
      </c>
      <c r="B201" s="2">
        <v>45671</v>
      </c>
      <c r="C201" t="s">
        <v>63</v>
      </c>
      <c r="D201" t="s">
        <v>54</v>
      </c>
      <c r="E201" t="s">
        <v>58</v>
      </c>
      <c r="F201">
        <v>2.5</v>
      </c>
      <c r="G201">
        <v>2.2000000000000002</v>
      </c>
      <c r="H201">
        <v>45</v>
      </c>
      <c r="I201">
        <v>55</v>
      </c>
      <c r="J201">
        <v>456</v>
      </c>
      <c r="K201">
        <v>557</v>
      </c>
      <c r="L201">
        <v>354</v>
      </c>
      <c r="M201">
        <v>472</v>
      </c>
      <c r="N201">
        <v>2</v>
      </c>
      <c r="O201">
        <v>2</v>
      </c>
      <c r="P201" t="s">
        <v>36</v>
      </c>
      <c r="Q201">
        <v>0</v>
      </c>
      <c r="R201">
        <v>0</v>
      </c>
      <c r="S201" t="s">
        <v>36</v>
      </c>
      <c r="T201">
        <v>18</v>
      </c>
      <c r="U201">
        <v>21</v>
      </c>
      <c r="V201">
        <v>6</v>
      </c>
      <c r="W201">
        <v>8</v>
      </c>
      <c r="X201">
        <v>4</v>
      </c>
      <c r="Y201">
        <v>4</v>
      </c>
      <c r="Z201">
        <v>4</v>
      </c>
      <c r="AA201">
        <v>5</v>
      </c>
      <c r="AB201">
        <v>0</v>
      </c>
      <c r="AC201">
        <v>0</v>
      </c>
      <c r="AD201">
        <v>0</v>
      </c>
      <c r="AE201">
        <v>0</v>
      </c>
    </row>
    <row r="202" spans="1:31" x14ac:dyDescent="0.25">
      <c r="A202" t="s">
        <v>31</v>
      </c>
      <c r="B202" s="2">
        <v>45671</v>
      </c>
      <c r="C202" t="s">
        <v>63</v>
      </c>
      <c r="D202" t="s">
        <v>57</v>
      </c>
      <c r="E202" t="s">
        <v>49</v>
      </c>
      <c r="F202">
        <v>2.5</v>
      </c>
      <c r="G202">
        <v>1.2</v>
      </c>
      <c r="H202">
        <v>57</v>
      </c>
      <c r="I202">
        <v>43</v>
      </c>
      <c r="J202">
        <v>470</v>
      </c>
      <c r="K202">
        <v>358</v>
      </c>
      <c r="L202">
        <v>382</v>
      </c>
      <c r="M202">
        <v>273</v>
      </c>
      <c r="N202">
        <v>2</v>
      </c>
      <c r="O202">
        <v>2</v>
      </c>
      <c r="P202" t="s">
        <v>36</v>
      </c>
      <c r="Q202">
        <v>1</v>
      </c>
      <c r="R202">
        <v>0</v>
      </c>
      <c r="S202" t="s">
        <v>35</v>
      </c>
      <c r="T202">
        <v>26</v>
      </c>
      <c r="U202">
        <v>7</v>
      </c>
      <c r="V202">
        <v>10</v>
      </c>
      <c r="W202">
        <v>3</v>
      </c>
      <c r="X202">
        <v>15</v>
      </c>
      <c r="Y202">
        <v>16</v>
      </c>
      <c r="Z202">
        <v>9</v>
      </c>
      <c r="AA202">
        <v>3</v>
      </c>
      <c r="AB202">
        <v>2</v>
      </c>
      <c r="AC202">
        <v>3</v>
      </c>
      <c r="AD202">
        <v>0</v>
      </c>
      <c r="AE202">
        <v>0</v>
      </c>
    </row>
    <row r="203" spans="1:31" x14ac:dyDescent="0.25">
      <c r="A203" t="s">
        <v>31</v>
      </c>
      <c r="B203" s="2">
        <v>45671</v>
      </c>
      <c r="C203" t="s">
        <v>63</v>
      </c>
      <c r="D203" t="s">
        <v>51</v>
      </c>
      <c r="E203" t="s">
        <v>34</v>
      </c>
      <c r="F203">
        <v>1</v>
      </c>
      <c r="G203">
        <v>1.7</v>
      </c>
      <c r="H203">
        <v>44</v>
      </c>
      <c r="I203">
        <v>56</v>
      </c>
      <c r="J203">
        <v>442</v>
      </c>
      <c r="K203">
        <v>573</v>
      </c>
      <c r="L203">
        <v>356</v>
      </c>
      <c r="M203">
        <v>478</v>
      </c>
      <c r="N203">
        <v>3</v>
      </c>
      <c r="O203">
        <v>2</v>
      </c>
      <c r="P203" t="s">
        <v>35</v>
      </c>
      <c r="Q203">
        <v>2</v>
      </c>
      <c r="R203">
        <v>0</v>
      </c>
      <c r="S203" t="s">
        <v>35</v>
      </c>
      <c r="T203">
        <v>4</v>
      </c>
      <c r="U203">
        <v>21</v>
      </c>
      <c r="V203">
        <v>3</v>
      </c>
      <c r="W203">
        <v>5</v>
      </c>
      <c r="X203">
        <v>9</v>
      </c>
      <c r="Y203">
        <v>18</v>
      </c>
      <c r="Z203">
        <v>0</v>
      </c>
      <c r="AA203">
        <v>3</v>
      </c>
      <c r="AB203">
        <v>3</v>
      </c>
      <c r="AC203">
        <v>3</v>
      </c>
      <c r="AD203">
        <v>0</v>
      </c>
      <c r="AE203">
        <v>0</v>
      </c>
    </row>
    <row r="204" spans="1:31" x14ac:dyDescent="0.25">
      <c r="A204" t="s">
        <v>31</v>
      </c>
      <c r="B204" s="2">
        <v>45671</v>
      </c>
      <c r="C204" t="s">
        <v>32</v>
      </c>
      <c r="D204" t="s">
        <v>48</v>
      </c>
      <c r="E204" t="s">
        <v>39</v>
      </c>
      <c r="F204">
        <v>0.3</v>
      </c>
      <c r="G204">
        <v>2</v>
      </c>
      <c r="H204">
        <v>30</v>
      </c>
      <c r="I204">
        <v>70</v>
      </c>
      <c r="J204">
        <v>268</v>
      </c>
      <c r="K204">
        <v>617</v>
      </c>
      <c r="L204">
        <v>168</v>
      </c>
      <c r="M204">
        <v>508</v>
      </c>
      <c r="N204">
        <v>1</v>
      </c>
      <c r="O204">
        <v>1</v>
      </c>
      <c r="P204" t="s">
        <v>36</v>
      </c>
      <c r="Q204">
        <v>1</v>
      </c>
      <c r="R204">
        <v>0</v>
      </c>
      <c r="S204" t="s">
        <v>35</v>
      </c>
      <c r="T204">
        <v>6</v>
      </c>
      <c r="U204">
        <v>23</v>
      </c>
      <c r="V204">
        <v>3</v>
      </c>
      <c r="W204">
        <v>7</v>
      </c>
      <c r="X204">
        <v>7</v>
      </c>
      <c r="Y204">
        <v>10</v>
      </c>
      <c r="Z204">
        <v>0</v>
      </c>
      <c r="AA204">
        <v>9</v>
      </c>
      <c r="AB204">
        <v>2</v>
      </c>
      <c r="AC204">
        <v>1</v>
      </c>
      <c r="AD204">
        <v>0</v>
      </c>
      <c r="AE204">
        <v>0</v>
      </c>
    </row>
    <row r="205" spans="1:31" x14ac:dyDescent="0.25">
      <c r="A205" t="s">
        <v>31</v>
      </c>
      <c r="B205" s="2">
        <v>45672</v>
      </c>
      <c r="C205" t="s">
        <v>63</v>
      </c>
      <c r="D205" t="s">
        <v>44</v>
      </c>
      <c r="E205" t="s">
        <v>52</v>
      </c>
      <c r="F205">
        <v>1.1000000000000001</v>
      </c>
      <c r="G205">
        <v>1.2</v>
      </c>
      <c r="H205">
        <v>50</v>
      </c>
      <c r="I205">
        <v>50</v>
      </c>
      <c r="J205">
        <v>468</v>
      </c>
      <c r="K205">
        <v>465</v>
      </c>
      <c r="L205">
        <v>363</v>
      </c>
      <c r="M205">
        <v>368</v>
      </c>
      <c r="N205">
        <v>0</v>
      </c>
      <c r="O205">
        <v>1</v>
      </c>
      <c r="P205" t="s">
        <v>40</v>
      </c>
      <c r="Q205">
        <v>0</v>
      </c>
      <c r="R205">
        <v>0</v>
      </c>
      <c r="S205" t="s">
        <v>36</v>
      </c>
      <c r="T205">
        <v>10</v>
      </c>
      <c r="U205">
        <v>11</v>
      </c>
      <c r="V205">
        <v>3</v>
      </c>
      <c r="W205">
        <v>3</v>
      </c>
      <c r="X205">
        <v>17</v>
      </c>
      <c r="Y205">
        <v>10</v>
      </c>
      <c r="Z205">
        <v>8</v>
      </c>
      <c r="AA205">
        <v>5</v>
      </c>
      <c r="AB205">
        <v>2</v>
      </c>
      <c r="AC205">
        <v>1</v>
      </c>
      <c r="AD205">
        <v>0</v>
      </c>
      <c r="AE205">
        <v>0</v>
      </c>
    </row>
    <row r="206" spans="1:31" x14ac:dyDescent="0.25">
      <c r="A206" t="s">
        <v>31</v>
      </c>
      <c r="B206" s="2">
        <v>45672</v>
      </c>
      <c r="C206" t="s">
        <v>63</v>
      </c>
      <c r="D206" t="s">
        <v>59</v>
      </c>
      <c r="E206" t="s">
        <v>55</v>
      </c>
      <c r="F206">
        <v>1.7</v>
      </c>
      <c r="G206">
        <v>1.8</v>
      </c>
      <c r="H206">
        <v>57</v>
      </c>
      <c r="I206">
        <v>43</v>
      </c>
      <c r="J206">
        <v>656</v>
      </c>
      <c r="K206">
        <v>485</v>
      </c>
      <c r="L206">
        <v>549</v>
      </c>
      <c r="M206">
        <v>375</v>
      </c>
      <c r="N206">
        <v>0</v>
      </c>
      <c r="O206">
        <v>2</v>
      </c>
      <c r="P206" t="s">
        <v>40</v>
      </c>
      <c r="Q206">
        <v>0</v>
      </c>
      <c r="R206">
        <v>0</v>
      </c>
      <c r="S206" t="s">
        <v>36</v>
      </c>
      <c r="T206">
        <v>21</v>
      </c>
      <c r="U206">
        <v>9</v>
      </c>
      <c r="V206">
        <v>4</v>
      </c>
      <c r="W206">
        <v>4</v>
      </c>
      <c r="X206">
        <v>7</v>
      </c>
      <c r="Y206">
        <v>6</v>
      </c>
      <c r="Z206">
        <v>4</v>
      </c>
      <c r="AA206">
        <v>3</v>
      </c>
      <c r="AB206">
        <v>0</v>
      </c>
      <c r="AC206">
        <v>0</v>
      </c>
      <c r="AD206">
        <v>0</v>
      </c>
      <c r="AE206">
        <v>0</v>
      </c>
    </row>
    <row r="207" spans="1:31" x14ac:dyDescent="0.25">
      <c r="A207" t="s">
        <v>31</v>
      </c>
      <c r="B207" s="2">
        <v>45672</v>
      </c>
      <c r="C207" t="s">
        <v>63</v>
      </c>
      <c r="D207" t="s">
        <v>46</v>
      </c>
      <c r="E207" t="s">
        <v>43</v>
      </c>
      <c r="F207">
        <v>2.1</v>
      </c>
      <c r="G207">
        <v>1.6</v>
      </c>
      <c r="H207">
        <v>60</v>
      </c>
      <c r="I207">
        <v>40</v>
      </c>
      <c r="J207">
        <v>626</v>
      </c>
      <c r="K207">
        <v>413</v>
      </c>
      <c r="L207">
        <v>534</v>
      </c>
      <c r="M207">
        <v>321</v>
      </c>
      <c r="N207">
        <v>3</v>
      </c>
      <c r="O207">
        <v>0</v>
      </c>
      <c r="P207" t="s">
        <v>35</v>
      </c>
      <c r="Q207">
        <v>1</v>
      </c>
      <c r="R207">
        <v>0</v>
      </c>
      <c r="S207" t="s">
        <v>35</v>
      </c>
      <c r="T207">
        <v>17</v>
      </c>
      <c r="U207">
        <v>13</v>
      </c>
      <c r="V207">
        <v>5</v>
      </c>
      <c r="W207">
        <v>7</v>
      </c>
      <c r="X207">
        <v>10</v>
      </c>
      <c r="Y207">
        <v>13</v>
      </c>
      <c r="Z207">
        <v>4</v>
      </c>
      <c r="AA207">
        <v>2</v>
      </c>
      <c r="AB207">
        <v>0</v>
      </c>
      <c r="AC207">
        <v>2</v>
      </c>
      <c r="AD207">
        <v>0</v>
      </c>
      <c r="AE207">
        <v>0</v>
      </c>
    </row>
    <row r="208" spans="1:31" x14ac:dyDescent="0.25">
      <c r="A208" t="s">
        <v>31</v>
      </c>
      <c r="B208" s="2">
        <v>45672</v>
      </c>
      <c r="C208" t="s">
        <v>32</v>
      </c>
      <c r="D208" t="s">
        <v>42</v>
      </c>
      <c r="E208" t="s">
        <v>60</v>
      </c>
      <c r="F208">
        <v>1.4</v>
      </c>
      <c r="G208">
        <v>0.8</v>
      </c>
      <c r="H208">
        <v>53</v>
      </c>
      <c r="I208">
        <v>47</v>
      </c>
      <c r="J208">
        <v>469</v>
      </c>
      <c r="K208">
        <v>419</v>
      </c>
      <c r="L208">
        <v>378</v>
      </c>
      <c r="M208">
        <v>341</v>
      </c>
      <c r="N208">
        <v>2</v>
      </c>
      <c r="O208">
        <v>1</v>
      </c>
      <c r="P208" t="s">
        <v>35</v>
      </c>
      <c r="Q208">
        <v>2</v>
      </c>
      <c r="R208">
        <v>1</v>
      </c>
      <c r="S208" t="s">
        <v>35</v>
      </c>
      <c r="T208">
        <v>14</v>
      </c>
      <c r="U208">
        <v>10</v>
      </c>
      <c r="V208">
        <v>4</v>
      </c>
      <c r="W208">
        <v>2</v>
      </c>
      <c r="X208">
        <v>16</v>
      </c>
      <c r="Y208">
        <v>9</v>
      </c>
      <c r="Z208">
        <v>10</v>
      </c>
      <c r="AA208">
        <v>4</v>
      </c>
      <c r="AB208">
        <v>3</v>
      </c>
      <c r="AC208">
        <v>1</v>
      </c>
      <c r="AD208">
        <v>0</v>
      </c>
      <c r="AE208">
        <v>0</v>
      </c>
    </row>
    <row r="209" spans="1:31" x14ac:dyDescent="0.25">
      <c r="A209" t="s">
        <v>31</v>
      </c>
      <c r="B209" s="2">
        <v>45673</v>
      </c>
      <c r="C209" t="s">
        <v>63</v>
      </c>
      <c r="D209" t="s">
        <v>38</v>
      </c>
      <c r="E209" t="s">
        <v>45</v>
      </c>
      <c r="F209">
        <v>0.3</v>
      </c>
      <c r="G209">
        <v>1</v>
      </c>
      <c r="H209">
        <v>47</v>
      </c>
      <c r="I209">
        <v>53</v>
      </c>
      <c r="J209">
        <v>437</v>
      </c>
      <c r="K209">
        <v>502</v>
      </c>
      <c r="L209">
        <v>357</v>
      </c>
      <c r="M209">
        <v>413</v>
      </c>
      <c r="N209">
        <v>0</v>
      </c>
      <c r="O209">
        <v>2</v>
      </c>
      <c r="P209" t="s">
        <v>40</v>
      </c>
      <c r="Q209">
        <v>0</v>
      </c>
      <c r="R209">
        <v>0</v>
      </c>
      <c r="S209" t="s">
        <v>36</v>
      </c>
      <c r="T209">
        <v>5</v>
      </c>
      <c r="U209">
        <v>11</v>
      </c>
      <c r="V209">
        <v>3</v>
      </c>
      <c r="W209">
        <v>5</v>
      </c>
      <c r="X209">
        <v>13</v>
      </c>
      <c r="Y209">
        <v>14</v>
      </c>
      <c r="Z209">
        <v>1</v>
      </c>
      <c r="AA209">
        <v>9</v>
      </c>
      <c r="AB209">
        <v>2</v>
      </c>
      <c r="AC209">
        <v>2</v>
      </c>
      <c r="AD209">
        <v>0</v>
      </c>
      <c r="AE209">
        <v>0</v>
      </c>
    </row>
    <row r="210" spans="1:31" x14ac:dyDescent="0.25">
      <c r="A210" t="s">
        <v>31</v>
      </c>
      <c r="B210" s="2">
        <v>45673</v>
      </c>
      <c r="C210" t="s">
        <v>32</v>
      </c>
      <c r="D210" t="s">
        <v>33</v>
      </c>
      <c r="E210" t="s">
        <v>47</v>
      </c>
      <c r="F210">
        <v>3.4</v>
      </c>
      <c r="G210">
        <v>1.4</v>
      </c>
      <c r="H210">
        <v>60</v>
      </c>
      <c r="I210">
        <v>40</v>
      </c>
      <c r="J210">
        <v>628</v>
      </c>
      <c r="K210">
        <v>426</v>
      </c>
      <c r="L210">
        <v>522</v>
      </c>
      <c r="M210">
        <v>335</v>
      </c>
      <c r="N210">
        <v>3</v>
      </c>
      <c r="O210">
        <v>1</v>
      </c>
      <c r="P210" t="s">
        <v>35</v>
      </c>
      <c r="Q210">
        <v>0</v>
      </c>
      <c r="R210">
        <v>1</v>
      </c>
      <c r="S210" t="s">
        <v>40</v>
      </c>
      <c r="T210">
        <v>23</v>
      </c>
      <c r="U210">
        <v>13</v>
      </c>
      <c r="V210">
        <v>9</v>
      </c>
      <c r="W210">
        <v>5</v>
      </c>
      <c r="X210">
        <v>7</v>
      </c>
      <c r="Y210">
        <v>10</v>
      </c>
      <c r="Z210">
        <v>5</v>
      </c>
      <c r="AA210">
        <v>4</v>
      </c>
      <c r="AB210">
        <v>1</v>
      </c>
      <c r="AC210">
        <v>3</v>
      </c>
      <c r="AD210">
        <v>0</v>
      </c>
      <c r="AE210">
        <v>0</v>
      </c>
    </row>
    <row r="211" spans="1:31" x14ac:dyDescent="0.25">
      <c r="A211" t="s">
        <v>31</v>
      </c>
      <c r="B211" s="2">
        <v>45675</v>
      </c>
      <c r="C211" t="s">
        <v>37</v>
      </c>
      <c r="D211" t="s">
        <v>46</v>
      </c>
      <c r="E211" t="s">
        <v>49</v>
      </c>
      <c r="F211">
        <v>0.8</v>
      </c>
      <c r="G211">
        <v>2</v>
      </c>
      <c r="H211">
        <v>56</v>
      </c>
      <c r="I211">
        <v>44</v>
      </c>
      <c r="J211">
        <v>459</v>
      </c>
      <c r="K211">
        <v>363</v>
      </c>
      <c r="L211">
        <v>347</v>
      </c>
      <c r="M211">
        <v>262</v>
      </c>
      <c r="N211">
        <v>1</v>
      </c>
      <c r="O211">
        <v>4</v>
      </c>
      <c r="P211" t="s">
        <v>40</v>
      </c>
      <c r="Q211">
        <v>1</v>
      </c>
      <c r="R211">
        <v>2</v>
      </c>
      <c r="S211" t="s">
        <v>40</v>
      </c>
      <c r="T211">
        <v>13</v>
      </c>
      <c r="U211">
        <v>19</v>
      </c>
      <c r="V211">
        <v>5</v>
      </c>
      <c r="W211">
        <v>10</v>
      </c>
      <c r="X211">
        <v>7</v>
      </c>
      <c r="Y211">
        <v>18</v>
      </c>
      <c r="Z211">
        <v>7</v>
      </c>
      <c r="AA211">
        <v>6</v>
      </c>
      <c r="AB211">
        <v>1</v>
      </c>
      <c r="AC211">
        <v>6</v>
      </c>
      <c r="AD211">
        <v>0</v>
      </c>
      <c r="AE211">
        <v>0</v>
      </c>
    </row>
    <row r="212" spans="1:31" x14ac:dyDescent="0.25">
      <c r="A212" t="s">
        <v>31</v>
      </c>
      <c r="B212" s="2">
        <v>45675</v>
      </c>
      <c r="C212" t="s">
        <v>41</v>
      </c>
      <c r="D212" t="s">
        <v>54</v>
      </c>
      <c r="E212" t="s">
        <v>39</v>
      </c>
      <c r="F212">
        <v>0.7</v>
      </c>
      <c r="G212">
        <v>3.4</v>
      </c>
      <c r="H212">
        <v>40</v>
      </c>
      <c r="I212">
        <v>60</v>
      </c>
      <c r="J212">
        <v>349</v>
      </c>
      <c r="K212">
        <v>532</v>
      </c>
      <c r="L212">
        <v>267</v>
      </c>
      <c r="M212">
        <v>449</v>
      </c>
      <c r="N212">
        <v>0</v>
      </c>
      <c r="O212">
        <v>2</v>
      </c>
      <c r="P212" t="s">
        <v>40</v>
      </c>
      <c r="Q212">
        <v>0</v>
      </c>
      <c r="R212">
        <v>0</v>
      </c>
      <c r="S212" t="s">
        <v>36</v>
      </c>
      <c r="T212">
        <v>11</v>
      </c>
      <c r="U212">
        <v>37</v>
      </c>
      <c r="V212">
        <v>6</v>
      </c>
      <c r="W212">
        <v>8</v>
      </c>
      <c r="X212">
        <v>6</v>
      </c>
      <c r="Y212">
        <v>14</v>
      </c>
      <c r="Z212">
        <v>2</v>
      </c>
      <c r="AA212">
        <v>15</v>
      </c>
      <c r="AB212">
        <v>2</v>
      </c>
      <c r="AC212">
        <v>3</v>
      </c>
      <c r="AD212">
        <v>0</v>
      </c>
      <c r="AE212">
        <v>0</v>
      </c>
    </row>
    <row r="213" spans="1:31" x14ac:dyDescent="0.25">
      <c r="A213" t="s">
        <v>31</v>
      </c>
      <c r="B213" s="2">
        <v>45675</v>
      </c>
      <c r="C213" t="s">
        <v>41</v>
      </c>
      <c r="D213" t="s">
        <v>59</v>
      </c>
      <c r="E213" t="s">
        <v>34</v>
      </c>
      <c r="F213">
        <v>0.6</v>
      </c>
      <c r="G213">
        <v>2</v>
      </c>
      <c r="H213">
        <v>40</v>
      </c>
      <c r="I213">
        <v>60</v>
      </c>
      <c r="J213">
        <v>420</v>
      </c>
      <c r="K213">
        <v>639</v>
      </c>
      <c r="L213">
        <v>317</v>
      </c>
      <c r="M213">
        <v>540</v>
      </c>
      <c r="N213">
        <v>0</v>
      </c>
      <c r="O213">
        <v>2</v>
      </c>
      <c r="P213" t="s">
        <v>40</v>
      </c>
      <c r="Q213">
        <v>0</v>
      </c>
      <c r="R213">
        <v>0</v>
      </c>
      <c r="S213" t="s">
        <v>36</v>
      </c>
      <c r="T213">
        <v>8</v>
      </c>
      <c r="U213">
        <v>17</v>
      </c>
      <c r="V213">
        <v>4</v>
      </c>
      <c r="W213">
        <v>2</v>
      </c>
      <c r="X213">
        <v>8</v>
      </c>
      <c r="Y213">
        <v>8</v>
      </c>
      <c r="Z213">
        <v>5</v>
      </c>
      <c r="AA213">
        <v>2</v>
      </c>
      <c r="AB213">
        <v>3</v>
      </c>
      <c r="AC213">
        <v>1</v>
      </c>
      <c r="AD213">
        <v>0</v>
      </c>
      <c r="AE213">
        <v>0</v>
      </c>
    </row>
    <row r="214" spans="1:31" x14ac:dyDescent="0.25">
      <c r="A214" t="s">
        <v>31</v>
      </c>
      <c r="B214" s="2">
        <v>45675</v>
      </c>
      <c r="C214" t="s">
        <v>41</v>
      </c>
      <c r="D214" t="s">
        <v>51</v>
      </c>
      <c r="E214" t="s">
        <v>55</v>
      </c>
      <c r="F214">
        <v>0.3</v>
      </c>
      <c r="G214">
        <v>1.3</v>
      </c>
      <c r="H214">
        <v>53</v>
      </c>
      <c r="I214">
        <v>47</v>
      </c>
      <c r="J214">
        <v>576</v>
      </c>
      <c r="K214">
        <v>512</v>
      </c>
      <c r="L214">
        <v>466</v>
      </c>
      <c r="M214">
        <v>405</v>
      </c>
      <c r="N214">
        <v>0</v>
      </c>
      <c r="O214">
        <v>2</v>
      </c>
      <c r="P214" t="s">
        <v>40</v>
      </c>
      <c r="Q214">
        <v>0</v>
      </c>
      <c r="R214">
        <v>0</v>
      </c>
      <c r="S214" t="s">
        <v>36</v>
      </c>
      <c r="T214">
        <v>7</v>
      </c>
      <c r="U214">
        <v>12</v>
      </c>
      <c r="V214">
        <v>0</v>
      </c>
      <c r="W214">
        <v>7</v>
      </c>
      <c r="X214">
        <v>13</v>
      </c>
      <c r="Y214">
        <v>10</v>
      </c>
      <c r="Z214">
        <v>2</v>
      </c>
      <c r="AA214">
        <v>4</v>
      </c>
      <c r="AB214">
        <v>1</v>
      </c>
      <c r="AC214">
        <v>0</v>
      </c>
      <c r="AD214">
        <v>1</v>
      </c>
      <c r="AE214">
        <v>0</v>
      </c>
    </row>
    <row r="215" spans="1:31" x14ac:dyDescent="0.25">
      <c r="A215" t="s">
        <v>31</v>
      </c>
      <c r="B215" s="2">
        <v>45675</v>
      </c>
      <c r="C215" t="s">
        <v>50</v>
      </c>
      <c r="D215" t="s">
        <v>42</v>
      </c>
      <c r="E215" t="s">
        <v>52</v>
      </c>
      <c r="F215">
        <v>1.3</v>
      </c>
      <c r="G215">
        <v>1</v>
      </c>
      <c r="H215">
        <v>66</v>
      </c>
      <c r="I215">
        <v>34</v>
      </c>
      <c r="J215">
        <v>543</v>
      </c>
      <c r="K215">
        <v>284</v>
      </c>
      <c r="L215">
        <v>451</v>
      </c>
      <c r="M215">
        <v>204</v>
      </c>
      <c r="N215">
        <v>2</v>
      </c>
      <c r="O215">
        <v>2</v>
      </c>
      <c r="P215" t="s">
        <v>36</v>
      </c>
      <c r="Q215">
        <v>1</v>
      </c>
      <c r="R215">
        <v>0</v>
      </c>
      <c r="S215" t="s">
        <v>35</v>
      </c>
      <c r="T215">
        <v>18</v>
      </c>
      <c r="U215">
        <v>8</v>
      </c>
      <c r="V215">
        <v>6</v>
      </c>
      <c r="W215">
        <v>4</v>
      </c>
      <c r="X215">
        <v>10</v>
      </c>
      <c r="Y215">
        <v>18</v>
      </c>
      <c r="Z215">
        <v>10</v>
      </c>
      <c r="AA215">
        <v>1</v>
      </c>
      <c r="AB215">
        <v>2</v>
      </c>
      <c r="AC215">
        <v>3</v>
      </c>
      <c r="AD215">
        <v>0</v>
      </c>
      <c r="AE215">
        <v>0</v>
      </c>
    </row>
    <row r="216" spans="1:31" x14ac:dyDescent="0.25">
      <c r="A216" t="s">
        <v>31</v>
      </c>
      <c r="B216" s="2">
        <v>45676</v>
      </c>
      <c r="C216" t="s">
        <v>53</v>
      </c>
      <c r="D216" t="s">
        <v>44</v>
      </c>
      <c r="E216" t="s">
        <v>60</v>
      </c>
      <c r="F216">
        <v>1.8</v>
      </c>
      <c r="G216">
        <v>1.1000000000000001</v>
      </c>
      <c r="H216">
        <v>36</v>
      </c>
      <c r="I216">
        <v>64</v>
      </c>
      <c r="J216">
        <v>366</v>
      </c>
      <c r="K216">
        <v>660</v>
      </c>
      <c r="L216">
        <v>289</v>
      </c>
      <c r="M216">
        <v>557</v>
      </c>
      <c r="N216">
        <v>3</v>
      </c>
      <c r="O216">
        <v>2</v>
      </c>
      <c r="P216" t="s">
        <v>35</v>
      </c>
      <c r="Q216">
        <v>3</v>
      </c>
      <c r="R216">
        <v>0</v>
      </c>
      <c r="S216" t="s">
        <v>35</v>
      </c>
      <c r="T216">
        <v>12</v>
      </c>
      <c r="U216">
        <v>11</v>
      </c>
      <c r="V216">
        <v>6</v>
      </c>
      <c r="W216">
        <v>6</v>
      </c>
      <c r="X216">
        <v>14</v>
      </c>
      <c r="Y216">
        <v>14</v>
      </c>
      <c r="Z216">
        <v>3</v>
      </c>
      <c r="AA216">
        <v>8</v>
      </c>
      <c r="AB216">
        <v>2</v>
      </c>
      <c r="AC216">
        <v>1</v>
      </c>
      <c r="AD216">
        <v>0</v>
      </c>
      <c r="AE216">
        <v>0</v>
      </c>
    </row>
    <row r="217" spans="1:31" x14ac:dyDescent="0.25">
      <c r="A217" t="s">
        <v>31</v>
      </c>
      <c r="B217" s="2">
        <v>45676</v>
      </c>
      <c r="C217" t="s">
        <v>53</v>
      </c>
      <c r="D217" t="s">
        <v>33</v>
      </c>
      <c r="E217" t="s">
        <v>45</v>
      </c>
      <c r="F217">
        <v>1.5</v>
      </c>
      <c r="G217">
        <v>1.9</v>
      </c>
      <c r="H217">
        <v>51</v>
      </c>
      <c r="I217">
        <v>49</v>
      </c>
      <c r="J217">
        <v>497</v>
      </c>
      <c r="K217">
        <v>469</v>
      </c>
      <c r="L217">
        <v>406</v>
      </c>
      <c r="M217">
        <v>370</v>
      </c>
      <c r="N217">
        <v>1</v>
      </c>
      <c r="O217">
        <v>3</v>
      </c>
      <c r="P217" t="s">
        <v>40</v>
      </c>
      <c r="Q217">
        <v>1</v>
      </c>
      <c r="R217">
        <v>1</v>
      </c>
      <c r="S217" t="s">
        <v>36</v>
      </c>
      <c r="T217">
        <v>10</v>
      </c>
      <c r="U217">
        <v>6</v>
      </c>
      <c r="V217">
        <v>1</v>
      </c>
      <c r="W217">
        <v>3</v>
      </c>
      <c r="X217">
        <v>13</v>
      </c>
      <c r="Y217">
        <v>12</v>
      </c>
      <c r="Z217">
        <v>4</v>
      </c>
      <c r="AA217">
        <v>2</v>
      </c>
      <c r="AB217">
        <v>3</v>
      </c>
      <c r="AC217">
        <v>3</v>
      </c>
      <c r="AD217">
        <v>0</v>
      </c>
      <c r="AE217">
        <v>0</v>
      </c>
    </row>
    <row r="218" spans="1:31" x14ac:dyDescent="0.25">
      <c r="A218" t="s">
        <v>31</v>
      </c>
      <c r="B218" s="2">
        <v>45676</v>
      </c>
      <c r="C218" t="s">
        <v>53</v>
      </c>
      <c r="D218" t="s">
        <v>48</v>
      </c>
      <c r="E218" t="s">
        <v>47</v>
      </c>
      <c r="F218">
        <v>1.8</v>
      </c>
      <c r="G218">
        <v>0.9</v>
      </c>
      <c r="H218">
        <v>45</v>
      </c>
      <c r="I218">
        <v>55</v>
      </c>
      <c r="J218">
        <v>423</v>
      </c>
      <c r="K218">
        <v>515</v>
      </c>
      <c r="L218">
        <v>334</v>
      </c>
      <c r="M218">
        <v>439</v>
      </c>
      <c r="N218">
        <v>3</v>
      </c>
      <c r="O218">
        <v>2</v>
      </c>
      <c r="P218" t="s">
        <v>35</v>
      </c>
      <c r="Q218">
        <v>3</v>
      </c>
      <c r="R218">
        <v>0</v>
      </c>
      <c r="S218" t="s">
        <v>35</v>
      </c>
      <c r="T218">
        <v>14</v>
      </c>
      <c r="U218">
        <v>10</v>
      </c>
      <c r="V218">
        <v>5</v>
      </c>
      <c r="W218">
        <v>4</v>
      </c>
      <c r="X218">
        <v>4</v>
      </c>
      <c r="Y218">
        <v>18</v>
      </c>
      <c r="Z218">
        <v>2</v>
      </c>
      <c r="AA218">
        <v>8</v>
      </c>
      <c r="AB218">
        <v>0</v>
      </c>
      <c r="AC218">
        <v>4</v>
      </c>
      <c r="AD218">
        <v>0</v>
      </c>
      <c r="AE218">
        <v>0</v>
      </c>
    </row>
    <row r="219" spans="1:31" x14ac:dyDescent="0.25">
      <c r="A219" t="s">
        <v>31</v>
      </c>
      <c r="B219" s="2">
        <v>45676</v>
      </c>
      <c r="C219" t="s">
        <v>56</v>
      </c>
      <c r="D219" t="s">
        <v>38</v>
      </c>
      <c r="E219" t="s">
        <v>58</v>
      </c>
      <c r="F219">
        <v>0.5</v>
      </c>
      <c r="G219">
        <v>3</v>
      </c>
      <c r="H219">
        <v>33</v>
      </c>
      <c r="I219">
        <v>67</v>
      </c>
      <c r="J219">
        <v>378</v>
      </c>
      <c r="K219">
        <v>773</v>
      </c>
      <c r="L219">
        <v>320</v>
      </c>
      <c r="M219">
        <v>700</v>
      </c>
      <c r="N219">
        <v>0</v>
      </c>
      <c r="O219">
        <v>6</v>
      </c>
      <c r="P219" t="s">
        <v>40</v>
      </c>
      <c r="Q219">
        <v>0</v>
      </c>
      <c r="R219">
        <v>3</v>
      </c>
      <c r="S219" t="s">
        <v>40</v>
      </c>
      <c r="T219">
        <v>8</v>
      </c>
      <c r="U219">
        <v>17</v>
      </c>
      <c r="V219">
        <v>4</v>
      </c>
      <c r="W219">
        <v>9</v>
      </c>
      <c r="X219">
        <v>4</v>
      </c>
      <c r="Y219">
        <v>7</v>
      </c>
      <c r="Z219">
        <v>4</v>
      </c>
      <c r="AA219">
        <v>7</v>
      </c>
      <c r="AB219">
        <v>0</v>
      </c>
      <c r="AC219">
        <v>1</v>
      </c>
      <c r="AD219">
        <v>0</v>
      </c>
      <c r="AE219">
        <v>0</v>
      </c>
    </row>
    <row r="220" spans="1:31" x14ac:dyDescent="0.25">
      <c r="A220" t="s">
        <v>31</v>
      </c>
      <c r="B220" s="2">
        <v>45677</v>
      </c>
      <c r="C220" t="s">
        <v>32</v>
      </c>
      <c r="D220" t="s">
        <v>57</v>
      </c>
      <c r="E220" t="s">
        <v>43</v>
      </c>
      <c r="F220">
        <v>3.1</v>
      </c>
      <c r="G220">
        <v>0.8</v>
      </c>
      <c r="H220">
        <v>63</v>
      </c>
      <c r="I220">
        <v>37</v>
      </c>
      <c r="J220">
        <v>624</v>
      </c>
      <c r="K220">
        <v>374</v>
      </c>
      <c r="L220">
        <v>536</v>
      </c>
      <c r="M220">
        <v>284</v>
      </c>
      <c r="N220">
        <v>3</v>
      </c>
      <c r="O220">
        <v>1</v>
      </c>
      <c r="P220" t="s">
        <v>35</v>
      </c>
      <c r="Q220">
        <v>1</v>
      </c>
      <c r="R220">
        <v>1</v>
      </c>
      <c r="S220" t="s">
        <v>36</v>
      </c>
      <c r="T220">
        <v>19</v>
      </c>
      <c r="U220">
        <v>9</v>
      </c>
      <c r="V220">
        <v>7</v>
      </c>
      <c r="W220">
        <v>4</v>
      </c>
      <c r="X220">
        <v>8</v>
      </c>
      <c r="Y220">
        <v>14</v>
      </c>
      <c r="Z220">
        <v>3</v>
      </c>
      <c r="AA220">
        <v>6</v>
      </c>
      <c r="AB220">
        <v>4</v>
      </c>
      <c r="AC220">
        <v>2</v>
      </c>
      <c r="AD220">
        <v>0</v>
      </c>
      <c r="AE220">
        <v>0</v>
      </c>
    </row>
    <row r="221" spans="1:31" x14ac:dyDescent="0.25">
      <c r="A221" t="s">
        <v>31</v>
      </c>
      <c r="B221" s="2">
        <v>45682</v>
      </c>
      <c r="C221" t="s">
        <v>41</v>
      </c>
      <c r="D221" t="s">
        <v>49</v>
      </c>
      <c r="E221" t="s">
        <v>48</v>
      </c>
      <c r="F221">
        <v>1.7</v>
      </c>
      <c r="G221">
        <v>1</v>
      </c>
      <c r="H221">
        <v>50</v>
      </c>
      <c r="I221">
        <v>50</v>
      </c>
      <c r="J221">
        <v>391</v>
      </c>
      <c r="K221">
        <v>386</v>
      </c>
      <c r="L221">
        <v>301</v>
      </c>
      <c r="M221">
        <v>278</v>
      </c>
      <c r="N221">
        <v>5</v>
      </c>
      <c r="O221">
        <v>0</v>
      </c>
      <c r="P221" t="s">
        <v>35</v>
      </c>
      <c r="Q221">
        <v>1</v>
      </c>
      <c r="R221">
        <v>0</v>
      </c>
      <c r="S221" t="s">
        <v>35</v>
      </c>
      <c r="T221">
        <v>16</v>
      </c>
      <c r="U221">
        <v>18</v>
      </c>
      <c r="V221">
        <v>10</v>
      </c>
      <c r="W221">
        <v>4</v>
      </c>
      <c r="X221">
        <v>9</v>
      </c>
      <c r="Y221">
        <v>12</v>
      </c>
      <c r="Z221">
        <v>3</v>
      </c>
      <c r="AA221">
        <v>9</v>
      </c>
      <c r="AB221">
        <v>2</v>
      </c>
      <c r="AC221">
        <v>3</v>
      </c>
      <c r="AD221">
        <v>0</v>
      </c>
      <c r="AE221">
        <v>0</v>
      </c>
    </row>
    <row r="222" spans="1:31" x14ac:dyDescent="0.25">
      <c r="A222" t="s">
        <v>31</v>
      </c>
      <c r="B222" s="2">
        <v>45682</v>
      </c>
      <c r="C222" t="s">
        <v>41</v>
      </c>
      <c r="D222" t="s">
        <v>45</v>
      </c>
      <c r="E222" t="s">
        <v>44</v>
      </c>
      <c r="F222">
        <v>0.7</v>
      </c>
      <c r="G222">
        <v>0.8</v>
      </c>
      <c r="H222">
        <v>69</v>
      </c>
      <c r="I222">
        <v>31</v>
      </c>
      <c r="J222">
        <v>696</v>
      </c>
      <c r="K222">
        <v>320</v>
      </c>
      <c r="L222">
        <v>587</v>
      </c>
      <c r="M222">
        <v>234</v>
      </c>
      <c r="N222">
        <v>0</v>
      </c>
      <c r="O222">
        <v>1</v>
      </c>
      <c r="P222" t="s">
        <v>40</v>
      </c>
      <c r="Q222">
        <v>0</v>
      </c>
      <c r="R222">
        <v>1</v>
      </c>
      <c r="S222" t="s">
        <v>40</v>
      </c>
      <c r="T222">
        <v>16</v>
      </c>
      <c r="U222">
        <v>3</v>
      </c>
      <c r="V222">
        <v>1</v>
      </c>
      <c r="W222">
        <v>1</v>
      </c>
      <c r="X222">
        <v>8</v>
      </c>
      <c r="Y222">
        <v>11</v>
      </c>
      <c r="Z222">
        <v>9</v>
      </c>
      <c r="AA222">
        <v>1</v>
      </c>
      <c r="AB222">
        <v>3</v>
      </c>
      <c r="AC222">
        <v>4</v>
      </c>
      <c r="AD222">
        <v>0</v>
      </c>
      <c r="AE222">
        <v>0</v>
      </c>
    </row>
    <row r="223" spans="1:31" x14ac:dyDescent="0.25">
      <c r="A223" t="s">
        <v>31</v>
      </c>
      <c r="B223" s="2">
        <v>45682</v>
      </c>
      <c r="C223" t="s">
        <v>41</v>
      </c>
      <c r="D223" t="s">
        <v>39</v>
      </c>
      <c r="E223" t="s">
        <v>38</v>
      </c>
      <c r="F223">
        <v>2</v>
      </c>
      <c r="G223">
        <v>0.5</v>
      </c>
      <c r="H223">
        <v>70</v>
      </c>
      <c r="I223">
        <v>30</v>
      </c>
      <c r="J223">
        <v>790</v>
      </c>
      <c r="K223">
        <v>337</v>
      </c>
      <c r="L223">
        <v>696</v>
      </c>
      <c r="M223">
        <v>254</v>
      </c>
      <c r="N223">
        <v>4</v>
      </c>
      <c r="O223">
        <v>1</v>
      </c>
      <c r="P223" t="s">
        <v>35</v>
      </c>
      <c r="Q223">
        <v>3</v>
      </c>
      <c r="R223">
        <v>0</v>
      </c>
      <c r="S223" t="s">
        <v>35</v>
      </c>
      <c r="T223">
        <v>16</v>
      </c>
      <c r="U223">
        <v>3</v>
      </c>
      <c r="V223">
        <v>6</v>
      </c>
      <c r="W223">
        <v>3</v>
      </c>
      <c r="X223">
        <v>10</v>
      </c>
      <c r="Y223">
        <v>11</v>
      </c>
      <c r="Z223">
        <v>3</v>
      </c>
      <c r="AA223">
        <v>4</v>
      </c>
      <c r="AB223">
        <v>0</v>
      </c>
      <c r="AC223">
        <v>2</v>
      </c>
      <c r="AD223">
        <v>0</v>
      </c>
      <c r="AE223">
        <v>0</v>
      </c>
    </row>
    <row r="224" spans="1:31" x14ac:dyDescent="0.25">
      <c r="A224" t="s">
        <v>31</v>
      </c>
      <c r="B224" s="2">
        <v>45682</v>
      </c>
      <c r="C224" t="s">
        <v>41</v>
      </c>
      <c r="D224" t="s">
        <v>47</v>
      </c>
      <c r="E224" t="s">
        <v>46</v>
      </c>
      <c r="F224">
        <v>0.8</v>
      </c>
      <c r="G224">
        <v>2.9</v>
      </c>
      <c r="H224">
        <v>53</v>
      </c>
      <c r="I224">
        <v>47</v>
      </c>
      <c r="J224">
        <v>509</v>
      </c>
      <c r="K224">
        <v>457</v>
      </c>
      <c r="L224">
        <v>421</v>
      </c>
      <c r="M224">
        <v>371</v>
      </c>
      <c r="N224">
        <v>1</v>
      </c>
      <c r="O224">
        <v>3</v>
      </c>
      <c r="P224" t="s">
        <v>40</v>
      </c>
      <c r="Q224">
        <v>1</v>
      </c>
      <c r="R224">
        <v>2</v>
      </c>
      <c r="S224" t="s">
        <v>40</v>
      </c>
      <c r="T224">
        <v>12</v>
      </c>
      <c r="U224">
        <v>17</v>
      </c>
      <c r="V224">
        <v>5</v>
      </c>
      <c r="W224">
        <v>9</v>
      </c>
      <c r="X224">
        <v>10</v>
      </c>
      <c r="Y224">
        <v>5</v>
      </c>
      <c r="Z224">
        <v>3</v>
      </c>
      <c r="AA224">
        <v>8</v>
      </c>
      <c r="AB224">
        <v>1</v>
      </c>
      <c r="AC224">
        <v>0</v>
      </c>
      <c r="AD224">
        <v>0</v>
      </c>
      <c r="AE224">
        <v>0</v>
      </c>
    </row>
    <row r="225" spans="1:31" x14ac:dyDescent="0.25">
      <c r="A225" t="s">
        <v>31</v>
      </c>
      <c r="B225" s="2">
        <v>45682</v>
      </c>
      <c r="C225" t="s">
        <v>41</v>
      </c>
      <c r="D225" t="s">
        <v>43</v>
      </c>
      <c r="E225" t="s">
        <v>42</v>
      </c>
      <c r="F225">
        <v>0.7</v>
      </c>
      <c r="G225">
        <v>1</v>
      </c>
      <c r="H225">
        <v>51</v>
      </c>
      <c r="I225">
        <v>49</v>
      </c>
      <c r="J225">
        <v>466</v>
      </c>
      <c r="K225">
        <v>451</v>
      </c>
      <c r="L225">
        <v>384</v>
      </c>
      <c r="M225">
        <v>359</v>
      </c>
      <c r="N225">
        <v>0</v>
      </c>
      <c r="O225">
        <v>1</v>
      </c>
      <c r="P225" t="s">
        <v>40</v>
      </c>
      <c r="Q225">
        <v>0</v>
      </c>
      <c r="R225">
        <v>0</v>
      </c>
      <c r="S225" t="s">
        <v>36</v>
      </c>
      <c r="T225">
        <v>9</v>
      </c>
      <c r="U225">
        <v>9</v>
      </c>
      <c r="V225">
        <v>4</v>
      </c>
      <c r="W225">
        <v>3</v>
      </c>
      <c r="X225">
        <v>20</v>
      </c>
      <c r="Y225">
        <v>10</v>
      </c>
      <c r="Z225">
        <v>1</v>
      </c>
      <c r="AA225">
        <v>5</v>
      </c>
      <c r="AB225">
        <v>0</v>
      </c>
      <c r="AC225">
        <v>1</v>
      </c>
      <c r="AD225">
        <v>1</v>
      </c>
      <c r="AE225">
        <v>1</v>
      </c>
    </row>
    <row r="226" spans="1:31" x14ac:dyDescent="0.25">
      <c r="A226" t="s">
        <v>31</v>
      </c>
      <c r="B226" s="2">
        <v>45682</v>
      </c>
      <c r="C226" t="s">
        <v>50</v>
      </c>
      <c r="D226" t="s">
        <v>58</v>
      </c>
      <c r="E226" t="s">
        <v>57</v>
      </c>
      <c r="F226">
        <v>2.2000000000000002</v>
      </c>
      <c r="G226">
        <v>1.8</v>
      </c>
      <c r="H226">
        <v>56</v>
      </c>
      <c r="I226">
        <v>44</v>
      </c>
      <c r="J226">
        <v>603</v>
      </c>
      <c r="K226">
        <v>466</v>
      </c>
      <c r="L226">
        <v>514</v>
      </c>
      <c r="M226">
        <v>375</v>
      </c>
      <c r="N226">
        <v>3</v>
      </c>
      <c r="O226">
        <v>1</v>
      </c>
      <c r="P226" t="s">
        <v>35</v>
      </c>
      <c r="Q226">
        <v>1</v>
      </c>
      <c r="R226">
        <v>1</v>
      </c>
      <c r="S226" t="s">
        <v>36</v>
      </c>
      <c r="T226">
        <v>15</v>
      </c>
      <c r="U226">
        <v>10</v>
      </c>
      <c r="V226">
        <v>6</v>
      </c>
      <c r="W226">
        <v>4</v>
      </c>
      <c r="X226">
        <v>6</v>
      </c>
      <c r="Y226">
        <v>8</v>
      </c>
      <c r="Z226">
        <v>2</v>
      </c>
      <c r="AA226">
        <v>4</v>
      </c>
      <c r="AB226">
        <v>3</v>
      </c>
      <c r="AC226">
        <v>2</v>
      </c>
      <c r="AD226">
        <v>0</v>
      </c>
      <c r="AE226">
        <v>0</v>
      </c>
    </row>
    <row r="227" spans="1:31" x14ac:dyDescent="0.25">
      <c r="A227" t="s">
        <v>31</v>
      </c>
      <c r="B227" s="2">
        <v>45683</v>
      </c>
      <c r="C227" t="s">
        <v>53</v>
      </c>
      <c r="D227" t="s">
        <v>55</v>
      </c>
      <c r="E227" t="s">
        <v>54</v>
      </c>
      <c r="F227">
        <v>1.1000000000000001</v>
      </c>
      <c r="G227">
        <v>1.3</v>
      </c>
      <c r="H227">
        <v>47</v>
      </c>
      <c r="I227">
        <v>53</v>
      </c>
      <c r="J227">
        <v>350</v>
      </c>
      <c r="K227">
        <v>395</v>
      </c>
      <c r="L227">
        <v>238</v>
      </c>
      <c r="M227">
        <v>276</v>
      </c>
      <c r="N227">
        <v>1</v>
      </c>
      <c r="O227">
        <v>2</v>
      </c>
      <c r="P227" t="s">
        <v>40</v>
      </c>
      <c r="Q227">
        <v>0</v>
      </c>
      <c r="R227">
        <v>0</v>
      </c>
      <c r="S227" t="s">
        <v>36</v>
      </c>
      <c r="T227">
        <v>16</v>
      </c>
      <c r="U227">
        <v>13</v>
      </c>
      <c r="V227">
        <v>5</v>
      </c>
      <c r="W227">
        <v>6</v>
      </c>
      <c r="X227">
        <v>8</v>
      </c>
      <c r="Y227">
        <v>11</v>
      </c>
      <c r="Z227">
        <v>4</v>
      </c>
      <c r="AA227">
        <v>7</v>
      </c>
      <c r="AB227">
        <v>2</v>
      </c>
      <c r="AC227">
        <v>2</v>
      </c>
      <c r="AD227">
        <v>0</v>
      </c>
      <c r="AE227">
        <v>0</v>
      </c>
    </row>
    <row r="228" spans="1:31" x14ac:dyDescent="0.25">
      <c r="A228" t="s">
        <v>31</v>
      </c>
      <c r="B228" s="2">
        <v>45683</v>
      </c>
      <c r="C228" t="s">
        <v>53</v>
      </c>
      <c r="D228" t="s">
        <v>60</v>
      </c>
      <c r="E228" t="s">
        <v>59</v>
      </c>
      <c r="F228">
        <v>1</v>
      </c>
      <c r="G228">
        <v>1.6</v>
      </c>
      <c r="H228">
        <v>61</v>
      </c>
      <c r="I228">
        <v>39</v>
      </c>
      <c r="J228">
        <v>605</v>
      </c>
      <c r="K228">
        <v>387</v>
      </c>
      <c r="L228">
        <v>483</v>
      </c>
      <c r="M228">
        <v>280</v>
      </c>
      <c r="N228">
        <v>1</v>
      </c>
      <c r="O228">
        <v>2</v>
      </c>
      <c r="P228" t="s">
        <v>40</v>
      </c>
      <c r="Q228">
        <v>1</v>
      </c>
      <c r="R228">
        <v>0</v>
      </c>
      <c r="S228" t="s">
        <v>35</v>
      </c>
      <c r="T228">
        <v>15</v>
      </c>
      <c r="U228">
        <v>12</v>
      </c>
      <c r="V228">
        <v>6</v>
      </c>
      <c r="W228">
        <v>3</v>
      </c>
      <c r="X228">
        <v>6</v>
      </c>
      <c r="Y228">
        <v>16</v>
      </c>
      <c r="Z228">
        <v>6</v>
      </c>
      <c r="AA228">
        <v>4</v>
      </c>
      <c r="AB228">
        <v>1</v>
      </c>
      <c r="AC228">
        <v>5</v>
      </c>
      <c r="AD228">
        <v>0</v>
      </c>
      <c r="AE228">
        <v>0</v>
      </c>
    </row>
    <row r="229" spans="1:31" x14ac:dyDescent="0.25">
      <c r="A229" t="s">
        <v>31</v>
      </c>
      <c r="B229" s="2">
        <v>45683</v>
      </c>
      <c r="C229" t="s">
        <v>56</v>
      </c>
      <c r="D229" t="s">
        <v>52</v>
      </c>
      <c r="E229" t="s">
        <v>51</v>
      </c>
      <c r="F229">
        <v>0.9</v>
      </c>
      <c r="G229">
        <v>1.3</v>
      </c>
      <c r="H229">
        <v>46</v>
      </c>
      <c r="I229">
        <v>54</v>
      </c>
      <c r="J229">
        <v>416</v>
      </c>
      <c r="K229">
        <v>490</v>
      </c>
      <c r="L229">
        <v>326</v>
      </c>
      <c r="M229">
        <v>399</v>
      </c>
      <c r="N229">
        <v>1</v>
      </c>
      <c r="O229">
        <v>1</v>
      </c>
      <c r="P229" t="s">
        <v>36</v>
      </c>
      <c r="Q229">
        <v>1</v>
      </c>
      <c r="R229">
        <v>0</v>
      </c>
      <c r="S229" t="s">
        <v>35</v>
      </c>
      <c r="T229">
        <v>14</v>
      </c>
      <c r="U229">
        <v>14</v>
      </c>
      <c r="V229">
        <v>4</v>
      </c>
      <c r="W229">
        <v>4</v>
      </c>
      <c r="X229">
        <v>13</v>
      </c>
      <c r="Y229">
        <v>16</v>
      </c>
      <c r="Z229">
        <v>4</v>
      </c>
      <c r="AA229">
        <v>3</v>
      </c>
      <c r="AB229">
        <v>2</v>
      </c>
      <c r="AC229">
        <v>3</v>
      </c>
      <c r="AD229">
        <v>0</v>
      </c>
      <c r="AE229">
        <v>0</v>
      </c>
    </row>
    <row r="230" spans="1:31" x14ac:dyDescent="0.25">
      <c r="A230" t="s">
        <v>31</v>
      </c>
      <c r="B230" s="2">
        <v>45683</v>
      </c>
      <c r="C230" t="s">
        <v>65</v>
      </c>
      <c r="D230" t="s">
        <v>34</v>
      </c>
      <c r="E230" t="s">
        <v>33</v>
      </c>
      <c r="F230">
        <v>0.7</v>
      </c>
      <c r="G230">
        <v>0.3</v>
      </c>
      <c r="H230">
        <v>51</v>
      </c>
      <c r="I230">
        <v>49</v>
      </c>
      <c r="J230">
        <v>538</v>
      </c>
      <c r="K230">
        <v>522</v>
      </c>
      <c r="L230">
        <v>437</v>
      </c>
      <c r="M230">
        <v>432</v>
      </c>
      <c r="N230">
        <v>0</v>
      </c>
      <c r="O230">
        <v>1</v>
      </c>
      <c r="P230" t="s">
        <v>40</v>
      </c>
      <c r="Q230">
        <v>0</v>
      </c>
      <c r="R230">
        <v>0</v>
      </c>
      <c r="S230" t="s">
        <v>36</v>
      </c>
      <c r="T230">
        <v>9</v>
      </c>
      <c r="U230">
        <v>4</v>
      </c>
      <c r="V230">
        <v>3</v>
      </c>
      <c r="W230">
        <v>1</v>
      </c>
      <c r="X230">
        <v>7</v>
      </c>
      <c r="Y230">
        <v>9</v>
      </c>
      <c r="Z230">
        <v>3</v>
      </c>
      <c r="AA230">
        <v>0</v>
      </c>
      <c r="AB230">
        <v>0</v>
      </c>
      <c r="AC230">
        <v>1</v>
      </c>
      <c r="AD230">
        <v>0</v>
      </c>
      <c r="AE230">
        <v>0</v>
      </c>
    </row>
    <row r="231" spans="1:31" x14ac:dyDescent="0.25">
      <c r="A231" t="s">
        <v>31</v>
      </c>
      <c r="B231" s="2">
        <v>45689</v>
      </c>
      <c r="C231" t="s">
        <v>37</v>
      </c>
      <c r="D231" t="s">
        <v>48</v>
      </c>
      <c r="E231" t="s">
        <v>45</v>
      </c>
      <c r="F231">
        <v>3.3</v>
      </c>
      <c r="G231">
        <v>0.9</v>
      </c>
      <c r="H231">
        <v>38</v>
      </c>
      <c r="I231">
        <v>62</v>
      </c>
      <c r="J231">
        <v>352</v>
      </c>
      <c r="K231">
        <v>575</v>
      </c>
      <c r="L231">
        <v>274</v>
      </c>
      <c r="M231">
        <v>477</v>
      </c>
      <c r="N231">
        <v>7</v>
      </c>
      <c r="O231">
        <v>0</v>
      </c>
      <c r="P231" t="s">
        <v>35</v>
      </c>
      <c r="Q231">
        <v>3</v>
      </c>
      <c r="R231">
        <v>0</v>
      </c>
      <c r="S231" t="s">
        <v>35</v>
      </c>
      <c r="T231">
        <v>14</v>
      </c>
      <c r="U231">
        <v>10</v>
      </c>
      <c r="V231">
        <v>9</v>
      </c>
      <c r="W231">
        <v>5</v>
      </c>
      <c r="X231">
        <v>8</v>
      </c>
      <c r="Y231">
        <v>13</v>
      </c>
      <c r="Z231">
        <v>4</v>
      </c>
      <c r="AA231">
        <v>6</v>
      </c>
      <c r="AB231">
        <v>1</v>
      </c>
      <c r="AC231">
        <v>3</v>
      </c>
      <c r="AD231">
        <v>0</v>
      </c>
      <c r="AE231">
        <v>0</v>
      </c>
    </row>
    <row r="232" spans="1:31" x14ac:dyDescent="0.25">
      <c r="A232" t="s">
        <v>31</v>
      </c>
      <c r="B232" s="2">
        <v>45689</v>
      </c>
      <c r="C232" t="s">
        <v>41</v>
      </c>
      <c r="D232" t="s">
        <v>49</v>
      </c>
      <c r="E232" t="s">
        <v>39</v>
      </c>
      <c r="F232">
        <v>1.6</v>
      </c>
      <c r="G232">
        <v>2.5</v>
      </c>
      <c r="H232">
        <v>49</v>
      </c>
      <c r="I232">
        <v>51</v>
      </c>
      <c r="J232">
        <v>449</v>
      </c>
      <c r="K232">
        <v>464</v>
      </c>
      <c r="L232">
        <v>346</v>
      </c>
      <c r="M232">
        <v>369</v>
      </c>
      <c r="N232">
        <v>0</v>
      </c>
      <c r="O232">
        <v>2</v>
      </c>
      <c r="P232" t="s">
        <v>40</v>
      </c>
      <c r="Q232">
        <v>0</v>
      </c>
      <c r="R232">
        <v>1</v>
      </c>
      <c r="S232" t="s">
        <v>40</v>
      </c>
      <c r="T232">
        <v>14</v>
      </c>
      <c r="U232">
        <v>19</v>
      </c>
      <c r="V232">
        <v>3</v>
      </c>
      <c r="W232">
        <v>7</v>
      </c>
      <c r="X232">
        <v>15</v>
      </c>
      <c r="Y232">
        <v>9</v>
      </c>
      <c r="Z232">
        <v>3</v>
      </c>
      <c r="AA232">
        <v>3</v>
      </c>
      <c r="AB232">
        <v>2</v>
      </c>
      <c r="AC232">
        <v>3</v>
      </c>
      <c r="AD232">
        <v>0</v>
      </c>
      <c r="AE232">
        <v>0</v>
      </c>
    </row>
    <row r="233" spans="1:31" x14ac:dyDescent="0.25">
      <c r="A233" t="s">
        <v>31</v>
      </c>
      <c r="B233" s="2">
        <v>45689</v>
      </c>
      <c r="C233" t="s">
        <v>41</v>
      </c>
      <c r="D233" t="s">
        <v>44</v>
      </c>
      <c r="E233" t="s">
        <v>59</v>
      </c>
      <c r="F233">
        <v>2.5</v>
      </c>
      <c r="G233">
        <v>0.3</v>
      </c>
      <c r="H233">
        <v>48</v>
      </c>
      <c r="I233">
        <v>52</v>
      </c>
      <c r="J233">
        <v>486</v>
      </c>
      <c r="K233">
        <v>531</v>
      </c>
      <c r="L233">
        <v>385</v>
      </c>
      <c r="M233">
        <v>418</v>
      </c>
      <c r="N233">
        <v>4</v>
      </c>
      <c r="O233">
        <v>0</v>
      </c>
      <c r="P233" t="s">
        <v>35</v>
      </c>
      <c r="Q233">
        <v>3</v>
      </c>
      <c r="R233">
        <v>0</v>
      </c>
      <c r="S233" t="s">
        <v>35</v>
      </c>
      <c r="T233">
        <v>13</v>
      </c>
      <c r="U233">
        <v>9</v>
      </c>
      <c r="V233">
        <v>7</v>
      </c>
      <c r="W233">
        <v>1</v>
      </c>
      <c r="X233">
        <v>7</v>
      </c>
      <c r="Y233">
        <v>13</v>
      </c>
      <c r="Z233">
        <v>5</v>
      </c>
      <c r="AA233">
        <v>6</v>
      </c>
      <c r="AB233">
        <v>0</v>
      </c>
      <c r="AC233">
        <v>0</v>
      </c>
      <c r="AD233">
        <v>0</v>
      </c>
      <c r="AE233">
        <v>0</v>
      </c>
    </row>
    <row r="234" spans="1:31" x14ac:dyDescent="0.25">
      <c r="A234" t="s">
        <v>31</v>
      </c>
      <c r="B234" s="2">
        <v>45689</v>
      </c>
      <c r="C234" t="s">
        <v>41</v>
      </c>
      <c r="D234" t="s">
        <v>38</v>
      </c>
      <c r="E234" t="s">
        <v>47</v>
      </c>
      <c r="F234">
        <v>1.8</v>
      </c>
      <c r="G234">
        <v>0.9</v>
      </c>
      <c r="H234">
        <v>57</v>
      </c>
      <c r="I234">
        <v>43</v>
      </c>
      <c r="J234">
        <v>578</v>
      </c>
      <c r="K234">
        <v>430</v>
      </c>
      <c r="L234">
        <v>483</v>
      </c>
      <c r="M234">
        <v>327</v>
      </c>
      <c r="N234">
        <v>1</v>
      </c>
      <c r="O234">
        <v>2</v>
      </c>
      <c r="P234" t="s">
        <v>40</v>
      </c>
      <c r="Q234">
        <v>1</v>
      </c>
      <c r="R234">
        <v>1</v>
      </c>
      <c r="S234" t="s">
        <v>36</v>
      </c>
      <c r="T234">
        <v>15</v>
      </c>
      <c r="U234">
        <v>9</v>
      </c>
      <c r="V234">
        <v>6</v>
      </c>
      <c r="W234">
        <v>4</v>
      </c>
      <c r="X234">
        <v>11</v>
      </c>
      <c r="Y234">
        <v>14</v>
      </c>
      <c r="Z234">
        <v>1</v>
      </c>
      <c r="AA234">
        <v>2</v>
      </c>
      <c r="AB234">
        <v>0</v>
      </c>
      <c r="AC234">
        <v>3</v>
      </c>
      <c r="AD234">
        <v>0</v>
      </c>
      <c r="AE234">
        <v>0</v>
      </c>
    </row>
    <row r="235" spans="1:31" x14ac:dyDescent="0.25">
      <c r="A235" t="s">
        <v>31</v>
      </c>
      <c r="B235" s="2">
        <v>45689</v>
      </c>
      <c r="C235" t="s">
        <v>41</v>
      </c>
      <c r="D235" t="s">
        <v>46</v>
      </c>
      <c r="E235" t="s">
        <v>34</v>
      </c>
      <c r="F235">
        <v>0.8</v>
      </c>
      <c r="G235">
        <v>1.6</v>
      </c>
      <c r="H235">
        <v>49</v>
      </c>
      <c r="I235">
        <v>51</v>
      </c>
      <c r="J235">
        <v>454</v>
      </c>
      <c r="K235">
        <v>482</v>
      </c>
      <c r="L235">
        <v>366</v>
      </c>
      <c r="M235">
        <v>380</v>
      </c>
      <c r="N235">
        <v>1</v>
      </c>
      <c r="O235">
        <v>2</v>
      </c>
      <c r="P235" t="s">
        <v>40</v>
      </c>
      <c r="Q235">
        <v>1</v>
      </c>
      <c r="R235">
        <v>0</v>
      </c>
      <c r="S235" t="s">
        <v>35</v>
      </c>
      <c r="T235">
        <v>11</v>
      </c>
      <c r="U235">
        <v>15</v>
      </c>
      <c r="V235">
        <v>4</v>
      </c>
      <c r="W235">
        <v>4</v>
      </c>
      <c r="X235">
        <v>10</v>
      </c>
      <c r="Y235">
        <v>15</v>
      </c>
      <c r="Z235">
        <v>4</v>
      </c>
      <c r="AA235">
        <v>7</v>
      </c>
      <c r="AB235">
        <v>4</v>
      </c>
      <c r="AC235">
        <v>4</v>
      </c>
      <c r="AD235">
        <v>0</v>
      </c>
      <c r="AE235">
        <v>0</v>
      </c>
    </row>
    <row r="236" spans="1:31" x14ac:dyDescent="0.25">
      <c r="A236" t="s">
        <v>31</v>
      </c>
      <c r="B236" s="2">
        <v>45689</v>
      </c>
      <c r="C236" t="s">
        <v>50</v>
      </c>
      <c r="D236" t="s">
        <v>43</v>
      </c>
      <c r="E236" t="s">
        <v>52</v>
      </c>
      <c r="F236">
        <v>1.6</v>
      </c>
      <c r="G236">
        <v>0.4</v>
      </c>
      <c r="H236">
        <v>32</v>
      </c>
      <c r="I236">
        <v>68</v>
      </c>
      <c r="J236">
        <v>284</v>
      </c>
      <c r="K236">
        <v>598</v>
      </c>
      <c r="L236">
        <v>214</v>
      </c>
      <c r="M236">
        <v>511</v>
      </c>
      <c r="N236">
        <v>2</v>
      </c>
      <c r="O236">
        <v>0</v>
      </c>
      <c r="P236" t="s">
        <v>35</v>
      </c>
      <c r="Q236">
        <v>1</v>
      </c>
      <c r="R236">
        <v>0</v>
      </c>
      <c r="S236" t="s">
        <v>35</v>
      </c>
      <c r="T236">
        <v>8</v>
      </c>
      <c r="U236">
        <v>10</v>
      </c>
      <c r="V236">
        <v>5</v>
      </c>
      <c r="W236">
        <v>3</v>
      </c>
      <c r="X236">
        <v>20</v>
      </c>
      <c r="Y236">
        <v>13</v>
      </c>
      <c r="Z236">
        <v>5</v>
      </c>
      <c r="AA236">
        <v>8</v>
      </c>
      <c r="AB236">
        <v>2</v>
      </c>
      <c r="AC236">
        <v>3</v>
      </c>
      <c r="AD236">
        <v>0</v>
      </c>
      <c r="AE236">
        <v>0</v>
      </c>
    </row>
    <row r="237" spans="1:31" x14ac:dyDescent="0.25">
      <c r="A237" t="s">
        <v>31</v>
      </c>
      <c r="B237" s="2">
        <v>45690</v>
      </c>
      <c r="C237" t="s">
        <v>53</v>
      </c>
      <c r="D237" t="s">
        <v>54</v>
      </c>
      <c r="E237" t="s">
        <v>60</v>
      </c>
      <c r="F237">
        <v>2.1</v>
      </c>
      <c r="G237">
        <v>0.8</v>
      </c>
      <c r="H237">
        <v>54</v>
      </c>
      <c r="I237">
        <v>46</v>
      </c>
      <c r="J237">
        <v>534</v>
      </c>
      <c r="K237">
        <v>456</v>
      </c>
      <c r="L237">
        <v>419</v>
      </c>
      <c r="M237">
        <v>369</v>
      </c>
      <c r="N237">
        <v>0</v>
      </c>
      <c r="O237">
        <v>2</v>
      </c>
      <c r="P237" t="s">
        <v>40</v>
      </c>
      <c r="Q237">
        <v>0</v>
      </c>
      <c r="R237">
        <v>1</v>
      </c>
      <c r="S237" t="s">
        <v>40</v>
      </c>
      <c r="T237">
        <v>20</v>
      </c>
      <c r="U237">
        <v>13</v>
      </c>
      <c r="V237">
        <v>4</v>
      </c>
      <c r="W237">
        <v>2</v>
      </c>
      <c r="X237">
        <v>4</v>
      </c>
      <c r="Y237">
        <v>11</v>
      </c>
      <c r="Z237">
        <v>10</v>
      </c>
      <c r="AA237">
        <v>3</v>
      </c>
      <c r="AB237">
        <v>0</v>
      </c>
      <c r="AC237">
        <v>1</v>
      </c>
      <c r="AD237">
        <v>0</v>
      </c>
      <c r="AE237">
        <v>0</v>
      </c>
    </row>
    <row r="238" spans="1:31" x14ac:dyDescent="0.25">
      <c r="A238" t="s">
        <v>31</v>
      </c>
      <c r="B238" s="2">
        <v>45690</v>
      </c>
      <c r="C238" t="s">
        <v>53</v>
      </c>
      <c r="D238" t="s">
        <v>33</v>
      </c>
      <c r="E238" t="s">
        <v>55</v>
      </c>
      <c r="F238">
        <v>1.1000000000000001</v>
      </c>
      <c r="G238">
        <v>2.6</v>
      </c>
      <c r="H238">
        <v>66</v>
      </c>
      <c r="I238">
        <v>34</v>
      </c>
      <c r="J238">
        <v>608</v>
      </c>
      <c r="K238">
        <v>315</v>
      </c>
      <c r="L238">
        <v>484</v>
      </c>
      <c r="M238">
        <v>204</v>
      </c>
      <c r="N238">
        <v>0</v>
      </c>
      <c r="O238">
        <v>2</v>
      </c>
      <c r="P238" t="s">
        <v>40</v>
      </c>
      <c r="Q238">
        <v>0</v>
      </c>
      <c r="R238">
        <v>0</v>
      </c>
      <c r="S238" t="s">
        <v>36</v>
      </c>
      <c r="T238">
        <v>17</v>
      </c>
      <c r="U238">
        <v>11</v>
      </c>
      <c r="V238">
        <v>2</v>
      </c>
      <c r="W238">
        <v>3</v>
      </c>
      <c r="X238">
        <v>12</v>
      </c>
      <c r="Y238">
        <v>13</v>
      </c>
      <c r="Z238">
        <v>11</v>
      </c>
      <c r="AA238">
        <v>0</v>
      </c>
      <c r="AB238">
        <v>3</v>
      </c>
      <c r="AC238">
        <v>1</v>
      </c>
      <c r="AD238">
        <v>0</v>
      </c>
      <c r="AE238">
        <v>0</v>
      </c>
    </row>
    <row r="239" spans="1:31" x14ac:dyDescent="0.25">
      <c r="A239" t="s">
        <v>31</v>
      </c>
      <c r="B239" s="2">
        <v>45690</v>
      </c>
      <c r="C239" t="s">
        <v>56</v>
      </c>
      <c r="D239" t="s">
        <v>42</v>
      </c>
      <c r="E239" t="s">
        <v>58</v>
      </c>
      <c r="F239">
        <v>1</v>
      </c>
      <c r="G239">
        <v>0.8</v>
      </c>
      <c r="H239">
        <v>46</v>
      </c>
      <c r="I239">
        <v>54</v>
      </c>
      <c r="J239">
        <v>430</v>
      </c>
      <c r="K239">
        <v>505</v>
      </c>
      <c r="L239">
        <v>363</v>
      </c>
      <c r="M239">
        <v>442</v>
      </c>
      <c r="N239">
        <v>5</v>
      </c>
      <c r="O239">
        <v>1</v>
      </c>
      <c r="P239" t="s">
        <v>35</v>
      </c>
      <c r="Q239">
        <v>1</v>
      </c>
      <c r="R239">
        <v>0</v>
      </c>
      <c r="S239" t="s">
        <v>35</v>
      </c>
      <c r="T239">
        <v>12</v>
      </c>
      <c r="U239">
        <v>7</v>
      </c>
      <c r="V239">
        <v>7</v>
      </c>
      <c r="W239">
        <v>4</v>
      </c>
      <c r="X239">
        <v>6</v>
      </c>
      <c r="Y239">
        <v>7</v>
      </c>
      <c r="Z239">
        <v>5</v>
      </c>
      <c r="AA239">
        <v>2</v>
      </c>
      <c r="AB239">
        <v>2</v>
      </c>
      <c r="AC239">
        <v>0</v>
      </c>
      <c r="AD239">
        <v>0</v>
      </c>
      <c r="AE239">
        <v>0</v>
      </c>
    </row>
    <row r="240" spans="1:31" x14ac:dyDescent="0.25">
      <c r="A240" t="s">
        <v>31</v>
      </c>
      <c r="B240" s="2">
        <v>45691</v>
      </c>
      <c r="C240" t="s">
        <v>32</v>
      </c>
      <c r="D240" t="s">
        <v>57</v>
      </c>
      <c r="E240" t="s">
        <v>51</v>
      </c>
      <c r="F240">
        <v>1.6</v>
      </c>
      <c r="G240">
        <v>1.2</v>
      </c>
      <c r="H240">
        <v>68</v>
      </c>
      <c r="I240">
        <v>32</v>
      </c>
      <c r="J240">
        <v>643</v>
      </c>
      <c r="K240">
        <v>307</v>
      </c>
      <c r="L240">
        <v>545</v>
      </c>
      <c r="M240">
        <v>222</v>
      </c>
      <c r="N240">
        <v>2</v>
      </c>
      <c r="O240">
        <v>1</v>
      </c>
      <c r="P240" t="s">
        <v>35</v>
      </c>
      <c r="Q240">
        <v>0</v>
      </c>
      <c r="R240">
        <v>1</v>
      </c>
      <c r="S240" t="s">
        <v>40</v>
      </c>
      <c r="T240">
        <v>22</v>
      </c>
      <c r="U240">
        <v>14</v>
      </c>
      <c r="V240">
        <v>3</v>
      </c>
      <c r="W240">
        <v>5</v>
      </c>
      <c r="X240">
        <v>11</v>
      </c>
      <c r="Y240">
        <v>10</v>
      </c>
      <c r="Z240">
        <v>4</v>
      </c>
      <c r="AA240">
        <v>3</v>
      </c>
      <c r="AB240">
        <v>3</v>
      </c>
      <c r="AC240">
        <v>1</v>
      </c>
      <c r="AD240">
        <v>0</v>
      </c>
      <c r="AE240">
        <v>0</v>
      </c>
    </row>
    <row r="241" spans="1:31" x14ac:dyDescent="0.25">
      <c r="A241" t="s">
        <v>31</v>
      </c>
      <c r="B241" s="2">
        <v>45700</v>
      </c>
      <c r="C241" t="s">
        <v>63</v>
      </c>
      <c r="D241" t="s">
        <v>44</v>
      </c>
      <c r="E241" t="s">
        <v>39</v>
      </c>
      <c r="F241">
        <v>1</v>
      </c>
      <c r="G241">
        <v>0.6</v>
      </c>
      <c r="H241">
        <v>37</v>
      </c>
      <c r="I241">
        <v>63</v>
      </c>
      <c r="J241">
        <v>348</v>
      </c>
      <c r="K241">
        <v>581</v>
      </c>
      <c r="L241">
        <v>235</v>
      </c>
      <c r="M241">
        <v>469</v>
      </c>
      <c r="N241">
        <v>2</v>
      </c>
      <c r="O241">
        <v>2</v>
      </c>
      <c r="P241" t="s">
        <v>36</v>
      </c>
      <c r="Q241">
        <v>1</v>
      </c>
      <c r="R241">
        <v>1</v>
      </c>
      <c r="S241" t="s">
        <v>36</v>
      </c>
      <c r="T241">
        <v>10</v>
      </c>
      <c r="U241">
        <v>6</v>
      </c>
      <c r="V241">
        <v>3</v>
      </c>
      <c r="W241">
        <v>4</v>
      </c>
      <c r="X241">
        <v>9</v>
      </c>
      <c r="Y241">
        <v>20</v>
      </c>
      <c r="Z241">
        <v>2</v>
      </c>
      <c r="AA241">
        <v>3</v>
      </c>
      <c r="AB241">
        <v>2</v>
      </c>
      <c r="AC241">
        <v>2</v>
      </c>
      <c r="AD241">
        <v>1</v>
      </c>
      <c r="AE241">
        <v>1</v>
      </c>
    </row>
    <row r="242" spans="1:31" x14ac:dyDescent="0.25">
      <c r="A242" t="s">
        <v>31</v>
      </c>
      <c r="B242" s="2">
        <v>45702</v>
      </c>
      <c r="C242" t="s">
        <v>32</v>
      </c>
      <c r="D242" t="s">
        <v>45</v>
      </c>
      <c r="E242" t="s">
        <v>57</v>
      </c>
      <c r="F242">
        <v>1.4</v>
      </c>
      <c r="G242">
        <v>0.5</v>
      </c>
      <c r="H242">
        <v>31</v>
      </c>
      <c r="I242">
        <v>69</v>
      </c>
      <c r="J242">
        <v>344</v>
      </c>
      <c r="K242">
        <v>776</v>
      </c>
      <c r="L242">
        <v>265</v>
      </c>
      <c r="M242">
        <v>685</v>
      </c>
      <c r="N242">
        <v>3</v>
      </c>
      <c r="O242">
        <v>0</v>
      </c>
      <c r="P242" t="s">
        <v>35</v>
      </c>
      <c r="Q242">
        <v>2</v>
      </c>
      <c r="R242">
        <v>0</v>
      </c>
      <c r="S242" t="s">
        <v>35</v>
      </c>
      <c r="T242">
        <v>13</v>
      </c>
      <c r="U242">
        <v>8</v>
      </c>
      <c r="V242">
        <v>5</v>
      </c>
      <c r="W242">
        <v>0</v>
      </c>
      <c r="X242">
        <v>12</v>
      </c>
      <c r="Y242">
        <v>15</v>
      </c>
      <c r="Z242">
        <v>2</v>
      </c>
      <c r="AA242">
        <v>9</v>
      </c>
      <c r="AB242">
        <v>1</v>
      </c>
      <c r="AC242">
        <v>2</v>
      </c>
      <c r="AD242">
        <v>0</v>
      </c>
      <c r="AE242">
        <v>0</v>
      </c>
    </row>
    <row r="243" spans="1:31" x14ac:dyDescent="0.25">
      <c r="A243" t="s">
        <v>31</v>
      </c>
      <c r="B243" s="2">
        <v>45703</v>
      </c>
      <c r="C243" t="s">
        <v>37</v>
      </c>
      <c r="D243" t="s">
        <v>59</v>
      </c>
      <c r="E243" t="s">
        <v>42</v>
      </c>
      <c r="F243">
        <v>0.2</v>
      </c>
      <c r="G243">
        <v>1.4</v>
      </c>
      <c r="H243">
        <v>40</v>
      </c>
      <c r="I243">
        <v>60</v>
      </c>
      <c r="J243">
        <v>362</v>
      </c>
      <c r="K243">
        <v>542</v>
      </c>
      <c r="L243">
        <v>258</v>
      </c>
      <c r="M243">
        <v>450</v>
      </c>
      <c r="N243">
        <v>0</v>
      </c>
      <c r="O243">
        <v>2</v>
      </c>
      <c r="P243" t="s">
        <v>40</v>
      </c>
      <c r="Q243">
        <v>0</v>
      </c>
      <c r="R243">
        <v>0</v>
      </c>
      <c r="S243" t="s">
        <v>36</v>
      </c>
      <c r="T243">
        <v>6</v>
      </c>
      <c r="U243">
        <v>11</v>
      </c>
      <c r="V243">
        <v>2</v>
      </c>
      <c r="W243">
        <v>5</v>
      </c>
      <c r="X243">
        <v>9</v>
      </c>
      <c r="Y243">
        <v>10</v>
      </c>
      <c r="Z243">
        <v>3</v>
      </c>
      <c r="AA243">
        <v>7</v>
      </c>
      <c r="AB243">
        <v>2</v>
      </c>
      <c r="AC243">
        <v>1</v>
      </c>
      <c r="AD243">
        <v>0</v>
      </c>
      <c r="AE243">
        <v>0</v>
      </c>
    </row>
    <row r="244" spans="1:31" x14ac:dyDescent="0.25">
      <c r="A244" t="s">
        <v>31</v>
      </c>
      <c r="B244" s="2">
        <v>45703</v>
      </c>
      <c r="C244" t="s">
        <v>41</v>
      </c>
      <c r="D244" t="s">
        <v>52</v>
      </c>
      <c r="E244" t="s">
        <v>38</v>
      </c>
      <c r="F244">
        <v>2.4</v>
      </c>
      <c r="G244">
        <v>0.4</v>
      </c>
      <c r="H244">
        <v>75</v>
      </c>
      <c r="I244">
        <v>25</v>
      </c>
      <c r="J244">
        <v>715</v>
      </c>
      <c r="K244">
        <v>242</v>
      </c>
      <c r="L244">
        <v>622</v>
      </c>
      <c r="M244">
        <v>173</v>
      </c>
      <c r="N244">
        <v>1</v>
      </c>
      <c r="O244">
        <v>1</v>
      </c>
      <c r="P244" t="s">
        <v>36</v>
      </c>
      <c r="Q244">
        <v>0</v>
      </c>
      <c r="R244">
        <v>0</v>
      </c>
      <c r="S244" t="s">
        <v>36</v>
      </c>
      <c r="T244">
        <v>25</v>
      </c>
      <c r="U244">
        <v>4</v>
      </c>
      <c r="V244">
        <v>6</v>
      </c>
      <c r="W244">
        <v>3</v>
      </c>
      <c r="X244">
        <v>7</v>
      </c>
      <c r="Y244">
        <v>11</v>
      </c>
      <c r="Z244">
        <v>16</v>
      </c>
      <c r="AA244">
        <v>1</v>
      </c>
      <c r="AB244">
        <v>0</v>
      </c>
      <c r="AC244">
        <v>3</v>
      </c>
      <c r="AD244">
        <v>0</v>
      </c>
      <c r="AE244">
        <v>1</v>
      </c>
    </row>
    <row r="245" spans="1:31" x14ac:dyDescent="0.25">
      <c r="A245" t="s">
        <v>31</v>
      </c>
      <c r="B245" s="2">
        <v>45703</v>
      </c>
      <c r="C245" t="s">
        <v>41</v>
      </c>
      <c r="D245" t="s">
        <v>34</v>
      </c>
      <c r="E245" t="s">
        <v>48</v>
      </c>
      <c r="F245">
        <v>2.1</v>
      </c>
      <c r="G245">
        <v>0.4</v>
      </c>
      <c r="H245">
        <v>55</v>
      </c>
      <c r="I245">
        <v>45</v>
      </c>
      <c r="J245">
        <v>549</v>
      </c>
      <c r="K245">
        <v>441</v>
      </c>
      <c r="L245">
        <v>464</v>
      </c>
      <c r="M245">
        <v>358</v>
      </c>
      <c r="N245">
        <v>2</v>
      </c>
      <c r="O245">
        <v>1</v>
      </c>
      <c r="P245" t="s">
        <v>35</v>
      </c>
      <c r="Q245">
        <v>1</v>
      </c>
      <c r="R245">
        <v>1</v>
      </c>
      <c r="S245" t="s">
        <v>36</v>
      </c>
      <c r="T245">
        <v>24</v>
      </c>
      <c r="U245">
        <v>8</v>
      </c>
      <c r="V245">
        <v>10</v>
      </c>
      <c r="W245">
        <v>2</v>
      </c>
      <c r="X245">
        <v>13</v>
      </c>
      <c r="Y245">
        <v>8</v>
      </c>
      <c r="Z245">
        <v>8</v>
      </c>
      <c r="AA245">
        <v>4</v>
      </c>
      <c r="AB245">
        <v>0</v>
      </c>
      <c r="AC245">
        <v>0</v>
      </c>
      <c r="AD245">
        <v>0</v>
      </c>
      <c r="AE245">
        <v>0</v>
      </c>
    </row>
    <row r="246" spans="1:31" x14ac:dyDescent="0.25">
      <c r="A246" t="s">
        <v>31</v>
      </c>
      <c r="B246" s="2">
        <v>45703</v>
      </c>
      <c r="C246" t="s">
        <v>41</v>
      </c>
      <c r="D246" t="s">
        <v>58</v>
      </c>
      <c r="E246" t="s">
        <v>46</v>
      </c>
      <c r="F246">
        <v>1.9</v>
      </c>
      <c r="G246">
        <v>0.5</v>
      </c>
      <c r="H246">
        <v>61</v>
      </c>
      <c r="I246">
        <v>39</v>
      </c>
      <c r="J246">
        <v>618</v>
      </c>
      <c r="K246">
        <v>395</v>
      </c>
      <c r="L246">
        <v>564</v>
      </c>
      <c r="M246">
        <v>319</v>
      </c>
      <c r="N246">
        <v>4</v>
      </c>
      <c r="O246">
        <v>0</v>
      </c>
      <c r="P246" t="s">
        <v>35</v>
      </c>
      <c r="Q246">
        <v>3</v>
      </c>
      <c r="R246">
        <v>0</v>
      </c>
      <c r="S246" t="s">
        <v>35</v>
      </c>
      <c r="T246">
        <v>11</v>
      </c>
      <c r="U246">
        <v>3</v>
      </c>
      <c r="V246">
        <v>7</v>
      </c>
      <c r="W246">
        <v>1</v>
      </c>
      <c r="X246">
        <v>5</v>
      </c>
      <c r="Y246">
        <v>13</v>
      </c>
      <c r="Z246">
        <v>7</v>
      </c>
      <c r="AA246">
        <v>4</v>
      </c>
      <c r="AB246">
        <v>0</v>
      </c>
      <c r="AC246">
        <v>1</v>
      </c>
      <c r="AD246">
        <v>0</v>
      </c>
      <c r="AE246">
        <v>0</v>
      </c>
    </row>
    <row r="247" spans="1:31" x14ac:dyDescent="0.25">
      <c r="A247" t="s">
        <v>31</v>
      </c>
      <c r="B247" s="2">
        <v>45703</v>
      </c>
      <c r="C247" t="s">
        <v>41</v>
      </c>
      <c r="D247" t="s">
        <v>47</v>
      </c>
      <c r="E247" t="s">
        <v>49</v>
      </c>
      <c r="F247">
        <v>0.8</v>
      </c>
      <c r="G247">
        <v>1.2</v>
      </c>
      <c r="H247">
        <v>44</v>
      </c>
      <c r="I247">
        <v>56</v>
      </c>
      <c r="J247">
        <v>423</v>
      </c>
      <c r="K247">
        <v>531</v>
      </c>
      <c r="L247">
        <v>325</v>
      </c>
      <c r="M247">
        <v>426</v>
      </c>
      <c r="N247">
        <v>1</v>
      </c>
      <c r="O247">
        <v>3</v>
      </c>
      <c r="P247" t="s">
        <v>40</v>
      </c>
      <c r="Q247">
        <v>0</v>
      </c>
      <c r="R247">
        <v>2</v>
      </c>
      <c r="S247" t="s">
        <v>40</v>
      </c>
      <c r="T247">
        <v>11</v>
      </c>
      <c r="U247">
        <v>14</v>
      </c>
      <c r="V247">
        <v>4</v>
      </c>
      <c r="W247">
        <v>7</v>
      </c>
      <c r="X247">
        <v>13</v>
      </c>
      <c r="Y247">
        <v>15</v>
      </c>
      <c r="Z247">
        <v>4</v>
      </c>
      <c r="AA247">
        <v>6</v>
      </c>
      <c r="AB247">
        <v>1</v>
      </c>
      <c r="AC247">
        <v>3</v>
      </c>
      <c r="AD247">
        <v>0</v>
      </c>
      <c r="AE247">
        <v>0</v>
      </c>
    </row>
    <row r="248" spans="1:31" x14ac:dyDescent="0.25">
      <c r="A248" t="s">
        <v>31</v>
      </c>
      <c r="B248" s="2">
        <v>45703</v>
      </c>
      <c r="C248" t="s">
        <v>41</v>
      </c>
      <c r="D248" t="s">
        <v>51</v>
      </c>
      <c r="E248" t="s">
        <v>54</v>
      </c>
      <c r="F248">
        <v>0.8</v>
      </c>
      <c r="G248">
        <v>1.6</v>
      </c>
      <c r="H248">
        <v>58</v>
      </c>
      <c r="I248">
        <v>42</v>
      </c>
      <c r="J248">
        <v>559</v>
      </c>
      <c r="K248">
        <v>399</v>
      </c>
      <c r="L248">
        <v>453</v>
      </c>
      <c r="M248">
        <v>302</v>
      </c>
      <c r="N248">
        <v>0</v>
      </c>
      <c r="O248">
        <v>1</v>
      </c>
      <c r="P248" t="s">
        <v>40</v>
      </c>
      <c r="Q248">
        <v>0</v>
      </c>
      <c r="R248">
        <v>1</v>
      </c>
      <c r="S248" t="s">
        <v>40</v>
      </c>
      <c r="T248">
        <v>13</v>
      </c>
      <c r="U248">
        <v>14</v>
      </c>
      <c r="V248">
        <v>3</v>
      </c>
      <c r="W248">
        <v>5</v>
      </c>
      <c r="X248">
        <v>10</v>
      </c>
      <c r="Y248">
        <v>13</v>
      </c>
      <c r="Z248">
        <v>9</v>
      </c>
      <c r="AA248">
        <v>2</v>
      </c>
      <c r="AB248">
        <v>1</v>
      </c>
      <c r="AC248">
        <v>1</v>
      </c>
      <c r="AD248">
        <v>0</v>
      </c>
      <c r="AE248">
        <v>0</v>
      </c>
    </row>
    <row r="249" spans="1:31" x14ac:dyDescent="0.25">
      <c r="A249" t="s">
        <v>31</v>
      </c>
      <c r="B249" s="2">
        <v>45703</v>
      </c>
      <c r="C249" t="s">
        <v>50</v>
      </c>
      <c r="D249" t="s">
        <v>55</v>
      </c>
      <c r="E249" t="s">
        <v>44</v>
      </c>
      <c r="F249">
        <v>1.6</v>
      </c>
      <c r="G249">
        <v>0.9</v>
      </c>
      <c r="H249">
        <v>58</v>
      </c>
      <c r="I249">
        <v>42</v>
      </c>
      <c r="J249">
        <v>568</v>
      </c>
      <c r="K249">
        <v>411</v>
      </c>
      <c r="L249">
        <v>427</v>
      </c>
      <c r="M249">
        <v>286</v>
      </c>
      <c r="N249">
        <v>1</v>
      </c>
      <c r="O249">
        <v>2</v>
      </c>
      <c r="P249" t="s">
        <v>40</v>
      </c>
      <c r="Q249">
        <v>0</v>
      </c>
      <c r="R249">
        <v>1</v>
      </c>
      <c r="S249" t="s">
        <v>40</v>
      </c>
      <c r="T249">
        <v>17</v>
      </c>
      <c r="U249">
        <v>11</v>
      </c>
      <c r="V249">
        <v>6</v>
      </c>
      <c r="W249">
        <v>6</v>
      </c>
      <c r="X249">
        <v>9</v>
      </c>
      <c r="Y249">
        <v>12</v>
      </c>
      <c r="Z249">
        <v>6</v>
      </c>
      <c r="AA249">
        <v>2</v>
      </c>
      <c r="AB249">
        <v>0</v>
      </c>
      <c r="AC249">
        <v>1</v>
      </c>
      <c r="AD249">
        <v>0</v>
      </c>
      <c r="AE249">
        <v>0</v>
      </c>
    </row>
    <row r="250" spans="1:31" x14ac:dyDescent="0.25">
      <c r="A250" t="s">
        <v>31</v>
      </c>
      <c r="B250" s="2">
        <v>45704</v>
      </c>
      <c r="C250" t="s">
        <v>53</v>
      </c>
      <c r="D250" t="s">
        <v>39</v>
      </c>
      <c r="E250" t="s">
        <v>43</v>
      </c>
      <c r="F250">
        <v>1.7</v>
      </c>
      <c r="G250">
        <v>1.5</v>
      </c>
      <c r="H250">
        <v>50</v>
      </c>
      <c r="I250">
        <v>50</v>
      </c>
      <c r="J250">
        <v>489</v>
      </c>
      <c r="K250">
        <v>489</v>
      </c>
      <c r="L250">
        <v>392</v>
      </c>
      <c r="M250">
        <v>406</v>
      </c>
      <c r="N250">
        <v>2</v>
      </c>
      <c r="O250">
        <v>1</v>
      </c>
      <c r="P250" t="s">
        <v>35</v>
      </c>
      <c r="Q250">
        <v>2</v>
      </c>
      <c r="R250">
        <v>0</v>
      </c>
      <c r="S250" t="s">
        <v>35</v>
      </c>
      <c r="T250">
        <v>10</v>
      </c>
      <c r="U250">
        <v>16</v>
      </c>
      <c r="V250">
        <v>3</v>
      </c>
      <c r="W250">
        <v>4</v>
      </c>
      <c r="X250">
        <v>15</v>
      </c>
      <c r="Y250">
        <v>13</v>
      </c>
      <c r="Z250">
        <v>4</v>
      </c>
      <c r="AA250">
        <v>3</v>
      </c>
      <c r="AB250">
        <v>2</v>
      </c>
      <c r="AC250">
        <v>2</v>
      </c>
      <c r="AD250">
        <v>0</v>
      </c>
      <c r="AE250">
        <v>0</v>
      </c>
    </row>
    <row r="251" spans="1:31" x14ac:dyDescent="0.25">
      <c r="A251" t="s">
        <v>31</v>
      </c>
      <c r="B251" s="2">
        <v>45704</v>
      </c>
      <c r="C251" t="s">
        <v>56</v>
      </c>
      <c r="D251" t="s">
        <v>60</v>
      </c>
      <c r="E251" t="s">
        <v>33</v>
      </c>
      <c r="F251">
        <v>2.2000000000000002</v>
      </c>
      <c r="G251">
        <v>1.5</v>
      </c>
      <c r="H251">
        <v>55</v>
      </c>
      <c r="I251">
        <v>45</v>
      </c>
      <c r="J251">
        <v>566</v>
      </c>
      <c r="K251">
        <v>461</v>
      </c>
      <c r="L251">
        <v>482</v>
      </c>
      <c r="M251">
        <v>367</v>
      </c>
      <c r="N251">
        <v>1</v>
      </c>
      <c r="O251">
        <v>0</v>
      </c>
      <c r="P251" t="s">
        <v>35</v>
      </c>
      <c r="Q251">
        <v>1</v>
      </c>
      <c r="R251">
        <v>0</v>
      </c>
      <c r="S251" t="s">
        <v>35</v>
      </c>
      <c r="T251">
        <v>22</v>
      </c>
      <c r="U251">
        <v>16</v>
      </c>
      <c r="V251">
        <v>7</v>
      </c>
      <c r="W251">
        <v>6</v>
      </c>
      <c r="X251">
        <v>13</v>
      </c>
      <c r="Y251">
        <v>9</v>
      </c>
      <c r="Z251">
        <v>10</v>
      </c>
      <c r="AA251">
        <v>5</v>
      </c>
      <c r="AB251">
        <v>1</v>
      </c>
      <c r="AC251">
        <v>2</v>
      </c>
      <c r="AD251">
        <v>0</v>
      </c>
      <c r="AE251">
        <v>0</v>
      </c>
    </row>
    <row r="252" spans="1:31" x14ac:dyDescent="0.25">
      <c r="A252" t="s">
        <v>31</v>
      </c>
      <c r="B252" s="2">
        <v>45707</v>
      </c>
      <c r="C252" t="s">
        <v>63</v>
      </c>
      <c r="D252" t="s">
        <v>52</v>
      </c>
      <c r="E252" t="s">
        <v>39</v>
      </c>
      <c r="F252">
        <v>0.6</v>
      </c>
      <c r="G252">
        <v>2.5</v>
      </c>
      <c r="H252">
        <v>52</v>
      </c>
      <c r="I252">
        <v>48</v>
      </c>
      <c r="J252">
        <v>486</v>
      </c>
      <c r="K252">
        <v>448</v>
      </c>
      <c r="L252">
        <v>394</v>
      </c>
      <c r="M252">
        <v>360</v>
      </c>
      <c r="N252">
        <v>2</v>
      </c>
      <c r="O252">
        <v>2</v>
      </c>
      <c r="P252" t="s">
        <v>36</v>
      </c>
      <c r="Q252">
        <v>2</v>
      </c>
      <c r="R252">
        <v>1</v>
      </c>
      <c r="S252" t="s">
        <v>35</v>
      </c>
      <c r="T252">
        <v>9</v>
      </c>
      <c r="U252">
        <v>17</v>
      </c>
      <c r="V252">
        <v>4</v>
      </c>
      <c r="W252">
        <v>3</v>
      </c>
      <c r="X252">
        <v>8</v>
      </c>
      <c r="Y252">
        <v>6</v>
      </c>
      <c r="Z252">
        <v>6</v>
      </c>
      <c r="AA252">
        <v>8</v>
      </c>
      <c r="AB252">
        <v>1</v>
      </c>
      <c r="AC252">
        <v>0</v>
      </c>
      <c r="AD252">
        <v>0</v>
      </c>
      <c r="AE252">
        <v>0</v>
      </c>
    </row>
    <row r="253" spans="1:31" x14ac:dyDescent="0.25">
      <c r="A253" t="s">
        <v>31</v>
      </c>
      <c r="B253" s="2">
        <v>45709</v>
      </c>
      <c r="C253" t="s">
        <v>32</v>
      </c>
      <c r="D253" t="s">
        <v>59</v>
      </c>
      <c r="E253" t="s">
        <v>54</v>
      </c>
      <c r="F253">
        <v>0.5</v>
      </c>
      <c r="G253">
        <v>1.5</v>
      </c>
      <c r="H253">
        <v>48</v>
      </c>
      <c r="I253">
        <v>52</v>
      </c>
      <c r="J253">
        <v>429</v>
      </c>
      <c r="K253">
        <v>460</v>
      </c>
      <c r="L253">
        <v>333</v>
      </c>
      <c r="M253">
        <v>379</v>
      </c>
      <c r="N253">
        <v>0</v>
      </c>
      <c r="O253">
        <v>4</v>
      </c>
      <c r="P253" t="s">
        <v>40</v>
      </c>
      <c r="Q253">
        <v>0</v>
      </c>
      <c r="R253">
        <v>3</v>
      </c>
      <c r="S253" t="s">
        <v>40</v>
      </c>
      <c r="T253">
        <v>8</v>
      </c>
      <c r="U253">
        <v>14</v>
      </c>
      <c r="V253">
        <v>3</v>
      </c>
      <c r="W253">
        <v>6</v>
      </c>
      <c r="X253">
        <v>10</v>
      </c>
      <c r="Y253">
        <v>10</v>
      </c>
      <c r="Z253">
        <v>5</v>
      </c>
      <c r="AA253">
        <v>6</v>
      </c>
      <c r="AB253">
        <v>4</v>
      </c>
      <c r="AC253">
        <v>0</v>
      </c>
      <c r="AD253">
        <v>0</v>
      </c>
      <c r="AE253">
        <v>0</v>
      </c>
    </row>
    <row r="254" spans="1:31" x14ac:dyDescent="0.25">
      <c r="A254" t="s">
        <v>31</v>
      </c>
      <c r="B254" s="2">
        <v>45710</v>
      </c>
      <c r="C254" t="s">
        <v>37</v>
      </c>
      <c r="D254" t="s">
        <v>44</v>
      </c>
      <c r="E254" t="s">
        <v>33</v>
      </c>
      <c r="F254">
        <v>1.6</v>
      </c>
      <c r="G254">
        <v>0.4</v>
      </c>
      <c r="H254">
        <v>38</v>
      </c>
      <c r="I254">
        <v>62</v>
      </c>
      <c r="J254">
        <v>355</v>
      </c>
      <c r="K254">
        <v>575</v>
      </c>
      <c r="L254">
        <v>256</v>
      </c>
      <c r="M254">
        <v>479</v>
      </c>
      <c r="N254">
        <v>2</v>
      </c>
      <c r="O254">
        <v>2</v>
      </c>
      <c r="P254" t="s">
        <v>36</v>
      </c>
      <c r="Q254">
        <v>2</v>
      </c>
      <c r="R254">
        <v>0</v>
      </c>
      <c r="S254" t="s">
        <v>35</v>
      </c>
      <c r="T254">
        <v>9</v>
      </c>
      <c r="U254">
        <v>9</v>
      </c>
      <c r="V254">
        <v>8</v>
      </c>
      <c r="W254">
        <v>3</v>
      </c>
      <c r="X254">
        <v>12</v>
      </c>
      <c r="Y254">
        <v>9</v>
      </c>
      <c r="Z254">
        <v>7</v>
      </c>
      <c r="AA254">
        <v>9</v>
      </c>
      <c r="AB254">
        <v>4</v>
      </c>
      <c r="AC254">
        <v>1</v>
      </c>
      <c r="AD254">
        <v>0</v>
      </c>
      <c r="AE254">
        <v>0</v>
      </c>
    </row>
    <row r="255" spans="1:31" x14ac:dyDescent="0.25">
      <c r="A255" t="s">
        <v>31</v>
      </c>
      <c r="B255" s="2">
        <v>45710</v>
      </c>
      <c r="C255" t="s">
        <v>41</v>
      </c>
      <c r="D255" t="s">
        <v>42</v>
      </c>
      <c r="E255" t="s">
        <v>51</v>
      </c>
      <c r="F255">
        <v>1.2</v>
      </c>
      <c r="G255">
        <v>1.1000000000000001</v>
      </c>
      <c r="H255">
        <v>68</v>
      </c>
      <c r="I255">
        <v>32</v>
      </c>
      <c r="J255">
        <v>694</v>
      </c>
      <c r="K255">
        <v>334</v>
      </c>
      <c r="L255">
        <v>600</v>
      </c>
      <c r="M255">
        <v>257</v>
      </c>
      <c r="N255">
        <v>0</v>
      </c>
      <c r="O255">
        <v>1</v>
      </c>
      <c r="P255" t="s">
        <v>40</v>
      </c>
      <c r="Q255">
        <v>0</v>
      </c>
      <c r="R255">
        <v>1</v>
      </c>
      <c r="S255" t="s">
        <v>40</v>
      </c>
      <c r="T255">
        <v>20</v>
      </c>
      <c r="U255">
        <v>5</v>
      </c>
      <c r="V255">
        <v>2</v>
      </c>
      <c r="W255">
        <v>2</v>
      </c>
      <c r="X255">
        <v>16</v>
      </c>
      <c r="Y255">
        <v>15</v>
      </c>
      <c r="Z255">
        <v>2</v>
      </c>
      <c r="AA255">
        <v>0</v>
      </c>
      <c r="AB255">
        <v>1</v>
      </c>
      <c r="AC255">
        <v>3</v>
      </c>
      <c r="AD255">
        <v>1</v>
      </c>
      <c r="AE255">
        <v>0</v>
      </c>
    </row>
    <row r="256" spans="1:31" x14ac:dyDescent="0.25">
      <c r="A256" t="s">
        <v>31</v>
      </c>
      <c r="B256" s="2">
        <v>45710</v>
      </c>
      <c r="C256" t="s">
        <v>41</v>
      </c>
      <c r="D256" t="s">
        <v>49</v>
      </c>
      <c r="E256" t="s">
        <v>43</v>
      </c>
      <c r="F256">
        <v>0.9</v>
      </c>
      <c r="G256">
        <v>2</v>
      </c>
      <c r="H256">
        <v>46</v>
      </c>
      <c r="I256">
        <v>54</v>
      </c>
      <c r="J256">
        <v>412</v>
      </c>
      <c r="K256">
        <v>490</v>
      </c>
      <c r="L256">
        <v>298</v>
      </c>
      <c r="M256">
        <v>381</v>
      </c>
      <c r="N256">
        <v>0</v>
      </c>
      <c r="O256">
        <v>1</v>
      </c>
      <c r="P256" t="s">
        <v>40</v>
      </c>
      <c r="Q256">
        <v>0</v>
      </c>
      <c r="R256">
        <v>1</v>
      </c>
      <c r="S256" t="s">
        <v>40</v>
      </c>
      <c r="T256">
        <v>8</v>
      </c>
      <c r="U256">
        <v>13</v>
      </c>
      <c r="V256">
        <v>3</v>
      </c>
      <c r="W256">
        <v>5</v>
      </c>
      <c r="X256">
        <v>17</v>
      </c>
      <c r="Y256">
        <v>9</v>
      </c>
      <c r="Z256">
        <v>6</v>
      </c>
      <c r="AA256">
        <v>7</v>
      </c>
      <c r="AB256">
        <v>3</v>
      </c>
      <c r="AC256">
        <v>3</v>
      </c>
      <c r="AD256">
        <v>1</v>
      </c>
      <c r="AE256">
        <v>0</v>
      </c>
    </row>
    <row r="257" spans="1:31" x14ac:dyDescent="0.25">
      <c r="A257" t="s">
        <v>31</v>
      </c>
      <c r="B257" s="2">
        <v>45710</v>
      </c>
      <c r="C257" t="s">
        <v>41</v>
      </c>
      <c r="D257" t="s">
        <v>34</v>
      </c>
      <c r="E257" t="s">
        <v>55</v>
      </c>
      <c r="F257">
        <v>0.2</v>
      </c>
      <c r="G257">
        <v>1.3</v>
      </c>
      <c r="H257">
        <v>62</v>
      </c>
      <c r="I257">
        <v>38</v>
      </c>
      <c r="J257">
        <v>588</v>
      </c>
      <c r="K257">
        <v>363</v>
      </c>
      <c r="L257">
        <v>471</v>
      </c>
      <c r="M257">
        <v>267</v>
      </c>
      <c r="N257">
        <v>0</v>
      </c>
      <c r="O257">
        <v>2</v>
      </c>
      <c r="P257" t="s">
        <v>40</v>
      </c>
      <c r="Q257">
        <v>0</v>
      </c>
      <c r="R257">
        <v>1</v>
      </c>
      <c r="S257" t="s">
        <v>40</v>
      </c>
      <c r="T257">
        <v>10</v>
      </c>
      <c r="U257">
        <v>10</v>
      </c>
      <c r="V257">
        <v>0</v>
      </c>
      <c r="W257">
        <v>5</v>
      </c>
      <c r="X257">
        <v>10</v>
      </c>
      <c r="Y257">
        <v>7</v>
      </c>
      <c r="Z257">
        <v>7</v>
      </c>
      <c r="AA257">
        <v>7</v>
      </c>
      <c r="AB257">
        <v>1</v>
      </c>
      <c r="AC257">
        <v>3</v>
      </c>
      <c r="AD257">
        <v>0</v>
      </c>
      <c r="AE257">
        <v>0</v>
      </c>
    </row>
    <row r="258" spans="1:31" x14ac:dyDescent="0.25">
      <c r="A258" t="s">
        <v>31</v>
      </c>
      <c r="B258" s="2">
        <v>45710</v>
      </c>
      <c r="C258" t="s">
        <v>41</v>
      </c>
      <c r="D258" t="s">
        <v>38</v>
      </c>
      <c r="E258" t="s">
        <v>60</v>
      </c>
      <c r="F258">
        <v>1.1000000000000001</v>
      </c>
      <c r="G258">
        <v>1.7</v>
      </c>
      <c r="H258">
        <v>42</v>
      </c>
      <c r="I258">
        <v>58</v>
      </c>
      <c r="J258">
        <v>391</v>
      </c>
      <c r="K258">
        <v>549</v>
      </c>
      <c r="L258">
        <v>312</v>
      </c>
      <c r="M258">
        <v>473</v>
      </c>
      <c r="N258">
        <v>1</v>
      </c>
      <c r="O258">
        <v>4</v>
      </c>
      <c r="P258" t="s">
        <v>40</v>
      </c>
      <c r="Q258">
        <v>1</v>
      </c>
      <c r="R258">
        <v>2</v>
      </c>
      <c r="S258" t="s">
        <v>40</v>
      </c>
      <c r="T258">
        <v>17</v>
      </c>
      <c r="U258">
        <v>10</v>
      </c>
      <c r="V258">
        <v>5</v>
      </c>
      <c r="W258">
        <v>6</v>
      </c>
      <c r="X258">
        <v>15</v>
      </c>
      <c r="Y258">
        <v>14</v>
      </c>
      <c r="Z258">
        <v>4</v>
      </c>
      <c r="AA258">
        <v>4</v>
      </c>
      <c r="AB258">
        <v>2</v>
      </c>
      <c r="AC258">
        <v>1</v>
      </c>
      <c r="AD258">
        <v>0</v>
      </c>
      <c r="AE258">
        <v>0</v>
      </c>
    </row>
    <row r="259" spans="1:31" x14ac:dyDescent="0.25">
      <c r="A259" t="s">
        <v>31</v>
      </c>
      <c r="B259" s="2">
        <v>45710</v>
      </c>
      <c r="C259" t="s">
        <v>41</v>
      </c>
      <c r="D259" t="s">
        <v>47</v>
      </c>
      <c r="E259" t="s">
        <v>45</v>
      </c>
      <c r="F259">
        <v>0.1</v>
      </c>
      <c r="G259">
        <v>3.9</v>
      </c>
      <c r="H259">
        <v>50</v>
      </c>
      <c r="I259">
        <v>50</v>
      </c>
      <c r="J259">
        <v>467</v>
      </c>
      <c r="K259">
        <v>467</v>
      </c>
      <c r="L259">
        <v>369</v>
      </c>
      <c r="M259">
        <v>374</v>
      </c>
      <c r="N259">
        <v>0</v>
      </c>
      <c r="O259">
        <v>4</v>
      </c>
      <c r="P259" t="s">
        <v>40</v>
      </c>
      <c r="Q259">
        <v>0</v>
      </c>
      <c r="R259">
        <v>1</v>
      </c>
      <c r="S259" t="s">
        <v>40</v>
      </c>
      <c r="T259">
        <v>6</v>
      </c>
      <c r="U259">
        <v>18</v>
      </c>
      <c r="V259">
        <v>1</v>
      </c>
      <c r="W259">
        <v>12</v>
      </c>
      <c r="X259">
        <v>11</v>
      </c>
      <c r="Y259">
        <v>12</v>
      </c>
      <c r="Z259">
        <v>5</v>
      </c>
      <c r="AA259">
        <v>6</v>
      </c>
      <c r="AB259">
        <v>2</v>
      </c>
      <c r="AC259">
        <v>0</v>
      </c>
      <c r="AD259">
        <v>0</v>
      </c>
      <c r="AE259">
        <v>0</v>
      </c>
    </row>
    <row r="260" spans="1:31" x14ac:dyDescent="0.25">
      <c r="A260" t="s">
        <v>31</v>
      </c>
      <c r="B260" s="2">
        <v>45710</v>
      </c>
      <c r="C260" t="s">
        <v>50</v>
      </c>
      <c r="D260" t="s">
        <v>52</v>
      </c>
      <c r="E260" t="s">
        <v>57</v>
      </c>
      <c r="F260">
        <v>2.2999999999999998</v>
      </c>
      <c r="G260">
        <v>2.2999999999999998</v>
      </c>
      <c r="H260">
        <v>52</v>
      </c>
      <c r="I260">
        <v>48</v>
      </c>
      <c r="J260">
        <v>518</v>
      </c>
      <c r="K260">
        <v>475</v>
      </c>
      <c r="L260">
        <v>441</v>
      </c>
      <c r="M260">
        <v>409</v>
      </c>
      <c r="N260">
        <v>2</v>
      </c>
      <c r="O260">
        <v>1</v>
      </c>
      <c r="P260" t="s">
        <v>35</v>
      </c>
      <c r="Q260">
        <v>0</v>
      </c>
      <c r="R260">
        <v>1</v>
      </c>
      <c r="S260" t="s">
        <v>40</v>
      </c>
      <c r="T260">
        <v>12</v>
      </c>
      <c r="U260">
        <v>15</v>
      </c>
      <c r="V260">
        <v>6</v>
      </c>
      <c r="W260">
        <v>7</v>
      </c>
      <c r="X260">
        <v>15</v>
      </c>
      <c r="Y260">
        <v>16</v>
      </c>
      <c r="Z260">
        <v>2</v>
      </c>
      <c r="AA260">
        <v>3</v>
      </c>
      <c r="AB260">
        <v>1</v>
      </c>
      <c r="AC260">
        <v>3</v>
      </c>
      <c r="AD260">
        <v>0</v>
      </c>
      <c r="AE260">
        <v>0</v>
      </c>
    </row>
    <row r="261" spans="1:31" x14ac:dyDescent="0.25">
      <c r="A261" t="s">
        <v>31</v>
      </c>
      <c r="B261" s="2">
        <v>45711</v>
      </c>
      <c r="C261" t="s">
        <v>53</v>
      </c>
      <c r="D261" t="s">
        <v>46</v>
      </c>
      <c r="E261" t="s">
        <v>48</v>
      </c>
      <c r="F261">
        <v>2.9</v>
      </c>
      <c r="G261">
        <v>1.7</v>
      </c>
      <c r="H261">
        <v>57</v>
      </c>
      <c r="I261">
        <v>43</v>
      </c>
      <c r="J261">
        <v>512</v>
      </c>
      <c r="K261">
        <v>386</v>
      </c>
      <c r="L261">
        <v>407</v>
      </c>
      <c r="M261">
        <v>279</v>
      </c>
      <c r="N261">
        <v>4</v>
      </c>
      <c r="O261">
        <v>3</v>
      </c>
      <c r="P261" t="s">
        <v>35</v>
      </c>
      <c r="Q261">
        <v>4</v>
      </c>
      <c r="R261">
        <v>1</v>
      </c>
      <c r="S261" t="s">
        <v>35</v>
      </c>
      <c r="T261">
        <v>13</v>
      </c>
      <c r="U261">
        <v>17</v>
      </c>
      <c r="V261">
        <v>5</v>
      </c>
      <c r="W261">
        <v>5</v>
      </c>
      <c r="X261">
        <v>11</v>
      </c>
      <c r="Y261">
        <v>13</v>
      </c>
      <c r="Z261">
        <v>7</v>
      </c>
      <c r="AA261">
        <v>6</v>
      </c>
      <c r="AB261">
        <v>1</v>
      </c>
      <c r="AC261">
        <v>4</v>
      </c>
      <c r="AD261">
        <v>0</v>
      </c>
      <c r="AE261">
        <v>0</v>
      </c>
    </row>
    <row r="262" spans="1:31" x14ac:dyDescent="0.25">
      <c r="A262" t="s">
        <v>31</v>
      </c>
      <c r="B262" s="2">
        <v>45711</v>
      </c>
      <c r="C262" t="s">
        <v>56</v>
      </c>
      <c r="D262" t="s">
        <v>58</v>
      </c>
      <c r="E262" t="s">
        <v>39</v>
      </c>
      <c r="F262">
        <v>0.6</v>
      </c>
      <c r="G262">
        <v>0.7</v>
      </c>
      <c r="H262">
        <v>66</v>
      </c>
      <c r="I262">
        <v>34</v>
      </c>
      <c r="J262">
        <v>704</v>
      </c>
      <c r="K262">
        <v>356</v>
      </c>
      <c r="L262">
        <v>627</v>
      </c>
      <c r="M262">
        <v>282</v>
      </c>
      <c r="N262">
        <v>0</v>
      </c>
      <c r="O262">
        <v>2</v>
      </c>
      <c r="P262" t="s">
        <v>40</v>
      </c>
      <c r="Q262">
        <v>0</v>
      </c>
      <c r="R262">
        <v>2</v>
      </c>
      <c r="S262" t="s">
        <v>40</v>
      </c>
      <c r="T262">
        <v>16</v>
      </c>
      <c r="U262">
        <v>8</v>
      </c>
      <c r="V262">
        <v>5</v>
      </c>
      <c r="W262">
        <v>4</v>
      </c>
      <c r="X262">
        <v>3</v>
      </c>
      <c r="Y262">
        <v>10</v>
      </c>
      <c r="Z262">
        <v>7</v>
      </c>
      <c r="AA262">
        <v>5</v>
      </c>
      <c r="AB262">
        <v>0</v>
      </c>
      <c r="AC262">
        <v>0</v>
      </c>
      <c r="AD262">
        <v>0</v>
      </c>
      <c r="AE262">
        <v>0</v>
      </c>
    </row>
    <row r="263" spans="1:31" x14ac:dyDescent="0.25">
      <c r="A263" t="s">
        <v>31</v>
      </c>
      <c r="B263" s="2">
        <v>45713</v>
      </c>
      <c r="C263" t="s">
        <v>63</v>
      </c>
      <c r="D263" t="s">
        <v>45</v>
      </c>
      <c r="E263" t="s">
        <v>49</v>
      </c>
      <c r="F263">
        <v>2.4</v>
      </c>
      <c r="G263">
        <v>1.5</v>
      </c>
      <c r="H263">
        <v>44</v>
      </c>
      <c r="I263">
        <v>56</v>
      </c>
      <c r="J263">
        <v>404</v>
      </c>
      <c r="K263">
        <v>515</v>
      </c>
      <c r="L263">
        <v>285</v>
      </c>
      <c r="M263">
        <v>402</v>
      </c>
      <c r="N263">
        <v>2</v>
      </c>
      <c r="O263">
        <v>1</v>
      </c>
      <c r="P263" t="s">
        <v>35</v>
      </c>
      <c r="Q263">
        <v>1</v>
      </c>
      <c r="R263">
        <v>0</v>
      </c>
      <c r="S263" t="s">
        <v>35</v>
      </c>
      <c r="T263">
        <v>11</v>
      </c>
      <c r="U263">
        <v>19</v>
      </c>
      <c r="V263">
        <v>4</v>
      </c>
      <c r="W263">
        <v>5</v>
      </c>
      <c r="X263">
        <v>12</v>
      </c>
      <c r="Y263">
        <v>14</v>
      </c>
      <c r="Z263">
        <v>1</v>
      </c>
      <c r="AA263">
        <v>9</v>
      </c>
      <c r="AB263">
        <v>2</v>
      </c>
      <c r="AC263">
        <v>1</v>
      </c>
      <c r="AD263">
        <v>0</v>
      </c>
      <c r="AE263">
        <v>0</v>
      </c>
    </row>
    <row r="264" spans="1:31" x14ac:dyDescent="0.25">
      <c r="A264" t="s">
        <v>31</v>
      </c>
      <c r="B264" s="2">
        <v>45713</v>
      </c>
      <c r="C264" t="s">
        <v>63</v>
      </c>
      <c r="D264" t="s">
        <v>55</v>
      </c>
      <c r="E264" t="s">
        <v>52</v>
      </c>
      <c r="F264">
        <v>4.3</v>
      </c>
      <c r="G264">
        <v>0.4</v>
      </c>
      <c r="H264">
        <v>36</v>
      </c>
      <c r="I264">
        <v>64</v>
      </c>
      <c r="J264">
        <v>290</v>
      </c>
      <c r="K264">
        <v>509</v>
      </c>
      <c r="L264">
        <v>202</v>
      </c>
      <c r="M264">
        <v>424</v>
      </c>
      <c r="N264">
        <v>4</v>
      </c>
      <c r="O264">
        <v>1</v>
      </c>
      <c r="P264" t="s">
        <v>35</v>
      </c>
      <c r="Q264">
        <v>1</v>
      </c>
      <c r="R264">
        <v>0</v>
      </c>
      <c r="S264" t="s">
        <v>35</v>
      </c>
      <c r="T264">
        <v>19</v>
      </c>
      <c r="U264">
        <v>6</v>
      </c>
      <c r="V264">
        <v>6</v>
      </c>
      <c r="W264">
        <v>2</v>
      </c>
      <c r="X264">
        <v>19</v>
      </c>
      <c r="Y264">
        <v>10</v>
      </c>
      <c r="Z264">
        <v>3</v>
      </c>
      <c r="AA264">
        <v>8</v>
      </c>
      <c r="AB264">
        <v>3</v>
      </c>
      <c r="AC264">
        <v>1</v>
      </c>
      <c r="AD264">
        <v>0</v>
      </c>
      <c r="AE264">
        <v>0</v>
      </c>
    </row>
    <row r="265" spans="1:31" x14ac:dyDescent="0.25">
      <c r="A265" t="s">
        <v>31</v>
      </c>
      <c r="B265" s="2">
        <v>45713</v>
      </c>
      <c r="C265" t="s">
        <v>63</v>
      </c>
      <c r="D265" t="s">
        <v>43</v>
      </c>
      <c r="E265" t="s">
        <v>34</v>
      </c>
      <c r="F265">
        <v>1.3</v>
      </c>
      <c r="G265">
        <v>1.7</v>
      </c>
      <c r="H265">
        <v>60</v>
      </c>
      <c r="I265">
        <v>40</v>
      </c>
      <c r="J265">
        <v>625</v>
      </c>
      <c r="K265">
        <v>410</v>
      </c>
      <c r="L265">
        <v>535</v>
      </c>
      <c r="M265">
        <v>343</v>
      </c>
      <c r="N265">
        <v>1</v>
      </c>
      <c r="O265">
        <v>2</v>
      </c>
      <c r="P265" t="s">
        <v>40</v>
      </c>
      <c r="Q265">
        <v>1</v>
      </c>
      <c r="R265">
        <v>1</v>
      </c>
      <c r="S265" t="s">
        <v>36</v>
      </c>
      <c r="T265">
        <v>18</v>
      </c>
      <c r="U265">
        <v>11</v>
      </c>
      <c r="V265">
        <v>5</v>
      </c>
      <c r="W265">
        <v>5</v>
      </c>
      <c r="X265">
        <v>8</v>
      </c>
      <c r="Y265">
        <v>15</v>
      </c>
      <c r="Z265">
        <v>7</v>
      </c>
      <c r="AA265">
        <v>5</v>
      </c>
      <c r="AB265">
        <v>1</v>
      </c>
      <c r="AC265">
        <v>3</v>
      </c>
      <c r="AD265">
        <v>0</v>
      </c>
      <c r="AE265">
        <v>0</v>
      </c>
    </row>
    <row r="266" spans="1:31" x14ac:dyDescent="0.25">
      <c r="A266" t="s">
        <v>31</v>
      </c>
      <c r="B266" s="2">
        <v>45713</v>
      </c>
      <c r="C266" t="s">
        <v>64</v>
      </c>
      <c r="D266" t="s">
        <v>57</v>
      </c>
      <c r="E266" t="s">
        <v>47</v>
      </c>
      <c r="F266">
        <v>2.4</v>
      </c>
      <c r="G266">
        <v>0.7</v>
      </c>
      <c r="H266">
        <v>60</v>
      </c>
      <c r="I266">
        <v>40</v>
      </c>
      <c r="J266">
        <v>648</v>
      </c>
      <c r="K266">
        <v>441</v>
      </c>
      <c r="L266">
        <v>585</v>
      </c>
      <c r="M266">
        <v>370</v>
      </c>
      <c r="N266">
        <v>4</v>
      </c>
      <c r="O266">
        <v>0</v>
      </c>
      <c r="P266" t="s">
        <v>35</v>
      </c>
      <c r="Q266">
        <v>3</v>
      </c>
      <c r="R266">
        <v>0</v>
      </c>
      <c r="S266" t="s">
        <v>35</v>
      </c>
      <c r="T266">
        <v>19</v>
      </c>
      <c r="U266">
        <v>7</v>
      </c>
      <c r="V266">
        <v>10</v>
      </c>
      <c r="W266">
        <v>2</v>
      </c>
      <c r="X266">
        <v>6</v>
      </c>
      <c r="Y266">
        <v>9</v>
      </c>
      <c r="Z266">
        <v>4</v>
      </c>
      <c r="AA266">
        <v>2</v>
      </c>
      <c r="AB266">
        <v>1</v>
      </c>
      <c r="AC266">
        <v>2</v>
      </c>
      <c r="AD266">
        <v>0</v>
      </c>
      <c r="AE266">
        <v>0</v>
      </c>
    </row>
    <row r="267" spans="1:31" x14ac:dyDescent="0.25">
      <c r="A267" t="s">
        <v>31</v>
      </c>
      <c r="B267" s="2">
        <v>45714</v>
      </c>
      <c r="C267" t="s">
        <v>63</v>
      </c>
      <c r="D267" t="s">
        <v>54</v>
      </c>
      <c r="E267" t="s">
        <v>44</v>
      </c>
      <c r="F267">
        <v>1.4</v>
      </c>
      <c r="G267">
        <v>1.5</v>
      </c>
      <c r="H267">
        <v>52</v>
      </c>
      <c r="I267">
        <v>48</v>
      </c>
      <c r="J267">
        <v>507</v>
      </c>
      <c r="K267">
        <v>474</v>
      </c>
      <c r="L267">
        <v>411</v>
      </c>
      <c r="M267">
        <v>378</v>
      </c>
      <c r="N267">
        <v>1</v>
      </c>
      <c r="O267">
        <v>1</v>
      </c>
      <c r="P267" t="s">
        <v>36</v>
      </c>
      <c r="Q267">
        <v>1</v>
      </c>
      <c r="R267">
        <v>0</v>
      </c>
      <c r="S267" t="s">
        <v>35</v>
      </c>
      <c r="T267">
        <v>12</v>
      </c>
      <c r="U267">
        <v>14</v>
      </c>
      <c r="V267">
        <v>3</v>
      </c>
      <c r="W267">
        <v>4</v>
      </c>
      <c r="X267">
        <v>3</v>
      </c>
      <c r="Y267">
        <v>6</v>
      </c>
      <c r="Z267">
        <v>2</v>
      </c>
      <c r="AA267">
        <v>5</v>
      </c>
      <c r="AB267">
        <v>2</v>
      </c>
      <c r="AC267">
        <v>1</v>
      </c>
      <c r="AD267">
        <v>0</v>
      </c>
      <c r="AE267">
        <v>0</v>
      </c>
    </row>
    <row r="268" spans="1:31" x14ac:dyDescent="0.25">
      <c r="A268" t="s">
        <v>31</v>
      </c>
      <c r="B268" s="2">
        <v>45714</v>
      </c>
      <c r="C268" t="s">
        <v>63</v>
      </c>
      <c r="D268" t="s">
        <v>33</v>
      </c>
      <c r="E268" t="s">
        <v>38</v>
      </c>
      <c r="F268">
        <v>0.7</v>
      </c>
      <c r="G268">
        <v>1.4</v>
      </c>
      <c r="H268">
        <v>45</v>
      </c>
      <c r="I268">
        <v>55</v>
      </c>
      <c r="J268">
        <v>397</v>
      </c>
      <c r="K268">
        <v>486</v>
      </c>
      <c r="L268">
        <v>313</v>
      </c>
      <c r="M268">
        <v>404</v>
      </c>
      <c r="N268">
        <v>3</v>
      </c>
      <c r="O268">
        <v>2</v>
      </c>
      <c r="P268" t="s">
        <v>35</v>
      </c>
      <c r="Q268">
        <v>2</v>
      </c>
      <c r="R268">
        <v>2</v>
      </c>
      <c r="S268" t="s">
        <v>36</v>
      </c>
      <c r="T268">
        <v>10</v>
      </c>
      <c r="U268">
        <v>12</v>
      </c>
      <c r="V268">
        <v>6</v>
      </c>
      <c r="W268">
        <v>3</v>
      </c>
      <c r="X268">
        <v>9</v>
      </c>
      <c r="Y268">
        <v>16</v>
      </c>
      <c r="Z268">
        <v>5</v>
      </c>
      <c r="AA268">
        <v>6</v>
      </c>
      <c r="AB268">
        <v>4</v>
      </c>
      <c r="AC268">
        <v>4</v>
      </c>
      <c r="AD268">
        <v>1</v>
      </c>
      <c r="AE268">
        <v>0</v>
      </c>
    </row>
    <row r="269" spans="1:31" x14ac:dyDescent="0.25">
      <c r="A269" t="s">
        <v>31</v>
      </c>
      <c r="B269" s="2">
        <v>45714</v>
      </c>
      <c r="C269" t="s">
        <v>63</v>
      </c>
      <c r="D269" t="s">
        <v>48</v>
      </c>
      <c r="E269" t="s">
        <v>42</v>
      </c>
      <c r="F269">
        <v>0.4</v>
      </c>
      <c r="G269">
        <v>1</v>
      </c>
      <c r="H269">
        <v>36</v>
      </c>
      <c r="I269">
        <v>64</v>
      </c>
      <c r="J269">
        <v>303</v>
      </c>
      <c r="K269">
        <v>544</v>
      </c>
      <c r="L269">
        <v>213</v>
      </c>
      <c r="M269">
        <v>455</v>
      </c>
      <c r="N269">
        <v>0</v>
      </c>
      <c r="O269">
        <v>0</v>
      </c>
      <c r="P269" t="s">
        <v>36</v>
      </c>
      <c r="Q269">
        <v>0</v>
      </c>
      <c r="R269">
        <v>0</v>
      </c>
      <c r="S269" t="s">
        <v>36</v>
      </c>
      <c r="T269">
        <v>6</v>
      </c>
      <c r="U269">
        <v>13</v>
      </c>
      <c r="V269">
        <v>2</v>
      </c>
      <c r="W269">
        <v>1</v>
      </c>
      <c r="X269">
        <v>10</v>
      </c>
      <c r="Y269">
        <v>17</v>
      </c>
      <c r="Z269">
        <v>3</v>
      </c>
      <c r="AA269">
        <v>11</v>
      </c>
      <c r="AB269">
        <v>1</v>
      </c>
      <c r="AC269">
        <v>1</v>
      </c>
      <c r="AD269">
        <v>0</v>
      </c>
      <c r="AE269">
        <v>0</v>
      </c>
    </row>
    <row r="270" spans="1:31" x14ac:dyDescent="0.25">
      <c r="A270" t="s">
        <v>31</v>
      </c>
      <c r="B270" s="2">
        <v>45714</v>
      </c>
      <c r="C270" t="s">
        <v>63</v>
      </c>
      <c r="D270" t="s">
        <v>60</v>
      </c>
      <c r="E270" t="s">
        <v>58</v>
      </c>
      <c r="F270">
        <v>1.3</v>
      </c>
      <c r="G270">
        <v>2.1</v>
      </c>
      <c r="H270">
        <v>55</v>
      </c>
      <c r="I270">
        <v>45</v>
      </c>
      <c r="J270">
        <v>569</v>
      </c>
      <c r="K270">
        <v>460</v>
      </c>
      <c r="L270">
        <v>497</v>
      </c>
      <c r="M270">
        <v>392</v>
      </c>
      <c r="N270">
        <v>0</v>
      </c>
      <c r="O270">
        <v>1</v>
      </c>
      <c r="P270" t="s">
        <v>40</v>
      </c>
      <c r="Q270">
        <v>0</v>
      </c>
      <c r="R270">
        <v>1</v>
      </c>
      <c r="S270" t="s">
        <v>40</v>
      </c>
      <c r="T270">
        <v>11</v>
      </c>
      <c r="U270">
        <v>12</v>
      </c>
      <c r="V270">
        <v>6</v>
      </c>
      <c r="W270">
        <v>5</v>
      </c>
      <c r="X270">
        <v>12</v>
      </c>
      <c r="Y270">
        <v>15</v>
      </c>
      <c r="Z270">
        <v>8</v>
      </c>
      <c r="AA270">
        <v>3</v>
      </c>
      <c r="AB270">
        <v>3</v>
      </c>
      <c r="AC270">
        <v>0</v>
      </c>
      <c r="AD270">
        <v>0</v>
      </c>
      <c r="AE270">
        <v>0</v>
      </c>
    </row>
    <row r="271" spans="1:31" x14ac:dyDescent="0.25">
      <c r="A271" t="s">
        <v>31</v>
      </c>
      <c r="B271" s="2">
        <v>45714</v>
      </c>
      <c r="C271" t="s">
        <v>64</v>
      </c>
      <c r="D271" t="s">
        <v>39</v>
      </c>
      <c r="E271" t="s">
        <v>46</v>
      </c>
      <c r="F271">
        <v>1.7</v>
      </c>
      <c r="G271">
        <v>0.2</v>
      </c>
      <c r="H271">
        <v>61</v>
      </c>
      <c r="I271">
        <v>39</v>
      </c>
      <c r="J271">
        <v>623</v>
      </c>
      <c r="K271">
        <v>402</v>
      </c>
      <c r="L271">
        <v>555</v>
      </c>
      <c r="M271">
        <v>327</v>
      </c>
      <c r="N271">
        <v>2</v>
      </c>
      <c r="O271">
        <v>0</v>
      </c>
      <c r="P271" t="s">
        <v>35</v>
      </c>
      <c r="Q271">
        <v>1</v>
      </c>
      <c r="R271">
        <v>0</v>
      </c>
      <c r="S271" t="s">
        <v>35</v>
      </c>
      <c r="T271">
        <v>12</v>
      </c>
      <c r="U271">
        <v>3</v>
      </c>
      <c r="V271">
        <v>3</v>
      </c>
      <c r="W271">
        <v>0</v>
      </c>
      <c r="X271">
        <v>12</v>
      </c>
      <c r="Y271">
        <v>11</v>
      </c>
      <c r="Z271">
        <v>4</v>
      </c>
      <c r="AA271">
        <v>2</v>
      </c>
      <c r="AB271">
        <v>0</v>
      </c>
      <c r="AC271">
        <v>1</v>
      </c>
      <c r="AD271">
        <v>0</v>
      </c>
      <c r="AE271">
        <v>0</v>
      </c>
    </row>
    <row r="272" spans="1:31" x14ac:dyDescent="0.25">
      <c r="A272" t="s">
        <v>31</v>
      </c>
      <c r="B272" s="2">
        <v>45715</v>
      </c>
      <c r="C272" t="s">
        <v>32</v>
      </c>
      <c r="D272" t="s">
        <v>51</v>
      </c>
      <c r="E272" t="s">
        <v>59</v>
      </c>
      <c r="F272">
        <v>1.3</v>
      </c>
      <c r="G272">
        <v>0.4</v>
      </c>
      <c r="H272">
        <v>58</v>
      </c>
      <c r="I272">
        <v>42</v>
      </c>
      <c r="J272">
        <v>686</v>
      </c>
      <c r="K272">
        <v>504</v>
      </c>
      <c r="L272">
        <v>602</v>
      </c>
      <c r="M272">
        <v>411</v>
      </c>
      <c r="N272">
        <v>2</v>
      </c>
      <c r="O272">
        <v>0</v>
      </c>
      <c r="P272" t="s">
        <v>35</v>
      </c>
      <c r="Q272">
        <v>2</v>
      </c>
      <c r="R272">
        <v>0</v>
      </c>
      <c r="S272" t="s">
        <v>35</v>
      </c>
      <c r="T272">
        <v>8</v>
      </c>
      <c r="U272">
        <v>10</v>
      </c>
      <c r="V272">
        <v>2</v>
      </c>
      <c r="W272">
        <v>2</v>
      </c>
      <c r="X272">
        <v>12</v>
      </c>
      <c r="Y272">
        <v>6</v>
      </c>
      <c r="Z272">
        <v>3</v>
      </c>
      <c r="AA272">
        <v>3</v>
      </c>
      <c r="AB272">
        <v>0</v>
      </c>
      <c r="AC272">
        <v>0</v>
      </c>
      <c r="AD272">
        <v>0</v>
      </c>
      <c r="AE272">
        <v>0</v>
      </c>
    </row>
    <row r="273" spans="1:31" x14ac:dyDescent="0.25">
      <c r="A273" t="s">
        <v>31</v>
      </c>
      <c r="B273" s="2">
        <v>45724</v>
      </c>
      <c r="C273" t="s">
        <v>37</v>
      </c>
      <c r="D273" t="s">
        <v>48</v>
      </c>
      <c r="E273" t="s">
        <v>58</v>
      </c>
      <c r="F273">
        <v>0.7</v>
      </c>
      <c r="G273">
        <v>0.9</v>
      </c>
      <c r="H273">
        <v>31</v>
      </c>
      <c r="I273">
        <v>69</v>
      </c>
      <c r="J273">
        <v>299</v>
      </c>
      <c r="K273">
        <v>652</v>
      </c>
      <c r="L273">
        <v>230</v>
      </c>
      <c r="M273">
        <v>571</v>
      </c>
      <c r="N273">
        <v>1</v>
      </c>
      <c r="O273">
        <v>0</v>
      </c>
      <c r="P273" t="s">
        <v>35</v>
      </c>
      <c r="Q273">
        <v>0</v>
      </c>
      <c r="R273">
        <v>0</v>
      </c>
      <c r="S273" t="s">
        <v>36</v>
      </c>
      <c r="T273">
        <v>9</v>
      </c>
      <c r="U273">
        <v>14</v>
      </c>
      <c r="V273">
        <v>4</v>
      </c>
      <c r="W273">
        <v>3</v>
      </c>
      <c r="X273">
        <v>9</v>
      </c>
      <c r="Y273">
        <v>7</v>
      </c>
      <c r="Z273">
        <v>3</v>
      </c>
      <c r="AA273">
        <v>2</v>
      </c>
      <c r="AB273">
        <v>3</v>
      </c>
      <c r="AC273">
        <v>2</v>
      </c>
      <c r="AD273">
        <v>0</v>
      </c>
      <c r="AE273">
        <v>0</v>
      </c>
    </row>
    <row r="274" spans="1:31" x14ac:dyDescent="0.25">
      <c r="A274" t="s">
        <v>31</v>
      </c>
      <c r="B274" s="2">
        <v>45724</v>
      </c>
      <c r="C274" t="s">
        <v>41</v>
      </c>
      <c r="D274" t="s">
        <v>45</v>
      </c>
      <c r="E274" t="s">
        <v>34</v>
      </c>
      <c r="F274">
        <v>1.5</v>
      </c>
      <c r="G274">
        <v>0.9</v>
      </c>
      <c r="H274">
        <v>53</v>
      </c>
      <c r="I274">
        <v>47</v>
      </c>
      <c r="J274">
        <v>550</v>
      </c>
      <c r="K274">
        <v>479</v>
      </c>
      <c r="L274">
        <v>463</v>
      </c>
      <c r="M274">
        <v>391</v>
      </c>
      <c r="N274">
        <v>2</v>
      </c>
      <c r="O274">
        <v>1</v>
      </c>
      <c r="P274" t="s">
        <v>35</v>
      </c>
      <c r="Q274">
        <v>1</v>
      </c>
      <c r="R274">
        <v>1</v>
      </c>
      <c r="S274" t="s">
        <v>36</v>
      </c>
      <c r="T274">
        <v>9</v>
      </c>
      <c r="U274">
        <v>6</v>
      </c>
      <c r="V274">
        <v>4</v>
      </c>
      <c r="W274">
        <v>1</v>
      </c>
      <c r="X274">
        <v>6</v>
      </c>
      <c r="Y274">
        <v>12</v>
      </c>
      <c r="Z274">
        <v>3</v>
      </c>
      <c r="AA274">
        <v>7</v>
      </c>
      <c r="AB274">
        <v>0</v>
      </c>
      <c r="AC274">
        <v>2</v>
      </c>
      <c r="AD274">
        <v>0</v>
      </c>
      <c r="AE274">
        <v>0</v>
      </c>
    </row>
    <row r="275" spans="1:31" x14ac:dyDescent="0.25">
      <c r="A275" t="s">
        <v>31</v>
      </c>
      <c r="B275" s="2">
        <v>45724</v>
      </c>
      <c r="C275" t="s">
        <v>41</v>
      </c>
      <c r="D275" t="s">
        <v>55</v>
      </c>
      <c r="E275" t="s">
        <v>38</v>
      </c>
      <c r="F275">
        <v>3.2</v>
      </c>
      <c r="G275">
        <v>1.5</v>
      </c>
      <c r="H275">
        <v>55</v>
      </c>
      <c r="I275">
        <v>45</v>
      </c>
      <c r="J275">
        <v>459</v>
      </c>
      <c r="K275">
        <v>380</v>
      </c>
      <c r="L275">
        <v>336</v>
      </c>
      <c r="M275">
        <v>269</v>
      </c>
      <c r="N275">
        <v>1</v>
      </c>
      <c r="O275">
        <v>0</v>
      </c>
      <c r="P275" t="s">
        <v>35</v>
      </c>
      <c r="Q275">
        <v>0</v>
      </c>
      <c r="R275">
        <v>0</v>
      </c>
      <c r="S275" t="s">
        <v>36</v>
      </c>
      <c r="T275">
        <v>19</v>
      </c>
      <c r="U275">
        <v>15</v>
      </c>
      <c r="V275">
        <v>4</v>
      </c>
      <c r="W275">
        <v>8</v>
      </c>
      <c r="X275">
        <v>8</v>
      </c>
      <c r="Y275">
        <v>7</v>
      </c>
      <c r="Z275">
        <v>5</v>
      </c>
      <c r="AA275">
        <v>4</v>
      </c>
      <c r="AB275">
        <v>4</v>
      </c>
      <c r="AC275">
        <v>3</v>
      </c>
      <c r="AD275">
        <v>0</v>
      </c>
      <c r="AE275">
        <v>0</v>
      </c>
    </row>
    <row r="276" spans="1:31" x14ac:dyDescent="0.25">
      <c r="A276" t="s">
        <v>31</v>
      </c>
      <c r="B276" s="2">
        <v>45724</v>
      </c>
      <c r="C276" t="s">
        <v>41</v>
      </c>
      <c r="D276" t="s">
        <v>39</v>
      </c>
      <c r="E276" t="s">
        <v>47</v>
      </c>
      <c r="F276">
        <v>3.9</v>
      </c>
      <c r="G276">
        <v>0.4</v>
      </c>
      <c r="H276">
        <v>71</v>
      </c>
      <c r="I276">
        <v>29</v>
      </c>
      <c r="J276">
        <v>700</v>
      </c>
      <c r="K276">
        <v>286</v>
      </c>
      <c r="L276">
        <v>623</v>
      </c>
      <c r="M276">
        <v>216</v>
      </c>
      <c r="N276">
        <v>3</v>
      </c>
      <c r="O276">
        <v>1</v>
      </c>
      <c r="P276" t="s">
        <v>35</v>
      </c>
      <c r="Q276">
        <v>0</v>
      </c>
      <c r="R276">
        <v>1</v>
      </c>
      <c r="S276" t="s">
        <v>40</v>
      </c>
      <c r="T276">
        <v>28</v>
      </c>
      <c r="U276">
        <v>6</v>
      </c>
      <c r="V276">
        <v>7</v>
      </c>
      <c r="W276">
        <v>4</v>
      </c>
      <c r="X276">
        <v>10</v>
      </c>
      <c r="Y276">
        <v>9</v>
      </c>
      <c r="Z276">
        <v>6</v>
      </c>
      <c r="AA276">
        <v>4</v>
      </c>
      <c r="AB276">
        <v>2</v>
      </c>
      <c r="AC276">
        <v>1</v>
      </c>
      <c r="AD276">
        <v>0</v>
      </c>
      <c r="AE276">
        <v>0</v>
      </c>
    </row>
    <row r="277" spans="1:31" x14ac:dyDescent="0.25">
      <c r="A277" t="s">
        <v>31</v>
      </c>
      <c r="B277" s="2">
        <v>45724</v>
      </c>
      <c r="C277" t="s">
        <v>50</v>
      </c>
      <c r="D277" t="s">
        <v>54</v>
      </c>
      <c r="E277" t="s">
        <v>52</v>
      </c>
      <c r="F277">
        <v>0.8</v>
      </c>
      <c r="G277">
        <v>1.3</v>
      </c>
      <c r="H277">
        <v>59</v>
      </c>
      <c r="I277">
        <v>41</v>
      </c>
      <c r="J277">
        <v>505</v>
      </c>
      <c r="K277">
        <v>346</v>
      </c>
      <c r="L277">
        <v>415</v>
      </c>
      <c r="M277">
        <v>254</v>
      </c>
      <c r="N277">
        <v>0</v>
      </c>
      <c r="O277">
        <v>1</v>
      </c>
      <c r="P277" t="s">
        <v>40</v>
      </c>
      <c r="Q277">
        <v>0</v>
      </c>
      <c r="R277">
        <v>0</v>
      </c>
      <c r="S277" t="s">
        <v>36</v>
      </c>
      <c r="T277">
        <v>13</v>
      </c>
      <c r="U277">
        <v>12</v>
      </c>
      <c r="V277">
        <v>3</v>
      </c>
      <c r="W277">
        <v>4</v>
      </c>
      <c r="X277">
        <v>10</v>
      </c>
      <c r="Y277">
        <v>5</v>
      </c>
      <c r="Z277">
        <v>6</v>
      </c>
      <c r="AA277">
        <v>5</v>
      </c>
      <c r="AB277">
        <v>2</v>
      </c>
      <c r="AC277">
        <v>2</v>
      </c>
      <c r="AD277">
        <v>0</v>
      </c>
      <c r="AE277">
        <v>0</v>
      </c>
    </row>
    <row r="278" spans="1:31" x14ac:dyDescent="0.25">
      <c r="A278" t="s">
        <v>31</v>
      </c>
      <c r="B278" s="2">
        <v>45724</v>
      </c>
      <c r="C278" t="s">
        <v>32</v>
      </c>
      <c r="D278" t="s">
        <v>43</v>
      </c>
      <c r="E278" t="s">
        <v>44</v>
      </c>
      <c r="F278">
        <v>0.8</v>
      </c>
      <c r="G278">
        <v>1.2</v>
      </c>
      <c r="H278">
        <v>66</v>
      </c>
      <c r="I278">
        <v>34</v>
      </c>
      <c r="J278">
        <v>643</v>
      </c>
      <c r="K278">
        <v>337</v>
      </c>
      <c r="L278">
        <v>554</v>
      </c>
      <c r="M278">
        <v>252</v>
      </c>
      <c r="N278">
        <v>1</v>
      </c>
      <c r="O278">
        <v>1</v>
      </c>
      <c r="P278" t="s">
        <v>36</v>
      </c>
      <c r="Q278">
        <v>1</v>
      </c>
      <c r="R278">
        <v>1</v>
      </c>
      <c r="S278" t="s">
        <v>36</v>
      </c>
      <c r="T278">
        <v>11</v>
      </c>
      <c r="U278">
        <v>12</v>
      </c>
      <c r="V278">
        <v>3</v>
      </c>
      <c r="W278">
        <v>4</v>
      </c>
      <c r="X278">
        <v>11</v>
      </c>
      <c r="Y278">
        <v>16</v>
      </c>
      <c r="Z278">
        <v>5</v>
      </c>
      <c r="AA278">
        <v>5</v>
      </c>
      <c r="AB278">
        <v>2</v>
      </c>
      <c r="AC278">
        <v>2</v>
      </c>
      <c r="AD278">
        <v>0</v>
      </c>
      <c r="AE278">
        <v>0</v>
      </c>
    </row>
    <row r="279" spans="1:31" x14ac:dyDescent="0.25">
      <c r="A279" t="s">
        <v>31</v>
      </c>
      <c r="B279" s="2">
        <v>45725</v>
      </c>
      <c r="C279" t="s">
        <v>53</v>
      </c>
      <c r="D279" t="s">
        <v>57</v>
      </c>
      <c r="E279" t="s">
        <v>59</v>
      </c>
      <c r="F279">
        <v>1.7</v>
      </c>
      <c r="G279">
        <v>0.1</v>
      </c>
      <c r="H279">
        <v>56</v>
      </c>
      <c r="I279">
        <v>44</v>
      </c>
      <c r="J279">
        <v>584</v>
      </c>
      <c r="K279">
        <v>462</v>
      </c>
      <c r="L279">
        <v>488</v>
      </c>
      <c r="M279">
        <v>364</v>
      </c>
      <c r="N279">
        <v>1</v>
      </c>
      <c r="O279">
        <v>0</v>
      </c>
      <c r="P279" t="s">
        <v>35</v>
      </c>
      <c r="Q279">
        <v>0</v>
      </c>
      <c r="R279">
        <v>0</v>
      </c>
      <c r="S279" t="s">
        <v>36</v>
      </c>
      <c r="T279">
        <v>20</v>
      </c>
      <c r="U279">
        <v>3</v>
      </c>
      <c r="V279">
        <v>7</v>
      </c>
      <c r="W279">
        <v>3</v>
      </c>
      <c r="X279">
        <v>12</v>
      </c>
      <c r="Y279">
        <v>13</v>
      </c>
      <c r="Z279">
        <v>12</v>
      </c>
      <c r="AA279">
        <v>2</v>
      </c>
      <c r="AB279">
        <v>1</v>
      </c>
      <c r="AC279">
        <v>0</v>
      </c>
      <c r="AD279">
        <v>0</v>
      </c>
      <c r="AE279">
        <v>0</v>
      </c>
    </row>
    <row r="280" spans="1:31" x14ac:dyDescent="0.25">
      <c r="A280" t="s">
        <v>31</v>
      </c>
      <c r="B280" s="2">
        <v>45725</v>
      </c>
      <c r="C280" t="s">
        <v>53</v>
      </c>
      <c r="D280" t="s">
        <v>60</v>
      </c>
      <c r="E280" t="s">
        <v>49</v>
      </c>
      <c r="F280">
        <v>1.5</v>
      </c>
      <c r="G280">
        <v>2.2000000000000002</v>
      </c>
      <c r="H280">
        <v>61</v>
      </c>
      <c r="I280">
        <v>39</v>
      </c>
      <c r="J280">
        <v>587</v>
      </c>
      <c r="K280">
        <v>370</v>
      </c>
      <c r="L280">
        <v>475</v>
      </c>
      <c r="M280">
        <v>274</v>
      </c>
      <c r="N280">
        <v>2</v>
      </c>
      <c r="O280">
        <v>2</v>
      </c>
      <c r="P280" t="s">
        <v>36</v>
      </c>
      <c r="Q280">
        <v>0</v>
      </c>
      <c r="R280">
        <v>1</v>
      </c>
      <c r="S280" t="s">
        <v>40</v>
      </c>
      <c r="T280">
        <v>12</v>
      </c>
      <c r="U280">
        <v>17</v>
      </c>
      <c r="V280">
        <v>4</v>
      </c>
      <c r="W280">
        <v>8</v>
      </c>
      <c r="X280">
        <v>15</v>
      </c>
      <c r="Y280">
        <v>16</v>
      </c>
      <c r="Z280">
        <v>3</v>
      </c>
      <c r="AA280">
        <v>6</v>
      </c>
      <c r="AB280">
        <v>3</v>
      </c>
      <c r="AC280">
        <v>3</v>
      </c>
      <c r="AD280">
        <v>0</v>
      </c>
      <c r="AE280">
        <v>0</v>
      </c>
    </row>
    <row r="281" spans="1:31" x14ac:dyDescent="0.25">
      <c r="A281" t="s">
        <v>31</v>
      </c>
      <c r="B281" s="2">
        <v>45725</v>
      </c>
      <c r="C281" t="s">
        <v>56</v>
      </c>
      <c r="D281" t="s">
        <v>33</v>
      </c>
      <c r="E281" t="s">
        <v>42</v>
      </c>
      <c r="F281">
        <v>1.5</v>
      </c>
      <c r="G281">
        <v>1.6</v>
      </c>
      <c r="H281">
        <v>32</v>
      </c>
      <c r="I281">
        <v>68</v>
      </c>
      <c r="J281">
        <v>298</v>
      </c>
      <c r="K281">
        <v>644</v>
      </c>
      <c r="L281">
        <v>219</v>
      </c>
      <c r="M281">
        <v>553</v>
      </c>
      <c r="N281">
        <v>1</v>
      </c>
      <c r="O281">
        <v>1</v>
      </c>
      <c r="P281" t="s">
        <v>36</v>
      </c>
      <c r="Q281">
        <v>1</v>
      </c>
      <c r="R281">
        <v>0</v>
      </c>
      <c r="S281" t="s">
        <v>35</v>
      </c>
      <c r="T281">
        <v>10</v>
      </c>
      <c r="U281">
        <v>17</v>
      </c>
      <c r="V281">
        <v>6</v>
      </c>
      <c r="W281">
        <v>6</v>
      </c>
      <c r="X281">
        <v>8</v>
      </c>
      <c r="Y281">
        <v>11</v>
      </c>
      <c r="Z281">
        <v>2</v>
      </c>
      <c r="AA281">
        <v>9</v>
      </c>
      <c r="AB281">
        <v>0</v>
      </c>
      <c r="AC281">
        <v>1</v>
      </c>
      <c r="AD281">
        <v>0</v>
      </c>
      <c r="AE281">
        <v>0</v>
      </c>
    </row>
    <row r="282" spans="1:31" x14ac:dyDescent="0.25">
      <c r="A282" t="s">
        <v>31</v>
      </c>
      <c r="B282" s="2">
        <v>45726</v>
      </c>
      <c r="C282" t="s">
        <v>32</v>
      </c>
      <c r="D282" t="s">
        <v>51</v>
      </c>
      <c r="E282" t="s">
        <v>46</v>
      </c>
      <c r="F282">
        <v>0.7</v>
      </c>
      <c r="G282">
        <v>1.4</v>
      </c>
      <c r="H282">
        <v>51</v>
      </c>
      <c r="I282">
        <v>49</v>
      </c>
      <c r="J282">
        <v>505</v>
      </c>
      <c r="K282">
        <v>484</v>
      </c>
      <c r="L282">
        <v>393</v>
      </c>
      <c r="M282">
        <v>384</v>
      </c>
      <c r="N282">
        <v>0</v>
      </c>
      <c r="O282">
        <v>1</v>
      </c>
      <c r="P282" t="s">
        <v>40</v>
      </c>
      <c r="Q282">
        <v>0</v>
      </c>
      <c r="R282">
        <v>0</v>
      </c>
      <c r="S282" t="s">
        <v>36</v>
      </c>
      <c r="T282">
        <v>9</v>
      </c>
      <c r="U282">
        <v>9</v>
      </c>
      <c r="V282">
        <v>2</v>
      </c>
      <c r="W282">
        <v>3</v>
      </c>
      <c r="X282">
        <v>7</v>
      </c>
      <c r="Y282">
        <v>15</v>
      </c>
      <c r="Z282">
        <v>3</v>
      </c>
      <c r="AA282">
        <v>4</v>
      </c>
      <c r="AB282">
        <v>0</v>
      </c>
      <c r="AC282">
        <v>1</v>
      </c>
      <c r="AD282">
        <v>0</v>
      </c>
      <c r="AE282">
        <v>0</v>
      </c>
    </row>
    <row r="283" spans="1:31" x14ac:dyDescent="0.25">
      <c r="A283" t="s">
        <v>31</v>
      </c>
      <c r="B283" s="2">
        <v>45731</v>
      </c>
      <c r="C283" t="s">
        <v>41</v>
      </c>
      <c r="D283" t="s">
        <v>44</v>
      </c>
      <c r="E283" t="s">
        <v>51</v>
      </c>
      <c r="F283">
        <v>1</v>
      </c>
      <c r="G283">
        <v>0.8</v>
      </c>
      <c r="H283">
        <v>54</v>
      </c>
      <c r="I283">
        <v>46</v>
      </c>
      <c r="J283">
        <v>550</v>
      </c>
      <c r="K283">
        <v>474</v>
      </c>
      <c r="L283">
        <v>446</v>
      </c>
      <c r="M283">
        <v>377</v>
      </c>
      <c r="N283">
        <v>1</v>
      </c>
      <c r="O283">
        <v>1</v>
      </c>
      <c r="P283" t="s">
        <v>36</v>
      </c>
      <c r="Q283">
        <v>0</v>
      </c>
      <c r="R283">
        <v>0</v>
      </c>
      <c r="S283" t="s">
        <v>36</v>
      </c>
      <c r="T283">
        <v>13</v>
      </c>
      <c r="U283">
        <v>10</v>
      </c>
      <c r="V283">
        <v>5</v>
      </c>
      <c r="W283">
        <v>5</v>
      </c>
      <c r="X283">
        <v>12</v>
      </c>
      <c r="Y283">
        <v>8</v>
      </c>
      <c r="Z283">
        <v>6</v>
      </c>
      <c r="AA283">
        <v>5</v>
      </c>
      <c r="AB283">
        <v>1</v>
      </c>
      <c r="AC283">
        <v>2</v>
      </c>
      <c r="AD283">
        <v>0</v>
      </c>
      <c r="AE283">
        <v>0</v>
      </c>
    </row>
    <row r="284" spans="1:31" x14ac:dyDescent="0.25">
      <c r="A284" t="s">
        <v>31</v>
      </c>
      <c r="B284" s="2">
        <v>45731</v>
      </c>
      <c r="C284" t="s">
        <v>41</v>
      </c>
      <c r="D284" t="s">
        <v>38</v>
      </c>
      <c r="E284" t="s">
        <v>48</v>
      </c>
      <c r="F284">
        <v>0.4</v>
      </c>
      <c r="G284">
        <v>1.5</v>
      </c>
      <c r="H284">
        <v>55</v>
      </c>
      <c r="I284">
        <v>45</v>
      </c>
      <c r="J284">
        <v>480</v>
      </c>
      <c r="K284">
        <v>392</v>
      </c>
      <c r="L284">
        <v>391</v>
      </c>
      <c r="M284">
        <v>298</v>
      </c>
      <c r="N284">
        <v>2</v>
      </c>
      <c r="O284">
        <v>4</v>
      </c>
      <c r="P284" t="s">
        <v>40</v>
      </c>
      <c r="Q284">
        <v>0</v>
      </c>
      <c r="R284">
        <v>3</v>
      </c>
      <c r="S284" t="s">
        <v>40</v>
      </c>
      <c r="T284">
        <v>11</v>
      </c>
      <c r="U284">
        <v>11</v>
      </c>
      <c r="V284">
        <v>4</v>
      </c>
      <c r="W284">
        <v>6</v>
      </c>
      <c r="X284">
        <v>4</v>
      </c>
      <c r="Y284">
        <v>13</v>
      </c>
      <c r="Z284">
        <v>6</v>
      </c>
      <c r="AA284">
        <v>3</v>
      </c>
      <c r="AB284">
        <v>1</v>
      </c>
      <c r="AC284">
        <v>1</v>
      </c>
      <c r="AD284">
        <v>0</v>
      </c>
      <c r="AE284">
        <v>0</v>
      </c>
    </row>
    <row r="285" spans="1:31" x14ac:dyDescent="0.25">
      <c r="A285" t="s">
        <v>31</v>
      </c>
      <c r="B285" s="2">
        <v>45731</v>
      </c>
      <c r="C285" t="s">
        <v>41</v>
      </c>
      <c r="D285" t="s">
        <v>58</v>
      </c>
      <c r="E285" t="s">
        <v>45</v>
      </c>
      <c r="F285">
        <v>1.7</v>
      </c>
      <c r="G285">
        <v>2</v>
      </c>
      <c r="H285">
        <v>60</v>
      </c>
      <c r="I285">
        <v>40</v>
      </c>
      <c r="J285">
        <v>535</v>
      </c>
      <c r="K285">
        <v>363</v>
      </c>
      <c r="L285">
        <v>443</v>
      </c>
      <c r="M285">
        <v>272</v>
      </c>
      <c r="N285">
        <v>2</v>
      </c>
      <c r="O285">
        <v>2</v>
      </c>
      <c r="P285" t="s">
        <v>36</v>
      </c>
      <c r="Q285">
        <v>2</v>
      </c>
      <c r="R285">
        <v>1</v>
      </c>
      <c r="S285" t="s">
        <v>35</v>
      </c>
      <c r="T285">
        <v>11</v>
      </c>
      <c r="U285">
        <v>15</v>
      </c>
      <c r="V285">
        <v>3</v>
      </c>
      <c r="W285">
        <v>3</v>
      </c>
      <c r="X285">
        <v>10</v>
      </c>
      <c r="Y285">
        <v>10</v>
      </c>
      <c r="Z285">
        <v>4</v>
      </c>
      <c r="AA285">
        <v>5</v>
      </c>
      <c r="AB285">
        <v>2</v>
      </c>
      <c r="AC285">
        <v>5</v>
      </c>
      <c r="AD285">
        <v>0</v>
      </c>
      <c r="AE285">
        <v>0</v>
      </c>
    </row>
    <row r="286" spans="1:31" x14ac:dyDescent="0.25">
      <c r="A286" t="s">
        <v>31</v>
      </c>
      <c r="B286" s="2">
        <v>45731</v>
      </c>
      <c r="C286" t="s">
        <v>41</v>
      </c>
      <c r="D286" t="s">
        <v>47</v>
      </c>
      <c r="E286" t="s">
        <v>43</v>
      </c>
      <c r="F286">
        <v>1.3</v>
      </c>
      <c r="G286">
        <v>0.4</v>
      </c>
      <c r="H286">
        <v>60</v>
      </c>
      <c r="I286">
        <v>40</v>
      </c>
      <c r="J286">
        <v>645</v>
      </c>
      <c r="K286">
        <v>437</v>
      </c>
      <c r="L286">
        <v>564</v>
      </c>
      <c r="M286">
        <v>368</v>
      </c>
      <c r="N286">
        <v>1</v>
      </c>
      <c r="O286">
        <v>2</v>
      </c>
      <c r="P286" t="s">
        <v>40</v>
      </c>
      <c r="Q286">
        <v>0</v>
      </c>
      <c r="R286">
        <v>1</v>
      </c>
      <c r="S286" t="s">
        <v>40</v>
      </c>
      <c r="T286">
        <v>10</v>
      </c>
      <c r="U286">
        <v>5</v>
      </c>
      <c r="V286">
        <v>3</v>
      </c>
      <c r="W286">
        <v>3</v>
      </c>
      <c r="X286">
        <v>12</v>
      </c>
      <c r="Y286">
        <v>13</v>
      </c>
      <c r="Z286">
        <v>5</v>
      </c>
      <c r="AA286">
        <v>1</v>
      </c>
      <c r="AB286">
        <v>0</v>
      </c>
      <c r="AC286">
        <v>0</v>
      </c>
      <c r="AD286">
        <v>0</v>
      </c>
      <c r="AE286">
        <v>0</v>
      </c>
    </row>
    <row r="287" spans="1:31" x14ac:dyDescent="0.25">
      <c r="A287" t="s">
        <v>31</v>
      </c>
      <c r="B287" s="2">
        <v>45731</v>
      </c>
      <c r="C287" t="s">
        <v>50</v>
      </c>
      <c r="D287" t="s">
        <v>49</v>
      </c>
      <c r="E287" t="s">
        <v>54</v>
      </c>
      <c r="F287">
        <v>1.6</v>
      </c>
      <c r="G287">
        <v>0.8</v>
      </c>
      <c r="H287">
        <v>58</v>
      </c>
      <c r="I287">
        <v>42</v>
      </c>
      <c r="J287">
        <v>539</v>
      </c>
      <c r="K287">
        <v>386</v>
      </c>
      <c r="L287">
        <v>422</v>
      </c>
      <c r="M287">
        <v>261</v>
      </c>
      <c r="N287">
        <v>1</v>
      </c>
      <c r="O287">
        <v>2</v>
      </c>
      <c r="P287" t="s">
        <v>40</v>
      </c>
      <c r="Q287">
        <v>1</v>
      </c>
      <c r="R287">
        <v>1</v>
      </c>
      <c r="S287" t="s">
        <v>36</v>
      </c>
      <c r="T287">
        <v>17</v>
      </c>
      <c r="U287">
        <v>10</v>
      </c>
      <c r="V287">
        <v>5</v>
      </c>
      <c r="W287">
        <v>4</v>
      </c>
      <c r="X287">
        <v>13</v>
      </c>
      <c r="Y287">
        <v>7</v>
      </c>
      <c r="Z287">
        <v>4</v>
      </c>
      <c r="AA287">
        <v>3</v>
      </c>
      <c r="AB287">
        <v>3</v>
      </c>
      <c r="AC287">
        <v>0</v>
      </c>
      <c r="AD287">
        <v>0</v>
      </c>
      <c r="AE287">
        <v>0</v>
      </c>
    </row>
    <row r="288" spans="1:31" x14ac:dyDescent="0.25">
      <c r="A288" t="s">
        <v>31</v>
      </c>
      <c r="B288" s="2">
        <v>45732</v>
      </c>
      <c r="C288" t="s">
        <v>61</v>
      </c>
      <c r="D288" t="s">
        <v>42</v>
      </c>
      <c r="E288" t="s">
        <v>57</v>
      </c>
      <c r="F288">
        <v>0.7</v>
      </c>
      <c r="G288">
        <v>0.4</v>
      </c>
      <c r="H288">
        <v>42</v>
      </c>
      <c r="I288">
        <v>58</v>
      </c>
      <c r="J288">
        <v>390</v>
      </c>
      <c r="K288">
        <v>548</v>
      </c>
      <c r="L288">
        <v>322</v>
      </c>
      <c r="M288">
        <v>466</v>
      </c>
      <c r="N288">
        <v>1</v>
      </c>
      <c r="O288">
        <v>0</v>
      </c>
      <c r="P288" t="s">
        <v>35</v>
      </c>
      <c r="Q288">
        <v>1</v>
      </c>
      <c r="R288">
        <v>0</v>
      </c>
      <c r="S288" t="s">
        <v>35</v>
      </c>
      <c r="T288">
        <v>12</v>
      </c>
      <c r="U288">
        <v>8</v>
      </c>
      <c r="V288">
        <v>4</v>
      </c>
      <c r="W288">
        <v>2</v>
      </c>
      <c r="X288">
        <v>10</v>
      </c>
      <c r="Y288">
        <v>13</v>
      </c>
      <c r="Z288">
        <v>5</v>
      </c>
      <c r="AA288">
        <v>4</v>
      </c>
      <c r="AB288">
        <v>3</v>
      </c>
      <c r="AC288">
        <v>3</v>
      </c>
      <c r="AD288">
        <v>0</v>
      </c>
      <c r="AE288">
        <v>0</v>
      </c>
    </row>
    <row r="289" spans="1:31" x14ac:dyDescent="0.25">
      <c r="A289" t="s">
        <v>31</v>
      </c>
      <c r="B289" s="2">
        <v>45732</v>
      </c>
      <c r="C289" t="s">
        <v>61</v>
      </c>
      <c r="D289" t="s">
        <v>34</v>
      </c>
      <c r="E289" t="s">
        <v>60</v>
      </c>
      <c r="F289">
        <v>1</v>
      </c>
      <c r="G289">
        <v>0.9</v>
      </c>
      <c r="H289">
        <v>57</v>
      </c>
      <c r="I289">
        <v>43</v>
      </c>
      <c r="J289">
        <v>590</v>
      </c>
      <c r="K289">
        <v>451</v>
      </c>
      <c r="L289">
        <v>481</v>
      </c>
      <c r="M289">
        <v>376</v>
      </c>
      <c r="N289">
        <v>2</v>
      </c>
      <c r="O289">
        <v>0</v>
      </c>
      <c r="P289" t="s">
        <v>35</v>
      </c>
      <c r="Q289">
        <v>0</v>
      </c>
      <c r="R289">
        <v>0</v>
      </c>
      <c r="S289" t="s">
        <v>36</v>
      </c>
      <c r="T289">
        <v>13</v>
      </c>
      <c r="U289">
        <v>12</v>
      </c>
      <c r="V289">
        <v>4</v>
      </c>
      <c r="W289">
        <v>4</v>
      </c>
      <c r="X289">
        <v>13</v>
      </c>
      <c r="Y289">
        <v>10</v>
      </c>
      <c r="Z289">
        <v>6</v>
      </c>
      <c r="AA289">
        <v>5</v>
      </c>
      <c r="AB289">
        <v>0</v>
      </c>
      <c r="AC289">
        <v>0</v>
      </c>
      <c r="AD289">
        <v>0</v>
      </c>
      <c r="AE289">
        <v>0</v>
      </c>
    </row>
    <row r="290" spans="1:31" x14ac:dyDescent="0.25">
      <c r="A290" t="s">
        <v>31</v>
      </c>
      <c r="B290" s="2">
        <v>45732</v>
      </c>
      <c r="C290" t="s">
        <v>65</v>
      </c>
      <c r="D290" t="s">
        <v>59</v>
      </c>
      <c r="E290" t="s">
        <v>33</v>
      </c>
      <c r="F290">
        <v>1</v>
      </c>
      <c r="G290">
        <v>0.9</v>
      </c>
      <c r="H290">
        <v>53</v>
      </c>
      <c r="I290">
        <v>47</v>
      </c>
      <c r="J290">
        <v>575</v>
      </c>
      <c r="K290">
        <v>503</v>
      </c>
      <c r="L290">
        <v>455</v>
      </c>
      <c r="M290">
        <v>383</v>
      </c>
      <c r="N290">
        <v>0</v>
      </c>
      <c r="O290">
        <v>3</v>
      </c>
      <c r="P290" t="s">
        <v>40</v>
      </c>
      <c r="Q290">
        <v>0</v>
      </c>
      <c r="R290">
        <v>1</v>
      </c>
      <c r="S290" t="s">
        <v>40</v>
      </c>
      <c r="T290">
        <v>11</v>
      </c>
      <c r="U290">
        <v>18</v>
      </c>
      <c r="V290">
        <v>3</v>
      </c>
      <c r="W290">
        <v>5</v>
      </c>
      <c r="X290">
        <v>6</v>
      </c>
      <c r="Y290">
        <v>6</v>
      </c>
      <c r="Z290">
        <v>6</v>
      </c>
      <c r="AA290">
        <v>4</v>
      </c>
      <c r="AB290">
        <v>2</v>
      </c>
      <c r="AC290">
        <v>0</v>
      </c>
      <c r="AD290">
        <v>0</v>
      </c>
      <c r="AE290">
        <v>0</v>
      </c>
    </row>
    <row r="291" spans="1:31" x14ac:dyDescent="0.25">
      <c r="A291" t="s">
        <v>31</v>
      </c>
      <c r="B291" s="2">
        <v>45748</v>
      </c>
      <c r="C291" t="s">
        <v>68</v>
      </c>
      <c r="D291" t="s">
        <v>42</v>
      </c>
      <c r="E291" t="s">
        <v>34</v>
      </c>
      <c r="F291">
        <v>2.2000000000000002</v>
      </c>
      <c r="G291">
        <v>1</v>
      </c>
      <c r="H291">
        <v>51</v>
      </c>
      <c r="I291">
        <v>49</v>
      </c>
      <c r="J291">
        <v>528</v>
      </c>
      <c r="K291">
        <v>500</v>
      </c>
      <c r="L291">
        <v>454</v>
      </c>
      <c r="M291">
        <v>424</v>
      </c>
      <c r="N291">
        <v>2</v>
      </c>
      <c r="O291">
        <v>1</v>
      </c>
      <c r="P291" t="s">
        <v>35</v>
      </c>
      <c r="Q291">
        <v>1</v>
      </c>
      <c r="R291">
        <v>0</v>
      </c>
      <c r="S291" t="s">
        <v>35</v>
      </c>
      <c r="T291">
        <v>17</v>
      </c>
      <c r="U291">
        <v>9</v>
      </c>
      <c r="V291">
        <v>4</v>
      </c>
      <c r="W291">
        <v>3</v>
      </c>
      <c r="X291">
        <v>2</v>
      </c>
      <c r="Y291">
        <v>10</v>
      </c>
      <c r="Z291">
        <v>5</v>
      </c>
      <c r="AA291">
        <v>4</v>
      </c>
      <c r="AB291">
        <v>1</v>
      </c>
      <c r="AC291">
        <v>2</v>
      </c>
      <c r="AD291">
        <v>0</v>
      </c>
      <c r="AE291">
        <v>0</v>
      </c>
    </row>
    <row r="292" spans="1:31" x14ac:dyDescent="0.25">
      <c r="A292" t="s">
        <v>31</v>
      </c>
      <c r="B292" s="2">
        <v>45748</v>
      </c>
      <c r="C292" t="s">
        <v>68</v>
      </c>
      <c r="D292" t="s">
        <v>43</v>
      </c>
      <c r="E292" t="s">
        <v>51</v>
      </c>
      <c r="F292">
        <v>1.2</v>
      </c>
      <c r="G292">
        <v>1.3</v>
      </c>
      <c r="H292">
        <v>42</v>
      </c>
      <c r="I292">
        <v>58</v>
      </c>
      <c r="J292">
        <v>447</v>
      </c>
      <c r="K292">
        <v>614</v>
      </c>
      <c r="L292">
        <v>359</v>
      </c>
      <c r="M292">
        <v>518</v>
      </c>
      <c r="N292">
        <v>1</v>
      </c>
      <c r="O292">
        <v>0</v>
      </c>
      <c r="P292" t="s">
        <v>35</v>
      </c>
      <c r="Q292">
        <v>1</v>
      </c>
      <c r="R292">
        <v>0</v>
      </c>
      <c r="S292" t="s">
        <v>35</v>
      </c>
      <c r="T292">
        <v>9</v>
      </c>
      <c r="U292">
        <v>10</v>
      </c>
      <c r="V292">
        <v>2</v>
      </c>
      <c r="W292">
        <v>1</v>
      </c>
      <c r="X292">
        <v>16</v>
      </c>
      <c r="Y292">
        <v>12</v>
      </c>
      <c r="Z292">
        <v>1</v>
      </c>
      <c r="AA292">
        <v>2</v>
      </c>
      <c r="AB292">
        <v>4</v>
      </c>
      <c r="AC292">
        <v>2</v>
      </c>
      <c r="AD292">
        <v>0</v>
      </c>
      <c r="AE292">
        <v>0</v>
      </c>
    </row>
    <row r="293" spans="1:31" x14ac:dyDescent="0.25">
      <c r="A293" t="s">
        <v>31</v>
      </c>
      <c r="B293" s="2">
        <v>45748</v>
      </c>
      <c r="C293" t="s">
        <v>32</v>
      </c>
      <c r="D293" t="s">
        <v>48</v>
      </c>
      <c r="E293" t="s">
        <v>33</v>
      </c>
      <c r="F293">
        <v>0.5</v>
      </c>
      <c r="G293">
        <v>1.6</v>
      </c>
      <c r="H293">
        <v>32</v>
      </c>
      <c r="I293">
        <v>68</v>
      </c>
      <c r="J293">
        <v>336</v>
      </c>
      <c r="K293">
        <v>707</v>
      </c>
      <c r="L293">
        <v>241</v>
      </c>
      <c r="M293">
        <v>587</v>
      </c>
      <c r="N293">
        <v>1</v>
      </c>
      <c r="O293">
        <v>0</v>
      </c>
      <c r="P293" t="s">
        <v>35</v>
      </c>
      <c r="Q293">
        <v>1</v>
      </c>
      <c r="R293">
        <v>0</v>
      </c>
      <c r="S293" t="s">
        <v>35</v>
      </c>
      <c r="T293">
        <v>8</v>
      </c>
      <c r="U293">
        <v>23</v>
      </c>
      <c r="V293">
        <v>2</v>
      </c>
      <c r="W293">
        <v>6</v>
      </c>
      <c r="X293">
        <v>5</v>
      </c>
      <c r="Y293">
        <v>12</v>
      </c>
      <c r="Z293">
        <v>3</v>
      </c>
      <c r="AA293">
        <v>10</v>
      </c>
      <c r="AB293">
        <v>1</v>
      </c>
      <c r="AC293">
        <v>3</v>
      </c>
      <c r="AD293">
        <v>0</v>
      </c>
      <c r="AE293">
        <v>0</v>
      </c>
    </row>
    <row r="294" spans="1:31" x14ac:dyDescent="0.25">
      <c r="A294" t="s">
        <v>31</v>
      </c>
      <c r="B294" s="2">
        <v>45749</v>
      </c>
      <c r="C294" t="s">
        <v>68</v>
      </c>
      <c r="D294" t="s">
        <v>49</v>
      </c>
      <c r="E294" t="s">
        <v>38</v>
      </c>
      <c r="F294">
        <v>1.8</v>
      </c>
      <c r="G294">
        <v>1.2</v>
      </c>
      <c r="H294">
        <v>63</v>
      </c>
      <c r="I294">
        <v>37</v>
      </c>
      <c r="J294">
        <v>581</v>
      </c>
      <c r="K294">
        <v>336</v>
      </c>
      <c r="L294">
        <v>453</v>
      </c>
      <c r="M294">
        <v>226</v>
      </c>
      <c r="N294">
        <v>1</v>
      </c>
      <c r="O294">
        <v>2</v>
      </c>
      <c r="P294" t="s">
        <v>40</v>
      </c>
      <c r="Q294">
        <v>0</v>
      </c>
      <c r="R294">
        <v>1</v>
      </c>
      <c r="S294" t="s">
        <v>40</v>
      </c>
      <c r="T294">
        <v>24</v>
      </c>
      <c r="U294">
        <v>10</v>
      </c>
      <c r="V294">
        <v>7</v>
      </c>
      <c r="W294">
        <v>2</v>
      </c>
      <c r="X294">
        <v>14</v>
      </c>
      <c r="Y294">
        <v>15</v>
      </c>
      <c r="Z294">
        <v>8</v>
      </c>
      <c r="AA294">
        <v>3</v>
      </c>
      <c r="AB294">
        <v>1</v>
      </c>
      <c r="AC294">
        <v>2</v>
      </c>
      <c r="AD294">
        <v>0</v>
      </c>
      <c r="AE294">
        <v>0</v>
      </c>
    </row>
    <row r="295" spans="1:31" x14ac:dyDescent="0.25">
      <c r="A295" t="s">
        <v>31</v>
      </c>
      <c r="B295" s="2">
        <v>45749</v>
      </c>
      <c r="C295" t="s">
        <v>68</v>
      </c>
      <c r="D295" t="s">
        <v>45</v>
      </c>
      <c r="E295" t="s">
        <v>52</v>
      </c>
      <c r="F295">
        <v>0.9</v>
      </c>
      <c r="G295">
        <v>1.2</v>
      </c>
      <c r="H295">
        <v>56</v>
      </c>
      <c r="I295">
        <v>44</v>
      </c>
      <c r="J295">
        <v>517</v>
      </c>
      <c r="K295">
        <v>405</v>
      </c>
      <c r="L295">
        <v>429</v>
      </c>
      <c r="M295">
        <v>333</v>
      </c>
      <c r="N295">
        <v>0</v>
      </c>
      <c r="O295">
        <v>3</v>
      </c>
      <c r="P295" t="s">
        <v>40</v>
      </c>
      <c r="Q295">
        <v>0</v>
      </c>
      <c r="R295">
        <v>0</v>
      </c>
      <c r="S295" t="s">
        <v>36</v>
      </c>
      <c r="T295">
        <v>11</v>
      </c>
      <c r="U295">
        <v>8</v>
      </c>
      <c r="V295">
        <v>4</v>
      </c>
      <c r="W295">
        <v>5</v>
      </c>
      <c r="X295">
        <v>16</v>
      </c>
      <c r="Y295">
        <v>11</v>
      </c>
      <c r="Z295">
        <v>4</v>
      </c>
      <c r="AA295">
        <v>0</v>
      </c>
      <c r="AB295">
        <v>1</v>
      </c>
      <c r="AC295">
        <v>3</v>
      </c>
      <c r="AD295">
        <v>0</v>
      </c>
      <c r="AE295">
        <v>0</v>
      </c>
    </row>
    <row r="296" spans="1:31" x14ac:dyDescent="0.25">
      <c r="A296" t="s">
        <v>31</v>
      </c>
      <c r="B296" s="2">
        <v>45749</v>
      </c>
      <c r="C296" t="s">
        <v>68</v>
      </c>
      <c r="D296" t="s">
        <v>58</v>
      </c>
      <c r="E296" t="s">
        <v>59</v>
      </c>
      <c r="F296">
        <v>2.2000000000000002</v>
      </c>
      <c r="G296">
        <v>0.1</v>
      </c>
      <c r="H296">
        <v>72</v>
      </c>
      <c r="I296">
        <v>28</v>
      </c>
      <c r="J296">
        <v>810</v>
      </c>
      <c r="K296">
        <v>320</v>
      </c>
      <c r="L296">
        <v>749</v>
      </c>
      <c r="M296">
        <v>253</v>
      </c>
      <c r="N296">
        <v>2</v>
      </c>
      <c r="O296">
        <v>0</v>
      </c>
      <c r="P296" t="s">
        <v>35</v>
      </c>
      <c r="Q296">
        <v>2</v>
      </c>
      <c r="R296">
        <v>0</v>
      </c>
      <c r="S296" t="s">
        <v>35</v>
      </c>
      <c r="T296">
        <v>18</v>
      </c>
      <c r="U296">
        <v>2</v>
      </c>
      <c r="V296">
        <v>5</v>
      </c>
      <c r="W296">
        <v>0</v>
      </c>
      <c r="X296">
        <v>11</v>
      </c>
      <c r="Y296">
        <v>8</v>
      </c>
      <c r="Z296">
        <v>5</v>
      </c>
      <c r="AA296">
        <v>0</v>
      </c>
      <c r="AB296">
        <v>1</v>
      </c>
      <c r="AC296">
        <v>4</v>
      </c>
      <c r="AD296">
        <v>0</v>
      </c>
      <c r="AE296">
        <v>0</v>
      </c>
    </row>
    <row r="297" spans="1:31" x14ac:dyDescent="0.25">
      <c r="A297" t="s">
        <v>31</v>
      </c>
      <c r="B297" s="2">
        <v>45749</v>
      </c>
      <c r="C297" t="s">
        <v>68</v>
      </c>
      <c r="D297" t="s">
        <v>46</v>
      </c>
      <c r="E297" t="s">
        <v>54</v>
      </c>
      <c r="F297">
        <v>1.3</v>
      </c>
      <c r="G297">
        <v>1.5</v>
      </c>
      <c r="H297">
        <v>49</v>
      </c>
      <c r="I297">
        <v>51</v>
      </c>
      <c r="J297">
        <v>444</v>
      </c>
      <c r="K297">
        <v>459</v>
      </c>
      <c r="L297">
        <v>336</v>
      </c>
      <c r="M297">
        <v>344</v>
      </c>
      <c r="N297">
        <v>2</v>
      </c>
      <c r="O297">
        <v>1</v>
      </c>
      <c r="P297" t="s">
        <v>35</v>
      </c>
      <c r="Q297">
        <v>1</v>
      </c>
      <c r="R297">
        <v>0</v>
      </c>
      <c r="S297" t="s">
        <v>35</v>
      </c>
      <c r="T297">
        <v>21</v>
      </c>
      <c r="U297">
        <v>12</v>
      </c>
      <c r="V297">
        <v>4</v>
      </c>
      <c r="W297">
        <v>3</v>
      </c>
      <c r="X297">
        <v>12</v>
      </c>
      <c r="Y297">
        <v>12</v>
      </c>
      <c r="Z297">
        <v>4</v>
      </c>
      <c r="AA297">
        <v>5</v>
      </c>
      <c r="AB297">
        <v>1</v>
      </c>
      <c r="AC297">
        <v>1</v>
      </c>
      <c r="AD297">
        <v>0</v>
      </c>
      <c r="AE297">
        <v>0</v>
      </c>
    </row>
    <row r="298" spans="1:31" x14ac:dyDescent="0.25">
      <c r="A298" t="s">
        <v>31</v>
      </c>
      <c r="B298" s="2">
        <v>45749</v>
      </c>
      <c r="C298" t="s">
        <v>68</v>
      </c>
      <c r="D298" t="s">
        <v>47</v>
      </c>
      <c r="E298" t="s">
        <v>55</v>
      </c>
      <c r="F298">
        <v>0.7</v>
      </c>
      <c r="G298">
        <v>0.7</v>
      </c>
      <c r="H298">
        <v>43</v>
      </c>
      <c r="I298">
        <v>57</v>
      </c>
      <c r="J298">
        <v>424</v>
      </c>
      <c r="K298">
        <v>562</v>
      </c>
      <c r="L298">
        <v>327</v>
      </c>
      <c r="M298">
        <v>462</v>
      </c>
      <c r="N298">
        <v>1</v>
      </c>
      <c r="O298">
        <v>1</v>
      </c>
      <c r="P298" t="s">
        <v>36</v>
      </c>
      <c r="Q298">
        <v>1</v>
      </c>
      <c r="R298">
        <v>0</v>
      </c>
      <c r="S298" t="s">
        <v>35</v>
      </c>
      <c r="T298">
        <v>8</v>
      </c>
      <c r="U298">
        <v>9</v>
      </c>
      <c r="V298">
        <v>2</v>
      </c>
      <c r="W298">
        <v>3</v>
      </c>
      <c r="X298">
        <v>14</v>
      </c>
      <c r="Y298">
        <v>9</v>
      </c>
      <c r="Z298">
        <v>2</v>
      </c>
      <c r="AA298">
        <v>2</v>
      </c>
      <c r="AB298">
        <v>2</v>
      </c>
      <c r="AC298">
        <v>1</v>
      </c>
      <c r="AD298">
        <v>0</v>
      </c>
      <c r="AE298">
        <v>0</v>
      </c>
    </row>
    <row r="299" spans="1:31" x14ac:dyDescent="0.25">
      <c r="A299" t="s">
        <v>31</v>
      </c>
      <c r="B299" s="2">
        <v>45749</v>
      </c>
      <c r="C299" t="s">
        <v>32</v>
      </c>
      <c r="D299" t="s">
        <v>39</v>
      </c>
      <c r="E299" t="s">
        <v>44</v>
      </c>
      <c r="F299">
        <v>1.5</v>
      </c>
      <c r="G299">
        <v>0.9</v>
      </c>
      <c r="H299">
        <v>73</v>
      </c>
      <c r="I299">
        <v>27</v>
      </c>
      <c r="J299">
        <v>670</v>
      </c>
      <c r="K299">
        <v>242</v>
      </c>
      <c r="L299">
        <v>563</v>
      </c>
      <c r="M299">
        <v>143</v>
      </c>
      <c r="N299">
        <v>1</v>
      </c>
      <c r="O299">
        <v>0</v>
      </c>
      <c r="P299" t="s">
        <v>35</v>
      </c>
      <c r="Q299">
        <v>0</v>
      </c>
      <c r="R299">
        <v>0</v>
      </c>
      <c r="S299" t="s">
        <v>36</v>
      </c>
      <c r="T299">
        <v>17</v>
      </c>
      <c r="U299">
        <v>5</v>
      </c>
      <c r="V299">
        <v>3</v>
      </c>
      <c r="W299">
        <v>0</v>
      </c>
      <c r="X299">
        <v>7</v>
      </c>
      <c r="Y299">
        <v>11</v>
      </c>
      <c r="Z299">
        <v>11</v>
      </c>
      <c r="AA299">
        <v>5</v>
      </c>
      <c r="AB299">
        <v>2</v>
      </c>
      <c r="AC299">
        <v>2</v>
      </c>
      <c r="AD299">
        <v>0</v>
      </c>
      <c r="AE299">
        <v>0</v>
      </c>
    </row>
    <row r="300" spans="1:31" x14ac:dyDescent="0.25">
      <c r="A300" t="s">
        <v>31</v>
      </c>
      <c r="B300" s="2">
        <v>45750</v>
      </c>
      <c r="C300" t="s">
        <v>32</v>
      </c>
      <c r="D300" t="s">
        <v>57</v>
      </c>
      <c r="E300" t="s">
        <v>60</v>
      </c>
      <c r="F300">
        <v>1</v>
      </c>
      <c r="G300">
        <v>0.9</v>
      </c>
      <c r="H300">
        <v>51</v>
      </c>
      <c r="I300">
        <v>49</v>
      </c>
      <c r="J300">
        <v>486</v>
      </c>
      <c r="K300">
        <v>475</v>
      </c>
      <c r="L300">
        <v>396</v>
      </c>
      <c r="M300">
        <v>401</v>
      </c>
      <c r="N300">
        <v>1</v>
      </c>
      <c r="O300">
        <v>0</v>
      </c>
      <c r="P300" t="s">
        <v>35</v>
      </c>
      <c r="Q300">
        <v>0</v>
      </c>
      <c r="R300">
        <v>0</v>
      </c>
      <c r="S300" t="s">
        <v>36</v>
      </c>
      <c r="T300">
        <v>11</v>
      </c>
      <c r="U300">
        <v>8</v>
      </c>
      <c r="V300">
        <v>5</v>
      </c>
      <c r="W300">
        <v>2</v>
      </c>
      <c r="X300">
        <v>7</v>
      </c>
      <c r="Y300">
        <v>16</v>
      </c>
      <c r="Z300">
        <v>4</v>
      </c>
      <c r="AA300">
        <v>6</v>
      </c>
      <c r="AB300">
        <v>5</v>
      </c>
      <c r="AC300">
        <v>5</v>
      </c>
      <c r="AD300">
        <v>0</v>
      </c>
      <c r="AE300">
        <v>0</v>
      </c>
    </row>
    <row r="301" spans="1:31" x14ac:dyDescent="0.25">
      <c r="A301" t="s">
        <v>31</v>
      </c>
      <c r="B301" s="2">
        <v>45752</v>
      </c>
      <c r="C301" t="s">
        <v>37</v>
      </c>
      <c r="D301" t="s">
        <v>44</v>
      </c>
      <c r="E301" t="s">
        <v>42</v>
      </c>
      <c r="F301">
        <v>1.1000000000000001</v>
      </c>
      <c r="G301">
        <v>1.8</v>
      </c>
      <c r="H301">
        <v>31</v>
      </c>
      <c r="I301">
        <v>69</v>
      </c>
      <c r="J301">
        <v>220</v>
      </c>
      <c r="K301">
        <v>495</v>
      </c>
      <c r="L301">
        <v>144</v>
      </c>
      <c r="M301">
        <v>415</v>
      </c>
      <c r="N301">
        <v>1</v>
      </c>
      <c r="O301">
        <v>1</v>
      </c>
      <c r="P301" t="s">
        <v>36</v>
      </c>
      <c r="Q301">
        <v>0</v>
      </c>
      <c r="R301">
        <v>1</v>
      </c>
      <c r="S301" t="s">
        <v>40</v>
      </c>
      <c r="T301">
        <v>5</v>
      </c>
      <c r="U301">
        <v>14</v>
      </c>
      <c r="V301">
        <v>2</v>
      </c>
      <c r="W301">
        <v>5</v>
      </c>
      <c r="X301">
        <v>17</v>
      </c>
      <c r="Y301">
        <v>13</v>
      </c>
      <c r="Z301">
        <v>3</v>
      </c>
      <c r="AA301">
        <v>8</v>
      </c>
      <c r="AB301">
        <v>3</v>
      </c>
      <c r="AC301">
        <v>1</v>
      </c>
      <c r="AD301">
        <v>0</v>
      </c>
      <c r="AE301">
        <v>0</v>
      </c>
    </row>
    <row r="302" spans="1:31" x14ac:dyDescent="0.25">
      <c r="A302" t="s">
        <v>31</v>
      </c>
      <c r="B302" s="2">
        <v>45752</v>
      </c>
      <c r="C302" t="s">
        <v>41</v>
      </c>
      <c r="D302" t="s">
        <v>55</v>
      </c>
      <c r="E302" t="s">
        <v>45</v>
      </c>
      <c r="F302">
        <v>0.6</v>
      </c>
      <c r="G302">
        <v>1</v>
      </c>
      <c r="H302">
        <v>38</v>
      </c>
      <c r="I302">
        <v>62</v>
      </c>
      <c r="J302">
        <v>359</v>
      </c>
      <c r="K302">
        <v>592</v>
      </c>
      <c r="L302">
        <v>266</v>
      </c>
      <c r="M302">
        <v>490</v>
      </c>
      <c r="N302">
        <v>2</v>
      </c>
      <c r="O302">
        <v>1</v>
      </c>
      <c r="P302" t="s">
        <v>35</v>
      </c>
      <c r="Q302">
        <v>1</v>
      </c>
      <c r="R302">
        <v>1</v>
      </c>
      <c r="S302" t="s">
        <v>36</v>
      </c>
      <c r="T302">
        <v>8</v>
      </c>
      <c r="U302">
        <v>11</v>
      </c>
      <c r="V302">
        <v>3</v>
      </c>
      <c r="W302">
        <v>5</v>
      </c>
      <c r="X302">
        <v>12</v>
      </c>
      <c r="Y302">
        <v>13</v>
      </c>
      <c r="Z302">
        <v>2</v>
      </c>
      <c r="AA302">
        <v>4</v>
      </c>
      <c r="AB302">
        <v>0</v>
      </c>
      <c r="AC302">
        <v>1</v>
      </c>
      <c r="AD302">
        <v>2</v>
      </c>
      <c r="AE302">
        <v>1</v>
      </c>
    </row>
    <row r="303" spans="1:31" x14ac:dyDescent="0.25">
      <c r="A303" t="s">
        <v>31</v>
      </c>
      <c r="B303" s="2">
        <v>45752</v>
      </c>
      <c r="C303" t="s">
        <v>41</v>
      </c>
      <c r="D303" t="s">
        <v>38</v>
      </c>
      <c r="E303" t="s">
        <v>43</v>
      </c>
      <c r="F303">
        <v>0.8</v>
      </c>
      <c r="G303">
        <v>2.6</v>
      </c>
      <c r="H303">
        <v>45</v>
      </c>
      <c r="I303">
        <v>55</v>
      </c>
      <c r="J303">
        <v>367</v>
      </c>
      <c r="K303">
        <v>455</v>
      </c>
      <c r="L303">
        <v>266</v>
      </c>
      <c r="M303">
        <v>368</v>
      </c>
      <c r="N303">
        <v>1</v>
      </c>
      <c r="O303">
        <v>2</v>
      </c>
      <c r="P303" t="s">
        <v>40</v>
      </c>
      <c r="Q303">
        <v>1</v>
      </c>
      <c r="R303">
        <v>0</v>
      </c>
      <c r="S303" t="s">
        <v>35</v>
      </c>
      <c r="T303">
        <v>6</v>
      </c>
      <c r="U303">
        <v>22</v>
      </c>
      <c r="V303">
        <v>2</v>
      </c>
      <c r="W303">
        <v>7</v>
      </c>
      <c r="X303">
        <v>12</v>
      </c>
      <c r="Y303">
        <v>16</v>
      </c>
      <c r="Z303">
        <v>4</v>
      </c>
      <c r="AA303">
        <v>8</v>
      </c>
      <c r="AB303">
        <v>2</v>
      </c>
      <c r="AC303">
        <v>2</v>
      </c>
      <c r="AD303">
        <v>0</v>
      </c>
      <c r="AE303">
        <v>0</v>
      </c>
    </row>
    <row r="304" spans="1:31" x14ac:dyDescent="0.25">
      <c r="A304" t="s">
        <v>31</v>
      </c>
      <c r="B304" s="2">
        <v>45752</v>
      </c>
      <c r="C304" t="s">
        <v>41</v>
      </c>
      <c r="D304" t="s">
        <v>51</v>
      </c>
      <c r="E304" t="s">
        <v>49</v>
      </c>
      <c r="F304">
        <v>0.7</v>
      </c>
      <c r="G304">
        <v>2.1</v>
      </c>
      <c r="H304">
        <v>56</v>
      </c>
      <c r="I304">
        <v>44</v>
      </c>
      <c r="J304">
        <v>526</v>
      </c>
      <c r="K304">
        <v>410</v>
      </c>
      <c r="L304">
        <v>409</v>
      </c>
      <c r="M304">
        <v>290</v>
      </c>
      <c r="N304">
        <v>2</v>
      </c>
      <c r="O304">
        <v>2</v>
      </c>
      <c r="P304" t="s">
        <v>36</v>
      </c>
      <c r="Q304">
        <v>0</v>
      </c>
      <c r="R304">
        <v>1</v>
      </c>
      <c r="S304" t="s">
        <v>40</v>
      </c>
      <c r="T304">
        <v>9</v>
      </c>
      <c r="U304">
        <v>11</v>
      </c>
      <c r="V304">
        <v>3</v>
      </c>
      <c r="W304">
        <v>4</v>
      </c>
      <c r="X304">
        <v>13</v>
      </c>
      <c r="Y304">
        <v>13</v>
      </c>
      <c r="Z304">
        <v>4</v>
      </c>
      <c r="AA304">
        <v>7</v>
      </c>
      <c r="AB304">
        <v>2</v>
      </c>
      <c r="AC304">
        <v>2</v>
      </c>
      <c r="AD304">
        <v>0</v>
      </c>
      <c r="AE304">
        <v>0</v>
      </c>
    </row>
    <row r="305" spans="1:31" x14ac:dyDescent="0.25">
      <c r="A305" t="s">
        <v>31</v>
      </c>
      <c r="B305" s="2">
        <v>45752</v>
      </c>
      <c r="C305" t="s">
        <v>50</v>
      </c>
      <c r="D305" t="s">
        <v>52</v>
      </c>
      <c r="E305" t="s">
        <v>48</v>
      </c>
      <c r="F305">
        <v>3</v>
      </c>
      <c r="G305">
        <v>1.5</v>
      </c>
      <c r="H305">
        <v>52</v>
      </c>
      <c r="I305">
        <v>48</v>
      </c>
      <c r="J305">
        <v>462</v>
      </c>
      <c r="K305">
        <v>424</v>
      </c>
      <c r="L305">
        <v>385</v>
      </c>
      <c r="M305">
        <v>341</v>
      </c>
      <c r="N305">
        <v>2</v>
      </c>
      <c r="O305">
        <v>1</v>
      </c>
      <c r="P305" t="s">
        <v>35</v>
      </c>
      <c r="Q305">
        <v>2</v>
      </c>
      <c r="R305">
        <v>0</v>
      </c>
      <c r="S305" t="s">
        <v>35</v>
      </c>
      <c r="T305">
        <v>17</v>
      </c>
      <c r="U305">
        <v>19</v>
      </c>
      <c r="V305">
        <v>8</v>
      </c>
      <c r="W305">
        <v>3</v>
      </c>
      <c r="X305">
        <v>7</v>
      </c>
      <c r="Y305">
        <v>15</v>
      </c>
      <c r="Z305">
        <v>4</v>
      </c>
      <c r="AA305">
        <v>4</v>
      </c>
      <c r="AB305">
        <v>2</v>
      </c>
      <c r="AC305">
        <v>2</v>
      </c>
      <c r="AD305">
        <v>0</v>
      </c>
      <c r="AE305">
        <v>0</v>
      </c>
    </row>
    <row r="306" spans="1:31" x14ac:dyDescent="0.25">
      <c r="A306" t="s">
        <v>31</v>
      </c>
      <c r="B306" s="2">
        <v>45753</v>
      </c>
      <c r="C306" t="s">
        <v>53</v>
      </c>
      <c r="D306" t="s">
        <v>54</v>
      </c>
      <c r="E306" t="s">
        <v>57</v>
      </c>
      <c r="F306">
        <v>1.1000000000000001</v>
      </c>
      <c r="G306">
        <v>1.2</v>
      </c>
      <c r="H306">
        <v>42</v>
      </c>
      <c r="I306">
        <v>58</v>
      </c>
      <c r="J306">
        <v>375</v>
      </c>
      <c r="K306">
        <v>519</v>
      </c>
      <c r="L306">
        <v>273</v>
      </c>
      <c r="M306">
        <v>425</v>
      </c>
      <c r="N306">
        <v>0</v>
      </c>
      <c r="O306">
        <v>0</v>
      </c>
      <c r="P306" t="s">
        <v>36</v>
      </c>
      <c r="Q306">
        <v>0</v>
      </c>
      <c r="R306">
        <v>0</v>
      </c>
      <c r="S306" t="s">
        <v>36</v>
      </c>
      <c r="T306">
        <v>9</v>
      </c>
      <c r="U306">
        <v>21</v>
      </c>
      <c r="V306">
        <v>2</v>
      </c>
      <c r="W306">
        <v>5</v>
      </c>
      <c r="X306">
        <v>12</v>
      </c>
      <c r="Y306">
        <v>12</v>
      </c>
      <c r="Z306">
        <v>3</v>
      </c>
      <c r="AA306">
        <v>6</v>
      </c>
      <c r="AB306">
        <v>1</v>
      </c>
      <c r="AC306">
        <v>3</v>
      </c>
      <c r="AD306">
        <v>0</v>
      </c>
      <c r="AE306">
        <v>0</v>
      </c>
    </row>
    <row r="307" spans="1:31" x14ac:dyDescent="0.25">
      <c r="A307" t="s">
        <v>31</v>
      </c>
      <c r="B307" s="2">
        <v>45753</v>
      </c>
      <c r="C307" t="s">
        <v>53</v>
      </c>
      <c r="D307" t="s">
        <v>34</v>
      </c>
      <c r="E307" t="s">
        <v>39</v>
      </c>
      <c r="F307">
        <v>0.7</v>
      </c>
      <c r="G307">
        <v>1.5</v>
      </c>
      <c r="H307">
        <v>37</v>
      </c>
      <c r="I307">
        <v>63</v>
      </c>
      <c r="J307">
        <v>367</v>
      </c>
      <c r="K307">
        <v>612</v>
      </c>
      <c r="L307">
        <v>274</v>
      </c>
      <c r="M307">
        <v>502</v>
      </c>
      <c r="N307">
        <v>3</v>
      </c>
      <c r="O307">
        <v>2</v>
      </c>
      <c r="P307" t="s">
        <v>35</v>
      </c>
      <c r="Q307">
        <v>3</v>
      </c>
      <c r="R307">
        <v>1</v>
      </c>
      <c r="S307" t="s">
        <v>35</v>
      </c>
      <c r="T307">
        <v>12</v>
      </c>
      <c r="U307">
        <v>14</v>
      </c>
      <c r="V307">
        <v>6</v>
      </c>
      <c r="W307">
        <v>6</v>
      </c>
      <c r="X307">
        <v>10</v>
      </c>
      <c r="Y307">
        <v>9</v>
      </c>
      <c r="Z307">
        <v>4</v>
      </c>
      <c r="AA307">
        <v>4</v>
      </c>
      <c r="AB307">
        <v>3</v>
      </c>
      <c r="AC307">
        <v>0</v>
      </c>
      <c r="AD307">
        <v>0</v>
      </c>
      <c r="AE307">
        <v>0</v>
      </c>
    </row>
    <row r="308" spans="1:31" x14ac:dyDescent="0.25">
      <c r="A308" t="s">
        <v>31</v>
      </c>
      <c r="B308" s="2">
        <v>45753</v>
      </c>
      <c r="C308" t="s">
        <v>53</v>
      </c>
      <c r="D308" t="s">
        <v>60</v>
      </c>
      <c r="E308" t="s">
        <v>47</v>
      </c>
      <c r="F308">
        <v>2.1</v>
      </c>
      <c r="G308">
        <v>1</v>
      </c>
      <c r="H308">
        <v>51</v>
      </c>
      <c r="I308">
        <v>49</v>
      </c>
      <c r="J308">
        <v>520</v>
      </c>
      <c r="K308">
        <v>497</v>
      </c>
      <c r="L308">
        <v>451</v>
      </c>
      <c r="M308">
        <v>429</v>
      </c>
      <c r="N308">
        <v>3</v>
      </c>
      <c r="O308">
        <v>1</v>
      </c>
      <c r="P308" t="s">
        <v>35</v>
      </c>
      <c r="Q308">
        <v>2</v>
      </c>
      <c r="R308">
        <v>0</v>
      </c>
      <c r="S308" t="s">
        <v>35</v>
      </c>
      <c r="T308">
        <v>13</v>
      </c>
      <c r="U308">
        <v>12</v>
      </c>
      <c r="V308">
        <v>8</v>
      </c>
      <c r="W308">
        <v>4</v>
      </c>
      <c r="X308">
        <v>16</v>
      </c>
      <c r="Y308">
        <v>20</v>
      </c>
      <c r="Z308">
        <v>4</v>
      </c>
      <c r="AA308">
        <v>1</v>
      </c>
      <c r="AB308">
        <v>1</v>
      </c>
      <c r="AC308">
        <v>1</v>
      </c>
      <c r="AD308">
        <v>0</v>
      </c>
      <c r="AE308">
        <v>0</v>
      </c>
    </row>
    <row r="309" spans="1:31" x14ac:dyDescent="0.25">
      <c r="A309" t="s">
        <v>31</v>
      </c>
      <c r="B309" s="2">
        <v>45753</v>
      </c>
      <c r="C309" t="s">
        <v>56</v>
      </c>
      <c r="D309" t="s">
        <v>33</v>
      </c>
      <c r="E309" t="s">
        <v>58</v>
      </c>
      <c r="F309">
        <v>0.9</v>
      </c>
      <c r="G309">
        <v>0.5</v>
      </c>
      <c r="H309">
        <v>42</v>
      </c>
      <c r="I309">
        <v>58</v>
      </c>
      <c r="J309">
        <v>423</v>
      </c>
      <c r="K309">
        <v>596</v>
      </c>
      <c r="L309">
        <v>347</v>
      </c>
      <c r="M309">
        <v>519</v>
      </c>
      <c r="N309">
        <v>0</v>
      </c>
      <c r="O309">
        <v>0</v>
      </c>
      <c r="P309" t="s">
        <v>36</v>
      </c>
      <c r="Q309">
        <v>0</v>
      </c>
      <c r="R309">
        <v>0</v>
      </c>
      <c r="S309" t="s">
        <v>36</v>
      </c>
      <c r="T309">
        <v>13</v>
      </c>
      <c r="U309">
        <v>9</v>
      </c>
      <c r="V309">
        <v>2</v>
      </c>
      <c r="W309">
        <v>5</v>
      </c>
      <c r="X309">
        <v>13</v>
      </c>
      <c r="Y309">
        <v>9</v>
      </c>
      <c r="Z309">
        <v>5</v>
      </c>
      <c r="AA309">
        <v>3</v>
      </c>
      <c r="AB309">
        <v>3</v>
      </c>
      <c r="AC309">
        <v>2</v>
      </c>
      <c r="AD309">
        <v>0</v>
      </c>
      <c r="AE309">
        <v>0</v>
      </c>
    </row>
    <row r="310" spans="1:31" x14ac:dyDescent="0.25">
      <c r="A310" t="s">
        <v>31</v>
      </c>
      <c r="B310" s="2">
        <v>45754</v>
      </c>
      <c r="C310" t="s">
        <v>32</v>
      </c>
      <c r="D310" t="s">
        <v>59</v>
      </c>
      <c r="E310" t="s">
        <v>46</v>
      </c>
      <c r="F310">
        <v>0.5</v>
      </c>
      <c r="G310">
        <v>3.2</v>
      </c>
      <c r="H310">
        <v>58</v>
      </c>
      <c r="I310">
        <v>42</v>
      </c>
      <c r="J310">
        <v>602</v>
      </c>
      <c r="K310">
        <v>443</v>
      </c>
      <c r="L310">
        <v>482</v>
      </c>
      <c r="M310">
        <v>352</v>
      </c>
      <c r="N310">
        <v>0</v>
      </c>
      <c r="O310">
        <v>3</v>
      </c>
      <c r="P310" t="s">
        <v>40</v>
      </c>
      <c r="Q310">
        <v>0</v>
      </c>
      <c r="R310">
        <v>3</v>
      </c>
      <c r="S310" t="s">
        <v>40</v>
      </c>
      <c r="T310">
        <v>7</v>
      </c>
      <c r="U310">
        <v>16</v>
      </c>
      <c r="V310">
        <v>2</v>
      </c>
      <c r="W310">
        <v>5</v>
      </c>
      <c r="X310">
        <v>8</v>
      </c>
      <c r="Y310">
        <v>9</v>
      </c>
      <c r="Z310">
        <v>12</v>
      </c>
      <c r="AA310">
        <v>2</v>
      </c>
      <c r="AB310">
        <v>2</v>
      </c>
      <c r="AC310">
        <v>0</v>
      </c>
      <c r="AD310">
        <v>0</v>
      </c>
      <c r="AE310">
        <v>0</v>
      </c>
    </row>
    <row r="311" spans="1:31" x14ac:dyDescent="0.25">
      <c r="A311" t="s">
        <v>31</v>
      </c>
      <c r="B311" s="2">
        <v>45759</v>
      </c>
      <c r="C311" t="s">
        <v>37</v>
      </c>
      <c r="D311" t="s">
        <v>58</v>
      </c>
      <c r="E311" t="s">
        <v>55</v>
      </c>
      <c r="F311">
        <v>3.7</v>
      </c>
      <c r="G311">
        <v>1.8</v>
      </c>
      <c r="H311">
        <v>67</v>
      </c>
      <c r="I311">
        <v>33</v>
      </c>
      <c r="J311">
        <v>768</v>
      </c>
      <c r="K311">
        <v>374</v>
      </c>
      <c r="L311">
        <v>689</v>
      </c>
      <c r="M311">
        <v>299</v>
      </c>
      <c r="N311">
        <v>5</v>
      </c>
      <c r="O311">
        <v>2</v>
      </c>
      <c r="P311" t="s">
        <v>35</v>
      </c>
      <c r="Q311">
        <v>2</v>
      </c>
      <c r="R311">
        <v>2</v>
      </c>
      <c r="S311" t="s">
        <v>36</v>
      </c>
      <c r="T311">
        <v>21</v>
      </c>
      <c r="U311">
        <v>8</v>
      </c>
      <c r="V311">
        <v>9</v>
      </c>
      <c r="W311">
        <v>3</v>
      </c>
      <c r="X311">
        <v>10</v>
      </c>
      <c r="Y311">
        <v>16</v>
      </c>
      <c r="Z311">
        <v>1</v>
      </c>
      <c r="AA311">
        <v>4</v>
      </c>
      <c r="AB311">
        <v>2</v>
      </c>
      <c r="AC311">
        <v>3</v>
      </c>
      <c r="AD311">
        <v>0</v>
      </c>
      <c r="AE311">
        <v>0</v>
      </c>
    </row>
    <row r="312" spans="1:31" x14ac:dyDescent="0.25">
      <c r="A312" t="s">
        <v>31</v>
      </c>
      <c r="B312" s="2">
        <v>45759</v>
      </c>
      <c r="C312" t="s">
        <v>41</v>
      </c>
      <c r="D312" t="s">
        <v>45</v>
      </c>
      <c r="E312" t="s">
        <v>59</v>
      </c>
      <c r="F312">
        <v>3.8</v>
      </c>
      <c r="G312">
        <v>1.5</v>
      </c>
      <c r="H312">
        <v>59</v>
      </c>
      <c r="I312">
        <v>41</v>
      </c>
      <c r="J312">
        <v>562</v>
      </c>
      <c r="K312">
        <v>396</v>
      </c>
      <c r="L312">
        <v>480</v>
      </c>
      <c r="M312">
        <v>308</v>
      </c>
      <c r="N312">
        <v>2</v>
      </c>
      <c r="O312">
        <v>2</v>
      </c>
      <c r="P312" t="s">
        <v>36</v>
      </c>
      <c r="Q312">
        <v>1</v>
      </c>
      <c r="R312">
        <v>1</v>
      </c>
      <c r="S312" t="s">
        <v>36</v>
      </c>
      <c r="T312">
        <v>21</v>
      </c>
      <c r="U312">
        <v>15</v>
      </c>
      <c r="V312">
        <v>7</v>
      </c>
      <c r="W312">
        <v>6</v>
      </c>
      <c r="X312">
        <v>9</v>
      </c>
      <c r="Y312">
        <v>11</v>
      </c>
      <c r="Z312">
        <v>3</v>
      </c>
      <c r="AA312">
        <v>6</v>
      </c>
      <c r="AB312">
        <v>2</v>
      </c>
      <c r="AC312">
        <v>5</v>
      </c>
      <c r="AD312">
        <v>0</v>
      </c>
      <c r="AE312">
        <v>0</v>
      </c>
    </row>
    <row r="313" spans="1:31" x14ac:dyDescent="0.25">
      <c r="A313" t="s">
        <v>31</v>
      </c>
      <c r="B313" s="2">
        <v>45759</v>
      </c>
      <c r="C313" t="s">
        <v>41</v>
      </c>
      <c r="D313" t="s">
        <v>48</v>
      </c>
      <c r="E313" t="s">
        <v>44</v>
      </c>
      <c r="F313">
        <v>0.5</v>
      </c>
      <c r="G313">
        <v>1.4</v>
      </c>
      <c r="H313">
        <v>43</v>
      </c>
      <c r="I313">
        <v>57</v>
      </c>
      <c r="J313">
        <v>368</v>
      </c>
      <c r="K313">
        <v>491</v>
      </c>
      <c r="L313">
        <v>265</v>
      </c>
      <c r="M313">
        <v>387</v>
      </c>
      <c r="N313">
        <v>0</v>
      </c>
      <c r="O313">
        <v>1</v>
      </c>
      <c r="P313" t="s">
        <v>40</v>
      </c>
      <c r="Q313">
        <v>0</v>
      </c>
      <c r="R313">
        <v>0</v>
      </c>
      <c r="S313" t="s">
        <v>36</v>
      </c>
      <c r="T313">
        <v>10</v>
      </c>
      <c r="U313">
        <v>13</v>
      </c>
      <c r="V313">
        <v>5</v>
      </c>
      <c r="W313">
        <v>5</v>
      </c>
      <c r="X313">
        <v>9</v>
      </c>
      <c r="Y313">
        <v>13</v>
      </c>
      <c r="Z313">
        <v>1</v>
      </c>
      <c r="AA313">
        <v>7</v>
      </c>
      <c r="AB313">
        <v>0</v>
      </c>
      <c r="AC313">
        <v>3</v>
      </c>
      <c r="AD313">
        <v>0</v>
      </c>
      <c r="AE313">
        <v>0</v>
      </c>
    </row>
    <row r="314" spans="1:31" x14ac:dyDescent="0.25">
      <c r="A314" t="s">
        <v>31</v>
      </c>
      <c r="B314" s="2">
        <v>45759</v>
      </c>
      <c r="C314" t="s">
        <v>41</v>
      </c>
      <c r="D314" t="s">
        <v>47</v>
      </c>
      <c r="E314" t="s">
        <v>52</v>
      </c>
      <c r="F314">
        <v>0.3</v>
      </c>
      <c r="G314">
        <v>3</v>
      </c>
      <c r="H314">
        <v>40</v>
      </c>
      <c r="I314">
        <v>60</v>
      </c>
      <c r="J314">
        <v>383</v>
      </c>
      <c r="K314">
        <v>579</v>
      </c>
      <c r="L314">
        <v>322</v>
      </c>
      <c r="M314">
        <v>510</v>
      </c>
      <c r="N314">
        <v>0</v>
      </c>
      <c r="O314">
        <v>3</v>
      </c>
      <c r="P314" t="s">
        <v>40</v>
      </c>
      <c r="Q314">
        <v>0</v>
      </c>
      <c r="R314">
        <v>0</v>
      </c>
      <c r="S314" t="s">
        <v>36</v>
      </c>
      <c r="T314">
        <v>7</v>
      </c>
      <c r="U314">
        <v>25</v>
      </c>
      <c r="V314">
        <v>2</v>
      </c>
      <c r="W314">
        <v>10</v>
      </c>
      <c r="X314">
        <v>11</v>
      </c>
      <c r="Y314">
        <v>4</v>
      </c>
      <c r="Z314">
        <v>2</v>
      </c>
      <c r="AA314">
        <v>14</v>
      </c>
      <c r="AB314">
        <v>3</v>
      </c>
      <c r="AC314">
        <v>1</v>
      </c>
      <c r="AD314">
        <v>0</v>
      </c>
      <c r="AE314">
        <v>0</v>
      </c>
    </row>
    <row r="315" spans="1:31" x14ac:dyDescent="0.25">
      <c r="A315" t="s">
        <v>31</v>
      </c>
      <c r="B315" s="2">
        <v>45759</v>
      </c>
      <c r="C315" t="s">
        <v>50</v>
      </c>
      <c r="D315" t="s">
        <v>42</v>
      </c>
      <c r="E315" t="s">
        <v>54</v>
      </c>
      <c r="F315">
        <v>1</v>
      </c>
      <c r="G315">
        <v>0.2</v>
      </c>
      <c r="H315">
        <v>63</v>
      </c>
      <c r="I315">
        <v>37</v>
      </c>
      <c r="J315">
        <v>526</v>
      </c>
      <c r="K315">
        <v>305</v>
      </c>
      <c r="L315">
        <v>444</v>
      </c>
      <c r="M315">
        <v>229</v>
      </c>
      <c r="N315">
        <v>1</v>
      </c>
      <c r="O315">
        <v>1</v>
      </c>
      <c r="P315" t="s">
        <v>36</v>
      </c>
      <c r="Q315">
        <v>0</v>
      </c>
      <c r="R315">
        <v>0</v>
      </c>
      <c r="S315" t="s">
        <v>36</v>
      </c>
      <c r="T315">
        <v>14</v>
      </c>
      <c r="U315">
        <v>3</v>
      </c>
      <c r="V315">
        <v>3</v>
      </c>
      <c r="W315">
        <v>2</v>
      </c>
      <c r="X315">
        <v>7</v>
      </c>
      <c r="Y315">
        <v>9</v>
      </c>
      <c r="Z315">
        <v>13</v>
      </c>
      <c r="AA315">
        <v>5</v>
      </c>
      <c r="AB315">
        <v>1</v>
      </c>
      <c r="AC315">
        <v>3</v>
      </c>
      <c r="AD315">
        <v>0</v>
      </c>
      <c r="AE315">
        <v>0</v>
      </c>
    </row>
    <row r="316" spans="1:31" x14ac:dyDescent="0.25">
      <c r="A316" t="s">
        <v>31</v>
      </c>
      <c r="B316" s="2">
        <v>45760</v>
      </c>
      <c r="C316" t="s">
        <v>53</v>
      </c>
      <c r="D316" t="s">
        <v>57</v>
      </c>
      <c r="E316" t="s">
        <v>38</v>
      </c>
      <c r="F316">
        <v>2.2000000000000002</v>
      </c>
      <c r="G316">
        <v>1.1000000000000001</v>
      </c>
      <c r="H316">
        <v>73</v>
      </c>
      <c r="I316">
        <v>27</v>
      </c>
      <c r="J316">
        <v>656</v>
      </c>
      <c r="K316">
        <v>237</v>
      </c>
      <c r="L316">
        <v>550</v>
      </c>
      <c r="M316">
        <v>167</v>
      </c>
      <c r="N316">
        <v>2</v>
      </c>
      <c r="O316">
        <v>2</v>
      </c>
      <c r="P316" t="s">
        <v>36</v>
      </c>
      <c r="Q316">
        <v>0</v>
      </c>
      <c r="R316">
        <v>2</v>
      </c>
      <c r="S316" t="s">
        <v>40</v>
      </c>
      <c r="T316">
        <v>34</v>
      </c>
      <c r="U316">
        <v>13</v>
      </c>
      <c r="V316">
        <v>9</v>
      </c>
      <c r="W316">
        <v>4</v>
      </c>
      <c r="X316">
        <v>11</v>
      </c>
      <c r="Y316">
        <v>7</v>
      </c>
      <c r="Z316">
        <v>15</v>
      </c>
      <c r="AA316">
        <v>4</v>
      </c>
      <c r="AB316">
        <v>2</v>
      </c>
      <c r="AC316">
        <v>2</v>
      </c>
      <c r="AD316">
        <v>0</v>
      </c>
      <c r="AE316">
        <v>0</v>
      </c>
    </row>
    <row r="317" spans="1:31" x14ac:dyDescent="0.25">
      <c r="A317" t="s">
        <v>31</v>
      </c>
      <c r="B317" s="2">
        <v>45760</v>
      </c>
      <c r="C317" t="s">
        <v>53</v>
      </c>
      <c r="D317" t="s">
        <v>39</v>
      </c>
      <c r="E317" t="s">
        <v>51</v>
      </c>
      <c r="F317">
        <v>1.8</v>
      </c>
      <c r="G317">
        <v>1.4</v>
      </c>
      <c r="H317">
        <v>55</v>
      </c>
      <c r="I317">
        <v>45</v>
      </c>
      <c r="J317">
        <v>539</v>
      </c>
      <c r="K317">
        <v>435</v>
      </c>
      <c r="L317">
        <v>443</v>
      </c>
      <c r="M317">
        <v>362</v>
      </c>
      <c r="N317">
        <v>2</v>
      </c>
      <c r="O317">
        <v>1</v>
      </c>
      <c r="P317" t="s">
        <v>35</v>
      </c>
      <c r="Q317">
        <v>1</v>
      </c>
      <c r="R317">
        <v>0</v>
      </c>
      <c r="S317" t="s">
        <v>35</v>
      </c>
      <c r="T317">
        <v>15</v>
      </c>
      <c r="U317">
        <v>11</v>
      </c>
      <c r="V317">
        <v>6</v>
      </c>
      <c r="W317">
        <v>4</v>
      </c>
      <c r="X317">
        <v>15</v>
      </c>
      <c r="Y317">
        <v>8</v>
      </c>
      <c r="Z317">
        <v>10</v>
      </c>
      <c r="AA317">
        <v>3</v>
      </c>
      <c r="AB317">
        <v>0</v>
      </c>
      <c r="AC317">
        <v>2</v>
      </c>
      <c r="AD317">
        <v>0</v>
      </c>
      <c r="AE317">
        <v>0</v>
      </c>
    </row>
    <row r="318" spans="1:31" x14ac:dyDescent="0.25">
      <c r="A318" t="s">
        <v>31</v>
      </c>
      <c r="B318" s="2">
        <v>45760</v>
      </c>
      <c r="C318" t="s">
        <v>53</v>
      </c>
      <c r="D318" t="s">
        <v>43</v>
      </c>
      <c r="E318" t="s">
        <v>60</v>
      </c>
      <c r="F318">
        <v>2.4</v>
      </c>
      <c r="G318">
        <v>2</v>
      </c>
      <c r="H318">
        <v>37</v>
      </c>
      <c r="I318">
        <v>63</v>
      </c>
      <c r="J318">
        <v>370</v>
      </c>
      <c r="K318">
        <v>619</v>
      </c>
      <c r="L318">
        <v>295</v>
      </c>
      <c r="M318">
        <v>534</v>
      </c>
      <c r="N318">
        <v>4</v>
      </c>
      <c r="O318">
        <v>2</v>
      </c>
      <c r="P318" t="s">
        <v>35</v>
      </c>
      <c r="Q318">
        <v>2</v>
      </c>
      <c r="R318">
        <v>0</v>
      </c>
      <c r="S318" t="s">
        <v>35</v>
      </c>
      <c r="T318">
        <v>13</v>
      </c>
      <c r="U318">
        <v>11</v>
      </c>
      <c r="V318">
        <v>5</v>
      </c>
      <c r="W318">
        <v>4</v>
      </c>
      <c r="X318">
        <v>12</v>
      </c>
      <c r="Y318">
        <v>15</v>
      </c>
      <c r="Z318">
        <v>1</v>
      </c>
      <c r="AA318">
        <v>4</v>
      </c>
      <c r="AB318">
        <v>1</v>
      </c>
      <c r="AC318">
        <v>2</v>
      </c>
      <c r="AD318">
        <v>0</v>
      </c>
      <c r="AE318">
        <v>0</v>
      </c>
    </row>
    <row r="319" spans="1:31" x14ac:dyDescent="0.25">
      <c r="A319" t="s">
        <v>31</v>
      </c>
      <c r="B319" s="2">
        <v>45760</v>
      </c>
      <c r="C319" t="s">
        <v>56</v>
      </c>
      <c r="D319" t="s">
        <v>46</v>
      </c>
      <c r="E319" t="s">
        <v>33</v>
      </c>
      <c r="F319">
        <v>2.2000000000000002</v>
      </c>
      <c r="G319">
        <v>0.7</v>
      </c>
      <c r="H319">
        <v>48</v>
      </c>
      <c r="I319">
        <v>52</v>
      </c>
      <c r="J319">
        <v>467</v>
      </c>
      <c r="K319">
        <v>504</v>
      </c>
      <c r="L319">
        <v>367</v>
      </c>
      <c r="M319">
        <v>406</v>
      </c>
      <c r="N319">
        <v>4</v>
      </c>
      <c r="O319">
        <v>1</v>
      </c>
      <c r="P319" t="s">
        <v>35</v>
      </c>
      <c r="Q319">
        <v>1</v>
      </c>
      <c r="R319">
        <v>1</v>
      </c>
      <c r="S319" t="s">
        <v>36</v>
      </c>
      <c r="T319">
        <v>13</v>
      </c>
      <c r="U319">
        <v>9</v>
      </c>
      <c r="V319">
        <v>6</v>
      </c>
      <c r="W319">
        <v>5</v>
      </c>
      <c r="X319">
        <v>7</v>
      </c>
      <c r="Y319">
        <v>9</v>
      </c>
      <c r="Z319">
        <v>7</v>
      </c>
      <c r="AA319">
        <v>2</v>
      </c>
      <c r="AB319">
        <v>0</v>
      </c>
      <c r="AC319">
        <v>2</v>
      </c>
      <c r="AD319">
        <v>0</v>
      </c>
      <c r="AE319">
        <v>0</v>
      </c>
    </row>
    <row r="320" spans="1:31" x14ac:dyDescent="0.25">
      <c r="A320" t="s">
        <v>31</v>
      </c>
      <c r="B320" s="2">
        <v>45761</v>
      </c>
      <c r="C320" t="s">
        <v>32</v>
      </c>
      <c r="D320" t="s">
        <v>49</v>
      </c>
      <c r="E320" t="s">
        <v>34</v>
      </c>
      <c r="F320">
        <v>1.4</v>
      </c>
      <c r="G320">
        <v>1</v>
      </c>
      <c r="H320">
        <v>41</v>
      </c>
      <c r="I320">
        <v>59</v>
      </c>
      <c r="J320">
        <v>373</v>
      </c>
      <c r="K320">
        <v>534</v>
      </c>
      <c r="L320">
        <v>261</v>
      </c>
      <c r="M320">
        <v>419</v>
      </c>
      <c r="N320">
        <v>1</v>
      </c>
      <c r="O320">
        <v>0</v>
      </c>
      <c r="P320" t="s">
        <v>35</v>
      </c>
      <c r="Q320">
        <v>1</v>
      </c>
      <c r="R320">
        <v>0</v>
      </c>
      <c r="S320" t="s">
        <v>35</v>
      </c>
      <c r="T320">
        <v>12</v>
      </c>
      <c r="U320">
        <v>12</v>
      </c>
      <c r="V320">
        <v>3</v>
      </c>
      <c r="W320">
        <v>7</v>
      </c>
      <c r="X320">
        <v>11</v>
      </c>
      <c r="Y320">
        <v>10</v>
      </c>
      <c r="Z320">
        <v>6</v>
      </c>
      <c r="AA320">
        <v>9</v>
      </c>
      <c r="AB320">
        <v>3</v>
      </c>
      <c r="AC320">
        <v>2</v>
      </c>
      <c r="AD320">
        <v>0</v>
      </c>
      <c r="AE320">
        <v>0</v>
      </c>
    </row>
    <row r="321" spans="1:31" x14ac:dyDescent="0.25">
      <c r="A321" t="s">
        <v>31</v>
      </c>
      <c r="B321" s="2">
        <v>45763</v>
      </c>
      <c r="C321" t="s">
        <v>63</v>
      </c>
      <c r="D321" t="s">
        <v>46</v>
      </c>
      <c r="E321" t="s">
        <v>55</v>
      </c>
      <c r="F321">
        <v>1.5</v>
      </c>
      <c r="G321">
        <v>2</v>
      </c>
      <c r="H321">
        <v>59</v>
      </c>
      <c r="I321">
        <v>41</v>
      </c>
      <c r="J321">
        <v>575</v>
      </c>
      <c r="K321">
        <v>397</v>
      </c>
      <c r="L321">
        <v>481</v>
      </c>
      <c r="M321">
        <v>303</v>
      </c>
      <c r="N321">
        <v>5</v>
      </c>
      <c r="O321">
        <v>0</v>
      </c>
      <c r="P321" t="s">
        <v>35</v>
      </c>
      <c r="Q321">
        <v>4</v>
      </c>
      <c r="R321">
        <v>0</v>
      </c>
      <c r="S321" t="s">
        <v>35</v>
      </c>
      <c r="T321">
        <v>14</v>
      </c>
      <c r="U321">
        <v>11</v>
      </c>
      <c r="V321">
        <v>7</v>
      </c>
      <c r="W321">
        <v>4</v>
      </c>
      <c r="X321">
        <v>9</v>
      </c>
      <c r="Y321">
        <v>15</v>
      </c>
      <c r="Z321">
        <v>5</v>
      </c>
      <c r="AA321">
        <v>4</v>
      </c>
      <c r="AB321">
        <v>2</v>
      </c>
      <c r="AC321">
        <v>3</v>
      </c>
      <c r="AD321">
        <v>0</v>
      </c>
      <c r="AE321">
        <v>0</v>
      </c>
    </row>
    <row r="322" spans="1:31" x14ac:dyDescent="0.25">
      <c r="A322" t="s">
        <v>31</v>
      </c>
      <c r="B322" s="2">
        <v>45766</v>
      </c>
      <c r="C322" t="s">
        <v>41</v>
      </c>
      <c r="D322" t="s">
        <v>54</v>
      </c>
      <c r="E322" t="s">
        <v>45</v>
      </c>
      <c r="F322">
        <v>2.1</v>
      </c>
      <c r="G322">
        <v>1.4</v>
      </c>
      <c r="H322">
        <v>47</v>
      </c>
      <c r="I322">
        <v>53</v>
      </c>
      <c r="J322">
        <v>462</v>
      </c>
      <c r="K322">
        <v>527</v>
      </c>
      <c r="L322">
        <v>367</v>
      </c>
      <c r="M322">
        <v>433</v>
      </c>
      <c r="N322">
        <v>4</v>
      </c>
      <c r="O322">
        <v>2</v>
      </c>
      <c r="P322" t="s">
        <v>35</v>
      </c>
      <c r="Q322">
        <v>1</v>
      </c>
      <c r="R322">
        <v>1</v>
      </c>
      <c r="S322" t="s">
        <v>36</v>
      </c>
      <c r="T322">
        <v>16</v>
      </c>
      <c r="U322">
        <v>12</v>
      </c>
      <c r="V322">
        <v>8</v>
      </c>
      <c r="W322">
        <v>3</v>
      </c>
      <c r="X322">
        <v>7</v>
      </c>
      <c r="Y322">
        <v>11</v>
      </c>
      <c r="Z322">
        <v>4</v>
      </c>
      <c r="AA322">
        <v>8</v>
      </c>
      <c r="AB322">
        <v>3</v>
      </c>
      <c r="AC322">
        <v>3</v>
      </c>
      <c r="AD322">
        <v>0</v>
      </c>
      <c r="AE322">
        <v>1</v>
      </c>
    </row>
    <row r="323" spans="1:31" x14ac:dyDescent="0.25">
      <c r="A323" t="s">
        <v>31</v>
      </c>
      <c r="B323" s="2">
        <v>45766</v>
      </c>
      <c r="C323" t="s">
        <v>41</v>
      </c>
      <c r="D323" t="s">
        <v>55</v>
      </c>
      <c r="E323" t="s">
        <v>49</v>
      </c>
      <c r="F323">
        <v>0.4</v>
      </c>
      <c r="G323">
        <v>0.7</v>
      </c>
      <c r="H323">
        <v>29</v>
      </c>
      <c r="I323">
        <v>71</v>
      </c>
      <c r="J323">
        <v>249</v>
      </c>
      <c r="K323">
        <v>623</v>
      </c>
      <c r="L323">
        <v>151</v>
      </c>
      <c r="M323">
        <v>528</v>
      </c>
      <c r="N323">
        <v>0</v>
      </c>
      <c r="O323">
        <v>0</v>
      </c>
      <c r="P323" t="s">
        <v>36</v>
      </c>
      <c r="Q323">
        <v>0</v>
      </c>
      <c r="R323">
        <v>0</v>
      </c>
      <c r="S323" t="s">
        <v>36</v>
      </c>
      <c r="T323">
        <v>5</v>
      </c>
      <c r="U323">
        <v>15</v>
      </c>
      <c r="V323">
        <v>0</v>
      </c>
      <c r="W323">
        <v>4</v>
      </c>
      <c r="X323">
        <v>13</v>
      </c>
      <c r="Y323">
        <v>10</v>
      </c>
      <c r="Z323">
        <v>5</v>
      </c>
      <c r="AA323">
        <v>4</v>
      </c>
      <c r="AB323">
        <v>3</v>
      </c>
      <c r="AC323">
        <v>4</v>
      </c>
      <c r="AD323">
        <v>1</v>
      </c>
      <c r="AE323">
        <v>0</v>
      </c>
    </row>
    <row r="324" spans="1:31" x14ac:dyDescent="0.25">
      <c r="A324" t="s">
        <v>31</v>
      </c>
      <c r="B324" s="2">
        <v>45766</v>
      </c>
      <c r="C324" t="s">
        <v>41</v>
      </c>
      <c r="D324" t="s">
        <v>44</v>
      </c>
      <c r="E324" t="s">
        <v>58</v>
      </c>
      <c r="F324">
        <v>0.9</v>
      </c>
      <c r="G324">
        <v>2</v>
      </c>
      <c r="H324">
        <v>33</v>
      </c>
      <c r="I324">
        <v>67</v>
      </c>
      <c r="J324">
        <v>354</v>
      </c>
      <c r="K324">
        <v>711</v>
      </c>
      <c r="L324">
        <v>271</v>
      </c>
      <c r="M324">
        <v>620</v>
      </c>
      <c r="N324">
        <v>0</v>
      </c>
      <c r="O324">
        <v>2</v>
      </c>
      <c r="P324" t="s">
        <v>40</v>
      </c>
      <c r="Q324">
        <v>0</v>
      </c>
      <c r="R324">
        <v>0</v>
      </c>
      <c r="S324" t="s">
        <v>36</v>
      </c>
      <c r="T324">
        <v>8</v>
      </c>
      <c r="U324">
        <v>12</v>
      </c>
      <c r="V324">
        <v>3</v>
      </c>
      <c r="W324">
        <v>7</v>
      </c>
      <c r="X324">
        <v>7</v>
      </c>
      <c r="Y324">
        <v>6</v>
      </c>
      <c r="Z324">
        <v>2</v>
      </c>
      <c r="AA324">
        <v>5</v>
      </c>
      <c r="AB324">
        <v>4</v>
      </c>
      <c r="AC324">
        <v>0</v>
      </c>
      <c r="AD324">
        <v>0</v>
      </c>
      <c r="AE324">
        <v>0</v>
      </c>
    </row>
    <row r="325" spans="1:31" x14ac:dyDescent="0.25">
      <c r="A325" t="s">
        <v>31</v>
      </c>
      <c r="B325" s="2">
        <v>45766</v>
      </c>
      <c r="C325" t="s">
        <v>41</v>
      </c>
      <c r="D325" t="s">
        <v>51</v>
      </c>
      <c r="E325" t="s">
        <v>47</v>
      </c>
      <c r="F325">
        <v>0.9</v>
      </c>
      <c r="G325">
        <v>0.6</v>
      </c>
      <c r="H325">
        <v>52</v>
      </c>
      <c r="I325">
        <v>48</v>
      </c>
      <c r="J325">
        <v>523</v>
      </c>
      <c r="K325">
        <v>488</v>
      </c>
      <c r="L325">
        <v>462</v>
      </c>
      <c r="M325">
        <v>408</v>
      </c>
      <c r="N325">
        <v>1</v>
      </c>
      <c r="O325">
        <v>1</v>
      </c>
      <c r="P325" t="s">
        <v>36</v>
      </c>
      <c r="Q325">
        <v>0</v>
      </c>
      <c r="R325">
        <v>0</v>
      </c>
      <c r="S325" t="s">
        <v>36</v>
      </c>
      <c r="T325">
        <v>12</v>
      </c>
      <c r="U325">
        <v>15</v>
      </c>
      <c r="V325">
        <v>4</v>
      </c>
      <c r="W325">
        <v>4</v>
      </c>
      <c r="X325">
        <v>14</v>
      </c>
      <c r="Y325">
        <v>13</v>
      </c>
      <c r="Z325">
        <v>2</v>
      </c>
      <c r="AA325">
        <v>5</v>
      </c>
      <c r="AB325">
        <v>2</v>
      </c>
      <c r="AC325">
        <v>1</v>
      </c>
      <c r="AD325">
        <v>0</v>
      </c>
      <c r="AE325">
        <v>0</v>
      </c>
    </row>
    <row r="326" spans="1:31" x14ac:dyDescent="0.25">
      <c r="A326" t="s">
        <v>31</v>
      </c>
      <c r="B326" s="2">
        <v>45766</v>
      </c>
      <c r="C326" t="s">
        <v>50</v>
      </c>
      <c r="D326" t="s">
        <v>52</v>
      </c>
      <c r="E326" t="s">
        <v>46</v>
      </c>
      <c r="F326">
        <v>2.2000000000000002</v>
      </c>
      <c r="G326">
        <v>1</v>
      </c>
      <c r="H326">
        <v>48</v>
      </c>
      <c r="I326">
        <v>52</v>
      </c>
      <c r="J326">
        <v>434</v>
      </c>
      <c r="K326">
        <v>467</v>
      </c>
      <c r="L326">
        <v>358</v>
      </c>
      <c r="M326">
        <v>387</v>
      </c>
      <c r="N326">
        <v>4</v>
      </c>
      <c r="O326">
        <v>1</v>
      </c>
      <c r="P326" t="s">
        <v>35</v>
      </c>
      <c r="Q326">
        <v>1</v>
      </c>
      <c r="R326">
        <v>1</v>
      </c>
      <c r="S326" t="s">
        <v>36</v>
      </c>
      <c r="T326">
        <v>23</v>
      </c>
      <c r="U326">
        <v>10</v>
      </c>
      <c r="V326">
        <v>9</v>
      </c>
      <c r="W326">
        <v>3</v>
      </c>
      <c r="X326">
        <v>9</v>
      </c>
      <c r="Y326">
        <v>12</v>
      </c>
      <c r="Z326">
        <v>7</v>
      </c>
      <c r="AA326">
        <v>7</v>
      </c>
      <c r="AB326">
        <v>1</v>
      </c>
      <c r="AC326">
        <v>3</v>
      </c>
      <c r="AD326">
        <v>0</v>
      </c>
      <c r="AE326">
        <v>0</v>
      </c>
    </row>
    <row r="327" spans="1:31" x14ac:dyDescent="0.25">
      <c r="A327" t="s">
        <v>31</v>
      </c>
      <c r="B327" s="2">
        <v>45767</v>
      </c>
      <c r="C327" t="s">
        <v>53</v>
      </c>
      <c r="D327" t="s">
        <v>34</v>
      </c>
      <c r="E327" t="s">
        <v>57</v>
      </c>
      <c r="F327">
        <v>0.3</v>
      </c>
      <c r="G327">
        <v>0.9</v>
      </c>
      <c r="H327">
        <v>41</v>
      </c>
      <c r="I327">
        <v>59</v>
      </c>
      <c r="J327">
        <v>397</v>
      </c>
      <c r="K327">
        <v>578</v>
      </c>
      <c r="L327">
        <v>310</v>
      </c>
      <c r="M327">
        <v>492</v>
      </c>
      <c r="N327">
        <v>1</v>
      </c>
      <c r="O327">
        <v>2</v>
      </c>
      <c r="P327" t="s">
        <v>40</v>
      </c>
      <c r="Q327">
        <v>1</v>
      </c>
      <c r="R327">
        <v>0</v>
      </c>
      <c r="S327" t="s">
        <v>35</v>
      </c>
      <c r="T327">
        <v>6</v>
      </c>
      <c r="U327">
        <v>13</v>
      </c>
      <c r="V327">
        <v>1</v>
      </c>
      <c r="W327">
        <v>8</v>
      </c>
      <c r="X327">
        <v>13</v>
      </c>
      <c r="Y327">
        <v>9</v>
      </c>
      <c r="Z327">
        <v>6</v>
      </c>
      <c r="AA327">
        <v>4</v>
      </c>
      <c r="AB327">
        <v>1</v>
      </c>
      <c r="AC327">
        <v>3</v>
      </c>
      <c r="AD327">
        <v>0</v>
      </c>
      <c r="AE327">
        <v>0</v>
      </c>
    </row>
    <row r="328" spans="1:31" x14ac:dyDescent="0.25">
      <c r="A328" t="s">
        <v>31</v>
      </c>
      <c r="B328" s="2">
        <v>45767</v>
      </c>
      <c r="C328" t="s">
        <v>53</v>
      </c>
      <c r="D328" t="s">
        <v>38</v>
      </c>
      <c r="E328" t="s">
        <v>42</v>
      </c>
      <c r="F328">
        <v>0.2</v>
      </c>
      <c r="G328">
        <v>2.4</v>
      </c>
      <c r="H328">
        <v>25</v>
      </c>
      <c r="I328">
        <v>75</v>
      </c>
      <c r="J328">
        <v>268</v>
      </c>
      <c r="K328">
        <v>790</v>
      </c>
      <c r="L328">
        <v>211</v>
      </c>
      <c r="M328">
        <v>707</v>
      </c>
      <c r="N328">
        <v>0</v>
      </c>
      <c r="O328">
        <v>4</v>
      </c>
      <c r="P328" t="s">
        <v>40</v>
      </c>
      <c r="Q328">
        <v>0</v>
      </c>
      <c r="R328">
        <v>2</v>
      </c>
      <c r="S328" t="s">
        <v>40</v>
      </c>
      <c r="T328">
        <v>4</v>
      </c>
      <c r="U328">
        <v>24</v>
      </c>
      <c r="V328">
        <v>0</v>
      </c>
      <c r="W328">
        <v>7</v>
      </c>
      <c r="X328">
        <v>10</v>
      </c>
      <c r="Y328">
        <v>7</v>
      </c>
      <c r="Z328">
        <v>0</v>
      </c>
      <c r="AA328">
        <v>12</v>
      </c>
      <c r="AB328">
        <v>0</v>
      </c>
      <c r="AC328">
        <v>0</v>
      </c>
      <c r="AD328">
        <v>1</v>
      </c>
      <c r="AE328">
        <v>0</v>
      </c>
    </row>
    <row r="329" spans="1:31" x14ac:dyDescent="0.25">
      <c r="A329" t="s">
        <v>31</v>
      </c>
      <c r="B329" s="2">
        <v>45767</v>
      </c>
      <c r="C329" t="s">
        <v>53</v>
      </c>
      <c r="D329" t="s">
        <v>33</v>
      </c>
      <c r="E329" t="s">
        <v>43</v>
      </c>
      <c r="F329">
        <v>1.3</v>
      </c>
      <c r="G329">
        <v>0.2</v>
      </c>
      <c r="H329">
        <v>59</v>
      </c>
      <c r="I329">
        <v>41</v>
      </c>
      <c r="J329">
        <v>603</v>
      </c>
      <c r="K329">
        <v>415</v>
      </c>
      <c r="L329">
        <v>512</v>
      </c>
      <c r="M329">
        <v>332</v>
      </c>
      <c r="N329">
        <v>0</v>
      </c>
      <c r="O329">
        <v>1</v>
      </c>
      <c r="P329" t="s">
        <v>40</v>
      </c>
      <c r="Q329">
        <v>0</v>
      </c>
      <c r="R329">
        <v>0</v>
      </c>
      <c r="S329" t="s">
        <v>36</v>
      </c>
      <c r="T329">
        <v>12</v>
      </c>
      <c r="U329">
        <v>4</v>
      </c>
      <c r="V329">
        <v>2</v>
      </c>
      <c r="W329">
        <v>2</v>
      </c>
      <c r="X329">
        <v>11</v>
      </c>
      <c r="Y329">
        <v>18</v>
      </c>
      <c r="Z329">
        <v>9</v>
      </c>
      <c r="AA329">
        <v>2</v>
      </c>
      <c r="AB329">
        <v>2</v>
      </c>
      <c r="AC329">
        <v>3</v>
      </c>
      <c r="AD329">
        <v>0</v>
      </c>
      <c r="AE329">
        <v>0</v>
      </c>
    </row>
    <row r="330" spans="1:31" x14ac:dyDescent="0.25">
      <c r="A330" t="s">
        <v>31</v>
      </c>
      <c r="B330" s="2">
        <v>45767</v>
      </c>
      <c r="C330" t="s">
        <v>56</v>
      </c>
      <c r="D330" t="s">
        <v>59</v>
      </c>
      <c r="E330" t="s">
        <v>39</v>
      </c>
      <c r="F330">
        <v>0.3</v>
      </c>
      <c r="G330">
        <v>2.5</v>
      </c>
      <c r="H330">
        <v>42</v>
      </c>
      <c r="I330">
        <v>58</v>
      </c>
      <c r="J330">
        <v>413</v>
      </c>
      <c r="K330">
        <v>562</v>
      </c>
      <c r="L330">
        <v>313</v>
      </c>
      <c r="M330">
        <v>467</v>
      </c>
      <c r="N330">
        <v>0</v>
      </c>
      <c r="O330">
        <v>1</v>
      </c>
      <c r="P330" t="s">
        <v>40</v>
      </c>
      <c r="Q330">
        <v>0</v>
      </c>
      <c r="R330">
        <v>0</v>
      </c>
      <c r="S330" t="s">
        <v>36</v>
      </c>
      <c r="T330">
        <v>5</v>
      </c>
      <c r="U330">
        <v>28</v>
      </c>
      <c r="V330">
        <v>0</v>
      </c>
      <c r="W330">
        <v>10</v>
      </c>
      <c r="X330">
        <v>11</v>
      </c>
      <c r="Y330">
        <v>7</v>
      </c>
      <c r="Z330">
        <v>1</v>
      </c>
      <c r="AA330">
        <v>13</v>
      </c>
      <c r="AB330">
        <v>1</v>
      </c>
      <c r="AC330">
        <v>2</v>
      </c>
      <c r="AD330">
        <v>0</v>
      </c>
      <c r="AE330">
        <v>0</v>
      </c>
    </row>
    <row r="331" spans="1:31" x14ac:dyDescent="0.25">
      <c r="A331" t="s">
        <v>31</v>
      </c>
      <c r="B331" s="2">
        <v>45768</v>
      </c>
      <c r="C331" t="s">
        <v>32</v>
      </c>
      <c r="D331" t="s">
        <v>60</v>
      </c>
      <c r="E331" t="s">
        <v>48</v>
      </c>
      <c r="F331">
        <v>2.1</v>
      </c>
      <c r="G331">
        <v>0.5</v>
      </c>
      <c r="H331">
        <v>69</v>
      </c>
      <c r="I331">
        <v>31</v>
      </c>
      <c r="J331">
        <v>607</v>
      </c>
      <c r="K331">
        <v>275</v>
      </c>
      <c r="L331">
        <v>508</v>
      </c>
      <c r="M331">
        <v>185</v>
      </c>
      <c r="N331">
        <v>1</v>
      </c>
      <c r="O331">
        <v>2</v>
      </c>
      <c r="P331" t="s">
        <v>40</v>
      </c>
      <c r="Q331">
        <v>0</v>
      </c>
      <c r="R331">
        <v>2</v>
      </c>
      <c r="S331" t="s">
        <v>40</v>
      </c>
      <c r="T331">
        <v>22</v>
      </c>
      <c r="U331">
        <v>4</v>
      </c>
      <c r="V331">
        <v>6</v>
      </c>
      <c r="W331">
        <v>3</v>
      </c>
      <c r="X331">
        <v>11</v>
      </c>
      <c r="Y331">
        <v>12</v>
      </c>
      <c r="Z331">
        <v>7</v>
      </c>
      <c r="AA331">
        <v>1</v>
      </c>
      <c r="AB331">
        <v>1</v>
      </c>
      <c r="AC331">
        <v>4</v>
      </c>
      <c r="AD331">
        <v>0</v>
      </c>
      <c r="AE331">
        <v>0</v>
      </c>
    </row>
    <row r="332" spans="1:31" x14ac:dyDescent="0.25">
      <c r="A332" t="s">
        <v>31</v>
      </c>
      <c r="B332" s="2">
        <v>45769</v>
      </c>
      <c r="C332" t="s">
        <v>32</v>
      </c>
      <c r="D332" t="s">
        <v>58</v>
      </c>
      <c r="E332" t="s">
        <v>52</v>
      </c>
      <c r="F332">
        <v>1.3</v>
      </c>
      <c r="G332">
        <v>1.8</v>
      </c>
      <c r="H332">
        <v>61</v>
      </c>
      <c r="I332">
        <v>39</v>
      </c>
      <c r="J332">
        <v>536</v>
      </c>
      <c r="K332">
        <v>342</v>
      </c>
      <c r="L332">
        <v>466</v>
      </c>
      <c r="M332">
        <v>272</v>
      </c>
      <c r="N332">
        <v>2</v>
      </c>
      <c r="O332">
        <v>1</v>
      </c>
      <c r="P332" t="s">
        <v>35</v>
      </c>
      <c r="Q332">
        <v>1</v>
      </c>
      <c r="R332">
        <v>1</v>
      </c>
      <c r="S332" t="s">
        <v>36</v>
      </c>
      <c r="T332">
        <v>14</v>
      </c>
      <c r="U332">
        <v>7</v>
      </c>
      <c r="V332">
        <v>6</v>
      </c>
      <c r="W332">
        <v>3</v>
      </c>
      <c r="X332">
        <v>9</v>
      </c>
      <c r="Y332">
        <v>10</v>
      </c>
      <c r="Z332">
        <v>10</v>
      </c>
      <c r="AA332">
        <v>2</v>
      </c>
      <c r="AB332">
        <v>3</v>
      </c>
      <c r="AC332">
        <v>3</v>
      </c>
      <c r="AD332">
        <v>0</v>
      </c>
      <c r="AE332">
        <v>0</v>
      </c>
    </row>
    <row r="333" spans="1:31" x14ac:dyDescent="0.25">
      <c r="A333" t="s">
        <v>31</v>
      </c>
      <c r="B333" s="2">
        <v>45770</v>
      </c>
      <c r="C333" t="s">
        <v>32</v>
      </c>
      <c r="D333" t="s">
        <v>42</v>
      </c>
      <c r="E333" t="s">
        <v>55</v>
      </c>
      <c r="F333">
        <v>1.2</v>
      </c>
      <c r="G333">
        <v>1.7</v>
      </c>
      <c r="H333">
        <v>67</v>
      </c>
      <c r="I333">
        <v>33</v>
      </c>
      <c r="J333">
        <v>745</v>
      </c>
      <c r="K333">
        <v>367</v>
      </c>
      <c r="L333">
        <v>678</v>
      </c>
      <c r="M333">
        <v>297</v>
      </c>
      <c r="N333">
        <v>2</v>
      </c>
      <c r="O333">
        <v>2</v>
      </c>
      <c r="P333" t="s">
        <v>36</v>
      </c>
      <c r="Q333">
        <v>2</v>
      </c>
      <c r="R333">
        <v>1</v>
      </c>
      <c r="S333" t="s">
        <v>35</v>
      </c>
      <c r="T333">
        <v>12</v>
      </c>
      <c r="U333">
        <v>15</v>
      </c>
      <c r="V333">
        <v>6</v>
      </c>
      <c r="W333">
        <v>4</v>
      </c>
      <c r="X333">
        <v>4</v>
      </c>
      <c r="Y333">
        <v>6</v>
      </c>
      <c r="Z333">
        <v>3</v>
      </c>
      <c r="AA333">
        <v>6</v>
      </c>
      <c r="AB333">
        <v>1</v>
      </c>
      <c r="AC333">
        <v>1</v>
      </c>
      <c r="AD333">
        <v>0</v>
      </c>
      <c r="AE333">
        <v>0</v>
      </c>
    </row>
    <row r="334" spans="1:31" x14ac:dyDescent="0.25">
      <c r="A334" t="s">
        <v>31</v>
      </c>
      <c r="B334" s="2">
        <v>45773</v>
      </c>
      <c r="C334" t="s">
        <v>37</v>
      </c>
      <c r="D334" t="s">
        <v>57</v>
      </c>
      <c r="E334" t="s">
        <v>44</v>
      </c>
      <c r="F334">
        <v>0.8</v>
      </c>
      <c r="G334">
        <v>0.4</v>
      </c>
      <c r="H334">
        <v>55</v>
      </c>
      <c r="I334">
        <v>45</v>
      </c>
      <c r="J334">
        <v>554</v>
      </c>
      <c r="K334">
        <v>460</v>
      </c>
      <c r="L334">
        <v>464</v>
      </c>
      <c r="M334">
        <v>378</v>
      </c>
      <c r="N334">
        <v>1</v>
      </c>
      <c r="O334">
        <v>0</v>
      </c>
      <c r="P334" t="s">
        <v>35</v>
      </c>
      <c r="Q334">
        <v>1</v>
      </c>
      <c r="R334">
        <v>0</v>
      </c>
      <c r="S334" t="s">
        <v>35</v>
      </c>
      <c r="T334">
        <v>10</v>
      </c>
      <c r="U334">
        <v>6</v>
      </c>
      <c r="V334">
        <v>7</v>
      </c>
      <c r="W334">
        <v>3</v>
      </c>
      <c r="X334">
        <v>11</v>
      </c>
      <c r="Y334">
        <v>11</v>
      </c>
      <c r="Z334">
        <v>10</v>
      </c>
      <c r="AA334">
        <v>2</v>
      </c>
      <c r="AB334">
        <v>0</v>
      </c>
      <c r="AC334">
        <v>0</v>
      </c>
      <c r="AD334">
        <v>0</v>
      </c>
      <c r="AE334">
        <v>0</v>
      </c>
    </row>
    <row r="335" spans="1:31" x14ac:dyDescent="0.25">
      <c r="A335" t="s">
        <v>31</v>
      </c>
      <c r="B335" s="2">
        <v>45773</v>
      </c>
      <c r="C335" t="s">
        <v>41</v>
      </c>
      <c r="D335" t="s">
        <v>45</v>
      </c>
      <c r="E335" t="s">
        <v>51</v>
      </c>
      <c r="F335">
        <v>1.3</v>
      </c>
      <c r="G335">
        <v>1.3</v>
      </c>
      <c r="H335">
        <v>53</v>
      </c>
      <c r="I335">
        <v>47</v>
      </c>
      <c r="J335">
        <v>565</v>
      </c>
      <c r="K335">
        <v>511</v>
      </c>
      <c r="L335">
        <v>466</v>
      </c>
      <c r="M335">
        <v>441</v>
      </c>
      <c r="N335">
        <v>3</v>
      </c>
      <c r="O335">
        <v>2</v>
      </c>
      <c r="P335" t="s">
        <v>35</v>
      </c>
      <c r="Q335">
        <v>1</v>
      </c>
      <c r="R335">
        <v>0</v>
      </c>
      <c r="S335" t="s">
        <v>35</v>
      </c>
      <c r="T335">
        <v>16</v>
      </c>
      <c r="U335">
        <v>12</v>
      </c>
      <c r="V335">
        <v>9</v>
      </c>
      <c r="W335">
        <v>4</v>
      </c>
      <c r="X335">
        <v>7</v>
      </c>
      <c r="Y335">
        <v>9</v>
      </c>
      <c r="Z335">
        <v>8</v>
      </c>
      <c r="AA335">
        <v>1</v>
      </c>
      <c r="AB335">
        <v>1</v>
      </c>
      <c r="AC335">
        <v>1</v>
      </c>
      <c r="AD335">
        <v>0</v>
      </c>
      <c r="AE335">
        <v>0</v>
      </c>
    </row>
    <row r="336" spans="1:31" x14ac:dyDescent="0.25">
      <c r="A336" t="s">
        <v>31</v>
      </c>
      <c r="B336" s="2">
        <v>45773</v>
      </c>
      <c r="C336" t="s">
        <v>41</v>
      </c>
      <c r="D336" t="s">
        <v>46</v>
      </c>
      <c r="E336" t="s">
        <v>38</v>
      </c>
      <c r="F336">
        <v>2.4</v>
      </c>
      <c r="G336">
        <v>0.1</v>
      </c>
      <c r="H336">
        <v>77</v>
      </c>
      <c r="I336">
        <v>23</v>
      </c>
      <c r="J336">
        <v>698</v>
      </c>
      <c r="K336">
        <v>206</v>
      </c>
      <c r="L336">
        <v>609</v>
      </c>
      <c r="M336">
        <v>134</v>
      </c>
      <c r="N336">
        <v>3</v>
      </c>
      <c r="O336">
        <v>0</v>
      </c>
      <c r="P336" t="s">
        <v>35</v>
      </c>
      <c r="Q336">
        <v>1</v>
      </c>
      <c r="R336">
        <v>0</v>
      </c>
      <c r="S336" t="s">
        <v>35</v>
      </c>
      <c r="T336">
        <v>25</v>
      </c>
      <c r="U336">
        <v>4</v>
      </c>
      <c r="V336">
        <v>5</v>
      </c>
      <c r="W336">
        <v>0</v>
      </c>
      <c r="X336">
        <v>9</v>
      </c>
      <c r="Y336">
        <v>9</v>
      </c>
      <c r="Z336">
        <v>11</v>
      </c>
      <c r="AA336">
        <v>2</v>
      </c>
      <c r="AB336">
        <v>1</v>
      </c>
      <c r="AC336">
        <v>2</v>
      </c>
      <c r="AD336">
        <v>0</v>
      </c>
      <c r="AE336">
        <v>1</v>
      </c>
    </row>
    <row r="337" spans="1:31" x14ac:dyDescent="0.25">
      <c r="A337" t="s">
        <v>31</v>
      </c>
      <c r="B337" s="2">
        <v>45773</v>
      </c>
      <c r="C337" t="s">
        <v>41</v>
      </c>
      <c r="D337" t="s">
        <v>47</v>
      </c>
      <c r="E337" t="s">
        <v>34</v>
      </c>
      <c r="F337">
        <v>0.6</v>
      </c>
      <c r="G337">
        <v>2.4</v>
      </c>
      <c r="H337">
        <v>35</v>
      </c>
      <c r="I337">
        <v>65</v>
      </c>
      <c r="J337">
        <v>338</v>
      </c>
      <c r="K337">
        <v>622</v>
      </c>
      <c r="L337">
        <v>255</v>
      </c>
      <c r="M337">
        <v>517</v>
      </c>
      <c r="N337">
        <v>1</v>
      </c>
      <c r="O337">
        <v>2</v>
      </c>
      <c r="P337" t="s">
        <v>40</v>
      </c>
      <c r="Q337">
        <v>1</v>
      </c>
      <c r="R337">
        <v>0</v>
      </c>
      <c r="S337" t="s">
        <v>35</v>
      </c>
      <c r="T337">
        <v>7</v>
      </c>
      <c r="U337">
        <v>26</v>
      </c>
      <c r="V337">
        <v>3</v>
      </c>
      <c r="W337">
        <v>5</v>
      </c>
      <c r="X337">
        <v>10</v>
      </c>
      <c r="Y337">
        <v>12</v>
      </c>
      <c r="Z337">
        <v>0</v>
      </c>
      <c r="AA337">
        <v>13</v>
      </c>
      <c r="AB337">
        <v>1</v>
      </c>
      <c r="AC337">
        <v>1</v>
      </c>
      <c r="AD337">
        <v>0</v>
      </c>
      <c r="AE337">
        <v>0</v>
      </c>
    </row>
    <row r="338" spans="1:31" x14ac:dyDescent="0.25">
      <c r="A338" t="s">
        <v>31</v>
      </c>
      <c r="B338" s="2">
        <v>45773</v>
      </c>
      <c r="C338" t="s">
        <v>41</v>
      </c>
      <c r="D338" t="s">
        <v>43</v>
      </c>
      <c r="E338" t="s">
        <v>59</v>
      </c>
      <c r="F338">
        <v>2</v>
      </c>
      <c r="G338">
        <v>1.1000000000000001</v>
      </c>
      <c r="H338">
        <v>56</v>
      </c>
      <c r="I338">
        <v>44</v>
      </c>
      <c r="J338">
        <v>651</v>
      </c>
      <c r="K338">
        <v>510</v>
      </c>
      <c r="L338">
        <v>567</v>
      </c>
      <c r="M338">
        <v>424</v>
      </c>
      <c r="N338">
        <v>3</v>
      </c>
      <c r="O338">
        <v>0</v>
      </c>
      <c r="P338" t="s">
        <v>35</v>
      </c>
      <c r="Q338">
        <v>1</v>
      </c>
      <c r="R338">
        <v>0</v>
      </c>
      <c r="S338" t="s">
        <v>35</v>
      </c>
      <c r="T338">
        <v>20</v>
      </c>
      <c r="U338">
        <v>8</v>
      </c>
      <c r="V338">
        <v>6</v>
      </c>
      <c r="W338">
        <v>2</v>
      </c>
      <c r="X338">
        <v>7</v>
      </c>
      <c r="Y338">
        <v>17</v>
      </c>
      <c r="Z338">
        <v>4</v>
      </c>
      <c r="AA338">
        <v>2</v>
      </c>
      <c r="AB338">
        <v>1</v>
      </c>
      <c r="AC338">
        <v>4</v>
      </c>
      <c r="AD338">
        <v>0</v>
      </c>
      <c r="AE338">
        <v>0</v>
      </c>
    </row>
    <row r="339" spans="1:31" x14ac:dyDescent="0.25">
      <c r="A339" t="s">
        <v>31</v>
      </c>
      <c r="B339" s="2">
        <v>45774</v>
      </c>
      <c r="C339" t="s">
        <v>53</v>
      </c>
      <c r="D339" t="s">
        <v>49</v>
      </c>
      <c r="E339" t="s">
        <v>33</v>
      </c>
      <c r="F339">
        <v>0.5</v>
      </c>
      <c r="G339">
        <v>2.2999999999999998</v>
      </c>
      <c r="H339">
        <v>39</v>
      </c>
      <c r="I339">
        <v>61</v>
      </c>
      <c r="J339">
        <v>335</v>
      </c>
      <c r="K339">
        <v>522</v>
      </c>
      <c r="L339">
        <v>235</v>
      </c>
      <c r="M339">
        <v>416</v>
      </c>
      <c r="N339">
        <v>1</v>
      </c>
      <c r="O339">
        <v>1</v>
      </c>
      <c r="P339" t="s">
        <v>36</v>
      </c>
      <c r="Q339">
        <v>1</v>
      </c>
      <c r="R339">
        <v>0</v>
      </c>
      <c r="S339" t="s">
        <v>35</v>
      </c>
      <c r="T339">
        <v>8</v>
      </c>
      <c r="U339">
        <v>25</v>
      </c>
      <c r="V339">
        <v>1</v>
      </c>
      <c r="W339">
        <v>6</v>
      </c>
      <c r="X339">
        <v>11</v>
      </c>
      <c r="Y339">
        <v>12</v>
      </c>
      <c r="Z339">
        <v>5</v>
      </c>
      <c r="AA339">
        <v>10</v>
      </c>
      <c r="AB339">
        <v>4</v>
      </c>
      <c r="AC339">
        <v>2</v>
      </c>
      <c r="AD339">
        <v>1</v>
      </c>
      <c r="AE339">
        <v>0</v>
      </c>
    </row>
    <row r="340" spans="1:31" x14ac:dyDescent="0.25">
      <c r="A340" t="s">
        <v>31</v>
      </c>
      <c r="B340" s="2">
        <v>45774</v>
      </c>
      <c r="C340" t="s">
        <v>56</v>
      </c>
      <c r="D340" t="s">
        <v>39</v>
      </c>
      <c r="E340" t="s">
        <v>60</v>
      </c>
      <c r="F340">
        <v>2.2000000000000002</v>
      </c>
      <c r="G340">
        <v>0.5</v>
      </c>
      <c r="H340">
        <v>61</v>
      </c>
      <c r="I340">
        <v>39</v>
      </c>
      <c r="J340">
        <v>551</v>
      </c>
      <c r="K340">
        <v>359</v>
      </c>
      <c r="L340">
        <v>462</v>
      </c>
      <c r="M340">
        <v>260</v>
      </c>
      <c r="N340">
        <v>5</v>
      </c>
      <c r="O340">
        <v>1</v>
      </c>
      <c r="P340" t="s">
        <v>35</v>
      </c>
      <c r="Q340">
        <v>3</v>
      </c>
      <c r="R340">
        <v>1</v>
      </c>
      <c r="S340" t="s">
        <v>35</v>
      </c>
      <c r="T340">
        <v>25</v>
      </c>
      <c r="U340">
        <v>8</v>
      </c>
      <c r="V340">
        <v>8</v>
      </c>
      <c r="W340">
        <v>3</v>
      </c>
      <c r="X340">
        <v>16</v>
      </c>
      <c r="Y340">
        <v>9</v>
      </c>
      <c r="Z340">
        <v>8</v>
      </c>
      <c r="AA340">
        <v>2</v>
      </c>
      <c r="AB340">
        <v>2</v>
      </c>
      <c r="AC340">
        <v>1</v>
      </c>
      <c r="AD340">
        <v>0</v>
      </c>
      <c r="AE340">
        <v>0</v>
      </c>
    </row>
    <row r="341" spans="1:31" x14ac:dyDescent="0.25">
      <c r="A341" t="s">
        <v>31</v>
      </c>
      <c r="B341" s="2">
        <v>45778</v>
      </c>
      <c r="C341" t="s">
        <v>63</v>
      </c>
      <c r="D341" t="s">
        <v>48</v>
      </c>
      <c r="E341" t="s">
        <v>54</v>
      </c>
      <c r="F341">
        <v>0.9</v>
      </c>
      <c r="G341">
        <v>1.3</v>
      </c>
      <c r="H341">
        <v>55</v>
      </c>
      <c r="I341">
        <v>45</v>
      </c>
      <c r="J341">
        <v>437</v>
      </c>
      <c r="K341">
        <v>353</v>
      </c>
      <c r="L341">
        <v>331</v>
      </c>
      <c r="M341">
        <v>264</v>
      </c>
      <c r="N341">
        <v>0</v>
      </c>
      <c r="O341">
        <v>2</v>
      </c>
      <c r="P341" t="s">
        <v>40</v>
      </c>
      <c r="Q341">
        <v>0</v>
      </c>
      <c r="R341">
        <v>1</v>
      </c>
      <c r="S341" t="s">
        <v>40</v>
      </c>
      <c r="T341">
        <v>14</v>
      </c>
      <c r="U341">
        <v>11</v>
      </c>
      <c r="V341">
        <v>5</v>
      </c>
      <c r="W341">
        <v>3</v>
      </c>
      <c r="X341">
        <v>10</v>
      </c>
      <c r="Y341">
        <v>12</v>
      </c>
      <c r="Z341">
        <v>4</v>
      </c>
      <c r="AA341">
        <v>5</v>
      </c>
      <c r="AB341">
        <v>3</v>
      </c>
      <c r="AC341">
        <v>5</v>
      </c>
      <c r="AD341">
        <v>0</v>
      </c>
      <c r="AE341">
        <v>0</v>
      </c>
    </row>
    <row r="342" spans="1:31" x14ac:dyDescent="0.25">
      <c r="A342" t="s">
        <v>31</v>
      </c>
      <c r="B342" s="2">
        <v>45779</v>
      </c>
      <c r="C342" t="s">
        <v>32</v>
      </c>
      <c r="D342" t="s">
        <v>58</v>
      </c>
      <c r="E342" t="s">
        <v>43</v>
      </c>
      <c r="F342">
        <v>0.7</v>
      </c>
      <c r="G342">
        <v>0.4</v>
      </c>
      <c r="H342">
        <v>63</v>
      </c>
      <c r="I342">
        <v>37</v>
      </c>
      <c r="J342">
        <v>724</v>
      </c>
      <c r="K342">
        <v>417</v>
      </c>
      <c r="L342">
        <v>645</v>
      </c>
      <c r="M342">
        <v>342</v>
      </c>
      <c r="N342">
        <v>1</v>
      </c>
      <c r="O342">
        <v>0</v>
      </c>
      <c r="P342" t="s">
        <v>35</v>
      </c>
      <c r="Q342">
        <v>1</v>
      </c>
      <c r="R342">
        <v>0</v>
      </c>
      <c r="S342" t="s">
        <v>35</v>
      </c>
      <c r="T342">
        <v>9</v>
      </c>
      <c r="U342">
        <v>6</v>
      </c>
      <c r="V342">
        <v>2</v>
      </c>
      <c r="W342">
        <v>1</v>
      </c>
      <c r="X342">
        <v>7</v>
      </c>
      <c r="Y342">
        <v>11</v>
      </c>
      <c r="Z342">
        <v>4</v>
      </c>
      <c r="AA342">
        <v>5</v>
      </c>
      <c r="AB342">
        <v>0</v>
      </c>
      <c r="AC342">
        <v>0</v>
      </c>
      <c r="AD342">
        <v>0</v>
      </c>
      <c r="AE342">
        <v>0</v>
      </c>
    </row>
    <row r="343" spans="1:31" x14ac:dyDescent="0.25">
      <c r="A343" t="s">
        <v>31</v>
      </c>
      <c r="B343" s="2">
        <v>45780</v>
      </c>
      <c r="C343" t="s">
        <v>37</v>
      </c>
      <c r="D343" t="s">
        <v>52</v>
      </c>
      <c r="E343" t="s">
        <v>34</v>
      </c>
      <c r="F343">
        <v>1</v>
      </c>
      <c r="G343">
        <v>0.9</v>
      </c>
      <c r="H343">
        <v>52</v>
      </c>
      <c r="I343">
        <v>48</v>
      </c>
      <c r="J343">
        <v>470</v>
      </c>
      <c r="K343">
        <v>439</v>
      </c>
      <c r="L343">
        <v>402</v>
      </c>
      <c r="M343">
        <v>375</v>
      </c>
      <c r="N343">
        <v>1</v>
      </c>
      <c r="O343">
        <v>0</v>
      </c>
      <c r="P343" t="s">
        <v>35</v>
      </c>
      <c r="Q343">
        <v>1</v>
      </c>
      <c r="R343">
        <v>0</v>
      </c>
      <c r="S343" t="s">
        <v>35</v>
      </c>
      <c r="T343">
        <v>10</v>
      </c>
      <c r="U343">
        <v>11</v>
      </c>
      <c r="V343">
        <v>3</v>
      </c>
      <c r="W343">
        <v>3</v>
      </c>
      <c r="X343">
        <v>6</v>
      </c>
      <c r="Y343">
        <v>17</v>
      </c>
      <c r="Z343">
        <v>5</v>
      </c>
      <c r="AA343">
        <v>3</v>
      </c>
      <c r="AB343">
        <v>0</v>
      </c>
      <c r="AC343">
        <v>5</v>
      </c>
      <c r="AD343">
        <v>0</v>
      </c>
      <c r="AE343">
        <v>0</v>
      </c>
    </row>
    <row r="344" spans="1:31" x14ac:dyDescent="0.25">
      <c r="A344" t="s">
        <v>31</v>
      </c>
      <c r="B344" s="2">
        <v>45780</v>
      </c>
      <c r="C344" t="s">
        <v>41</v>
      </c>
      <c r="D344" t="s">
        <v>44</v>
      </c>
      <c r="E344" t="s">
        <v>38</v>
      </c>
      <c r="F344">
        <v>0.6</v>
      </c>
      <c r="G344">
        <v>0.8</v>
      </c>
      <c r="H344">
        <v>58</v>
      </c>
      <c r="I344">
        <v>42</v>
      </c>
      <c r="J344">
        <v>536</v>
      </c>
      <c r="K344">
        <v>390</v>
      </c>
      <c r="L344">
        <v>448</v>
      </c>
      <c r="M344">
        <v>323</v>
      </c>
      <c r="N344">
        <v>2</v>
      </c>
      <c r="O344">
        <v>2</v>
      </c>
      <c r="P344" t="s">
        <v>36</v>
      </c>
      <c r="Q344">
        <v>2</v>
      </c>
      <c r="R344">
        <v>1</v>
      </c>
      <c r="S344" t="s">
        <v>35</v>
      </c>
      <c r="T344">
        <v>8</v>
      </c>
      <c r="U344">
        <v>12</v>
      </c>
      <c r="V344">
        <v>3</v>
      </c>
      <c r="W344">
        <v>5</v>
      </c>
      <c r="X344">
        <v>12</v>
      </c>
      <c r="Y344">
        <v>15</v>
      </c>
      <c r="Z344">
        <v>3</v>
      </c>
      <c r="AA344">
        <v>3</v>
      </c>
      <c r="AB344">
        <v>4</v>
      </c>
      <c r="AC344">
        <v>4</v>
      </c>
      <c r="AD344">
        <v>0</v>
      </c>
      <c r="AE344">
        <v>0</v>
      </c>
    </row>
    <row r="345" spans="1:31" x14ac:dyDescent="0.25">
      <c r="A345" t="s">
        <v>31</v>
      </c>
      <c r="B345" s="2">
        <v>45780</v>
      </c>
      <c r="C345" t="s">
        <v>41</v>
      </c>
      <c r="D345" t="s">
        <v>59</v>
      </c>
      <c r="E345" t="s">
        <v>47</v>
      </c>
      <c r="F345">
        <v>1.4</v>
      </c>
      <c r="G345">
        <v>0.5</v>
      </c>
      <c r="H345">
        <v>49</v>
      </c>
      <c r="I345">
        <v>51</v>
      </c>
      <c r="J345">
        <v>480</v>
      </c>
      <c r="K345">
        <v>493</v>
      </c>
      <c r="L345">
        <v>417</v>
      </c>
      <c r="M345">
        <v>419</v>
      </c>
      <c r="N345">
        <v>2</v>
      </c>
      <c r="O345">
        <v>0</v>
      </c>
      <c r="P345" t="s">
        <v>35</v>
      </c>
      <c r="Q345">
        <v>2</v>
      </c>
      <c r="R345">
        <v>0</v>
      </c>
      <c r="S345" t="s">
        <v>35</v>
      </c>
      <c r="T345">
        <v>14</v>
      </c>
      <c r="U345">
        <v>8</v>
      </c>
      <c r="V345">
        <v>4</v>
      </c>
      <c r="W345">
        <v>2</v>
      </c>
      <c r="X345">
        <v>12</v>
      </c>
      <c r="Y345">
        <v>13</v>
      </c>
      <c r="Z345">
        <v>7</v>
      </c>
      <c r="AA345">
        <v>7</v>
      </c>
      <c r="AB345">
        <v>1</v>
      </c>
      <c r="AC345">
        <v>3</v>
      </c>
      <c r="AD345">
        <v>0</v>
      </c>
      <c r="AE345">
        <v>0</v>
      </c>
    </row>
    <row r="346" spans="1:31" x14ac:dyDescent="0.25">
      <c r="A346" t="s">
        <v>31</v>
      </c>
      <c r="B346" s="2">
        <v>45780</v>
      </c>
      <c r="C346" t="s">
        <v>50</v>
      </c>
      <c r="D346" t="s">
        <v>42</v>
      </c>
      <c r="E346" t="s">
        <v>49</v>
      </c>
      <c r="F346">
        <v>1.4</v>
      </c>
      <c r="G346">
        <v>0.9</v>
      </c>
      <c r="H346">
        <v>51</v>
      </c>
      <c r="I346">
        <v>49</v>
      </c>
      <c r="J346">
        <v>457</v>
      </c>
      <c r="K346">
        <v>447</v>
      </c>
      <c r="L346">
        <v>380</v>
      </c>
      <c r="M346">
        <v>365</v>
      </c>
      <c r="N346">
        <v>1</v>
      </c>
      <c r="O346">
        <v>2</v>
      </c>
      <c r="P346" t="s">
        <v>40</v>
      </c>
      <c r="Q346">
        <v>1</v>
      </c>
      <c r="R346">
        <v>0</v>
      </c>
      <c r="S346" t="s">
        <v>35</v>
      </c>
      <c r="T346">
        <v>13</v>
      </c>
      <c r="U346">
        <v>9</v>
      </c>
      <c r="V346">
        <v>4</v>
      </c>
      <c r="W346">
        <v>2</v>
      </c>
      <c r="X346">
        <v>7</v>
      </c>
      <c r="Y346">
        <v>16</v>
      </c>
      <c r="Z346">
        <v>2</v>
      </c>
      <c r="AA346">
        <v>3</v>
      </c>
      <c r="AB346">
        <v>0</v>
      </c>
      <c r="AC346">
        <v>2</v>
      </c>
      <c r="AD346">
        <v>0</v>
      </c>
      <c r="AE346">
        <v>0</v>
      </c>
    </row>
    <row r="347" spans="1:31" x14ac:dyDescent="0.25">
      <c r="A347" t="s">
        <v>31</v>
      </c>
      <c r="B347" s="2">
        <v>45781</v>
      </c>
      <c r="C347" t="s">
        <v>53</v>
      </c>
      <c r="D347" t="s">
        <v>54</v>
      </c>
      <c r="E347" t="s">
        <v>33</v>
      </c>
      <c r="F347">
        <v>2.8</v>
      </c>
      <c r="G347">
        <v>1.5</v>
      </c>
      <c r="H347">
        <v>47</v>
      </c>
      <c r="I347">
        <v>53</v>
      </c>
      <c r="J347">
        <v>455</v>
      </c>
      <c r="K347">
        <v>510</v>
      </c>
      <c r="L347">
        <v>349</v>
      </c>
      <c r="M347">
        <v>416</v>
      </c>
      <c r="N347">
        <v>4</v>
      </c>
      <c r="O347">
        <v>3</v>
      </c>
      <c r="P347" t="s">
        <v>35</v>
      </c>
      <c r="Q347">
        <v>2</v>
      </c>
      <c r="R347">
        <v>1</v>
      </c>
      <c r="S347" t="s">
        <v>35</v>
      </c>
      <c r="T347">
        <v>12</v>
      </c>
      <c r="U347">
        <v>14</v>
      </c>
      <c r="V347">
        <v>6</v>
      </c>
      <c r="W347">
        <v>5</v>
      </c>
      <c r="X347">
        <v>8</v>
      </c>
      <c r="Y347">
        <v>10</v>
      </c>
      <c r="Z347">
        <v>7</v>
      </c>
      <c r="AA347">
        <v>4</v>
      </c>
      <c r="AB347">
        <v>0</v>
      </c>
      <c r="AC347">
        <v>2</v>
      </c>
      <c r="AD347">
        <v>0</v>
      </c>
      <c r="AE347">
        <v>0</v>
      </c>
    </row>
    <row r="348" spans="1:31" x14ac:dyDescent="0.25">
      <c r="A348" t="s">
        <v>31</v>
      </c>
      <c r="B348" s="2">
        <v>45781</v>
      </c>
      <c r="C348" t="s">
        <v>53</v>
      </c>
      <c r="D348" t="s">
        <v>45</v>
      </c>
      <c r="E348" t="s">
        <v>46</v>
      </c>
      <c r="F348">
        <v>0.7</v>
      </c>
      <c r="G348">
        <v>1.7</v>
      </c>
      <c r="H348">
        <v>45</v>
      </c>
      <c r="I348">
        <v>55</v>
      </c>
      <c r="J348">
        <v>408</v>
      </c>
      <c r="K348">
        <v>490</v>
      </c>
      <c r="L348">
        <v>313</v>
      </c>
      <c r="M348">
        <v>401</v>
      </c>
      <c r="N348">
        <v>1</v>
      </c>
      <c r="O348">
        <v>1</v>
      </c>
      <c r="P348" t="s">
        <v>36</v>
      </c>
      <c r="Q348">
        <v>1</v>
      </c>
      <c r="R348">
        <v>0</v>
      </c>
      <c r="S348" t="s">
        <v>35</v>
      </c>
      <c r="T348">
        <v>5</v>
      </c>
      <c r="U348">
        <v>13</v>
      </c>
      <c r="V348">
        <v>2</v>
      </c>
      <c r="W348">
        <v>5</v>
      </c>
      <c r="X348">
        <v>15</v>
      </c>
      <c r="Y348">
        <v>10</v>
      </c>
      <c r="Z348">
        <v>1</v>
      </c>
      <c r="AA348">
        <v>4</v>
      </c>
      <c r="AB348">
        <v>2</v>
      </c>
      <c r="AC348">
        <v>1</v>
      </c>
      <c r="AD348">
        <v>0</v>
      </c>
      <c r="AE348">
        <v>0</v>
      </c>
    </row>
    <row r="349" spans="1:31" x14ac:dyDescent="0.25">
      <c r="A349" t="s">
        <v>31</v>
      </c>
      <c r="B349" s="2">
        <v>45781</v>
      </c>
      <c r="C349" t="s">
        <v>53</v>
      </c>
      <c r="D349" t="s">
        <v>51</v>
      </c>
      <c r="E349" t="s">
        <v>60</v>
      </c>
      <c r="F349">
        <v>0.8</v>
      </c>
      <c r="G349">
        <v>0.8</v>
      </c>
      <c r="H349">
        <v>55</v>
      </c>
      <c r="I349">
        <v>45</v>
      </c>
      <c r="J349">
        <v>497</v>
      </c>
      <c r="K349">
        <v>403</v>
      </c>
      <c r="L349">
        <v>361</v>
      </c>
      <c r="M349">
        <v>285</v>
      </c>
      <c r="N349">
        <v>1</v>
      </c>
      <c r="O349">
        <v>1</v>
      </c>
      <c r="P349" t="s">
        <v>36</v>
      </c>
      <c r="Q349">
        <v>1</v>
      </c>
      <c r="R349">
        <v>1</v>
      </c>
      <c r="S349" t="s">
        <v>36</v>
      </c>
      <c r="T349">
        <v>11</v>
      </c>
      <c r="U349">
        <v>7</v>
      </c>
      <c r="V349">
        <v>2</v>
      </c>
      <c r="W349">
        <v>2</v>
      </c>
      <c r="X349">
        <v>18</v>
      </c>
      <c r="Y349">
        <v>15</v>
      </c>
      <c r="Z349">
        <v>1</v>
      </c>
      <c r="AA349">
        <v>3</v>
      </c>
      <c r="AB349">
        <v>2</v>
      </c>
      <c r="AC349">
        <v>2</v>
      </c>
      <c r="AD349">
        <v>0</v>
      </c>
      <c r="AE349">
        <v>0</v>
      </c>
    </row>
    <row r="350" spans="1:31" x14ac:dyDescent="0.25">
      <c r="A350" t="s">
        <v>31</v>
      </c>
      <c r="B350" s="2">
        <v>45781</v>
      </c>
      <c r="C350" t="s">
        <v>56</v>
      </c>
      <c r="D350" t="s">
        <v>57</v>
      </c>
      <c r="E350" t="s">
        <v>39</v>
      </c>
      <c r="F350">
        <v>3.1</v>
      </c>
      <c r="G350">
        <v>1</v>
      </c>
      <c r="H350">
        <v>36</v>
      </c>
      <c r="I350">
        <v>64</v>
      </c>
      <c r="J350">
        <v>386</v>
      </c>
      <c r="K350">
        <v>700</v>
      </c>
      <c r="L350">
        <v>319</v>
      </c>
      <c r="M350">
        <v>611</v>
      </c>
      <c r="N350">
        <v>3</v>
      </c>
      <c r="O350">
        <v>1</v>
      </c>
      <c r="P350" t="s">
        <v>35</v>
      </c>
      <c r="Q350">
        <v>1</v>
      </c>
      <c r="R350">
        <v>0</v>
      </c>
      <c r="S350" t="s">
        <v>35</v>
      </c>
      <c r="T350">
        <v>17</v>
      </c>
      <c r="U350">
        <v>11</v>
      </c>
      <c r="V350">
        <v>7</v>
      </c>
      <c r="W350">
        <v>2</v>
      </c>
      <c r="X350">
        <v>10</v>
      </c>
      <c r="Y350">
        <v>11</v>
      </c>
      <c r="Z350">
        <v>3</v>
      </c>
      <c r="AA350">
        <v>6</v>
      </c>
      <c r="AB350">
        <v>2</v>
      </c>
      <c r="AC350">
        <v>2</v>
      </c>
      <c r="AD350">
        <v>0</v>
      </c>
      <c r="AE350">
        <v>0</v>
      </c>
    </row>
    <row r="351" spans="1:31" x14ac:dyDescent="0.25">
      <c r="A351" t="s">
        <v>31</v>
      </c>
      <c r="B351" s="2">
        <v>45782</v>
      </c>
      <c r="C351" t="s">
        <v>32</v>
      </c>
      <c r="D351" t="s">
        <v>55</v>
      </c>
      <c r="E351" t="s">
        <v>48</v>
      </c>
      <c r="F351">
        <v>2.2999999999999998</v>
      </c>
      <c r="G351">
        <v>0.7</v>
      </c>
      <c r="H351">
        <v>50</v>
      </c>
      <c r="I351">
        <v>50</v>
      </c>
      <c r="J351">
        <v>441</v>
      </c>
      <c r="K351">
        <v>448</v>
      </c>
      <c r="L351">
        <v>311</v>
      </c>
      <c r="M351">
        <v>353</v>
      </c>
      <c r="N351">
        <v>1</v>
      </c>
      <c r="O351">
        <v>1</v>
      </c>
      <c r="P351" t="s">
        <v>36</v>
      </c>
      <c r="Q351">
        <v>0</v>
      </c>
      <c r="R351">
        <v>0</v>
      </c>
      <c r="S351" t="s">
        <v>36</v>
      </c>
      <c r="T351">
        <v>20</v>
      </c>
      <c r="U351">
        <v>12</v>
      </c>
      <c r="V351">
        <v>3</v>
      </c>
      <c r="W351">
        <v>4</v>
      </c>
      <c r="X351">
        <v>9</v>
      </c>
      <c r="Y351">
        <v>15</v>
      </c>
      <c r="Z351">
        <v>7</v>
      </c>
      <c r="AA351">
        <v>4</v>
      </c>
      <c r="AB351">
        <v>3</v>
      </c>
      <c r="AC351">
        <v>8</v>
      </c>
      <c r="AD351">
        <v>0</v>
      </c>
      <c r="AE351">
        <v>0</v>
      </c>
    </row>
    <row r="352" spans="1:31" x14ac:dyDescent="0.25">
      <c r="A352" t="s">
        <v>31</v>
      </c>
      <c r="B352" s="2">
        <v>45787</v>
      </c>
      <c r="C352" t="s">
        <v>41</v>
      </c>
      <c r="D352" t="s">
        <v>34</v>
      </c>
      <c r="E352" t="s">
        <v>44</v>
      </c>
      <c r="F352">
        <v>0.8</v>
      </c>
      <c r="G352">
        <v>1.1000000000000001</v>
      </c>
      <c r="H352">
        <v>64</v>
      </c>
      <c r="I352">
        <v>36</v>
      </c>
      <c r="J352">
        <v>607</v>
      </c>
      <c r="K352">
        <v>346</v>
      </c>
      <c r="L352">
        <v>508</v>
      </c>
      <c r="M352">
        <v>264</v>
      </c>
      <c r="N352">
        <v>1</v>
      </c>
      <c r="O352">
        <v>3</v>
      </c>
      <c r="P352" t="s">
        <v>40</v>
      </c>
      <c r="Q352">
        <v>1</v>
      </c>
      <c r="R352">
        <v>1</v>
      </c>
      <c r="S352" t="s">
        <v>36</v>
      </c>
      <c r="T352">
        <v>18</v>
      </c>
      <c r="U352">
        <v>11</v>
      </c>
      <c r="V352">
        <v>6</v>
      </c>
      <c r="W352">
        <v>7</v>
      </c>
      <c r="X352">
        <v>15</v>
      </c>
      <c r="Y352">
        <v>9</v>
      </c>
      <c r="Z352">
        <v>5</v>
      </c>
      <c r="AA352">
        <v>5</v>
      </c>
      <c r="AB352">
        <v>1</v>
      </c>
      <c r="AC352">
        <v>0</v>
      </c>
      <c r="AD352">
        <v>0</v>
      </c>
      <c r="AE352">
        <v>0</v>
      </c>
    </row>
    <row r="353" spans="1:31" x14ac:dyDescent="0.25">
      <c r="A353" t="s">
        <v>31</v>
      </c>
      <c r="B353" s="2">
        <v>45787</v>
      </c>
      <c r="C353" t="s">
        <v>41</v>
      </c>
      <c r="D353" t="s">
        <v>38</v>
      </c>
      <c r="E353" t="s">
        <v>54</v>
      </c>
      <c r="F353">
        <v>0.9</v>
      </c>
      <c r="G353">
        <v>1.4</v>
      </c>
      <c r="H353">
        <v>49</v>
      </c>
      <c r="I353">
        <v>51</v>
      </c>
      <c r="J353">
        <v>404</v>
      </c>
      <c r="K353">
        <v>416</v>
      </c>
      <c r="L353">
        <v>323</v>
      </c>
      <c r="M353">
        <v>331</v>
      </c>
      <c r="N353">
        <v>0</v>
      </c>
      <c r="O353">
        <v>1</v>
      </c>
      <c r="P353" t="s">
        <v>40</v>
      </c>
      <c r="Q353">
        <v>0</v>
      </c>
      <c r="R353">
        <v>1</v>
      </c>
      <c r="S353" t="s">
        <v>40</v>
      </c>
      <c r="T353">
        <v>11</v>
      </c>
      <c r="U353">
        <v>15</v>
      </c>
      <c r="V353">
        <v>4</v>
      </c>
      <c r="W353">
        <v>5</v>
      </c>
      <c r="X353">
        <v>6</v>
      </c>
      <c r="Y353">
        <v>12</v>
      </c>
      <c r="Z353">
        <v>5</v>
      </c>
      <c r="AA353">
        <v>6</v>
      </c>
      <c r="AB353">
        <v>2</v>
      </c>
      <c r="AC353">
        <v>4</v>
      </c>
      <c r="AD353">
        <v>0</v>
      </c>
      <c r="AE353">
        <v>0</v>
      </c>
    </row>
    <row r="354" spans="1:31" x14ac:dyDescent="0.25">
      <c r="A354" t="s">
        <v>31</v>
      </c>
      <c r="B354" s="2">
        <v>45787</v>
      </c>
      <c r="C354" t="s">
        <v>41</v>
      </c>
      <c r="D354" t="s">
        <v>47</v>
      </c>
      <c r="E354" t="s">
        <v>58</v>
      </c>
      <c r="F354">
        <v>0.1</v>
      </c>
      <c r="G354">
        <v>1.7</v>
      </c>
      <c r="H354">
        <v>28</v>
      </c>
      <c r="I354">
        <v>72</v>
      </c>
      <c r="J354">
        <v>279</v>
      </c>
      <c r="K354">
        <v>707</v>
      </c>
      <c r="L354">
        <v>208</v>
      </c>
      <c r="M354">
        <v>604</v>
      </c>
      <c r="N354">
        <v>0</v>
      </c>
      <c r="O354">
        <v>0</v>
      </c>
      <c r="P354" t="s">
        <v>36</v>
      </c>
      <c r="Q354">
        <v>0</v>
      </c>
      <c r="R354">
        <v>0</v>
      </c>
      <c r="S354" t="s">
        <v>36</v>
      </c>
      <c r="T354">
        <v>2</v>
      </c>
      <c r="U354">
        <v>26</v>
      </c>
      <c r="V354">
        <v>0</v>
      </c>
      <c r="W354">
        <v>5</v>
      </c>
      <c r="X354">
        <v>9</v>
      </c>
      <c r="Y354">
        <v>8</v>
      </c>
      <c r="Z354">
        <v>1</v>
      </c>
      <c r="AA354">
        <v>15</v>
      </c>
      <c r="AB354">
        <v>2</v>
      </c>
      <c r="AC354">
        <v>0</v>
      </c>
      <c r="AD354">
        <v>0</v>
      </c>
      <c r="AE354">
        <v>0</v>
      </c>
    </row>
    <row r="355" spans="1:31" x14ac:dyDescent="0.25">
      <c r="A355" t="s">
        <v>31</v>
      </c>
      <c r="B355" s="2">
        <v>45787</v>
      </c>
      <c r="C355" t="s">
        <v>41</v>
      </c>
      <c r="D355" t="s">
        <v>43</v>
      </c>
      <c r="E355" t="s">
        <v>45</v>
      </c>
      <c r="F355">
        <v>0.9</v>
      </c>
      <c r="G355">
        <v>1.6</v>
      </c>
      <c r="H355">
        <v>56</v>
      </c>
      <c r="I355">
        <v>44</v>
      </c>
      <c r="J355">
        <v>580</v>
      </c>
      <c r="K355">
        <v>456</v>
      </c>
      <c r="L355">
        <v>488</v>
      </c>
      <c r="M355">
        <v>372</v>
      </c>
      <c r="N355">
        <v>0</v>
      </c>
      <c r="O355">
        <v>2</v>
      </c>
      <c r="P355" t="s">
        <v>40</v>
      </c>
      <c r="Q355">
        <v>0</v>
      </c>
      <c r="R355">
        <v>1</v>
      </c>
      <c r="S355" t="s">
        <v>40</v>
      </c>
      <c r="T355">
        <v>10</v>
      </c>
      <c r="U355">
        <v>7</v>
      </c>
      <c r="V355">
        <v>3</v>
      </c>
      <c r="W355">
        <v>2</v>
      </c>
      <c r="X355">
        <v>8</v>
      </c>
      <c r="Y355">
        <v>12</v>
      </c>
      <c r="Z355">
        <v>7</v>
      </c>
      <c r="AA355">
        <v>4</v>
      </c>
      <c r="AB355">
        <v>1</v>
      </c>
      <c r="AC355">
        <v>1</v>
      </c>
      <c r="AD355">
        <v>0</v>
      </c>
      <c r="AE355">
        <v>0</v>
      </c>
    </row>
    <row r="356" spans="1:31" x14ac:dyDescent="0.25">
      <c r="A356" t="s">
        <v>31</v>
      </c>
      <c r="B356" s="2">
        <v>45787</v>
      </c>
      <c r="C356" t="s">
        <v>50</v>
      </c>
      <c r="D356" t="s">
        <v>49</v>
      </c>
      <c r="E356" t="s">
        <v>52</v>
      </c>
      <c r="F356">
        <v>0.8</v>
      </c>
      <c r="G356">
        <v>1</v>
      </c>
      <c r="H356">
        <v>66</v>
      </c>
      <c r="I356">
        <v>34</v>
      </c>
      <c r="J356">
        <v>541</v>
      </c>
      <c r="K356">
        <v>284</v>
      </c>
      <c r="L356">
        <v>444</v>
      </c>
      <c r="M356">
        <v>188</v>
      </c>
      <c r="N356">
        <v>0</v>
      </c>
      <c r="O356">
        <v>1</v>
      </c>
      <c r="P356" t="s">
        <v>40</v>
      </c>
      <c r="Q356">
        <v>0</v>
      </c>
      <c r="R356">
        <v>1</v>
      </c>
      <c r="S356" t="s">
        <v>40</v>
      </c>
      <c r="T356">
        <v>10</v>
      </c>
      <c r="U356">
        <v>6</v>
      </c>
      <c r="V356">
        <v>4</v>
      </c>
      <c r="W356">
        <v>3</v>
      </c>
      <c r="X356">
        <v>19</v>
      </c>
      <c r="Y356">
        <v>12</v>
      </c>
      <c r="Z356">
        <v>10</v>
      </c>
      <c r="AA356">
        <v>0</v>
      </c>
      <c r="AB356">
        <v>4</v>
      </c>
      <c r="AC356">
        <v>3</v>
      </c>
      <c r="AD356">
        <v>0</v>
      </c>
      <c r="AE356">
        <v>1</v>
      </c>
    </row>
    <row r="357" spans="1:31" x14ac:dyDescent="0.25">
      <c r="A357" t="s">
        <v>31</v>
      </c>
      <c r="B357" s="2">
        <v>45788</v>
      </c>
      <c r="C357" t="s">
        <v>69</v>
      </c>
      <c r="D357" t="s">
        <v>46</v>
      </c>
      <c r="E357" t="s">
        <v>57</v>
      </c>
      <c r="F357">
        <v>1.6</v>
      </c>
      <c r="G357">
        <v>0.7</v>
      </c>
      <c r="H357">
        <v>45</v>
      </c>
      <c r="I357">
        <v>55</v>
      </c>
      <c r="J357">
        <v>447</v>
      </c>
      <c r="K357">
        <v>540</v>
      </c>
      <c r="L357">
        <v>375</v>
      </c>
      <c r="M357">
        <v>455</v>
      </c>
      <c r="N357">
        <v>2</v>
      </c>
      <c r="O357">
        <v>0</v>
      </c>
      <c r="P357" t="s">
        <v>35</v>
      </c>
      <c r="Q357">
        <v>1</v>
      </c>
      <c r="R357">
        <v>0</v>
      </c>
      <c r="S357" t="s">
        <v>35</v>
      </c>
      <c r="T357">
        <v>15</v>
      </c>
      <c r="U357">
        <v>10</v>
      </c>
      <c r="V357">
        <v>6</v>
      </c>
      <c r="W357">
        <v>3</v>
      </c>
      <c r="X357">
        <v>9</v>
      </c>
      <c r="Y357">
        <v>13</v>
      </c>
      <c r="Z357">
        <v>2</v>
      </c>
      <c r="AA357">
        <v>8</v>
      </c>
      <c r="AB357">
        <v>4</v>
      </c>
      <c r="AC357">
        <v>2</v>
      </c>
      <c r="AD357">
        <v>0</v>
      </c>
      <c r="AE357">
        <v>1</v>
      </c>
    </row>
    <row r="358" spans="1:31" x14ac:dyDescent="0.25">
      <c r="A358" t="s">
        <v>31</v>
      </c>
      <c r="B358" s="2">
        <v>45788</v>
      </c>
      <c r="C358" t="s">
        <v>70</v>
      </c>
      <c r="D358" t="s">
        <v>33</v>
      </c>
      <c r="E358" t="s">
        <v>51</v>
      </c>
      <c r="F358">
        <v>2.1</v>
      </c>
      <c r="G358">
        <v>1.7</v>
      </c>
      <c r="H358">
        <v>52</v>
      </c>
      <c r="I358">
        <v>48</v>
      </c>
      <c r="J358">
        <v>553</v>
      </c>
      <c r="K358">
        <v>505</v>
      </c>
      <c r="L358">
        <v>481</v>
      </c>
      <c r="M358">
        <v>422</v>
      </c>
      <c r="N358">
        <v>0</v>
      </c>
      <c r="O358">
        <v>2</v>
      </c>
      <c r="P358" t="s">
        <v>40</v>
      </c>
      <c r="Q358">
        <v>0</v>
      </c>
      <c r="R358">
        <v>1</v>
      </c>
      <c r="S358" t="s">
        <v>40</v>
      </c>
      <c r="T358">
        <v>20</v>
      </c>
      <c r="U358">
        <v>9</v>
      </c>
      <c r="V358">
        <v>5</v>
      </c>
      <c r="W358">
        <v>4</v>
      </c>
      <c r="X358">
        <v>3</v>
      </c>
      <c r="Y358">
        <v>13</v>
      </c>
      <c r="Z358">
        <v>8</v>
      </c>
      <c r="AA358">
        <v>5</v>
      </c>
      <c r="AB358">
        <v>0</v>
      </c>
      <c r="AC358">
        <v>1</v>
      </c>
      <c r="AD358">
        <v>0</v>
      </c>
      <c r="AE358">
        <v>0</v>
      </c>
    </row>
    <row r="359" spans="1:31" x14ac:dyDescent="0.25">
      <c r="A359" t="s">
        <v>31</v>
      </c>
      <c r="B359" s="2">
        <v>45788</v>
      </c>
      <c r="C359" t="s">
        <v>70</v>
      </c>
      <c r="D359" t="s">
        <v>48</v>
      </c>
      <c r="E359" t="s">
        <v>59</v>
      </c>
      <c r="F359">
        <v>1.3</v>
      </c>
      <c r="G359">
        <v>1.1000000000000001</v>
      </c>
      <c r="H359">
        <v>55</v>
      </c>
      <c r="I359">
        <v>45</v>
      </c>
      <c r="J359">
        <v>478</v>
      </c>
      <c r="K359">
        <v>385</v>
      </c>
      <c r="L359">
        <v>389</v>
      </c>
      <c r="M359">
        <v>298</v>
      </c>
      <c r="N359">
        <v>2</v>
      </c>
      <c r="O359">
        <v>2</v>
      </c>
      <c r="P359" t="s">
        <v>36</v>
      </c>
      <c r="Q359">
        <v>1</v>
      </c>
      <c r="R359">
        <v>1</v>
      </c>
      <c r="S359" t="s">
        <v>36</v>
      </c>
      <c r="T359">
        <v>15</v>
      </c>
      <c r="U359">
        <v>10</v>
      </c>
      <c r="V359">
        <v>4</v>
      </c>
      <c r="W359">
        <v>6</v>
      </c>
      <c r="X359">
        <v>11</v>
      </c>
      <c r="Y359">
        <v>11</v>
      </c>
      <c r="Z359">
        <v>4</v>
      </c>
      <c r="AA359">
        <v>4</v>
      </c>
      <c r="AB359">
        <v>3</v>
      </c>
      <c r="AC359">
        <v>3</v>
      </c>
      <c r="AD359">
        <v>0</v>
      </c>
      <c r="AE359">
        <v>0</v>
      </c>
    </row>
    <row r="360" spans="1:31" x14ac:dyDescent="0.25">
      <c r="A360" t="s">
        <v>31</v>
      </c>
      <c r="B360" s="2">
        <v>45788</v>
      </c>
      <c r="C360" t="s">
        <v>70</v>
      </c>
      <c r="D360" t="s">
        <v>60</v>
      </c>
      <c r="E360" t="s">
        <v>55</v>
      </c>
      <c r="F360">
        <v>0.7</v>
      </c>
      <c r="G360">
        <v>3.3</v>
      </c>
      <c r="H360">
        <v>48</v>
      </c>
      <c r="I360">
        <v>52</v>
      </c>
      <c r="J360">
        <v>412</v>
      </c>
      <c r="K360">
        <v>455</v>
      </c>
      <c r="L360">
        <v>313</v>
      </c>
      <c r="M360">
        <v>359</v>
      </c>
      <c r="N360">
        <v>0</v>
      </c>
      <c r="O360">
        <v>2</v>
      </c>
      <c r="P360" t="s">
        <v>40</v>
      </c>
      <c r="Q360">
        <v>0</v>
      </c>
      <c r="R360">
        <v>1</v>
      </c>
      <c r="S360" t="s">
        <v>40</v>
      </c>
      <c r="T360">
        <v>8</v>
      </c>
      <c r="U360">
        <v>23</v>
      </c>
      <c r="V360">
        <v>1</v>
      </c>
      <c r="W360">
        <v>10</v>
      </c>
      <c r="X360">
        <v>12</v>
      </c>
      <c r="Y360">
        <v>10</v>
      </c>
      <c r="Z360">
        <v>4</v>
      </c>
      <c r="AA360">
        <v>8</v>
      </c>
      <c r="AB360">
        <v>1</v>
      </c>
      <c r="AC360">
        <v>1</v>
      </c>
      <c r="AD360">
        <v>0</v>
      </c>
      <c r="AE360">
        <v>0</v>
      </c>
    </row>
    <row r="361" spans="1:31" x14ac:dyDescent="0.25">
      <c r="A361" t="s">
        <v>31</v>
      </c>
      <c r="B361" s="2">
        <v>45788</v>
      </c>
      <c r="C361" t="s">
        <v>56</v>
      </c>
      <c r="D361" t="s">
        <v>39</v>
      </c>
      <c r="E361" t="s">
        <v>42</v>
      </c>
      <c r="F361">
        <v>2.4</v>
      </c>
      <c r="G361">
        <v>2.6</v>
      </c>
      <c r="H361">
        <v>45</v>
      </c>
      <c r="I361">
        <v>55</v>
      </c>
      <c r="J361">
        <v>390</v>
      </c>
      <c r="K361">
        <v>478</v>
      </c>
      <c r="L361">
        <v>313</v>
      </c>
      <c r="M361">
        <v>402</v>
      </c>
      <c r="N361">
        <v>2</v>
      </c>
      <c r="O361">
        <v>2</v>
      </c>
      <c r="P361" t="s">
        <v>36</v>
      </c>
      <c r="Q361">
        <v>2</v>
      </c>
      <c r="R361">
        <v>0</v>
      </c>
      <c r="S361" t="s">
        <v>35</v>
      </c>
      <c r="T361">
        <v>14</v>
      </c>
      <c r="U361">
        <v>15</v>
      </c>
      <c r="V361">
        <v>5</v>
      </c>
      <c r="W361">
        <v>7</v>
      </c>
      <c r="X361">
        <v>13</v>
      </c>
      <c r="Y361">
        <v>10</v>
      </c>
      <c r="Z361">
        <v>3</v>
      </c>
      <c r="AA361">
        <v>1</v>
      </c>
      <c r="AB361">
        <v>1</v>
      </c>
      <c r="AC361">
        <v>1</v>
      </c>
      <c r="AD361">
        <v>0</v>
      </c>
      <c r="AE361">
        <v>1</v>
      </c>
    </row>
    <row r="362" spans="1:31" x14ac:dyDescent="0.25">
      <c r="A362" t="s">
        <v>31</v>
      </c>
      <c r="B362" s="2">
        <v>45793</v>
      </c>
      <c r="C362" t="s">
        <v>63</v>
      </c>
      <c r="D362" t="s">
        <v>52</v>
      </c>
      <c r="E362" t="s">
        <v>60</v>
      </c>
      <c r="F362">
        <v>1.4</v>
      </c>
      <c r="G362">
        <v>0.5</v>
      </c>
      <c r="H362">
        <v>67</v>
      </c>
      <c r="I362">
        <v>33</v>
      </c>
      <c r="J362">
        <v>626</v>
      </c>
      <c r="K362">
        <v>305</v>
      </c>
      <c r="L362">
        <v>542</v>
      </c>
      <c r="M362">
        <v>241</v>
      </c>
      <c r="N362">
        <v>2</v>
      </c>
      <c r="O362">
        <v>0</v>
      </c>
      <c r="P362" t="s">
        <v>35</v>
      </c>
      <c r="Q362">
        <v>0</v>
      </c>
      <c r="R362">
        <v>0</v>
      </c>
      <c r="S362" t="s">
        <v>36</v>
      </c>
      <c r="T362">
        <v>18</v>
      </c>
      <c r="U362">
        <v>3</v>
      </c>
      <c r="V362">
        <v>7</v>
      </c>
      <c r="W362">
        <v>1</v>
      </c>
      <c r="X362">
        <v>5</v>
      </c>
      <c r="Y362">
        <v>12</v>
      </c>
      <c r="Z362">
        <v>9</v>
      </c>
      <c r="AA362">
        <v>1</v>
      </c>
      <c r="AB362">
        <v>1</v>
      </c>
      <c r="AC362">
        <v>2</v>
      </c>
      <c r="AD362">
        <v>0</v>
      </c>
      <c r="AE362">
        <v>0</v>
      </c>
    </row>
    <row r="363" spans="1:31" x14ac:dyDescent="0.25">
      <c r="A363" t="s">
        <v>31</v>
      </c>
      <c r="B363" s="2">
        <v>45793</v>
      </c>
      <c r="C363" t="s">
        <v>64</v>
      </c>
      <c r="D363" t="s">
        <v>57</v>
      </c>
      <c r="E363" t="s">
        <v>33</v>
      </c>
      <c r="F363">
        <v>0.8</v>
      </c>
      <c r="G363">
        <v>0.3</v>
      </c>
      <c r="H363">
        <v>47</v>
      </c>
      <c r="I363">
        <v>53</v>
      </c>
      <c r="J363">
        <v>441</v>
      </c>
      <c r="K363">
        <v>505</v>
      </c>
      <c r="L363">
        <v>346</v>
      </c>
      <c r="M363">
        <v>405</v>
      </c>
      <c r="N363">
        <v>1</v>
      </c>
      <c r="O363">
        <v>0</v>
      </c>
      <c r="P363" t="s">
        <v>35</v>
      </c>
      <c r="Q363">
        <v>0</v>
      </c>
      <c r="R363">
        <v>0</v>
      </c>
      <c r="S363" t="s">
        <v>36</v>
      </c>
      <c r="T363">
        <v>11</v>
      </c>
      <c r="U363">
        <v>4</v>
      </c>
      <c r="V363">
        <v>3</v>
      </c>
      <c r="W363">
        <v>1</v>
      </c>
      <c r="X363">
        <v>10</v>
      </c>
      <c r="Y363">
        <v>14</v>
      </c>
      <c r="Z363">
        <v>7</v>
      </c>
      <c r="AA363">
        <v>2</v>
      </c>
      <c r="AB363">
        <v>1</v>
      </c>
      <c r="AC363">
        <v>6</v>
      </c>
      <c r="AD363">
        <v>0</v>
      </c>
      <c r="AE363">
        <v>0</v>
      </c>
    </row>
    <row r="364" spans="1:31" x14ac:dyDescent="0.25">
      <c r="A364" t="s">
        <v>31</v>
      </c>
      <c r="B364" s="2">
        <v>45795</v>
      </c>
      <c r="C364" t="s">
        <v>69</v>
      </c>
      <c r="D364" t="s">
        <v>44</v>
      </c>
      <c r="E364" t="s">
        <v>47</v>
      </c>
      <c r="F364">
        <v>2.7</v>
      </c>
      <c r="G364">
        <v>1.2</v>
      </c>
      <c r="H364">
        <v>50</v>
      </c>
      <c r="I364">
        <v>50</v>
      </c>
      <c r="J364">
        <v>541</v>
      </c>
      <c r="K364">
        <v>543</v>
      </c>
      <c r="L364">
        <v>458</v>
      </c>
      <c r="M364">
        <v>463</v>
      </c>
      <c r="N364">
        <v>2</v>
      </c>
      <c r="O364">
        <v>0</v>
      </c>
      <c r="P364" t="s">
        <v>35</v>
      </c>
      <c r="Q364">
        <v>2</v>
      </c>
      <c r="R364">
        <v>0</v>
      </c>
      <c r="S364" t="s">
        <v>35</v>
      </c>
      <c r="T364">
        <v>13</v>
      </c>
      <c r="U364">
        <v>6</v>
      </c>
      <c r="V364">
        <v>5</v>
      </c>
      <c r="W364">
        <v>2</v>
      </c>
      <c r="X364">
        <v>6</v>
      </c>
      <c r="Y364">
        <v>10</v>
      </c>
      <c r="Z364">
        <v>4</v>
      </c>
      <c r="AA364">
        <v>5</v>
      </c>
      <c r="AB364">
        <v>1</v>
      </c>
      <c r="AC364">
        <v>1</v>
      </c>
      <c r="AD364">
        <v>0</v>
      </c>
      <c r="AE364">
        <v>0</v>
      </c>
    </row>
    <row r="365" spans="1:31" x14ac:dyDescent="0.25">
      <c r="A365" t="s">
        <v>31</v>
      </c>
      <c r="B365" s="2">
        <v>45795</v>
      </c>
      <c r="C365" t="s">
        <v>70</v>
      </c>
      <c r="D365" t="s">
        <v>51</v>
      </c>
      <c r="E365" t="s">
        <v>48</v>
      </c>
      <c r="F365">
        <v>1.1000000000000001</v>
      </c>
      <c r="G365">
        <v>1.9</v>
      </c>
      <c r="H365">
        <v>60</v>
      </c>
      <c r="I365">
        <v>40</v>
      </c>
      <c r="J365">
        <v>554</v>
      </c>
      <c r="K365">
        <v>371</v>
      </c>
      <c r="L365">
        <v>465</v>
      </c>
      <c r="M365">
        <v>277</v>
      </c>
      <c r="N365">
        <v>1</v>
      </c>
      <c r="O365">
        <v>2</v>
      </c>
      <c r="P365" t="s">
        <v>40</v>
      </c>
      <c r="Q365">
        <v>0</v>
      </c>
      <c r="R365">
        <v>1</v>
      </c>
      <c r="S365" t="s">
        <v>40</v>
      </c>
      <c r="T365">
        <v>16</v>
      </c>
      <c r="U365">
        <v>10</v>
      </c>
      <c r="V365">
        <v>5</v>
      </c>
      <c r="W365">
        <v>5</v>
      </c>
      <c r="X365">
        <v>14</v>
      </c>
      <c r="Y365">
        <v>7</v>
      </c>
      <c r="Z365">
        <v>8</v>
      </c>
      <c r="AA365">
        <v>7</v>
      </c>
      <c r="AB365">
        <v>6</v>
      </c>
      <c r="AC365">
        <v>3</v>
      </c>
      <c r="AD365">
        <v>0</v>
      </c>
      <c r="AE365">
        <v>0</v>
      </c>
    </row>
    <row r="366" spans="1:31" x14ac:dyDescent="0.25">
      <c r="A366" t="s">
        <v>31</v>
      </c>
      <c r="B366" s="2">
        <v>45795</v>
      </c>
      <c r="C366" t="s">
        <v>41</v>
      </c>
      <c r="D366" t="s">
        <v>54</v>
      </c>
      <c r="E366" t="s">
        <v>34</v>
      </c>
      <c r="F366">
        <v>2.5</v>
      </c>
      <c r="G366">
        <v>1</v>
      </c>
      <c r="H366">
        <v>51</v>
      </c>
      <c r="I366">
        <v>49</v>
      </c>
      <c r="J366">
        <v>416</v>
      </c>
      <c r="K366">
        <v>400</v>
      </c>
      <c r="L366">
        <v>313</v>
      </c>
      <c r="M366">
        <v>328</v>
      </c>
      <c r="N366">
        <v>2</v>
      </c>
      <c r="O366">
        <v>3</v>
      </c>
      <c r="P366" t="s">
        <v>40</v>
      </c>
      <c r="Q366">
        <v>2</v>
      </c>
      <c r="R366">
        <v>1</v>
      </c>
      <c r="S366" t="s">
        <v>35</v>
      </c>
      <c r="T366">
        <v>11</v>
      </c>
      <c r="U366">
        <v>16</v>
      </c>
      <c r="V366">
        <v>6</v>
      </c>
      <c r="W366">
        <v>7</v>
      </c>
      <c r="X366">
        <v>12</v>
      </c>
      <c r="Y366">
        <v>8</v>
      </c>
      <c r="Z366">
        <v>5</v>
      </c>
      <c r="AA366">
        <v>3</v>
      </c>
      <c r="AB366">
        <v>4</v>
      </c>
      <c r="AC366">
        <v>4</v>
      </c>
      <c r="AD366">
        <v>0</v>
      </c>
      <c r="AE366">
        <v>0</v>
      </c>
    </row>
    <row r="367" spans="1:31" x14ac:dyDescent="0.25">
      <c r="A367" t="s">
        <v>31</v>
      </c>
      <c r="B367" s="2">
        <v>45795</v>
      </c>
      <c r="C367" t="s">
        <v>41</v>
      </c>
      <c r="D367" t="s">
        <v>59</v>
      </c>
      <c r="E367" t="s">
        <v>38</v>
      </c>
      <c r="F367">
        <v>0.8</v>
      </c>
      <c r="G367">
        <v>1.4</v>
      </c>
      <c r="H367">
        <v>50</v>
      </c>
      <c r="I367">
        <v>50</v>
      </c>
      <c r="J367">
        <v>486</v>
      </c>
      <c r="K367">
        <v>478</v>
      </c>
      <c r="L367">
        <v>403</v>
      </c>
      <c r="M367">
        <v>404</v>
      </c>
      <c r="N367">
        <v>2</v>
      </c>
      <c r="O367">
        <v>0</v>
      </c>
      <c r="P367" t="s">
        <v>35</v>
      </c>
      <c r="Q367">
        <v>1</v>
      </c>
      <c r="R367">
        <v>0</v>
      </c>
      <c r="S367" t="s">
        <v>35</v>
      </c>
      <c r="T367">
        <v>9</v>
      </c>
      <c r="U367">
        <v>20</v>
      </c>
      <c r="V367">
        <v>3</v>
      </c>
      <c r="W367">
        <v>2</v>
      </c>
      <c r="X367">
        <v>15</v>
      </c>
      <c r="Y367">
        <v>12</v>
      </c>
      <c r="Z367">
        <v>2</v>
      </c>
      <c r="AA367">
        <v>2</v>
      </c>
      <c r="AB367">
        <v>1</v>
      </c>
      <c r="AC367">
        <v>0</v>
      </c>
      <c r="AD367">
        <v>0</v>
      </c>
      <c r="AE367">
        <v>0</v>
      </c>
    </row>
    <row r="368" spans="1:31" x14ac:dyDescent="0.25">
      <c r="A368" t="s">
        <v>31</v>
      </c>
      <c r="B368" s="2">
        <v>45795</v>
      </c>
      <c r="C368" t="s">
        <v>56</v>
      </c>
      <c r="D368" t="s">
        <v>42</v>
      </c>
      <c r="E368" t="s">
        <v>46</v>
      </c>
      <c r="F368">
        <v>0.6</v>
      </c>
      <c r="G368">
        <v>1.5</v>
      </c>
      <c r="H368">
        <v>51</v>
      </c>
      <c r="I368">
        <v>49</v>
      </c>
      <c r="J368">
        <v>447</v>
      </c>
      <c r="K368">
        <v>427</v>
      </c>
      <c r="L368">
        <v>363</v>
      </c>
      <c r="M368">
        <v>338</v>
      </c>
      <c r="N368">
        <v>1</v>
      </c>
      <c r="O368">
        <v>0</v>
      </c>
      <c r="P368" t="s">
        <v>35</v>
      </c>
      <c r="Q368">
        <v>0</v>
      </c>
      <c r="R368">
        <v>0</v>
      </c>
      <c r="S368" t="s">
        <v>36</v>
      </c>
      <c r="T368">
        <v>12</v>
      </c>
      <c r="U368">
        <v>14</v>
      </c>
      <c r="V368">
        <v>4</v>
      </c>
      <c r="W368">
        <v>5</v>
      </c>
      <c r="X368">
        <v>9</v>
      </c>
      <c r="Y368">
        <v>9</v>
      </c>
      <c r="Z368">
        <v>10</v>
      </c>
      <c r="AA368">
        <v>7</v>
      </c>
      <c r="AB368">
        <v>3</v>
      </c>
      <c r="AC368">
        <v>3</v>
      </c>
      <c r="AD368">
        <v>0</v>
      </c>
      <c r="AE368">
        <v>0</v>
      </c>
    </row>
    <row r="369" spans="1:31" x14ac:dyDescent="0.25">
      <c r="A369" t="s">
        <v>31</v>
      </c>
      <c r="B369" s="2">
        <v>45796</v>
      </c>
      <c r="C369" t="s">
        <v>32</v>
      </c>
      <c r="D369" t="s">
        <v>45</v>
      </c>
      <c r="E369" t="s">
        <v>39</v>
      </c>
      <c r="F369">
        <v>2.2000000000000002</v>
      </c>
      <c r="G369">
        <v>2.2000000000000002</v>
      </c>
      <c r="H369">
        <v>49</v>
      </c>
      <c r="I369">
        <v>51</v>
      </c>
      <c r="J369">
        <v>489</v>
      </c>
      <c r="K369">
        <v>501</v>
      </c>
      <c r="L369">
        <v>410</v>
      </c>
      <c r="M369">
        <v>432</v>
      </c>
      <c r="N369">
        <v>3</v>
      </c>
      <c r="O369">
        <v>2</v>
      </c>
      <c r="P369" t="s">
        <v>35</v>
      </c>
      <c r="Q369">
        <v>1</v>
      </c>
      <c r="R369">
        <v>2</v>
      </c>
      <c r="S369" t="s">
        <v>40</v>
      </c>
      <c r="T369">
        <v>25</v>
      </c>
      <c r="U369">
        <v>18</v>
      </c>
      <c r="V369">
        <v>12</v>
      </c>
      <c r="W369">
        <v>5</v>
      </c>
      <c r="X369">
        <v>9</v>
      </c>
      <c r="Y369">
        <v>8</v>
      </c>
      <c r="Z369">
        <v>3</v>
      </c>
      <c r="AA369">
        <v>3</v>
      </c>
      <c r="AB369">
        <v>1</v>
      </c>
      <c r="AC369">
        <v>0</v>
      </c>
      <c r="AD369">
        <v>0</v>
      </c>
      <c r="AE369">
        <v>0</v>
      </c>
    </row>
    <row r="370" spans="1:31" x14ac:dyDescent="0.25">
      <c r="A370" t="s">
        <v>31</v>
      </c>
      <c r="B370" s="2">
        <v>45797</v>
      </c>
      <c r="C370" t="s">
        <v>32</v>
      </c>
      <c r="D370" t="s">
        <v>55</v>
      </c>
      <c r="E370" t="s">
        <v>43</v>
      </c>
      <c r="F370">
        <v>1.7</v>
      </c>
      <c r="G370">
        <v>1.4</v>
      </c>
      <c r="H370">
        <v>31</v>
      </c>
      <c r="I370">
        <v>69</v>
      </c>
      <c r="J370">
        <v>307</v>
      </c>
      <c r="K370">
        <v>671</v>
      </c>
      <c r="L370">
        <v>227</v>
      </c>
      <c r="M370">
        <v>577</v>
      </c>
      <c r="N370">
        <v>4</v>
      </c>
      <c r="O370">
        <v>2</v>
      </c>
      <c r="P370" t="s">
        <v>35</v>
      </c>
      <c r="Q370">
        <v>2</v>
      </c>
      <c r="R370">
        <v>1</v>
      </c>
      <c r="S370" t="s">
        <v>35</v>
      </c>
      <c r="T370">
        <v>14</v>
      </c>
      <c r="U370">
        <v>12</v>
      </c>
      <c r="V370">
        <v>10</v>
      </c>
      <c r="W370">
        <v>3</v>
      </c>
      <c r="X370">
        <v>14</v>
      </c>
      <c r="Y370">
        <v>8</v>
      </c>
      <c r="Z370">
        <v>0</v>
      </c>
      <c r="AA370">
        <v>10</v>
      </c>
      <c r="AB370">
        <v>1</v>
      </c>
      <c r="AC370">
        <v>2</v>
      </c>
      <c r="AD370">
        <v>0</v>
      </c>
      <c r="AE370">
        <v>0</v>
      </c>
    </row>
    <row r="371" spans="1:31" x14ac:dyDescent="0.25">
      <c r="A371" t="s">
        <v>31</v>
      </c>
      <c r="B371" s="2">
        <v>45797</v>
      </c>
      <c r="C371" t="s">
        <v>32</v>
      </c>
      <c r="D371" t="s">
        <v>58</v>
      </c>
      <c r="E371" t="s">
        <v>49</v>
      </c>
      <c r="F371">
        <v>1.5</v>
      </c>
      <c r="G371">
        <v>1.1000000000000001</v>
      </c>
      <c r="H371">
        <v>57</v>
      </c>
      <c r="I371">
        <v>43</v>
      </c>
      <c r="J371">
        <v>640</v>
      </c>
      <c r="K371">
        <v>482</v>
      </c>
      <c r="L371">
        <v>571</v>
      </c>
      <c r="M371">
        <v>401</v>
      </c>
      <c r="N371">
        <v>3</v>
      </c>
      <c r="O371">
        <v>1</v>
      </c>
      <c r="P371" t="s">
        <v>35</v>
      </c>
      <c r="Q371">
        <v>2</v>
      </c>
      <c r="R371">
        <v>0</v>
      </c>
      <c r="S371" t="s">
        <v>35</v>
      </c>
      <c r="T371">
        <v>12</v>
      </c>
      <c r="U371">
        <v>8</v>
      </c>
      <c r="V371">
        <v>5</v>
      </c>
      <c r="W371">
        <v>2</v>
      </c>
      <c r="X371">
        <v>7</v>
      </c>
      <c r="Y371">
        <v>13</v>
      </c>
      <c r="Z371">
        <v>3</v>
      </c>
      <c r="AA371">
        <v>1</v>
      </c>
      <c r="AB371">
        <v>1</v>
      </c>
      <c r="AC371">
        <v>3</v>
      </c>
      <c r="AD371">
        <v>1</v>
      </c>
      <c r="AE371">
        <v>1</v>
      </c>
    </row>
    <row r="372" spans="1:31" x14ac:dyDescent="0.25">
      <c r="A372" t="s">
        <v>31</v>
      </c>
      <c r="B372" s="2">
        <v>45802</v>
      </c>
      <c r="C372" t="s">
        <v>62</v>
      </c>
      <c r="D372" t="s">
        <v>49</v>
      </c>
      <c r="E372" t="s">
        <v>59</v>
      </c>
      <c r="F372">
        <v>1.6</v>
      </c>
      <c r="G372">
        <v>0.3</v>
      </c>
      <c r="H372">
        <v>63</v>
      </c>
      <c r="I372">
        <v>37</v>
      </c>
      <c r="J372">
        <v>547</v>
      </c>
      <c r="K372">
        <v>322</v>
      </c>
      <c r="L372">
        <v>440</v>
      </c>
      <c r="M372">
        <v>234</v>
      </c>
      <c r="N372">
        <v>2</v>
      </c>
      <c r="O372">
        <v>0</v>
      </c>
      <c r="P372" t="s">
        <v>35</v>
      </c>
      <c r="Q372">
        <v>0</v>
      </c>
      <c r="R372">
        <v>0</v>
      </c>
      <c r="S372" t="s">
        <v>36</v>
      </c>
      <c r="T372">
        <v>20</v>
      </c>
      <c r="U372">
        <v>3</v>
      </c>
      <c r="V372">
        <v>7</v>
      </c>
      <c r="W372">
        <v>0</v>
      </c>
      <c r="X372">
        <v>19</v>
      </c>
      <c r="Y372">
        <v>16</v>
      </c>
      <c r="Z372">
        <v>6</v>
      </c>
      <c r="AA372">
        <v>1</v>
      </c>
      <c r="AB372">
        <v>0</v>
      </c>
      <c r="AC372">
        <v>2</v>
      </c>
      <c r="AD372">
        <v>0</v>
      </c>
      <c r="AE372">
        <v>0</v>
      </c>
    </row>
    <row r="373" spans="1:31" x14ac:dyDescent="0.25">
      <c r="A373" t="s">
        <v>31</v>
      </c>
      <c r="B373" s="2">
        <v>45802</v>
      </c>
      <c r="C373" t="s">
        <v>62</v>
      </c>
      <c r="D373" t="s">
        <v>34</v>
      </c>
      <c r="E373" t="s">
        <v>58</v>
      </c>
      <c r="F373">
        <v>1.3</v>
      </c>
      <c r="G373">
        <v>3</v>
      </c>
      <c r="H373">
        <v>47</v>
      </c>
      <c r="I373">
        <v>53</v>
      </c>
      <c r="J373">
        <v>477</v>
      </c>
      <c r="K373">
        <v>539</v>
      </c>
      <c r="L373">
        <v>399</v>
      </c>
      <c r="M373">
        <v>448</v>
      </c>
      <c r="N373">
        <v>0</v>
      </c>
      <c r="O373">
        <v>2</v>
      </c>
      <c r="P373" t="s">
        <v>40</v>
      </c>
      <c r="Q373">
        <v>0</v>
      </c>
      <c r="R373">
        <v>1</v>
      </c>
      <c r="S373" t="s">
        <v>40</v>
      </c>
      <c r="T373">
        <v>13</v>
      </c>
      <c r="U373">
        <v>20</v>
      </c>
      <c r="V373">
        <v>3</v>
      </c>
      <c r="W373">
        <v>5</v>
      </c>
      <c r="X373">
        <v>11</v>
      </c>
      <c r="Y373">
        <v>5</v>
      </c>
      <c r="Z373">
        <v>1</v>
      </c>
      <c r="AA373">
        <v>6</v>
      </c>
      <c r="AB373">
        <v>0</v>
      </c>
      <c r="AC373">
        <v>0</v>
      </c>
      <c r="AD373">
        <v>0</v>
      </c>
      <c r="AE373">
        <v>0</v>
      </c>
    </row>
    <row r="374" spans="1:31" x14ac:dyDescent="0.25">
      <c r="A374" t="s">
        <v>31</v>
      </c>
      <c r="B374" s="2">
        <v>45802</v>
      </c>
      <c r="C374" t="s">
        <v>62</v>
      </c>
      <c r="D374" t="s">
        <v>38</v>
      </c>
      <c r="E374" t="s">
        <v>51</v>
      </c>
      <c r="F374">
        <v>0.7</v>
      </c>
      <c r="G374">
        <v>1.1000000000000001</v>
      </c>
      <c r="H374">
        <v>42</v>
      </c>
      <c r="I374">
        <v>58</v>
      </c>
      <c r="J374">
        <v>464</v>
      </c>
      <c r="K374">
        <v>654</v>
      </c>
      <c r="L374">
        <v>374</v>
      </c>
      <c r="M374">
        <v>564</v>
      </c>
      <c r="N374">
        <v>1</v>
      </c>
      <c r="O374">
        <v>3</v>
      </c>
      <c r="P374" t="s">
        <v>40</v>
      </c>
      <c r="Q374">
        <v>0</v>
      </c>
      <c r="R374">
        <v>1</v>
      </c>
      <c r="S374" t="s">
        <v>40</v>
      </c>
      <c r="T374">
        <v>14</v>
      </c>
      <c r="U374">
        <v>10</v>
      </c>
      <c r="V374">
        <v>4</v>
      </c>
      <c r="W374">
        <v>6</v>
      </c>
      <c r="X374">
        <v>10</v>
      </c>
      <c r="Y374">
        <v>9</v>
      </c>
      <c r="Z374">
        <v>4</v>
      </c>
      <c r="AA374">
        <v>0</v>
      </c>
      <c r="AB374">
        <v>1</v>
      </c>
      <c r="AC374">
        <v>1</v>
      </c>
      <c r="AD374">
        <v>0</v>
      </c>
      <c r="AE374">
        <v>0</v>
      </c>
    </row>
    <row r="375" spans="1:31" x14ac:dyDescent="0.25">
      <c r="A375" t="s">
        <v>31</v>
      </c>
      <c r="B375" s="2">
        <v>45802</v>
      </c>
      <c r="C375" t="s">
        <v>62</v>
      </c>
      <c r="D375" t="s">
        <v>39</v>
      </c>
      <c r="E375" t="s">
        <v>55</v>
      </c>
      <c r="F375">
        <v>2.1</v>
      </c>
      <c r="G375">
        <v>1.8</v>
      </c>
      <c r="H375">
        <v>69</v>
      </c>
      <c r="I375">
        <v>31</v>
      </c>
      <c r="J375">
        <v>695</v>
      </c>
      <c r="K375">
        <v>319</v>
      </c>
      <c r="L375">
        <v>580</v>
      </c>
      <c r="M375">
        <v>224</v>
      </c>
      <c r="N375">
        <v>1</v>
      </c>
      <c r="O375">
        <v>1</v>
      </c>
      <c r="P375" t="s">
        <v>36</v>
      </c>
      <c r="Q375">
        <v>0</v>
      </c>
      <c r="R375">
        <v>1</v>
      </c>
      <c r="S375" t="s">
        <v>40</v>
      </c>
      <c r="T375">
        <v>14</v>
      </c>
      <c r="U375">
        <v>8</v>
      </c>
      <c r="V375">
        <v>3</v>
      </c>
      <c r="W375">
        <v>5</v>
      </c>
      <c r="X375">
        <v>7</v>
      </c>
      <c r="Y375">
        <v>10</v>
      </c>
      <c r="Z375">
        <v>11</v>
      </c>
      <c r="AA375">
        <v>0</v>
      </c>
      <c r="AB375">
        <v>1</v>
      </c>
      <c r="AC375">
        <v>0</v>
      </c>
      <c r="AD375">
        <v>1</v>
      </c>
      <c r="AE375">
        <v>0</v>
      </c>
    </row>
    <row r="376" spans="1:31" x14ac:dyDescent="0.25">
      <c r="A376" t="s">
        <v>31</v>
      </c>
      <c r="B376" s="2">
        <v>45802</v>
      </c>
      <c r="C376" t="s">
        <v>62</v>
      </c>
      <c r="D376" t="s">
        <v>33</v>
      </c>
      <c r="E376" t="s">
        <v>52</v>
      </c>
      <c r="F376">
        <v>2.9</v>
      </c>
      <c r="G376">
        <v>0.4</v>
      </c>
      <c r="H376">
        <v>67</v>
      </c>
      <c r="I376">
        <v>33</v>
      </c>
      <c r="J376">
        <v>644</v>
      </c>
      <c r="K376">
        <v>322</v>
      </c>
      <c r="L376">
        <v>555</v>
      </c>
      <c r="M376">
        <v>223</v>
      </c>
      <c r="N376">
        <v>2</v>
      </c>
      <c r="O376">
        <v>0</v>
      </c>
      <c r="P376" t="s">
        <v>35</v>
      </c>
      <c r="Q376">
        <v>0</v>
      </c>
      <c r="R376">
        <v>0</v>
      </c>
      <c r="S376" t="s">
        <v>36</v>
      </c>
      <c r="T376">
        <v>25</v>
      </c>
      <c r="U376">
        <v>6</v>
      </c>
      <c r="V376">
        <v>10</v>
      </c>
      <c r="W376">
        <v>1</v>
      </c>
      <c r="X376">
        <v>10</v>
      </c>
      <c r="Y376">
        <v>10</v>
      </c>
      <c r="Z376">
        <v>4</v>
      </c>
      <c r="AA376">
        <v>3</v>
      </c>
      <c r="AB376">
        <v>2</v>
      </c>
      <c r="AC376">
        <v>2</v>
      </c>
      <c r="AD376">
        <v>0</v>
      </c>
      <c r="AE376">
        <v>1</v>
      </c>
    </row>
    <row r="377" spans="1:31" x14ac:dyDescent="0.25">
      <c r="A377" t="s">
        <v>31</v>
      </c>
      <c r="B377" s="2">
        <v>45802</v>
      </c>
      <c r="C377" t="s">
        <v>62</v>
      </c>
      <c r="D377" t="s">
        <v>46</v>
      </c>
      <c r="E377" t="s">
        <v>44</v>
      </c>
      <c r="F377">
        <v>1.2</v>
      </c>
      <c r="G377">
        <v>1.2</v>
      </c>
      <c r="H377">
        <v>65</v>
      </c>
      <c r="I377">
        <v>35</v>
      </c>
      <c r="J377">
        <v>590</v>
      </c>
      <c r="K377">
        <v>318</v>
      </c>
      <c r="L377">
        <v>501</v>
      </c>
      <c r="M377">
        <v>240</v>
      </c>
      <c r="N377">
        <v>0</v>
      </c>
      <c r="O377">
        <v>1</v>
      </c>
      <c r="P377" t="s">
        <v>40</v>
      </c>
      <c r="Q377">
        <v>0</v>
      </c>
      <c r="R377">
        <v>0</v>
      </c>
      <c r="S377" t="s">
        <v>36</v>
      </c>
      <c r="T377">
        <v>17</v>
      </c>
      <c r="U377">
        <v>14</v>
      </c>
      <c r="V377">
        <v>6</v>
      </c>
      <c r="W377">
        <v>6</v>
      </c>
      <c r="X377">
        <v>12</v>
      </c>
      <c r="Y377">
        <v>9</v>
      </c>
      <c r="Z377">
        <v>12</v>
      </c>
      <c r="AA377">
        <v>3</v>
      </c>
      <c r="AB377">
        <v>1</v>
      </c>
      <c r="AC377">
        <v>4</v>
      </c>
      <c r="AD377">
        <v>0</v>
      </c>
      <c r="AE377">
        <v>0</v>
      </c>
    </row>
    <row r="378" spans="1:31" x14ac:dyDescent="0.25">
      <c r="A378" t="s">
        <v>31</v>
      </c>
      <c r="B378" s="2">
        <v>45802</v>
      </c>
      <c r="C378" t="s">
        <v>62</v>
      </c>
      <c r="D378" t="s">
        <v>48</v>
      </c>
      <c r="E378" t="s">
        <v>57</v>
      </c>
      <c r="F378">
        <v>1.2</v>
      </c>
      <c r="G378">
        <v>1.1000000000000001</v>
      </c>
      <c r="H378">
        <v>52</v>
      </c>
      <c r="I378">
        <v>48</v>
      </c>
      <c r="J378">
        <v>487</v>
      </c>
      <c r="K378">
        <v>443</v>
      </c>
      <c r="L378">
        <v>384</v>
      </c>
      <c r="M378">
        <v>347</v>
      </c>
      <c r="N378">
        <v>0</v>
      </c>
      <c r="O378">
        <v>1</v>
      </c>
      <c r="P378" t="s">
        <v>40</v>
      </c>
      <c r="Q378">
        <v>0</v>
      </c>
      <c r="R378">
        <v>0</v>
      </c>
      <c r="S378" t="s">
        <v>36</v>
      </c>
      <c r="T378">
        <v>10</v>
      </c>
      <c r="U378">
        <v>6</v>
      </c>
      <c r="V378">
        <v>2</v>
      </c>
      <c r="W378">
        <v>2</v>
      </c>
      <c r="X378">
        <v>10</v>
      </c>
      <c r="Y378">
        <v>11</v>
      </c>
      <c r="Z378">
        <v>7</v>
      </c>
      <c r="AA378">
        <v>4</v>
      </c>
      <c r="AB378">
        <v>2</v>
      </c>
      <c r="AC378">
        <v>2</v>
      </c>
      <c r="AD378">
        <v>0</v>
      </c>
      <c r="AE378">
        <v>0</v>
      </c>
    </row>
    <row r="379" spans="1:31" x14ac:dyDescent="0.25">
      <c r="A379" t="s">
        <v>31</v>
      </c>
      <c r="B379" s="2">
        <v>45802</v>
      </c>
      <c r="C379" t="s">
        <v>62</v>
      </c>
      <c r="D379" t="s">
        <v>47</v>
      </c>
      <c r="E379" t="s">
        <v>42</v>
      </c>
      <c r="F379">
        <v>0.6</v>
      </c>
      <c r="G379">
        <v>2.2999999999999998</v>
      </c>
      <c r="H379">
        <v>38</v>
      </c>
      <c r="I379">
        <v>62</v>
      </c>
      <c r="J379">
        <v>363</v>
      </c>
      <c r="K379">
        <v>581</v>
      </c>
      <c r="L379">
        <v>289</v>
      </c>
      <c r="M379">
        <v>509</v>
      </c>
      <c r="N379">
        <v>1</v>
      </c>
      <c r="O379">
        <v>2</v>
      </c>
      <c r="P379" t="s">
        <v>40</v>
      </c>
      <c r="Q379">
        <v>0</v>
      </c>
      <c r="R379">
        <v>1</v>
      </c>
      <c r="S379" t="s">
        <v>40</v>
      </c>
      <c r="T379">
        <v>7</v>
      </c>
      <c r="U379">
        <v>23</v>
      </c>
      <c r="V379">
        <v>2</v>
      </c>
      <c r="W379">
        <v>8</v>
      </c>
      <c r="X379">
        <v>7</v>
      </c>
      <c r="Y379">
        <v>8</v>
      </c>
      <c r="Z379">
        <v>5</v>
      </c>
      <c r="AA379">
        <v>8</v>
      </c>
      <c r="AB379">
        <v>0</v>
      </c>
      <c r="AC379">
        <v>0</v>
      </c>
      <c r="AD379">
        <v>0</v>
      </c>
      <c r="AE379">
        <v>0</v>
      </c>
    </row>
    <row r="380" spans="1:31" x14ac:dyDescent="0.25">
      <c r="A380" t="s">
        <v>31</v>
      </c>
      <c r="B380" s="2">
        <v>45802</v>
      </c>
      <c r="C380" t="s">
        <v>62</v>
      </c>
      <c r="D380" t="s">
        <v>60</v>
      </c>
      <c r="E380" t="s">
        <v>45</v>
      </c>
      <c r="F380">
        <v>2</v>
      </c>
      <c r="G380">
        <v>2.2000000000000002</v>
      </c>
      <c r="H380">
        <v>34</v>
      </c>
      <c r="I380">
        <v>66</v>
      </c>
      <c r="J380">
        <v>301</v>
      </c>
      <c r="K380">
        <v>592</v>
      </c>
      <c r="L380">
        <v>229</v>
      </c>
      <c r="M380">
        <v>509</v>
      </c>
      <c r="N380">
        <v>1</v>
      </c>
      <c r="O380">
        <v>4</v>
      </c>
      <c r="P380" t="s">
        <v>40</v>
      </c>
      <c r="Q380">
        <v>1</v>
      </c>
      <c r="R380">
        <v>0</v>
      </c>
      <c r="S380" t="s">
        <v>35</v>
      </c>
      <c r="T380">
        <v>4</v>
      </c>
      <c r="U380">
        <v>23</v>
      </c>
      <c r="V380">
        <v>2</v>
      </c>
      <c r="W380">
        <v>8</v>
      </c>
      <c r="X380">
        <v>13</v>
      </c>
      <c r="Y380">
        <v>8</v>
      </c>
      <c r="Z380">
        <v>2</v>
      </c>
      <c r="AA380">
        <v>11</v>
      </c>
      <c r="AB380">
        <v>3</v>
      </c>
      <c r="AC380">
        <v>1</v>
      </c>
      <c r="AD380">
        <v>0</v>
      </c>
      <c r="AE380">
        <v>0</v>
      </c>
    </row>
    <row r="381" spans="1:31" x14ac:dyDescent="0.25">
      <c r="A381" t="s">
        <v>31</v>
      </c>
      <c r="B381" s="2">
        <v>45802</v>
      </c>
      <c r="C381" t="s">
        <v>62</v>
      </c>
      <c r="D381" t="s">
        <v>43</v>
      </c>
      <c r="E381" t="s">
        <v>54</v>
      </c>
      <c r="F381">
        <v>1</v>
      </c>
      <c r="G381">
        <v>1.4</v>
      </c>
      <c r="H381">
        <v>49</v>
      </c>
      <c r="I381">
        <v>51</v>
      </c>
      <c r="J381">
        <v>471</v>
      </c>
      <c r="K381">
        <v>490</v>
      </c>
      <c r="L381">
        <v>374</v>
      </c>
      <c r="M381">
        <v>402</v>
      </c>
      <c r="N381">
        <v>1</v>
      </c>
      <c r="O381">
        <v>1</v>
      </c>
      <c r="P381" t="s">
        <v>36</v>
      </c>
      <c r="Q381">
        <v>0</v>
      </c>
      <c r="R381">
        <v>1</v>
      </c>
      <c r="S381" t="s">
        <v>40</v>
      </c>
      <c r="T381">
        <v>18</v>
      </c>
      <c r="U381">
        <v>13</v>
      </c>
      <c r="V381">
        <v>6</v>
      </c>
      <c r="W381">
        <v>7</v>
      </c>
      <c r="X381">
        <v>7</v>
      </c>
      <c r="Y381">
        <v>9</v>
      </c>
      <c r="Z381">
        <v>8</v>
      </c>
      <c r="AA381">
        <v>3</v>
      </c>
      <c r="AB381">
        <v>2</v>
      </c>
      <c r="AC381">
        <v>1</v>
      </c>
      <c r="AD381">
        <v>0</v>
      </c>
      <c r="AE381">
        <v>0</v>
      </c>
    </row>
  </sheetData>
  <autoFilter ref="A1:AE381" xr:uid="{00000000-0001-0000-0000-000000000000}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F25B26-0C9E-4282-B391-1477FBD0FE71}">
  <dimension ref="A1:AB761"/>
  <sheetViews>
    <sheetView tabSelected="1" topLeftCell="D1" workbookViewId="0">
      <selection activeCell="W17" sqref="W17"/>
    </sheetView>
  </sheetViews>
  <sheetFormatPr defaultRowHeight="15" x14ac:dyDescent="0.25"/>
  <cols>
    <col min="1" max="1" width="0" hidden="1" customWidth="1"/>
    <col min="2" max="2" width="18.28515625" hidden="1" customWidth="1"/>
    <col min="3" max="3" width="0" hidden="1" customWidth="1"/>
    <col min="4" max="4" width="15.42578125" bestFit="1" customWidth="1"/>
  </cols>
  <sheetData>
    <row r="1" spans="1:2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7</v>
      </c>
      <c r="G1" s="1" t="s">
        <v>9</v>
      </c>
      <c r="H1" s="1" t="s">
        <v>11</v>
      </c>
      <c r="I1" s="1" t="s">
        <v>13</v>
      </c>
      <c r="J1" s="1" t="s">
        <v>15</v>
      </c>
      <c r="K1" s="1" t="s">
        <v>16</v>
      </c>
      <c r="L1" s="1" t="s">
        <v>18</v>
      </c>
      <c r="M1" s="1" t="s">
        <v>19</v>
      </c>
      <c r="N1" s="1" t="s">
        <v>21</v>
      </c>
      <c r="O1" s="1" t="s">
        <v>23</v>
      </c>
      <c r="P1" s="1" t="s">
        <v>25</v>
      </c>
      <c r="Q1" s="1" t="s">
        <v>27</v>
      </c>
      <c r="R1" s="1" t="s">
        <v>29</v>
      </c>
      <c r="S1" s="1"/>
      <c r="V1" s="3"/>
      <c r="W1" s="1"/>
      <c r="X1" s="3"/>
      <c r="Y1" s="1"/>
      <c r="AA1" s="8"/>
      <c r="AB1" s="1"/>
    </row>
    <row r="2" spans="1:28" x14ac:dyDescent="0.25">
      <c r="A2" t="s">
        <v>31</v>
      </c>
      <c r="B2" s="2">
        <v>45520</v>
      </c>
      <c r="C2" t="s">
        <v>32</v>
      </c>
      <c r="D2" t="s">
        <v>33</v>
      </c>
      <c r="E2">
        <v>2.4</v>
      </c>
      <c r="F2">
        <v>55</v>
      </c>
      <c r="G2">
        <v>524</v>
      </c>
      <c r="H2">
        <v>430</v>
      </c>
      <c r="I2">
        <v>1</v>
      </c>
      <c r="J2" t="s">
        <v>35</v>
      </c>
      <c r="K2">
        <v>0</v>
      </c>
      <c r="L2" t="s">
        <v>36</v>
      </c>
      <c r="M2">
        <v>14</v>
      </c>
      <c r="N2">
        <v>5</v>
      </c>
      <c r="O2">
        <v>12</v>
      </c>
      <c r="P2">
        <v>7</v>
      </c>
      <c r="Q2">
        <v>2</v>
      </c>
      <c r="R2">
        <v>0</v>
      </c>
      <c r="AA2" t="str">
        <f>IF(E2 &lt; _xlfn.PERCENTILE.INC($E$2:$E$761,0),
    "Ekstrem Rendah",
    IF(E2 &gt; _xlfn.PERCENTILE.INC($E$2:$E$761,1),
        "Ekstrem Tinggi",
        "Normal"
    )
)</f>
        <v>Normal</v>
      </c>
      <c r="AB2" t="str">
        <f>IF(F2 &lt; _xlfn.PERCENTILE.INC($F$2:$F$761,0.001),
    "Ekstrem Rendah",
    IF(F2 &gt; _xlfn.PERCENTILE.INC($F$2:$F$761,0.999),
        "Ekstrem Tinggi",
        "Normal"
    )
)</f>
        <v>Normal</v>
      </c>
    </row>
    <row r="3" spans="1:28" x14ac:dyDescent="0.25">
      <c r="A3" t="s">
        <v>31</v>
      </c>
      <c r="B3" s="2">
        <v>45521</v>
      </c>
      <c r="C3" t="s">
        <v>37</v>
      </c>
      <c r="D3" t="s">
        <v>38</v>
      </c>
      <c r="E3">
        <v>0.5</v>
      </c>
      <c r="F3">
        <v>38</v>
      </c>
      <c r="G3">
        <v>381</v>
      </c>
      <c r="H3">
        <v>290</v>
      </c>
      <c r="I3">
        <v>0</v>
      </c>
      <c r="J3" t="s">
        <v>40</v>
      </c>
      <c r="K3">
        <v>0</v>
      </c>
      <c r="L3" t="s">
        <v>36</v>
      </c>
      <c r="M3">
        <v>7</v>
      </c>
      <c r="N3">
        <v>2</v>
      </c>
      <c r="O3">
        <v>9</v>
      </c>
      <c r="P3">
        <v>2</v>
      </c>
      <c r="Q3">
        <v>3</v>
      </c>
      <c r="R3">
        <v>0</v>
      </c>
      <c r="AA3" t="str">
        <f>IF(E3 &lt; _xlfn.PERCENTILE.INC($E$2:$E$761,0),
    "Ekstrem Rendah",
    IF(E3 &gt; _xlfn.PERCENTILE.INC($E$2:$E$761,1),
        "Ekstrem Tinggi",
        "Normal"
    )
)</f>
        <v>Normal</v>
      </c>
      <c r="AB3" t="str">
        <f>IF(F3 &lt; _xlfn.PERCENTILE.INC($F$2:$F$761,0.001),
    "Ekstrem Rendah",
    IF(F3 &gt; _xlfn.PERCENTILE.INC($F$2:$F$761,0.999),
        "Ekstrem Tinggi",
        "Normal"
    )
)</f>
        <v>Normal</v>
      </c>
    </row>
    <row r="4" spans="1:28" x14ac:dyDescent="0.25">
      <c r="A4" t="s">
        <v>31</v>
      </c>
      <c r="B4" s="2">
        <v>45521</v>
      </c>
      <c r="C4" t="s">
        <v>41</v>
      </c>
      <c r="D4" t="s">
        <v>42</v>
      </c>
      <c r="E4">
        <v>1.2</v>
      </c>
      <c r="F4">
        <v>53</v>
      </c>
      <c r="G4">
        <v>458</v>
      </c>
      <c r="H4">
        <v>382</v>
      </c>
      <c r="I4">
        <v>2</v>
      </c>
      <c r="J4" t="s">
        <v>35</v>
      </c>
      <c r="K4">
        <v>1</v>
      </c>
      <c r="L4" t="s">
        <v>35</v>
      </c>
      <c r="M4">
        <v>18</v>
      </c>
      <c r="N4">
        <v>6</v>
      </c>
      <c r="O4">
        <v>17</v>
      </c>
      <c r="P4">
        <v>8</v>
      </c>
      <c r="Q4">
        <v>2</v>
      </c>
      <c r="R4">
        <v>0</v>
      </c>
      <c r="AA4" t="str">
        <f>IF(E4 &lt; _xlfn.PERCENTILE.INC($E$2:$E$761,0),
    "Ekstrem Rendah",
    IF(E4 &gt; _xlfn.PERCENTILE.INC($E$2:$E$761,1),
        "Ekstrem Tinggi",
        "Normal"
    )
)</f>
        <v>Normal</v>
      </c>
      <c r="AB4" t="str">
        <f>IF(F4 &lt; _xlfn.PERCENTILE.INC($F$2:$F$761,0.001),
    "Ekstrem Rendah",
    IF(F4 &gt; _xlfn.PERCENTILE.INC($F$2:$F$761,0.999),
        "Ekstrem Tinggi",
        "Normal"
    )
)</f>
        <v>Normal</v>
      </c>
    </row>
    <row r="5" spans="1:28" x14ac:dyDescent="0.25">
      <c r="A5" t="s">
        <v>31</v>
      </c>
      <c r="B5" s="2">
        <v>45521</v>
      </c>
      <c r="C5" t="s">
        <v>41</v>
      </c>
      <c r="D5" t="s">
        <v>44</v>
      </c>
      <c r="E5">
        <v>0.5</v>
      </c>
      <c r="F5">
        <v>40</v>
      </c>
      <c r="G5">
        <v>399</v>
      </c>
      <c r="H5">
        <v>298</v>
      </c>
      <c r="I5">
        <v>0</v>
      </c>
      <c r="J5" t="s">
        <v>40</v>
      </c>
      <c r="K5">
        <v>0</v>
      </c>
      <c r="L5" t="s">
        <v>40</v>
      </c>
      <c r="M5">
        <v>9</v>
      </c>
      <c r="N5">
        <v>1</v>
      </c>
      <c r="O5">
        <v>8</v>
      </c>
      <c r="P5">
        <v>1</v>
      </c>
      <c r="Q5">
        <v>1</v>
      </c>
      <c r="R5">
        <v>1</v>
      </c>
      <c r="AA5" t="str">
        <f>IF(E5 &lt; _xlfn.PERCENTILE.INC($E$2:$E$761,0),
    "Ekstrem Rendah",
    IF(E5 &gt; _xlfn.PERCENTILE.INC($E$2:$E$761,1),
        "Ekstrem Tinggi",
        "Normal"
    )
)</f>
        <v>Normal</v>
      </c>
      <c r="AB5" t="str">
        <f>IF(F5 &lt; _xlfn.PERCENTILE.INC($F$2:$F$761,0.001),
    "Ekstrem Rendah",
    IF(F5 &gt; _xlfn.PERCENTILE.INC($F$2:$F$761,0.999),
        "Ekstrem Tinggi",
        "Normal"
    )
)</f>
        <v>Normal</v>
      </c>
    </row>
    <row r="6" spans="1:28" x14ac:dyDescent="0.25">
      <c r="A6" t="s">
        <v>31</v>
      </c>
      <c r="B6" s="2">
        <v>45521</v>
      </c>
      <c r="C6" t="s">
        <v>41</v>
      </c>
      <c r="D6" t="s">
        <v>46</v>
      </c>
      <c r="E6">
        <v>0.3</v>
      </c>
      <c r="F6">
        <v>23</v>
      </c>
      <c r="G6">
        <v>207</v>
      </c>
      <c r="H6">
        <v>128</v>
      </c>
      <c r="I6">
        <v>1</v>
      </c>
      <c r="J6" t="s">
        <v>35</v>
      </c>
      <c r="K6">
        <v>1</v>
      </c>
      <c r="L6" t="s">
        <v>35</v>
      </c>
      <c r="M6">
        <v>3</v>
      </c>
      <c r="N6">
        <v>1</v>
      </c>
      <c r="O6">
        <v>15</v>
      </c>
      <c r="P6">
        <v>3</v>
      </c>
      <c r="Q6">
        <v>2</v>
      </c>
      <c r="R6">
        <v>1</v>
      </c>
      <c r="AA6" t="str">
        <f>IF(E6 &lt; _xlfn.PERCENTILE.INC($E$2:$E$761,0),
    "Ekstrem Rendah",
    IF(E6 &gt; _xlfn.PERCENTILE.INC($E$2:$E$761,1),
        "Ekstrem Tinggi",
        "Normal"
    )
)</f>
        <v>Normal</v>
      </c>
      <c r="AB6" t="str">
        <f>IF(F6 &lt; _xlfn.PERCENTILE.INC($F$2:$F$761,0.001),
    "Ekstrem Rendah",
    IF(F6 &gt; _xlfn.PERCENTILE.INC($F$2:$F$761,0.999),
        "Ekstrem Tinggi",
        "Normal"
    )
)</f>
        <v>Normal</v>
      </c>
    </row>
    <row r="7" spans="1:28" x14ac:dyDescent="0.25">
      <c r="A7" t="s">
        <v>31</v>
      </c>
      <c r="B7" s="2">
        <v>45521</v>
      </c>
      <c r="C7" t="s">
        <v>41</v>
      </c>
      <c r="D7" t="s">
        <v>48</v>
      </c>
      <c r="E7">
        <v>1.3</v>
      </c>
      <c r="F7">
        <v>53</v>
      </c>
      <c r="G7">
        <v>543</v>
      </c>
      <c r="H7">
        <v>420</v>
      </c>
      <c r="I7">
        <v>1</v>
      </c>
      <c r="J7" t="s">
        <v>36</v>
      </c>
      <c r="K7">
        <v>1</v>
      </c>
      <c r="L7" t="s">
        <v>35</v>
      </c>
      <c r="M7">
        <v>14</v>
      </c>
      <c r="N7">
        <v>8</v>
      </c>
      <c r="O7">
        <v>17</v>
      </c>
      <c r="P7">
        <v>2</v>
      </c>
      <c r="Q7">
        <v>1</v>
      </c>
      <c r="R7">
        <v>0</v>
      </c>
      <c r="AA7" t="str">
        <f>IF(E7 &lt; _xlfn.PERCENTILE.INC($E$2:$E$761,0),
    "Ekstrem Rendah",
    IF(E7 &gt; _xlfn.PERCENTILE.INC($E$2:$E$761,1),
        "Ekstrem Tinggi",
        "Normal"
    )
)</f>
        <v>Normal</v>
      </c>
      <c r="AB7" t="str">
        <f>IF(F7 &lt; _xlfn.PERCENTILE.INC($F$2:$F$761,0.001),
    "Ekstrem Rendah",
    IF(F7 &gt; _xlfn.PERCENTILE.INC($F$2:$F$761,0.999),
        "Ekstrem Tinggi",
        "Normal"
    )
)</f>
        <v>Normal</v>
      </c>
    </row>
    <row r="8" spans="1:28" x14ac:dyDescent="0.25">
      <c r="A8" t="s">
        <v>31</v>
      </c>
      <c r="B8" s="2">
        <v>45521</v>
      </c>
      <c r="C8" t="s">
        <v>50</v>
      </c>
      <c r="D8" t="s">
        <v>51</v>
      </c>
      <c r="E8">
        <v>2.2999999999999998</v>
      </c>
      <c r="F8">
        <v>52</v>
      </c>
      <c r="G8">
        <v>464</v>
      </c>
      <c r="H8">
        <v>377</v>
      </c>
      <c r="I8">
        <v>1</v>
      </c>
      <c r="J8" t="s">
        <v>40</v>
      </c>
      <c r="K8">
        <v>1</v>
      </c>
      <c r="L8" t="s">
        <v>36</v>
      </c>
      <c r="M8">
        <v>14</v>
      </c>
      <c r="N8">
        <v>3</v>
      </c>
      <c r="O8">
        <v>18</v>
      </c>
      <c r="P8">
        <v>5</v>
      </c>
      <c r="Q8">
        <v>1</v>
      </c>
      <c r="R8">
        <v>0</v>
      </c>
      <c r="AA8" t="str">
        <f>IF(E8 &lt; _xlfn.PERCENTILE.INC($E$2:$E$761,0),
    "Ekstrem Rendah",
    IF(E8 &gt; _xlfn.PERCENTILE.INC($E$2:$E$761,1),
        "Ekstrem Tinggi",
        "Normal"
    )
)</f>
        <v>Normal</v>
      </c>
      <c r="AB8" t="str">
        <f>IF(F8 &lt; _xlfn.PERCENTILE.INC($F$2:$F$761,0.001),
    "Ekstrem Rendah",
    IF(F8 &gt; _xlfn.PERCENTILE.INC($F$2:$F$761,0.999),
        "Ekstrem Tinggi",
        "Normal"
    )
)</f>
        <v>Normal</v>
      </c>
    </row>
    <row r="9" spans="1:28" x14ac:dyDescent="0.25">
      <c r="A9" t="s">
        <v>31</v>
      </c>
      <c r="B9" s="2">
        <v>45522</v>
      </c>
      <c r="C9" t="s">
        <v>53</v>
      </c>
      <c r="D9" t="s">
        <v>54</v>
      </c>
      <c r="E9">
        <v>1.6</v>
      </c>
      <c r="F9">
        <v>46</v>
      </c>
      <c r="G9">
        <v>440</v>
      </c>
      <c r="H9">
        <v>331</v>
      </c>
      <c r="I9">
        <v>2</v>
      </c>
      <c r="J9" t="s">
        <v>35</v>
      </c>
      <c r="K9">
        <v>1</v>
      </c>
      <c r="L9" t="s">
        <v>35</v>
      </c>
      <c r="M9">
        <v>9</v>
      </c>
      <c r="N9">
        <v>5</v>
      </c>
      <c r="O9">
        <v>6</v>
      </c>
      <c r="P9">
        <v>4</v>
      </c>
      <c r="Q9">
        <v>1</v>
      </c>
      <c r="R9">
        <v>0</v>
      </c>
      <c r="AA9" t="str">
        <f>IF(E9 &lt; _xlfn.PERCENTILE.INC($E$2:$E$761,0),
    "Ekstrem Rendah",
    IF(E9 &gt; _xlfn.PERCENTILE.INC($E$2:$E$761,1),
        "Ekstrem Tinggi",
        "Normal"
    )
)</f>
        <v>Normal</v>
      </c>
      <c r="AB9" t="str">
        <f>IF(F9 &lt; _xlfn.PERCENTILE.INC($F$2:$F$761,0.001),
    "Ekstrem Rendah",
    IF(F9 &gt; _xlfn.PERCENTILE.INC($F$2:$F$761,0.999),
        "Ekstrem Tinggi",
        "Normal"
    )
)</f>
        <v>Normal</v>
      </c>
    </row>
    <row r="10" spans="1:28" x14ac:dyDescent="0.25">
      <c r="A10" t="s">
        <v>31</v>
      </c>
      <c r="B10" s="2">
        <v>45522</v>
      </c>
      <c r="C10" t="s">
        <v>56</v>
      </c>
      <c r="D10" t="s">
        <v>57</v>
      </c>
      <c r="E10">
        <v>1</v>
      </c>
      <c r="F10">
        <v>48</v>
      </c>
      <c r="G10">
        <v>531</v>
      </c>
      <c r="H10">
        <v>461</v>
      </c>
      <c r="I10">
        <v>0</v>
      </c>
      <c r="J10" t="s">
        <v>40</v>
      </c>
      <c r="K10">
        <v>0</v>
      </c>
      <c r="L10" t="s">
        <v>40</v>
      </c>
      <c r="M10">
        <v>10</v>
      </c>
      <c r="N10">
        <v>3</v>
      </c>
      <c r="O10">
        <v>12</v>
      </c>
      <c r="P10">
        <v>4</v>
      </c>
      <c r="Q10">
        <v>1</v>
      </c>
      <c r="R10">
        <v>0</v>
      </c>
      <c r="AA10" t="str">
        <f>IF(E10 &lt; _xlfn.PERCENTILE.INC($E$2:$E$761,0),
    "Ekstrem Rendah",
    IF(E10 &gt; _xlfn.PERCENTILE.INC($E$2:$E$761,1),
        "Ekstrem Tinggi",
        "Normal"
    )
)</f>
        <v>Normal</v>
      </c>
      <c r="AB10" t="str">
        <f>IF(F10 &lt; _xlfn.PERCENTILE.INC($F$2:$F$761,0.001),
    "Ekstrem Rendah",
    IF(F10 &gt; _xlfn.PERCENTILE.INC($F$2:$F$761,0.999),
        "Ekstrem Tinggi",
        "Normal"
    )
)</f>
        <v>Normal</v>
      </c>
    </row>
    <row r="11" spans="1:28" x14ac:dyDescent="0.25">
      <c r="A11" t="s">
        <v>31</v>
      </c>
      <c r="B11" s="2">
        <v>45523</v>
      </c>
      <c r="C11" t="s">
        <v>32</v>
      </c>
      <c r="D11" t="s">
        <v>59</v>
      </c>
      <c r="E11">
        <v>1</v>
      </c>
      <c r="F11">
        <v>30</v>
      </c>
      <c r="G11">
        <v>313</v>
      </c>
      <c r="H11">
        <v>237</v>
      </c>
      <c r="I11">
        <v>1</v>
      </c>
      <c r="J11" t="s">
        <v>36</v>
      </c>
      <c r="K11">
        <v>0</v>
      </c>
      <c r="L11" t="s">
        <v>40</v>
      </c>
      <c r="M11">
        <v>7</v>
      </c>
      <c r="N11">
        <v>3</v>
      </c>
      <c r="O11">
        <v>11</v>
      </c>
      <c r="P11">
        <v>2</v>
      </c>
      <c r="Q11">
        <v>1</v>
      </c>
      <c r="R11">
        <v>0</v>
      </c>
      <c r="AA11" t="str">
        <f>IF(E11 &lt; _xlfn.PERCENTILE.INC($E$2:$E$761,0),
    "Ekstrem Rendah",
    IF(E11 &gt; _xlfn.PERCENTILE.INC($E$2:$E$761,1),
        "Ekstrem Tinggi",
        "Normal"
    )
)</f>
        <v>Normal</v>
      </c>
      <c r="AB11" t="str">
        <f>IF(F11 &lt; _xlfn.PERCENTILE.INC($F$2:$F$761,0.001),
    "Ekstrem Rendah",
    IF(F11 &gt; _xlfn.PERCENTILE.INC($F$2:$F$761,0.999),
        "Ekstrem Tinggi",
        "Normal"
    )
)</f>
        <v>Normal</v>
      </c>
    </row>
    <row r="12" spans="1:28" x14ac:dyDescent="0.25">
      <c r="A12" t="s">
        <v>31</v>
      </c>
      <c r="B12" s="2">
        <v>45528</v>
      </c>
      <c r="C12" t="s">
        <v>37</v>
      </c>
      <c r="D12" t="s">
        <v>45</v>
      </c>
      <c r="E12">
        <v>2.1</v>
      </c>
      <c r="F12">
        <v>48</v>
      </c>
      <c r="G12">
        <v>514</v>
      </c>
      <c r="H12">
        <v>435</v>
      </c>
      <c r="I12">
        <v>2</v>
      </c>
      <c r="J12" t="s">
        <v>35</v>
      </c>
      <c r="K12">
        <v>1</v>
      </c>
      <c r="L12" t="s">
        <v>35</v>
      </c>
      <c r="M12">
        <v>14</v>
      </c>
      <c r="N12">
        <v>5</v>
      </c>
      <c r="O12">
        <v>9</v>
      </c>
      <c r="P12">
        <v>4</v>
      </c>
      <c r="Q12">
        <v>1</v>
      </c>
      <c r="R12">
        <v>0</v>
      </c>
      <c r="AA12" t="str">
        <f>IF(E12 &lt; _xlfn.PERCENTILE.INC($E$2:$E$761,0),
    "Ekstrem Rendah",
    IF(E12 &gt; _xlfn.PERCENTILE.INC($E$2:$E$761,1),
        "Ekstrem Tinggi",
        "Normal"
    )
)</f>
        <v>Normal</v>
      </c>
      <c r="AB12" t="str">
        <f>IF(F12 &lt; _xlfn.PERCENTILE.INC($F$2:$F$761,0.001),
    "Ekstrem Rendah",
    IF(F12 &gt; _xlfn.PERCENTILE.INC($F$2:$F$761,0.999),
        "Ekstrem Tinggi",
        "Normal"
    )
)</f>
        <v>Normal</v>
      </c>
    </row>
    <row r="13" spans="1:28" x14ac:dyDescent="0.25">
      <c r="A13" t="s">
        <v>31</v>
      </c>
      <c r="B13" s="2">
        <v>45528</v>
      </c>
      <c r="C13" t="s">
        <v>41</v>
      </c>
      <c r="D13" t="s">
        <v>55</v>
      </c>
      <c r="E13">
        <v>1.3</v>
      </c>
      <c r="F13">
        <v>58</v>
      </c>
      <c r="G13">
        <v>596</v>
      </c>
      <c r="H13">
        <v>478</v>
      </c>
      <c r="I13">
        <v>0</v>
      </c>
      <c r="J13" t="s">
        <v>40</v>
      </c>
      <c r="K13">
        <v>0</v>
      </c>
      <c r="L13" t="s">
        <v>36</v>
      </c>
      <c r="M13">
        <v>14</v>
      </c>
      <c r="N13">
        <v>2</v>
      </c>
      <c r="O13">
        <v>9</v>
      </c>
      <c r="P13">
        <v>3</v>
      </c>
      <c r="Q13">
        <v>1</v>
      </c>
      <c r="R13">
        <v>0</v>
      </c>
      <c r="AA13" t="str">
        <f>IF(E13 &lt; _xlfn.PERCENTILE.INC($E$2:$E$761,0),
    "Ekstrem Rendah",
    IF(E13 &gt; _xlfn.PERCENTILE.INC($E$2:$E$761,1),
        "Ekstrem Tinggi",
        "Normal"
    )
)</f>
        <v>Normal</v>
      </c>
      <c r="AB13" t="str">
        <f>IF(F13 &lt; _xlfn.PERCENTILE.INC($F$2:$F$761,0.001),
    "Ekstrem Rendah",
    IF(F13 &gt; _xlfn.PERCENTILE.INC($F$2:$F$761,0.999),
        "Ekstrem Tinggi",
        "Normal"
    )
)</f>
        <v>Normal</v>
      </c>
    </row>
    <row r="14" spans="1:28" x14ac:dyDescent="0.25">
      <c r="A14" t="s">
        <v>31</v>
      </c>
      <c r="B14" s="2">
        <v>45528</v>
      </c>
      <c r="C14" t="s">
        <v>41</v>
      </c>
      <c r="D14" t="s">
        <v>34</v>
      </c>
      <c r="E14">
        <v>1.8</v>
      </c>
      <c r="F14">
        <v>54</v>
      </c>
      <c r="G14">
        <v>582</v>
      </c>
      <c r="H14">
        <v>489</v>
      </c>
      <c r="I14">
        <v>2</v>
      </c>
      <c r="J14" t="s">
        <v>35</v>
      </c>
      <c r="K14">
        <v>1</v>
      </c>
      <c r="L14" t="s">
        <v>36</v>
      </c>
      <c r="M14">
        <v>18</v>
      </c>
      <c r="N14">
        <v>6</v>
      </c>
      <c r="O14">
        <v>14</v>
      </c>
      <c r="P14">
        <v>7</v>
      </c>
      <c r="Q14">
        <v>2</v>
      </c>
      <c r="R14">
        <v>0</v>
      </c>
      <c r="AA14" t="str">
        <f>IF(E14 &lt; _xlfn.PERCENTILE.INC($E$2:$E$761,0),
    "Ekstrem Rendah",
    IF(E14 &gt; _xlfn.PERCENTILE.INC($E$2:$E$761,1),
        "Ekstrem Tinggi",
        "Normal"
    )
)</f>
        <v>Normal</v>
      </c>
      <c r="AB14" t="str">
        <f>IF(F14 &lt; _xlfn.PERCENTILE.INC($F$2:$F$761,0.001),
    "Ekstrem Rendah",
    IF(F14 &gt; _xlfn.PERCENTILE.INC($F$2:$F$761,0.999),
        "Ekstrem Tinggi",
        "Normal"
    )
)</f>
        <v>Normal</v>
      </c>
    </row>
    <row r="15" spans="1:28" x14ac:dyDescent="0.25">
      <c r="A15" t="s">
        <v>31</v>
      </c>
      <c r="B15" s="2">
        <v>45528</v>
      </c>
      <c r="C15" t="s">
        <v>41</v>
      </c>
      <c r="D15" t="s">
        <v>58</v>
      </c>
      <c r="E15">
        <v>3.3</v>
      </c>
      <c r="F15">
        <v>75</v>
      </c>
      <c r="G15">
        <v>796</v>
      </c>
      <c r="H15">
        <v>726</v>
      </c>
      <c r="I15">
        <v>4</v>
      </c>
      <c r="J15" t="s">
        <v>35</v>
      </c>
      <c r="K15">
        <v>3</v>
      </c>
      <c r="L15" t="s">
        <v>35</v>
      </c>
      <c r="M15">
        <v>14</v>
      </c>
      <c r="N15">
        <v>5</v>
      </c>
      <c r="O15">
        <v>4</v>
      </c>
      <c r="P15">
        <v>10</v>
      </c>
      <c r="Q15">
        <v>2</v>
      </c>
      <c r="R15">
        <v>0</v>
      </c>
      <c r="AA15" t="str">
        <f>IF(E15 &lt; _xlfn.PERCENTILE.INC($E$2:$E$761,0),
    "Ekstrem Rendah",
    IF(E15 &gt; _xlfn.PERCENTILE.INC($E$2:$E$761,1),
        "Ekstrem Tinggi",
        "Normal"
    )
)</f>
        <v>Normal</v>
      </c>
      <c r="AB15" t="str">
        <f>IF(F15 &lt; _xlfn.PERCENTILE.INC($F$2:$F$761,0.001),
    "Ekstrem Rendah",
    IF(F15 &gt; _xlfn.PERCENTILE.INC($F$2:$F$761,0.999),
        "Ekstrem Tinggi",
        "Normal"
    )
)</f>
        <v>Normal</v>
      </c>
    </row>
    <row r="16" spans="1:28" x14ac:dyDescent="0.25">
      <c r="A16" t="s">
        <v>31</v>
      </c>
      <c r="B16" s="2">
        <v>45528</v>
      </c>
      <c r="C16" t="s">
        <v>41</v>
      </c>
      <c r="D16" t="s">
        <v>47</v>
      </c>
      <c r="E16">
        <v>0.1</v>
      </c>
      <c r="F16">
        <v>64</v>
      </c>
      <c r="G16">
        <v>691</v>
      </c>
      <c r="H16">
        <v>618</v>
      </c>
      <c r="I16">
        <v>0</v>
      </c>
      <c r="J16" t="s">
        <v>40</v>
      </c>
      <c r="K16">
        <v>0</v>
      </c>
      <c r="L16" t="s">
        <v>36</v>
      </c>
      <c r="M16">
        <v>5</v>
      </c>
      <c r="N16">
        <v>1</v>
      </c>
      <c r="O16">
        <v>14</v>
      </c>
      <c r="P16">
        <v>4</v>
      </c>
      <c r="Q16">
        <v>3</v>
      </c>
      <c r="R16">
        <v>0</v>
      </c>
      <c r="AA16" t="str">
        <f>IF(E16 &lt; _xlfn.PERCENTILE.INC($E$2:$E$761,0),
    "Ekstrem Rendah",
    IF(E16 &gt; _xlfn.PERCENTILE.INC($E$2:$E$761,1),
        "Ekstrem Tinggi",
        "Normal"
    )
)</f>
        <v>Normal</v>
      </c>
      <c r="AB16" t="str">
        <f>IF(F16 &lt; _xlfn.PERCENTILE.INC($F$2:$F$761,0.001),
    "Ekstrem Rendah",
    IF(F16 &gt; _xlfn.PERCENTILE.INC($F$2:$F$761,0.999),
        "Ekstrem Tinggi",
        "Normal"
    )
)</f>
        <v>Normal</v>
      </c>
    </row>
    <row r="17" spans="1:28" x14ac:dyDescent="0.25">
      <c r="A17" t="s">
        <v>31</v>
      </c>
      <c r="B17" s="2">
        <v>45528</v>
      </c>
      <c r="C17" t="s">
        <v>41</v>
      </c>
      <c r="D17" t="s">
        <v>60</v>
      </c>
      <c r="E17">
        <v>2.4</v>
      </c>
      <c r="F17">
        <v>70</v>
      </c>
      <c r="G17">
        <v>658</v>
      </c>
      <c r="H17">
        <v>574</v>
      </c>
      <c r="I17">
        <v>4</v>
      </c>
      <c r="J17" t="s">
        <v>35</v>
      </c>
      <c r="K17">
        <v>2</v>
      </c>
      <c r="L17" t="s">
        <v>35</v>
      </c>
      <c r="M17">
        <v>13</v>
      </c>
      <c r="N17">
        <v>7</v>
      </c>
      <c r="O17">
        <v>11</v>
      </c>
      <c r="P17">
        <v>12</v>
      </c>
      <c r="Q17">
        <v>0</v>
      </c>
      <c r="R17">
        <v>0</v>
      </c>
      <c r="AA17" t="str">
        <f>IF(E17 &lt; _xlfn.PERCENTILE.INC($E$2:$E$761,0),
    "Ekstrem Rendah",
    IF(E17 &gt; _xlfn.PERCENTILE.INC($E$2:$E$761,1),
        "Ekstrem Tinggi",
        "Normal"
    )
)</f>
        <v>Normal</v>
      </c>
      <c r="AB17" t="str">
        <f>IF(F17 &lt; _xlfn.PERCENTILE.INC($F$2:$F$761,0.001),
    "Ekstrem Rendah",
    IF(F17 &gt; _xlfn.PERCENTILE.INC($F$2:$F$761,0.999),
        "Ekstrem Tinggi",
        "Normal"
    )
)</f>
        <v>Normal</v>
      </c>
    </row>
    <row r="18" spans="1:28" x14ac:dyDescent="0.25">
      <c r="A18" t="s">
        <v>31</v>
      </c>
      <c r="B18" s="2">
        <v>45528</v>
      </c>
      <c r="C18" t="s">
        <v>50</v>
      </c>
      <c r="D18" t="s">
        <v>52</v>
      </c>
      <c r="E18">
        <v>1.2</v>
      </c>
      <c r="F18">
        <v>40</v>
      </c>
      <c r="G18">
        <v>358</v>
      </c>
      <c r="H18">
        <v>287</v>
      </c>
      <c r="I18">
        <v>0</v>
      </c>
      <c r="J18" t="s">
        <v>40</v>
      </c>
      <c r="K18">
        <v>0</v>
      </c>
      <c r="L18" t="s">
        <v>36</v>
      </c>
      <c r="M18">
        <v>11</v>
      </c>
      <c r="N18">
        <v>3</v>
      </c>
      <c r="O18">
        <v>8</v>
      </c>
      <c r="P18">
        <v>4</v>
      </c>
      <c r="Q18">
        <v>1</v>
      </c>
      <c r="R18">
        <v>0</v>
      </c>
      <c r="AA18" t="str">
        <f>IF(E18 &lt; _xlfn.PERCENTILE.INC($E$2:$E$761,0),
    "Ekstrem Rendah",
    IF(E18 &gt; _xlfn.PERCENTILE.INC($E$2:$E$761,1),
        "Ekstrem Tinggi",
        "Normal"
    )
)</f>
        <v>Normal</v>
      </c>
      <c r="AB18" t="str">
        <f>IF(F18 &lt; _xlfn.PERCENTILE.INC($F$2:$F$761,0.001),
    "Ekstrem Rendah",
    IF(F18 &gt; _xlfn.PERCENTILE.INC($F$2:$F$761,0.999),
        "Ekstrem Tinggi",
        "Normal"
    )
)</f>
        <v>Normal</v>
      </c>
    </row>
    <row r="19" spans="1:28" x14ac:dyDescent="0.25">
      <c r="A19" t="s">
        <v>31</v>
      </c>
      <c r="B19" s="2">
        <v>45529</v>
      </c>
      <c r="C19" t="s">
        <v>53</v>
      </c>
      <c r="D19" t="s">
        <v>49</v>
      </c>
      <c r="E19">
        <v>2.2000000000000002</v>
      </c>
      <c r="F19">
        <v>39</v>
      </c>
      <c r="G19">
        <v>359</v>
      </c>
      <c r="H19">
        <v>263</v>
      </c>
      <c r="I19">
        <v>1</v>
      </c>
      <c r="J19" t="s">
        <v>36</v>
      </c>
      <c r="K19">
        <v>1</v>
      </c>
      <c r="L19" t="s">
        <v>35</v>
      </c>
      <c r="M19">
        <v>16</v>
      </c>
      <c r="N19">
        <v>4</v>
      </c>
      <c r="O19">
        <v>19</v>
      </c>
      <c r="P19">
        <v>8</v>
      </c>
      <c r="Q19">
        <v>2</v>
      </c>
      <c r="R19">
        <v>0</v>
      </c>
      <c r="AA19" t="str">
        <f>IF(E19 &lt; _xlfn.PERCENTILE.INC($E$2:$E$761,0),
    "Ekstrem Rendah",
    IF(E19 &gt; _xlfn.PERCENTILE.INC($E$2:$E$761,1),
        "Ekstrem Tinggi",
        "Normal"
    )
)</f>
        <v>Normal</v>
      </c>
      <c r="AB19" t="str">
        <f>IF(F19 &lt; _xlfn.PERCENTILE.INC($F$2:$F$761,0.001),
    "Ekstrem Rendah",
    IF(F19 &gt; _xlfn.PERCENTILE.INC($F$2:$F$761,0.999),
        "Ekstrem Tinggi",
        "Normal"
    )
)</f>
        <v>Normal</v>
      </c>
    </row>
    <row r="20" spans="1:28" x14ac:dyDescent="0.25">
      <c r="A20" t="s">
        <v>31</v>
      </c>
      <c r="B20" s="2">
        <v>45529</v>
      </c>
      <c r="C20" t="s">
        <v>53</v>
      </c>
      <c r="D20" t="s">
        <v>43</v>
      </c>
      <c r="E20">
        <v>1.9</v>
      </c>
      <c r="F20">
        <v>40</v>
      </c>
      <c r="G20">
        <v>357</v>
      </c>
      <c r="H20">
        <v>272</v>
      </c>
      <c r="I20">
        <v>2</v>
      </c>
      <c r="J20" t="s">
        <v>40</v>
      </c>
      <c r="K20">
        <v>2</v>
      </c>
      <c r="L20" t="s">
        <v>36</v>
      </c>
      <c r="M20">
        <v>12</v>
      </c>
      <c r="N20">
        <v>4</v>
      </c>
      <c r="O20">
        <v>13</v>
      </c>
      <c r="P20">
        <v>5</v>
      </c>
      <c r="Q20">
        <v>2</v>
      </c>
      <c r="R20">
        <v>0</v>
      </c>
      <c r="AA20" t="str">
        <f>IF(E20 &lt; _xlfn.PERCENTILE.INC($E$2:$E$761,0),
    "Ekstrem Rendah",
    IF(E20 &gt; _xlfn.PERCENTILE.INC($E$2:$E$761,1),
        "Ekstrem Tinggi",
        "Normal"
    )
)</f>
        <v>Normal</v>
      </c>
      <c r="AB20" t="str">
        <f>IF(F20 &lt; _xlfn.PERCENTILE.INC($F$2:$F$761,0.001),
    "Ekstrem Rendah",
    IF(F20 &gt; _xlfn.PERCENTILE.INC($F$2:$F$761,0.999),
        "Ekstrem Tinggi",
        "Normal"
    )
)</f>
        <v>Normal</v>
      </c>
    </row>
    <row r="21" spans="1:28" x14ac:dyDescent="0.25">
      <c r="A21" t="s">
        <v>31</v>
      </c>
      <c r="B21" s="2">
        <v>45529</v>
      </c>
      <c r="C21" t="s">
        <v>56</v>
      </c>
      <c r="D21" t="s">
        <v>39</v>
      </c>
      <c r="E21">
        <v>2.5</v>
      </c>
      <c r="F21">
        <v>62</v>
      </c>
      <c r="G21">
        <v>638</v>
      </c>
      <c r="H21">
        <v>571</v>
      </c>
      <c r="I21">
        <v>2</v>
      </c>
      <c r="J21" t="s">
        <v>35</v>
      </c>
      <c r="K21">
        <v>1</v>
      </c>
      <c r="L21" t="s">
        <v>35</v>
      </c>
      <c r="M21">
        <v>19</v>
      </c>
      <c r="N21">
        <v>8</v>
      </c>
      <c r="O21">
        <v>10</v>
      </c>
      <c r="P21">
        <v>9</v>
      </c>
      <c r="Q21">
        <v>2</v>
      </c>
      <c r="R21">
        <v>0</v>
      </c>
      <c r="AA21" t="str">
        <f>IF(E21 &lt; _xlfn.PERCENTILE.INC($E$2:$E$761,0),
    "Ekstrem Rendah",
    IF(E21 &gt; _xlfn.PERCENTILE.INC($E$2:$E$761,1),
        "Ekstrem Tinggi",
        "Normal"
    )
)</f>
        <v>Normal</v>
      </c>
      <c r="AB21" t="str">
        <f>IF(F21 &lt; _xlfn.PERCENTILE.INC($F$2:$F$761,0.001),
    "Ekstrem Rendah",
    IF(F21 &gt; _xlfn.PERCENTILE.INC($F$2:$F$761,0.999),
        "Ekstrem Tinggi",
        "Normal"
    )
)</f>
        <v>Normal</v>
      </c>
    </row>
    <row r="22" spans="1:28" x14ac:dyDescent="0.25">
      <c r="A22" t="s">
        <v>31</v>
      </c>
      <c r="B22" s="2">
        <v>45535</v>
      </c>
      <c r="C22" t="s">
        <v>37</v>
      </c>
      <c r="D22" t="s">
        <v>42</v>
      </c>
      <c r="E22">
        <v>2.1</v>
      </c>
      <c r="F22">
        <v>36</v>
      </c>
      <c r="G22">
        <v>296</v>
      </c>
      <c r="H22">
        <v>215</v>
      </c>
      <c r="I22">
        <v>1</v>
      </c>
      <c r="J22" t="s">
        <v>36</v>
      </c>
      <c r="K22">
        <v>1</v>
      </c>
      <c r="L22" t="s">
        <v>35</v>
      </c>
      <c r="M22">
        <v>11</v>
      </c>
      <c r="N22">
        <v>7</v>
      </c>
      <c r="O22">
        <v>12</v>
      </c>
      <c r="P22">
        <v>3</v>
      </c>
      <c r="Q22">
        <v>3</v>
      </c>
      <c r="R22">
        <v>1</v>
      </c>
      <c r="AA22" t="str">
        <f>IF(E22 &lt; _xlfn.PERCENTILE.INC($E$2:$E$761,0),
    "Ekstrem Rendah",
    IF(E22 &gt; _xlfn.PERCENTILE.INC($E$2:$E$761,1),
        "Ekstrem Tinggi",
        "Normal"
    )
)</f>
        <v>Normal</v>
      </c>
      <c r="AB22" t="str">
        <f>IF(F22 &lt; _xlfn.PERCENTILE.INC($F$2:$F$761,0.001),
    "Ekstrem Rendah",
    IF(F22 &gt; _xlfn.PERCENTILE.INC($F$2:$F$761,0.999),
        "Ekstrem Tinggi",
        "Normal"
    )
)</f>
        <v>Normal</v>
      </c>
    </row>
    <row r="23" spans="1:28" x14ac:dyDescent="0.25">
      <c r="A23" t="s">
        <v>31</v>
      </c>
      <c r="B23" s="2">
        <v>45535</v>
      </c>
      <c r="C23" t="s">
        <v>41</v>
      </c>
      <c r="D23" t="s">
        <v>54</v>
      </c>
      <c r="E23">
        <v>2.8</v>
      </c>
      <c r="F23">
        <v>37</v>
      </c>
      <c r="G23">
        <v>398</v>
      </c>
      <c r="H23">
        <v>331</v>
      </c>
      <c r="I23">
        <v>3</v>
      </c>
      <c r="J23" t="s">
        <v>35</v>
      </c>
      <c r="K23">
        <v>1</v>
      </c>
      <c r="L23" t="s">
        <v>35</v>
      </c>
      <c r="M23">
        <v>20</v>
      </c>
      <c r="N23">
        <v>7</v>
      </c>
      <c r="O23">
        <v>10</v>
      </c>
      <c r="P23">
        <v>2</v>
      </c>
      <c r="Q23">
        <v>2</v>
      </c>
      <c r="R23">
        <v>0</v>
      </c>
      <c r="AA23" t="str">
        <f>IF(E23 &lt; _xlfn.PERCENTILE.INC($E$2:$E$761,0),
    "Ekstrem Rendah",
    IF(E23 &gt; _xlfn.PERCENTILE.INC($E$2:$E$761,1),
        "Ekstrem Tinggi",
        "Normal"
    )
)</f>
        <v>Normal</v>
      </c>
      <c r="AB23" t="str">
        <f>IF(F23 &lt; _xlfn.PERCENTILE.INC($F$2:$F$761,0.001),
    "Ekstrem Rendah",
    IF(F23 &gt; _xlfn.PERCENTILE.INC($F$2:$F$761,0.999),
        "Ekstrem Tinggi",
        "Normal"
    )
)</f>
        <v>Normal</v>
      </c>
    </row>
    <row r="24" spans="1:28" x14ac:dyDescent="0.25">
      <c r="A24" t="s">
        <v>31</v>
      </c>
      <c r="B24" s="2">
        <v>45535</v>
      </c>
      <c r="C24" t="s">
        <v>41</v>
      </c>
      <c r="D24" t="s">
        <v>44</v>
      </c>
      <c r="E24">
        <v>1.8</v>
      </c>
      <c r="F24">
        <v>47</v>
      </c>
      <c r="G24">
        <v>393</v>
      </c>
      <c r="H24">
        <v>280</v>
      </c>
      <c r="I24">
        <v>2</v>
      </c>
      <c r="J24" t="s">
        <v>40</v>
      </c>
      <c r="K24">
        <v>0</v>
      </c>
      <c r="L24" t="s">
        <v>36</v>
      </c>
      <c r="M24">
        <v>18</v>
      </c>
      <c r="N24">
        <v>8</v>
      </c>
      <c r="O24">
        <v>6</v>
      </c>
      <c r="P24">
        <v>8</v>
      </c>
      <c r="Q24">
        <v>2</v>
      </c>
      <c r="R24">
        <v>0</v>
      </c>
      <c r="AA24" t="str">
        <f>IF(E24 &lt; _xlfn.PERCENTILE.INC($E$2:$E$761,0),
    "Ekstrem Rendah",
    IF(E24 &gt; _xlfn.PERCENTILE.INC($E$2:$E$761,1),
        "Ekstrem Tinggi",
        "Normal"
    )
)</f>
        <v>Normal</v>
      </c>
      <c r="AB24" t="str">
        <f>IF(F24 &lt; _xlfn.PERCENTILE.INC($F$2:$F$761,0.001),
    "Ekstrem Rendah",
    IF(F24 &gt; _xlfn.PERCENTILE.INC($F$2:$F$761,0.999),
        "Ekstrem Tinggi",
        "Normal"
    )
)</f>
        <v>Normal</v>
      </c>
    </row>
    <row r="25" spans="1:28" x14ac:dyDescent="0.25">
      <c r="A25" t="s">
        <v>31</v>
      </c>
      <c r="B25" s="2">
        <v>45535</v>
      </c>
      <c r="C25" t="s">
        <v>41</v>
      </c>
      <c r="D25" t="s">
        <v>38</v>
      </c>
      <c r="E25">
        <v>0.4</v>
      </c>
      <c r="F25">
        <v>48</v>
      </c>
      <c r="G25">
        <v>434</v>
      </c>
      <c r="H25">
        <v>360</v>
      </c>
      <c r="I25">
        <v>1</v>
      </c>
      <c r="J25" t="s">
        <v>36</v>
      </c>
      <c r="K25">
        <v>1</v>
      </c>
      <c r="L25" t="s">
        <v>36</v>
      </c>
      <c r="M25">
        <v>11</v>
      </c>
      <c r="N25">
        <v>4</v>
      </c>
      <c r="O25">
        <v>15</v>
      </c>
      <c r="P25">
        <v>8</v>
      </c>
      <c r="Q25">
        <v>2</v>
      </c>
      <c r="R25">
        <v>0</v>
      </c>
      <c r="AA25" t="str">
        <f>IF(E25 &lt; _xlfn.PERCENTILE.INC($E$2:$E$761,0),
    "Ekstrem Rendah",
    IF(E25 &gt; _xlfn.PERCENTILE.INC($E$2:$E$761,1),
        "Ekstrem Tinggi",
        "Normal"
    )
)</f>
        <v>Normal</v>
      </c>
      <c r="AB25" t="str">
        <f>IF(F25 &lt; _xlfn.PERCENTILE.INC($F$2:$F$761,0.001),
    "Ekstrem Rendah",
    IF(F25 &gt; _xlfn.PERCENTILE.INC($F$2:$F$761,0.999),
        "Ekstrem Tinggi",
        "Normal"
    )
)</f>
        <v>Normal</v>
      </c>
    </row>
    <row r="26" spans="1:28" x14ac:dyDescent="0.25">
      <c r="A26" t="s">
        <v>31</v>
      </c>
      <c r="B26" s="2">
        <v>45535</v>
      </c>
      <c r="C26" t="s">
        <v>41</v>
      </c>
      <c r="D26" t="s">
        <v>59</v>
      </c>
      <c r="E26">
        <v>0.4</v>
      </c>
      <c r="F26">
        <v>57</v>
      </c>
      <c r="G26">
        <v>545</v>
      </c>
      <c r="H26">
        <v>471</v>
      </c>
      <c r="I26">
        <v>1</v>
      </c>
      <c r="J26" t="s">
        <v>40</v>
      </c>
      <c r="K26">
        <v>0</v>
      </c>
      <c r="L26" t="s">
        <v>40</v>
      </c>
      <c r="M26">
        <v>9</v>
      </c>
      <c r="N26">
        <v>3</v>
      </c>
      <c r="O26">
        <v>13</v>
      </c>
      <c r="P26">
        <v>1</v>
      </c>
      <c r="Q26">
        <v>4</v>
      </c>
      <c r="R26">
        <v>0</v>
      </c>
      <c r="AA26" t="str">
        <f>IF(E26 &lt; _xlfn.PERCENTILE.INC($E$2:$E$761,0),
    "Ekstrem Rendah",
    IF(E26 &gt; _xlfn.PERCENTILE.INC($E$2:$E$761,1),
        "Ekstrem Tinggi",
        "Normal"
    )
)</f>
        <v>Normal</v>
      </c>
      <c r="AB26" t="str">
        <f>IF(F26 &lt; _xlfn.PERCENTILE.INC($F$2:$F$761,0.001),
    "Ekstrem Rendah",
    IF(F26 &gt; _xlfn.PERCENTILE.INC($F$2:$F$761,0.999),
        "Ekstrem Tinggi",
        "Normal"
    )
)</f>
        <v>Normal</v>
      </c>
    </row>
    <row r="27" spans="1:28" x14ac:dyDescent="0.25">
      <c r="A27" t="s">
        <v>31</v>
      </c>
      <c r="B27" s="2">
        <v>45535</v>
      </c>
      <c r="C27" t="s">
        <v>41</v>
      </c>
      <c r="D27" t="s">
        <v>48</v>
      </c>
      <c r="E27">
        <v>1</v>
      </c>
      <c r="F27">
        <v>52</v>
      </c>
      <c r="G27">
        <v>412</v>
      </c>
      <c r="H27">
        <v>312</v>
      </c>
      <c r="I27">
        <v>1</v>
      </c>
      <c r="J27" t="s">
        <v>36</v>
      </c>
      <c r="K27">
        <v>1</v>
      </c>
      <c r="L27" t="s">
        <v>36</v>
      </c>
      <c r="M27">
        <v>16</v>
      </c>
      <c r="N27">
        <v>5</v>
      </c>
      <c r="O27">
        <v>15</v>
      </c>
      <c r="P27">
        <v>7</v>
      </c>
      <c r="Q27">
        <v>3</v>
      </c>
      <c r="R27">
        <v>0</v>
      </c>
      <c r="AA27" t="str">
        <f>IF(E27 &lt; _xlfn.PERCENTILE.INC($E$2:$E$761,0),
    "Ekstrem Rendah",
    IF(E27 &gt; _xlfn.PERCENTILE.INC($E$2:$E$761,1),
        "Ekstrem Tinggi",
        "Normal"
    )
)</f>
        <v>Normal</v>
      </c>
      <c r="AB27" t="str">
        <f>IF(F27 &lt; _xlfn.PERCENTILE.INC($F$2:$F$761,0.001),
    "Ekstrem Rendah",
    IF(F27 &gt; _xlfn.PERCENTILE.INC($F$2:$F$761,0.999),
        "Ekstrem Tinggi",
        "Normal"
    )
)</f>
        <v>Normal</v>
      </c>
    </row>
    <row r="28" spans="1:28" x14ac:dyDescent="0.25">
      <c r="A28" t="s">
        <v>31</v>
      </c>
      <c r="B28" s="2">
        <v>45535</v>
      </c>
      <c r="C28" t="s">
        <v>50</v>
      </c>
      <c r="D28" t="s">
        <v>51</v>
      </c>
      <c r="E28">
        <v>0.7</v>
      </c>
      <c r="F28">
        <v>33</v>
      </c>
      <c r="G28">
        <v>379</v>
      </c>
      <c r="H28">
        <v>310</v>
      </c>
      <c r="I28">
        <v>1</v>
      </c>
      <c r="J28" t="s">
        <v>40</v>
      </c>
      <c r="K28">
        <v>1</v>
      </c>
      <c r="L28" t="s">
        <v>40</v>
      </c>
      <c r="M28">
        <v>10</v>
      </c>
      <c r="N28">
        <v>2</v>
      </c>
      <c r="O28">
        <v>10</v>
      </c>
      <c r="P28">
        <v>3</v>
      </c>
      <c r="Q28">
        <v>3</v>
      </c>
      <c r="R28">
        <v>0</v>
      </c>
      <c r="AA28" t="str">
        <f>IF(E28 &lt; _xlfn.PERCENTILE.INC($E$2:$E$761,0),
    "Ekstrem Rendah",
    IF(E28 &gt; _xlfn.PERCENTILE.INC($E$2:$E$761,1),
        "Ekstrem Tinggi",
        "Normal"
    )
)</f>
        <v>Normal</v>
      </c>
      <c r="AB28" t="str">
        <f>IF(F28 &lt; _xlfn.PERCENTILE.INC($F$2:$F$761,0.001),
    "Ekstrem Rendah",
    IF(F28 &gt; _xlfn.PERCENTILE.INC($F$2:$F$761,0.999),
        "Ekstrem Tinggi",
        "Normal"
    )
)</f>
        <v>Normal</v>
      </c>
    </row>
    <row r="29" spans="1:28" x14ac:dyDescent="0.25">
      <c r="A29" t="s">
        <v>31</v>
      </c>
      <c r="B29" s="2">
        <v>45536</v>
      </c>
      <c r="C29" t="s">
        <v>61</v>
      </c>
      <c r="D29" t="s">
        <v>57</v>
      </c>
      <c r="E29">
        <v>2.4</v>
      </c>
      <c r="F29">
        <v>62</v>
      </c>
      <c r="G29">
        <v>628</v>
      </c>
      <c r="H29">
        <v>553</v>
      </c>
      <c r="I29">
        <v>1</v>
      </c>
      <c r="J29" t="s">
        <v>36</v>
      </c>
      <c r="K29">
        <v>1</v>
      </c>
      <c r="L29" t="s">
        <v>35</v>
      </c>
      <c r="M29">
        <v>13</v>
      </c>
      <c r="N29">
        <v>7</v>
      </c>
      <c r="O29">
        <v>9</v>
      </c>
      <c r="P29">
        <v>4</v>
      </c>
      <c r="Q29">
        <v>4</v>
      </c>
      <c r="R29">
        <v>0</v>
      </c>
      <c r="AA29" t="str">
        <f>IF(E29 &lt; _xlfn.PERCENTILE.INC($E$2:$E$761,0),
    "Ekstrem Rendah",
    IF(E29 &gt; _xlfn.PERCENTILE.INC($E$2:$E$761,1),
        "Ekstrem Tinggi",
        "Normal"
    )
)</f>
        <v>Normal</v>
      </c>
      <c r="AB29" t="str">
        <f>IF(F29 &lt; _xlfn.PERCENTILE.INC($F$2:$F$761,0.001),
    "Ekstrem Rendah",
    IF(F29 &gt; _xlfn.PERCENTILE.INC($F$2:$F$761,0.999),
        "Ekstrem Tinggi",
        "Normal"
    )
)</f>
        <v>Normal</v>
      </c>
    </row>
    <row r="30" spans="1:28" x14ac:dyDescent="0.25">
      <c r="A30" t="s">
        <v>31</v>
      </c>
      <c r="B30" s="2">
        <v>45536</v>
      </c>
      <c r="C30" t="s">
        <v>61</v>
      </c>
      <c r="D30" t="s">
        <v>46</v>
      </c>
      <c r="E30">
        <v>1.8</v>
      </c>
      <c r="F30">
        <v>35</v>
      </c>
      <c r="G30">
        <v>296</v>
      </c>
      <c r="H30">
        <v>207</v>
      </c>
      <c r="I30">
        <v>2</v>
      </c>
      <c r="J30" t="s">
        <v>35</v>
      </c>
      <c r="K30">
        <v>1</v>
      </c>
      <c r="L30" t="s">
        <v>35</v>
      </c>
      <c r="M30">
        <v>9</v>
      </c>
      <c r="N30">
        <v>3</v>
      </c>
      <c r="O30">
        <v>16</v>
      </c>
      <c r="P30">
        <v>7</v>
      </c>
      <c r="Q30">
        <v>4</v>
      </c>
      <c r="R30">
        <v>0</v>
      </c>
      <c r="AA30" t="str">
        <f>IF(E30 &lt; _xlfn.PERCENTILE.INC($E$2:$E$761,0),
    "Ekstrem Rendah",
    IF(E30 &gt; _xlfn.PERCENTILE.INC($E$2:$E$761,1),
        "Ekstrem Tinggi",
        "Normal"
    )
)</f>
        <v>Normal</v>
      </c>
      <c r="AB30" t="str">
        <f>IF(F30 &lt; _xlfn.PERCENTILE.INC($F$2:$F$761,0.001),
    "Ekstrem Rendah",
    IF(F30 &gt; _xlfn.PERCENTILE.INC($F$2:$F$761,0.999),
        "Ekstrem Tinggi",
        "Normal"
    )
)</f>
        <v>Normal</v>
      </c>
    </row>
    <row r="31" spans="1:28" x14ac:dyDescent="0.25">
      <c r="A31" t="s">
        <v>31</v>
      </c>
      <c r="B31" s="2">
        <v>45536</v>
      </c>
      <c r="C31" t="s">
        <v>62</v>
      </c>
      <c r="D31" t="s">
        <v>33</v>
      </c>
      <c r="E31">
        <v>1.4</v>
      </c>
      <c r="F31">
        <v>53</v>
      </c>
      <c r="G31">
        <v>556</v>
      </c>
      <c r="H31">
        <v>453</v>
      </c>
      <c r="I31">
        <v>0</v>
      </c>
      <c r="J31" t="s">
        <v>40</v>
      </c>
      <c r="K31">
        <v>0</v>
      </c>
      <c r="L31" t="s">
        <v>40</v>
      </c>
      <c r="M31">
        <v>8</v>
      </c>
      <c r="N31">
        <v>3</v>
      </c>
      <c r="O31">
        <v>7</v>
      </c>
      <c r="P31">
        <v>5</v>
      </c>
      <c r="Q31">
        <v>4</v>
      </c>
      <c r="R31">
        <v>0</v>
      </c>
      <c r="AA31" t="str">
        <f>IF(E31 &lt; _xlfn.PERCENTILE.INC($E$2:$E$761,0),
    "Ekstrem Rendah",
    IF(E31 &gt; _xlfn.PERCENTILE.INC($E$2:$E$761,1),
        "Ekstrem Tinggi",
        "Normal"
    )
)</f>
        <v>Normal</v>
      </c>
      <c r="AB31" t="str">
        <f>IF(F31 &lt; _xlfn.PERCENTILE.INC($F$2:$F$761,0.001),
    "Ekstrem Rendah",
    IF(F31 &gt; _xlfn.PERCENTILE.INC($F$2:$F$761,0.999),
        "Ekstrem Tinggi",
        "Normal"
    )
)</f>
        <v>Normal</v>
      </c>
    </row>
    <row r="32" spans="1:28" x14ac:dyDescent="0.25">
      <c r="A32" t="s">
        <v>31</v>
      </c>
      <c r="B32" s="2">
        <v>45549</v>
      </c>
      <c r="C32" t="s">
        <v>37</v>
      </c>
      <c r="D32" t="s">
        <v>47</v>
      </c>
      <c r="E32">
        <v>1.1000000000000001</v>
      </c>
      <c r="F32">
        <v>44</v>
      </c>
      <c r="G32">
        <v>505</v>
      </c>
      <c r="H32">
        <v>439</v>
      </c>
      <c r="I32">
        <v>0</v>
      </c>
      <c r="J32" t="s">
        <v>40</v>
      </c>
      <c r="K32">
        <v>0</v>
      </c>
      <c r="L32" t="s">
        <v>40</v>
      </c>
      <c r="M32">
        <v>6</v>
      </c>
      <c r="N32">
        <v>4</v>
      </c>
      <c r="O32">
        <v>11</v>
      </c>
      <c r="P32">
        <v>0</v>
      </c>
      <c r="Q32">
        <v>1</v>
      </c>
      <c r="R32">
        <v>1</v>
      </c>
      <c r="AA32" t="str">
        <f>IF(E32 &lt; _xlfn.PERCENTILE.INC($E$2:$E$761,0),
    "Ekstrem Rendah",
    IF(E32 &gt; _xlfn.PERCENTILE.INC($E$2:$E$761,1),
        "Ekstrem Tinggi",
        "Normal"
    )
)</f>
        <v>Normal</v>
      </c>
      <c r="AB32" t="str">
        <f>IF(F32 &lt; _xlfn.PERCENTILE.INC($F$2:$F$761,0.001),
    "Ekstrem Rendah",
    IF(F32 &gt; _xlfn.PERCENTILE.INC($F$2:$F$761,0.999),
        "Ekstrem Tinggi",
        "Normal"
    )
)</f>
        <v>Normal</v>
      </c>
    </row>
    <row r="33" spans="1:28" x14ac:dyDescent="0.25">
      <c r="A33" t="s">
        <v>31</v>
      </c>
      <c r="B33" s="2">
        <v>45549</v>
      </c>
      <c r="C33" t="s">
        <v>41</v>
      </c>
      <c r="D33" t="s">
        <v>45</v>
      </c>
      <c r="E33">
        <v>1.6</v>
      </c>
      <c r="F33">
        <v>68</v>
      </c>
      <c r="G33">
        <v>617</v>
      </c>
      <c r="H33">
        <v>512</v>
      </c>
      <c r="I33">
        <v>0</v>
      </c>
      <c r="J33" t="s">
        <v>36</v>
      </c>
      <c r="K33">
        <v>0</v>
      </c>
      <c r="L33" t="s">
        <v>36</v>
      </c>
      <c r="M33">
        <v>21</v>
      </c>
      <c r="N33">
        <v>6</v>
      </c>
      <c r="O33">
        <v>14</v>
      </c>
      <c r="P33">
        <v>9</v>
      </c>
      <c r="Q33">
        <v>4</v>
      </c>
      <c r="R33">
        <v>0</v>
      </c>
      <c r="AA33" t="str">
        <f>IF(E33 &lt; _xlfn.PERCENTILE.INC($E$2:$E$761,0),
    "Ekstrem Rendah",
    IF(E33 &gt; _xlfn.PERCENTILE.INC($E$2:$E$761,1),
        "Ekstrem Tinggi",
        "Normal"
    )
)</f>
        <v>Normal</v>
      </c>
      <c r="AB33" t="str">
        <f>IF(F33 &lt; _xlfn.PERCENTILE.INC($F$2:$F$761,0.001),
    "Ekstrem Rendah",
    IF(F33 &gt; _xlfn.PERCENTILE.INC($F$2:$F$761,0.999),
        "Ekstrem Tinggi",
        "Normal"
    )
)</f>
        <v>Normal</v>
      </c>
    </row>
    <row r="34" spans="1:28" x14ac:dyDescent="0.25">
      <c r="A34" t="s">
        <v>31</v>
      </c>
      <c r="B34" s="2">
        <v>45549</v>
      </c>
      <c r="C34" t="s">
        <v>41</v>
      </c>
      <c r="D34" t="s">
        <v>55</v>
      </c>
      <c r="E34">
        <v>2.5</v>
      </c>
      <c r="F34">
        <v>66</v>
      </c>
      <c r="G34">
        <v>652</v>
      </c>
      <c r="H34">
        <v>533</v>
      </c>
      <c r="I34">
        <v>2</v>
      </c>
      <c r="J34" t="s">
        <v>36</v>
      </c>
      <c r="K34">
        <v>0</v>
      </c>
      <c r="L34" t="s">
        <v>40</v>
      </c>
      <c r="M34">
        <v>20</v>
      </c>
      <c r="N34">
        <v>4</v>
      </c>
      <c r="O34">
        <v>11</v>
      </c>
      <c r="P34">
        <v>5</v>
      </c>
      <c r="Q34">
        <v>0</v>
      </c>
      <c r="R34">
        <v>0</v>
      </c>
      <c r="AA34" t="str">
        <f>IF(E34 &lt; _xlfn.PERCENTILE.INC($E$2:$E$761,0),
    "Ekstrem Rendah",
    IF(E34 &gt; _xlfn.PERCENTILE.INC($E$2:$E$761,1),
        "Ekstrem Tinggi",
        "Normal"
    )
)</f>
        <v>Normal</v>
      </c>
      <c r="AB34" t="str">
        <f>IF(F34 &lt; _xlfn.PERCENTILE.INC($F$2:$F$761,0.001),
    "Ekstrem Rendah",
    IF(F34 &gt; _xlfn.PERCENTILE.INC($F$2:$F$761,0.999),
        "Ekstrem Tinggi",
        "Normal"
    )
)</f>
        <v>Normal</v>
      </c>
    </row>
    <row r="35" spans="1:28" x14ac:dyDescent="0.25">
      <c r="A35" t="s">
        <v>31</v>
      </c>
      <c r="B35" s="2">
        <v>45549</v>
      </c>
      <c r="C35" t="s">
        <v>41</v>
      </c>
      <c r="D35" t="s">
        <v>34</v>
      </c>
      <c r="E35">
        <v>1.5</v>
      </c>
      <c r="F35">
        <v>54</v>
      </c>
      <c r="G35">
        <v>451</v>
      </c>
      <c r="H35">
        <v>351</v>
      </c>
      <c r="I35">
        <v>1</v>
      </c>
      <c r="J35" t="s">
        <v>36</v>
      </c>
      <c r="K35">
        <v>1</v>
      </c>
      <c r="L35" t="s">
        <v>35</v>
      </c>
      <c r="M35">
        <v>21</v>
      </c>
      <c r="N35">
        <v>5</v>
      </c>
      <c r="O35">
        <v>15</v>
      </c>
      <c r="P35">
        <v>3</v>
      </c>
      <c r="Q35">
        <v>2</v>
      </c>
      <c r="R35">
        <v>0</v>
      </c>
      <c r="AA35" t="str">
        <f>IF(E35 &lt; _xlfn.PERCENTILE.INC($E$2:$E$761,0),
    "Ekstrem Rendah",
    IF(E35 &gt; _xlfn.PERCENTILE.INC($E$2:$E$761,1),
        "Ekstrem Tinggi",
        "Normal"
    )
)</f>
        <v>Normal</v>
      </c>
      <c r="AB35" t="str">
        <f>IF(F35 &lt; _xlfn.PERCENTILE.INC($F$2:$F$761,0.001),
    "Ekstrem Rendah",
    IF(F35 &gt; _xlfn.PERCENTILE.INC($F$2:$F$761,0.999),
        "Ekstrem Tinggi",
        "Normal"
    )
)</f>
        <v>Normal</v>
      </c>
    </row>
    <row r="36" spans="1:28" x14ac:dyDescent="0.25">
      <c r="A36" t="s">
        <v>31</v>
      </c>
      <c r="B36" s="2">
        <v>45549</v>
      </c>
      <c r="C36" t="s">
        <v>41</v>
      </c>
      <c r="D36" t="s">
        <v>39</v>
      </c>
      <c r="E36">
        <v>0.9</v>
      </c>
      <c r="F36">
        <v>68</v>
      </c>
      <c r="G36">
        <v>654</v>
      </c>
      <c r="H36">
        <v>542</v>
      </c>
      <c r="I36">
        <v>0</v>
      </c>
      <c r="J36" t="s">
        <v>40</v>
      </c>
      <c r="K36">
        <v>0</v>
      </c>
      <c r="L36" t="s">
        <v>36</v>
      </c>
      <c r="M36">
        <v>14</v>
      </c>
      <c r="N36">
        <v>5</v>
      </c>
      <c r="O36">
        <v>15</v>
      </c>
      <c r="P36">
        <v>7</v>
      </c>
      <c r="Q36">
        <v>4</v>
      </c>
      <c r="R36">
        <v>0</v>
      </c>
      <c r="AA36" t="str">
        <f>IF(E36 &lt; _xlfn.PERCENTILE.INC($E$2:$E$761,0),
    "Ekstrem Rendah",
    IF(E36 &gt; _xlfn.PERCENTILE.INC($E$2:$E$761,1),
        "Ekstrem Tinggi",
        "Normal"
    )
)</f>
        <v>Normal</v>
      </c>
      <c r="AB36" t="str">
        <f>IF(F36 &lt; _xlfn.PERCENTILE.INC($F$2:$F$761,0.001),
    "Ekstrem Rendah",
    IF(F36 &gt; _xlfn.PERCENTILE.INC($F$2:$F$761,0.999),
        "Ekstrem Tinggi",
        "Normal"
    )
)</f>
        <v>Normal</v>
      </c>
    </row>
    <row r="37" spans="1:28" x14ac:dyDescent="0.25">
      <c r="A37" t="s">
        <v>31</v>
      </c>
      <c r="B37" s="2">
        <v>45549</v>
      </c>
      <c r="C37" t="s">
        <v>41</v>
      </c>
      <c r="D37" t="s">
        <v>58</v>
      </c>
      <c r="E37">
        <v>2.1</v>
      </c>
      <c r="F37">
        <v>54</v>
      </c>
      <c r="G37">
        <v>581</v>
      </c>
      <c r="H37">
        <v>507</v>
      </c>
      <c r="I37">
        <v>2</v>
      </c>
      <c r="J37" t="s">
        <v>35</v>
      </c>
      <c r="K37">
        <v>2</v>
      </c>
      <c r="L37" t="s">
        <v>35</v>
      </c>
      <c r="M37">
        <v>18</v>
      </c>
      <c r="N37">
        <v>7</v>
      </c>
      <c r="O37">
        <v>9</v>
      </c>
      <c r="P37">
        <v>12</v>
      </c>
      <c r="Q37">
        <v>3</v>
      </c>
      <c r="R37">
        <v>0</v>
      </c>
      <c r="AA37" t="str">
        <f>IF(E37 &lt; _xlfn.PERCENTILE.INC($E$2:$E$761,0),
    "Ekstrem Rendah",
    IF(E37 &gt; _xlfn.PERCENTILE.INC($E$2:$E$761,1),
        "Ekstrem Tinggi",
        "Normal"
    )
)</f>
        <v>Normal</v>
      </c>
      <c r="AB37" t="str">
        <f>IF(F37 &lt; _xlfn.PERCENTILE.INC($F$2:$F$761,0.001),
    "Ekstrem Rendah",
    IF(F37 &gt; _xlfn.PERCENTILE.INC($F$2:$F$761,0.999),
        "Ekstrem Tinggi",
        "Normal"
    )
)</f>
        <v>Normal</v>
      </c>
    </row>
    <row r="38" spans="1:28" x14ac:dyDescent="0.25">
      <c r="A38" t="s">
        <v>31</v>
      </c>
      <c r="B38" s="2">
        <v>45549</v>
      </c>
      <c r="C38" t="s">
        <v>50</v>
      </c>
      <c r="D38" t="s">
        <v>52</v>
      </c>
      <c r="E38">
        <v>2.1</v>
      </c>
      <c r="F38">
        <v>72</v>
      </c>
      <c r="G38">
        <v>709</v>
      </c>
      <c r="H38">
        <v>628</v>
      </c>
      <c r="I38">
        <v>3</v>
      </c>
      <c r="J38" t="s">
        <v>35</v>
      </c>
      <c r="K38">
        <v>1</v>
      </c>
      <c r="L38" t="s">
        <v>40</v>
      </c>
      <c r="M38">
        <v>17</v>
      </c>
      <c r="N38">
        <v>8</v>
      </c>
      <c r="O38">
        <v>10</v>
      </c>
      <c r="P38">
        <v>6</v>
      </c>
      <c r="Q38">
        <v>1</v>
      </c>
      <c r="R38">
        <v>0</v>
      </c>
      <c r="AA38" t="str">
        <f>IF(E38 &lt; _xlfn.PERCENTILE.INC($E$2:$E$761,0),
    "Ekstrem Rendah",
    IF(E38 &gt; _xlfn.PERCENTILE.INC($E$2:$E$761,1),
        "Ekstrem Tinggi",
        "Normal"
    )
)</f>
        <v>Normal</v>
      </c>
      <c r="AB38" t="str">
        <f>IF(F38 &lt; _xlfn.PERCENTILE.INC($F$2:$F$761,0.001),
    "Ekstrem Rendah",
    IF(F38 &gt; _xlfn.PERCENTILE.INC($F$2:$F$761,0.999),
        "Ekstrem Tinggi",
        "Normal"
    )
)</f>
        <v>Normal</v>
      </c>
    </row>
    <row r="39" spans="1:28" x14ac:dyDescent="0.25">
      <c r="A39" t="s">
        <v>31</v>
      </c>
      <c r="B39" s="2">
        <v>45549</v>
      </c>
      <c r="C39" t="s">
        <v>32</v>
      </c>
      <c r="D39" t="s">
        <v>49</v>
      </c>
      <c r="E39">
        <v>1.7</v>
      </c>
      <c r="F39">
        <v>34</v>
      </c>
      <c r="G39">
        <v>317</v>
      </c>
      <c r="H39">
        <v>214</v>
      </c>
      <c r="I39">
        <v>0</v>
      </c>
      <c r="J39" t="s">
        <v>40</v>
      </c>
      <c r="K39">
        <v>0</v>
      </c>
      <c r="L39" t="s">
        <v>36</v>
      </c>
      <c r="M39">
        <v>19</v>
      </c>
      <c r="N39">
        <v>7</v>
      </c>
      <c r="O39">
        <v>16</v>
      </c>
      <c r="P39">
        <v>6</v>
      </c>
      <c r="Q39">
        <v>6</v>
      </c>
      <c r="R39">
        <v>0</v>
      </c>
      <c r="AA39" t="str">
        <f>IF(E39 &lt; _xlfn.PERCENTILE.INC($E$2:$E$761,0),
    "Ekstrem Rendah",
    IF(E39 &gt; _xlfn.PERCENTILE.INC($E$2:$E$761,1),
        "Ekstrem Tinggi",
        "Normal"
    )
)</f>
        <v>Normal</v>
      </c>
      <c r="AB39" t="str">
        <f>IF(F39 &lt; _xlfn.PERCENTILE.INC($F$2:$F$761,0.001),
    "Ekstrem Rendah",
    IF(F39 &gt; _xlfn.PERCENTILE.INC($F$2:$F$761,0.999),
        "Ekstrem Tinggi",
        "Normal"
    )
)</f>
        <v>Normal</v>
      </c>
    </row>
    <row r="40" spans="1:28" x14ac:dyDescent="0.25">
      <c r="A40" t="s">
        <v>31</v>
      </c>
      <c r="B40" s="2">
        <v>45550</v>
      </c>
      <c r="C40" t="s">
        <v>53</v>
      </c>
      <c r="D40" t="s">
        <v>60</v>
      </c>
      <c r="E40">
        <v>0.7</v>
      </c>
      <c r="F40">
        <v>63</v>
      </c>
      <c r="G40">
        <v>553</v>
      </c>
      <c r="H40">
        <v>470</v>
      </c>
      <c r="I40">
        <v>0</v>
      </c>
      <c r="J40" t="s">
        <v>40</v>
      </c>
      <c r="K40">
        <v>0</v>
      </c>
      <c r="L40" t="s">
        <v>36</v>
      </c>
      <c r="M40">
        <v>15</v>
      </c>
      <c r="N40">
        <v>5</v>
      </c>
      <c r="O40">
        <v>13</v>
      </c>
      <c r="P40">
        <v>7</v>
      </c>
      <c r="Q40">
        <v>5</v>
      </c>
      <c r="R40">
        <v>0</v>
      </c>
      <c r="AA40" t="str">
        <f>IF(E40 &lt; _xlfn.PERCENTILE.INC($E$2:$E$761,0),
    "Ekstrem Rendah",
    IF(E40 &gt; _xlfn.PERCENTILE.INC($E$2:$E$761,1),
        "Ekstrem Tinggi",
        "Normal"
    )
)</f>
        <v>Normal</v>
      </c>
      <c r="AB40" t="str">
        <f>IF(F40 &lt; _xlfn.PERCENTILE.INC($F$2:$F$761,0.001),
    "Ekstrem Rendah",
    IF(F40 &gt; _xlfn.PERCENTILE.INC($F$2:$F$761,0.999),
        "Ekstrem Tinggi",
        "Normal"
    )
)</f>
        <v>Normal</v>
      </c>
    </row>
    <row r="41" spans="1:28" x14ac:dyDescent="0.25">
      <c r="A41" t="s">
        <v>31</v>
      </c>
      <c r="B41" s="2">
        <v>45550</v>
      </c>
      <c r="C41" t="s">
        <v>56</v>
      </c>
      <c r="D41" t="s">
        <v>43</v>
      </c>
      <c r="E41">
        <v>1.2</v>
      </c>
      <c r="F41">
        <v>49</v>
      </c>
      <c r="G41">
        <v>483</v>
      </c>
      <c r="H41">
        <v>389</v>
      </c>
      <c r="I41">
        <v>1</v>
      </c>
      <c r="J41" t="s">
        <v>40</v>
      </c>
      <c r="K41">
        <v>1</v>
      </c>
      <c r="L41" t="s">
        <v>35</v>
      </c>
      <c r="M41">
        <v>12</v>
      </c>
      <c r="N41">
        <v>5</v>
      </c>
      <c r="O41">
        <v>17</v>
      </c>
      <c r="P41">
        <v>4</v>
      </c>
      <c r="Q41">
        <v>3</v>
      </c>
      <c r="R41">
        <v>0</v>
      </c>
      <c r="AA41" t="str">
        <f>IF(E41 &lt; _xlfn.PERCENTILE.INC($E$2:$E$761,0),
    "Ekstrem Rendah",
    IF(E41 &gt; _xlfn.PERCENTILE.INC($E$2:$E$761,1),
        "Ekstrem Tinggi",
        "Normal"
    )
)</f>
        <v>Normal</v>
      </c>
      <c r="AB41" t="str">
        <f>IF(F41 &lt; _xlfn.PERCENTILE.INC($F$2:$F$761,0.001),
    "Ekstrem Rendah",
    IF(F41 &gt; _xlfn.PERCENTILE.INC($F$2:$F$761,0.999),
        "Ekstrem Tinggi",
        "Normal"
    )
)</f>
        <v>Normal</v>
      </c>
    </row>
    <row r="42" spans="1:28" x14ac:dyDescent="0.25">
      <c r="A42" t="s">
        <v>31</v>
      </c>
      <c r="B42" s="2">
        <v>45556</v>
      </c>
      <c r="C42" t="s">
        <v>37</v>
      </c>
      <c r="D42" t="s">
        <v>51</v>
      </c>
      <c r="E42">
        <v>0.9</v>
      </c>
      <c r="F42">
        <v>53</v>
      </c>
      <c r="G42">
        <v>542</v>
      </c>
      <c r="H42">
        <v>463</v>
      </c>
      <c r="I42">
        <v>0</v>
      </c>
      <c r="J42" t="s">
        <v>40</v>
      </c>
      <c r="K42">
        <v>0</v>
      </c>
      <c r="L42" t="s">
        <v>40</v>
      </c>
      <c r="M42">
        <v>15</v>
      </c>
      <c r="N42">
        <v>7</v>
      </c>
      <c r="O42">
        <v>17</v>
      </c>
      <c r="P42">
        <v>6</v>
      </c>
      <c r="Q42">
        <v>5</v>
      </c>
      <c r="R42">
        <v>0</v>
      </c>
      <c r="AA42" t="str">
        <f>IF(E42 &lt; _xlfn.PERCENTILE.INC($E$2:$E$761,0),
    "Ekstrem Rendah",
    IF(E42 &gt; _xlfn.PERCENTILE.INC($E$2:$E$761,1),
        "Ekstrem Tinggi",
        "Normal"
    )
)</f>
        <v>Normal</v>
      </c>
      <c r="AB42" t="str">
        <f>IF(F42 &lt; _xlfn.PERCENTILE.INC($F$2:$F$761,0.001),
    "Ekstrem Rendah",
    IF(F42 &gt; _xlfn.PERCENTILE.INC($F$2:$F$761,0.999),
        "Ekstrem Tinggi",
        "Normal"
    )
)</f>
        <v>Normal</v>
      </c>
    </row>
    <row r="43" spans="1:28" x14ac:dyDescent="0.25">
      <c r="A43" t="s">
        <v>31</v>
      </c>
      <c r="B43" s="2">
        <v>45556</v>
      </c>
      <c r="C43" t="s">
        <v>41</v>
      </c>
      <c r="D43" t="s">
        <v>52</v>
      </c>
      <c r="E43">
        <v>1.7</v>
      </c>
      <c r="F43">
        <v>53</v>
      </c>
      <c r="G43">
        <v>480</v>
      </c>
      <c r="H43">
        <v>412</v>
      </c>
      <c r="I43">
        <v>3</v>
      </c>
      <c r="J43" t="s">
        <v>35</v>
      </c>
      <c r="K43">
        <v>0</v>
      </c>
      <c r="L43" t="s">
        <v>40</v>
      </c>
      <c r="M43">
        <v>9</v>
      </c>
      <c r="N43">
        <v>4</v>
      </c>
      <c r="O43">
        <v>11</v>
      </c>
      <c r="P43">
        <v>6</v>
      </c>
      <c r="Q43">
        <v>3</v>
      </c>
      <c r="R43">
        <v>0</v>
      </c>
      <c r="AA43" t="str">
        <f>IF(E43 &lt; _xlfn.PERCENTILE.INC($E$2:$E$761,0),
    "Ekstrem Rendah",
    IF(E43 &gt; _xlfn.PERCENTILE.INC($E$2:$E$761,1),
        "Ekstrem Tinggi",
        "Normal"
    )
)</f>
        <v>Normal</v>
      </c>
      <c r="AB43" t="str">
        <f>IF(F43 &lt; _xlfn.PERCENTILE.INC($F$2:$F$761,0.001),
    "Ekstrem Rendah",
    IF(F43 &gt; _xlfn.PERCENTILE.INC($F$2:$F$761,0.999),
        "Ekstrem Tinggi",
        "Normal"
    )
)</f>
        <v>Normal</v>
      </c>
    </row>
    <row r="44" spans="1:28" x14ac:dyDescent="0.25">
      <c r="A44" t="s">
        <v>31</v>
      </c>
      <c r="B44" s="2">
        <v>45556</v>
      </c>
      <c r="C44" t="s">
        <v>41</v>
      </c>
      <c r="D44" t="s">
        <v>34</v>
      </c>
      <c r="E44">
        <v>2.2000000000000002</v>
      </c>
      <c r="F44">
        <v>39</v>
      </c>
      <c r="G44">
        <v>379</v>
      </c>
      <c r="H44">
        <v>305</v>
      </c>
      <c r="I44">
        <v>3</v>
      </c>
      <c r="J44" t="s">
        <v>35</v>
      </c>
      <c r="K44">
        <v>2</v>
      </c>
      <c r="L44" t="s">
        <v>35</v>
      </c>
      <c r="M44">
        <v>22</v>
      </c>
      <c r="N44">
        <v>11</v>
      </c>
      <c r="O44">
        <v>16</v>
      </c>
      <c r="P44">
        <v>6</v>
      </c>
      <c r="Q44">
        <v>6</v>
      </c>
      <c r="R44">
        <v>0</v>
      </c>
      <c r="AA44" t="str">
        <f>IF(E44 &lt; _xlfn.PERCENTILE.INC($E$2:$E$761,0),
    "Ekstrem Rendah",
    IF(E44 &gt; _xlfn.PERCENTILE.INC($E$2:$E$761,1),
        "Ekstrem Tinggi",
        "Normal"
    )
)</f>
        <v>Normal</v>
      </c>
      <c r="AB44" t="str">
        <f>IF(F44 &lt; _xlfn.PERCENTILE.INC($F$2:$F$761,0.001),
    "Ekstrem Rendah",
    IF(F44 &gt; _xlfn.PERCENTILE.INC($F$2:$F$761,0.999),
        "Ekstrem Tinggi",
        "Normal"
    )
)</f>
        <v>Normal</v>
      </c>
    </row>
    <row r="45" spans="1:28" x14ac:dyDescent="0.25">
      <c r="A45" t="s">
        <v>31</v>
      </c>
      <c r="B45" s="2">
        <v>45556</v>
      </c>
      <c r="C45" t="s">
        <v>41</v>
      </c>
      <c r="D45" t="s">
        <v>59</v>
      </c>
      <c r="E45">
        <v>0.7</v>
      </c>
      <c r="F45">
        <v>58</v>
      </c>
      <c r="G45">
        <v>522</v>
      </c>
      <c r="H45">
        <v>426</v>
      </c>
      <c r="I45">
        <v>1</v>
      </c>
      <c r="J45" t="s">
        <v>36</v>
      </c>
      <c r="K45">
        <v>0</v>
      </c>
      <c r="L45" t="s">
        <v>40</v>
      </c>
      <c r="M45">
        <v>12</v>
      </c>
      <c r="N45">
        <v>2</v>
      </c>
      <c r="O45">
        <v>11</v>
      </c>
      <c r="P45">
        <v>6</v>
      </c>
      <c r="Q45">
        <v>1</v>
      </c>
      <c r="R45">
        <v>0</v>
      </c>
      <c r="AA45" t="str">
        <f>IF(E45 &lt; _xlfn.PERCENTILE.INC($E$2:$E$761,0),
    "Ekstrem Rendah",
    IF(E45 &gt; _xlfn.PERCENTILE.INC($E$2:$E$761,1),
        "Ekstrem Tinggi",
        "Normal"
    )
)</f>
        <v>Normal</v>
      </c>
      <c r="AB45" t="str">
        <f>IF(F45 &lt; _xlfn.PERCENTILE.INC($F$2:$F$761,0.001),
    "Ekstrem Rendah",
    IF(F45 &gt; _xlfn.PERCENTILE.INC($F$2:$F$761,0.999),
        "Ekstrem Tinggi",
        "Normal"
    )
)</f>
        <v>Normal</v>
      </c>
    </row>
    <row r="46" spans="1:28" x14ac:dyDescent="0.25">
      <c r="A46" t="s">
        <v>31</v>
      </c>
      <c r="B46" s="2">
        <v>45556</v>
      </c>
      <c r="C46" t="s">
        <v>41</v>
      </c>
      <c r="D46" t="s">
        <v>39</v>
      </c>
      <c r="E46">
        <v>2</v>
      </c>
      <c r="F46">
        <v>58</v>
      </c>
      <c r="G46">
        <v>619</v>
      </c>
      <c r="H46">
        <v>546</v>
      </c>
      <c r="I46">
        <v>3</v>
      </c>
      <c r="J46" t="s">
        <v>35</v>
      </c>
      <c r="K46">
        <v>3</v>
      </c>
      <c r="L46" t="s">
        <v>35</v>
      </c>
      <c r="M46">
        <v>19</v>
      </c>
      <c r="N46">
        <v>13</v>
      </c>
      <c r="O46">
        <v>10</v>
      </c>
      <c r="P46">
        <v>3</v>
      </c>
      <c r="Q46">
        <v>1</v>
      </c>
      <c r="R46">
        <v>0</v>
      </c>
      <c r="AA46" t="str">
        <f>IF(E46 &lt; _xlfn.PERCENTILE.INC($E$2:$E$761,0),
    "Ekstrem Rendah",
    IF(E46 &gt; _xlfn.PERCENTILE.INC($E$2:$E$761,1),
        "Ekstrem Tinggi",
        "Normal"
    )
)</f>
        <v>Normal</v>
      </c>
      <c r="AB46" t="str">
        <f>IF(F46 &lt; _xlfn.PERCENTILE.INC($F$2:$F$761,0.001),
    "Ekstrem Rendah",
    IF(F46 &gt; _xlfn.PERCENTILE.INC($F$2:$F$761,0.999),
        "Ekstrem Tinggi",
        "Normal"
    )
)</f>
        <v>Normal</v>
      </c>
    </row>
    <row r="47" spans="1:28" x14ac:dyDescent="0.25">
      <c r="A47" t="s">
        <v>31</v>
      </c>
      <c r="B47" s="2">
        <v>45556</v>
      </c>
      <c r="C47" t="s">
        <v>41</v>
      </c>
      <c r="D47" t="s">
        <v>47</v>
      </c>
      <c r="E47">
        <v>2.4</v>
      </c>
      <c r="F47">
        <v>53</v>
      </c>
      <c r="G47">
        <v>517</v>
      </c>
      <c r="H47">
        <v>439</v>
      </c>
      <c r="I47">
        <v>1</v>
      </c>
      <c r="J47" t="s">
        <v>36</v>
      </c>
      <c r="K47">
        <v>1</v>
      </c>
      <c r="L47" t="s">
        <v>35</v>
      </c>
      <c r="M47">
        <v>11</v>
      </c>
      <c r="N47">
        <v>3</v>
      </c>
      <c r="O47">
        <v>16</v>
      </c>
      <c r="P47">
        <v>2</v>
      </c>
      <c r="Q47">
        <v>4</v>
      </c>
      <c r="R47">
        <v>0</v>
      </c>
      <c r="AA47" t="str">
        <f>IF(E47 &lt; _xlfn.PERCENTILE.INC($E$2:$E$761,0),
    "Ekstrem Rendah",
    IF(E47 &gt; _xlfn.PERCENTILE.INC($E$2:$E$761,1),
        "Ekstrem Tinggi",
        "Normal"
    )
)</f>
        <v>Normal</v>
      </c>
      <c r="AB47" t="str">
        <f>IF(F47 &lt; _xlfn.PERCENTILE.INC($F$2:$F$761,0.001),
    "Ekstrem Rendah",
    IF(F47 &gt; _xlfn.PERCENTILE.INC($F$2:$F$761,0.999),
        "Ekstrem Tinggi",
        "Normal"
    )
)</f>
        <v>Normal</v>
      </c>
    </row>
    <row r="48" spans="1:28" x14ac:dyDescent="0.25">
      <c r="A48" t="s">
        <v>31</v>
      </c>
      <c r="B48" s="2">
        <v>45556</v>
      </c>
      <c r="C48" t="s">
        <v>41</v>
      </c>
      <c r="D48" t="s">
        <v>60</v>
      </c>
      <c r="E48">
        <v>3.5</v>
      </c>
      <c r="F48">
        <v>48</v>
      </c>
      <c r="G48">
        <v>485</v>
      </c>
      <c r="H48">
        <v>381</v>
      </c>
      <c r="I48">
        <v>3</v>
      </c>
      <c r="J48" t="s">
        <v>35</v>
      </c>
      <c r="K48">
        <v>2</v>
      </c>
      <c r="L48" t="s">
        <v>35</v>
      </c>
      <c r="M48">
        <v>23</v>
      </c>
      <c r="N48">
        <v>10</v>
      </c>
      <c r="O48">
        <v>11</v>
      </c>
      <c r="P48">
        <v>9</v>
      </c>
      <c r="Q48">
        <v>3</v>
      </c>
      <c r="R48">
        <v>0</v>
      </c>
      <c r="AA48" t="str">
        <f>IF(E48 &lt; _xlfn.PERCENTILE.INC($E$2:$E$761,0),
    "Ekstrem Rendah",
    IF(E48 &gt; _xlfn.PERCENTILE.INC($E$2:$E$761,1),
        "Ekstrem Tinggi",
        "Normal"
    )
)</f>
        <v>Normal</v>
      </c>
      <c r="AB48" t="str">
        <f>IF(F48 &lt; _xlfn.PERCENTILE.INC($F$2:$F$761,0.001),
    "Ekstrem Rendah",
    IF(F48 &gt; _xlfn.PERCENTILE.INC($F$2:$F$761,0.999),
        "Ekstrem Tinggi",
        "Normal"
    )
)</f>
        <v>Normal</v>
      </c>
    </row>
    <row r="49" spans="1:28" x14ac:dyDescent="0.25">
      <c r="A49" t="s">
        <v>31</v>
      </c>
      <c r="B49" s="2">
        <v>45556</v>
      </c>
      <c r="C49" t="s">
        <v>50</v>
      </c>
      <c r="D49" t="s">
        <v>55</v>
      </c>
      <c r="E49">
        <v>1</v>
      </c>
      <c r="F49">
        <v>33</v>
      </c>
      <c r="G49">
        <v>342</v>
      </c>
      <c r="H49">
        <v>239</v>
      </c>
      <c r="I49">
        <v>0</v>
      </c>
      <c r="J49" t="s">
        <v>36</v>
      </c>
      <c r="K49">
        <v>0</v>
      </c>
      <c r="L49" t="s">
        <v>36</v>
      </c>
      <c r="M49">
        <v>9</v>
      </c>
      <c r="N49">
        <v>4</v>
      </c>
      <c r="O49">
        <v>7</v>
      </c>
      <c r="P49">
        <v>4</v>
      </c>
      <c r="Q49">
        <v>3</v>
      </c>
      <c r="R49">
        <v>0</v>
      </c>
      <c r="AA49" t="str">
        <f>IF(E49 &lt; _xlfn.PERCENTILE.INC($E$2:$E$761,0),
    "Ekstrem Rendah",
    IF(E49 &gt; _xlfn.PERCENTILE.INC($E$2:$E$761,1),
        "Ekstrem Tinggi",
        "Normal"
    )
)</f>
        <v>Normal</v>
      </c>
      <c r="AB49" t="str">
        <f>IF(F49 &lt; _xlfn.PERCENTILE.INC($F$2:$F$761,0.001),
    "Ekstrem Rendah",
    IF(F49 &gt; _xlfn.PERCENTILE.INC($F$2:$F$761,0.999),
        "Ekstrem Tinggi",
        "Normal"
    )
)</f>
        <v>Normal</v>
      </c>
    </row>
    <row r="50" spans="1:28" x14ac:dyDescent="0.25">
      <c r="A50" t="s">
        <v>31</v>
      </c>
      <c r="B50" s="2">
        <v>45557</v>
      </c>
      <c r="C50" t="s">
        <v>53</v>
      </c>
      <c r="D50" t="s">
        <v>45</v>
      </c>
      <c r="E50">
        <v>1</v>
      </c>
      <c r="F50">
        <v>70</v>
      </c>
      <c r="G50">
        <v>619</v>
      </c>
      <c r="H50">
        <v>510</v>
      </c>
      <c r="I50">
        <v>2</v>
      </c>
      <c r="J50" t="s">
        <v>36</v>
      </c>
      <c r="K50">
        <v>2</v>
      </c>
      <c r="L50" t="s">
        <v>35</v>
      </c>
      <c r="M50">
        <v>14</v>
      </c>
      <c r="N50">
        <v>3</v>
      </c>
      <c r="O50">
        <v>12</v>
      </c>
      <c r="P50">
        <v>9</v>
      </c>
      <c r="Q50">
        <v>3</v>
      </c>
      <c r="R50">
        <v>0</v>
      </c>
      <c r="AA50" t="str">
        <f>IF(E50 &lt; _xlfn.PERCENTILE.INC($E$2:$E$761,0),
    "Ekstrem Rendah",
    IF(E50 &gt; _xlfn.PERCENTILE.INC($E$2:$E$761,1),
        "Ekstrem Tinggi",
        "Normal"
    )
)</f>
        <v>Normal</v>
      </c>
      <c r="AB50" t="str">
        <f>IF(F50 &lt; _xlfn.PERCENTILE.INC($F$2:$F$761,0.001),
    "Ekstrem Rendah",
    IF(F50 &gt; _xlfn.PERCENTILE.INC($F$2:$F$761,0.999),
        "Ekstrem Tinggi",
        "Normal"
    )
)</f>
        <v>Normal</v>
      </c>
    </row>
    <row r="51" spans="1:28" x14ac:dyDescent="0.25">
      <c r="A51" t="s">
        <v>31</v>
      </c>
      <c r="B51" s="2">
        <v>45557</v>
      </c>
      <c r="C51" t="s">
        <v>56</v>
      </c>
      <c r="D51" t="s">
        <v>58</v>
      </c>
      <c r="E51">
        <v>2.1</v>
      </c>
      <c r="F51">
        <v>77</v>
      </c>
      <c r="G51">
        <v>749</v>
      </c>
      <c r="H51">
        <v>669</v>
      </c>
      <c r="I51">
        <v>2</v>
      </c>
      <c r="J51" t="s">
        <v>36</v>
      </c>
      <c r="K51">
        <v>1</v>
      </c>
      <c r="L51" t="s">
        <v>40</v>
      </c>
      <c r="M51">
        <v>33</v>
      </c>
      <c r="N51">
        <v>11</v>
      </c>
      <c r="O51">
        <v>7</v>
      </c>
      <c r="P51">
        <v>8</v>
      </c>
      <c r="Q51">
        <v>3</v>
      </c>
      <c r="R51">
        <v>0</v>
      </c>
      <c r="AA51" t="str">
        <f>IF(E51 &lt; _xlfn.PERCENTILE.INC($E$2:$E$761,0),
    "Ekstrem Rendah",
    IF(E51 &gt; _xlfn.PERCENTILE.INC($E$2:$E$761,1),
        "Ekstrem Tinggi",
        "Normal"
    )
)</f>
        <v>Normal</v>
      </c>
      <c r="AB51" t="str">
        <f>IF(F51 &lt; _xlfn.PERCENTILE.INC($F$2:$F$761,0.001),
    "Ekstrem Rendah",
    IF(F51 &gt; _xlfn.PERCENTILE.INC($F$2:$F$761,0.999),
        "Ekstrem Tinggi",
        "Normal"
    )
)</f>
        <v>Normal</v>
      </c>
    </row>
    <row r="52" spans="1:28" x14ac:dyDescent="0.25">
      <c r="A52" t="s">
        <v>31</v>
      </c>
      <c r="B52" s="2">
        <v>45563</v>
      </c>
      <c r="C52" t="s">
        <v>37</v>
      </c>
      <c r="D52" t="s">
        <v>46</v>
      </c>
      <c r="E52">
        <v>1.6</v>
      </c>
      <c r="F52">
        <v>38</v>
      </c>
      <c r="G52">
        <v>368</v>
      </c>
      <c r="H52">
        <v>285</v>
      </c>
      <c r="I52">
        <v>1</v>
      </c>
      <c r="J52" t="s">
        <v>36</v>
      </c>
      <c r="K52">
        <v>0</v>
      </c>
      <c r="L52" t="s">
        <v>40</v>
      </c>
      <c r="M52">
        <v>11</v>
      </c>
      <c r="N52">
        <v>4</v>
      </c>
      <c r="O52">
        <v>14</v>
      </c>
      <c r="P52">
        <v>5</v>
      </c>
      <c r="Q52">
        <v>4</v>
      </c>
      <c r="R52">
        <v>0</v>
      </c>
      <c r="AA52" t="str">
        <f>IF(E52 &lt; _xlfn.PERCENTILE.INC($E$2:$E$761,0),
    "Ekstrem Rendah",
    IF(E52 &gt; _xlfn.PERCENTILE.INC($E$2:$E$761,1),
        "Ekstrem Tinggi",
        "Normal"
    )
)</f>
        <v>Normal</v>
      </c>
      <c r="AB52" t="str">
        <f>IF(F52 &lt; _xlfn.PERCENTILE.INC($F$2:$F$761,0.001),
    "Ekstrem Rendah",
    IF(F52 &gt; _xlfn.PERCENTILE.INC($F$2:$F$761,0.999),
        "Ekstrem Tinggi",
        "Normal"
    )
)</f>
        <v>Normal</v>
      </c>
    </row>
    <row r="53" spans="1:28" x14ac:dyDescent="0.25">
      <c r="A53" t="s">
        <v>31</v>
      </c>
      <c r="B53" s="2">
        <v>45563</v>
      </c>
      <c r="C53" t="s">
        <v>41</v>
      </c>
      <c r="D53" t="s">
        <v>42</v>
      </c>
      <c r="E53">
        <v>4.4000000000000004</v>
      </c>
      <c r="F53">
        <v>74</v>
      </c>
      <c r="G53">
        <v>723</v>
      </c>
      <c r="H53">
        <v>620</v>
      </c>
      <c r="I53">
        <v>4</v>
      </c>
      <c r="J53" t="s">
        <v>35</v>
      </c>
      <c r="K53">
        <v>2</v>
      </c>
      <c r="L53" t="s">
        <v>35</v>
      </c>
      <c r="M53">
        <v>36</v>
      </c>
      <c r="N53">
        <v>16</v>
      </c>
      <c r="O53">
        <v>11</v>
      </c>
      <c r="P53">
        <v>17</v>
      </c>
      <c r="Q53">
        <v>2</v>
      </c>
      <c r="R53">
        <v>0</v>
      </c>
      <c r="AA53" t="str">
        <f>IF(E53 &lt; _xlfn.PERCENTILE.INC($E$2:$E$761,0),
    "Ekstrem Rendah",
    IF(E53 &gt; _xlfn.PERCENTILE.INC($E$2:$E$761,1),
        "Ekstrem Tinggi",
        "Normal"
    )
)</f>
        <v>Normal</v>
      </c>
      <c r="AB53" t="str">
        <f>IF(F53 &lt; _xlfn.PERCENTILE.INC($F$2:$F$761,0.001),
    "Ekstrem Rendah",
    IF(F53 &gt; _xlfn.PERCENTILE.INC($F$2:$F$761,0.999),
        "Ekstrem Tinggi",
        "Normal"
    )
)</f>
        <v>Normal</v>
      </c>
    </row>
    <row r="54" spans="1:28" x14ac:dyDescent="0.25">
      <c r="A54" t="s">
        <v>31</v>
      </c>
      <c r="B54" s="2">
        <v>45563</v>
      </c>
      <c r="C54" t="s">
        <v>41</v>
      </c>
      <c r="D54" t="s">
        <v>54</v>
      </c>
      <c r="E54">
        <v>0.4</v>
      </c>
      <c r="F54">
        <v>57</v>
      </c>
      <c r="G54">
        <v>578</v>
      </c>
      <c r="H54">
        <v>448</v>
      </c>
      <c r="I54">
        <v>1</v>
      </c>
      <c r="J54" t="s">
        <v>36</v>
      </c>
      <c r="K54">
        <v>1</v>
      </c>
      <c r="L54" t="s">
        <v>35</v>
      </c>
      <c r="M54">
        <v>8</v>
      </c>
      <c r="N54">
        <v>3</v>
      </c>
      <c r="O54">
        <v>2</v>
      </c>
      <c r="P54">
        <v>7</v>
      </c>
      <c r="Q54">
        <v>2</v>
      </c>
      <c r="R54">
        <v>0</v>
      </c>
      <c r="AA54" t="str">
        <f>IF(E54 &lt; _xlfn.PERCENTILE.INC($E$2:$E$761,0),
    "Ekstrem Rendah",
    IF(E54 &gt; _xlfn.PERCENTILE.INC($E$2:$E$761,1),
        "Ekstrem Tinggi",
        "Normal"
    )
)</f>
        <v>Normal</v>
      </c>
      <c r="AB54" t="str">
        <f>IF(F54 &lt; _xlfn.PERCENTILE.INC($F$2:$F$761,0.001),
    "Ekstrem Rendah",
    IF(F54 &gt; _xlfn.PERCENTILE.INC($F$2:$F$761,0.999),
        "Ekstrem Tinggi",
        "Normal"
    )
)</f>
        <v>Normal</v>
      </c>
    </row>
    <row r="55" spans="1:28" x14ac:dyDescent="0.25">
      <c r="A55" t="s">
        <v>31</v>
      </c>
      <c r="B55" s="2">
        <v>45563</v>
      </c>
      <c r="C55" t="s">
        <v>41</v>
      </c>
      <c r="D55" t="s">
        <v>57</v>
      </c>
      <c r="E55">
        <v>4.2</v>
      </c>
      <c r="F55">
        <v>41</v>
      </c>
      <c r="G55">
        <v>414</v>
      </c>
      <c r="H55">
        <v>312</v>
      </c>
      <c r="I55">
        <v>4</v>
      </c>
      <c r="J55" t="s">
        <v>35</v>
      </c>
      <c r="K55">
        <v>4</v>
      </c>
      <c r="L55" t="s">
        <v>35</v>
      </c>
      <c r="M55">
        <v>15</v>
      </c>
      <c r="N55">
        <v>7</v>
      </c>
      <c r="O55">
        <v>11</v>
      </c>
      <c r="P55">
        <v>8</v>
      </c>
      <c r="Q55">
        <v>3</v>
      </c>
      <c r="R55">
        <v>0</v>
      </c>
      <c r="AA55" t="str">
        <f>IF(E55 &lt; _xlfn.PERCENTILE.INC($E$2:$E$761,0),
    "Ekstrem Rendah",
    IF(E55 &gt; _xlfn.PERCENTILE.INC($E$2:$E$761,1),
        "Ekstrem Tinggi",
        "Normal"
    )
)</f>
        <v>Normal</v>
      </c>
      <c r="AB55" t="str">
        <f>IF(F55 &lt; _xlfn.PERCENTILE.INC($F$2:$F$761,0.001),
    "Ekstrem Rendah",
    IF(F55 &gt; _xlfn.PERCENTILE.INC($F$2:$F$761,0.999),
        "Ekstrem Tinggi",
        "Normal"
    )
)</f>
        <v>Normal</v>
      </c>
    </row>
    <row r="56" spans="1:28" x14ac:dyDescent="0.25">
      <c r="A56" t="s">
        <v>31</v>
      </c>
      <c r="B56" s="2">
        <v>45563</v>
      </c>
      <c r="C56" t="s">
        <v>41</v>
      </c>
      <c r="D56" t="s">
        <v>44</v>
      </c>
      <c r="E56">
        <v>0.9</v>
      </c>
      <c r="F56">
        <v>41</v>
      </c>
      <c r="G56">
        <v>399</v>
      </c>
      <c r="H56">
        <v>287</v>
      </c>
      <c r="I56">
        <v>2</v>
      </c>
      <c r="J56" t="s">
        <v>35</v>
      </c>
      <c r="K56">
        <v>0</v>
      </c>
      <c r="L56" t="s">
        <v>40</v>
      </c>
      <c r="M56">
        <v>8</v>
      </c>
      <c r="N56">
        <v>2</v>
      </c>
      <c r="O56">
        <v>13</v>
      </c>
      <c r="P56">
        <v>5</v>
      </c>
      <c r="Q56">
        <v>2</v>
      </c>
      <c r="R56">
        <v>0</v>
      </c>
      <c r="AA56" t="str">
        <f>IF(E56 &lt; _xlfn.PERCENTILE.INC($E$2:$E$761,0),
    "Ekstrem Rendah",
    IF(E56 &gt; _xlfn.PERCENTILE.INC($E$2:$E$761,1),
        "Ekstrem Tinggi",
        "Normal"
    )
)</f>
        <v>Normal</v>
      </c>
      <c r="AB56" t="str">
        <f>IF(F56 &lt; _xlfn.PERCENTILE.INC($F$2:$F$761,0.001),
    "Ekstrem Rendah",
    IF(F56 &gt; _xlfn.PERCENTILE.INC($F$2:$F$761,0.999),
        "Ekstrem Tinggi",
        "Normal"
    )
)</f>
        <v>Normal</v>
      </c>
    </row>
    <row r="57" spans="1:28" x14ac:dyDescent="0.25">
      <c r="A57" t="s">
        <v>31</v>
      </c>
      <c r="B57" s="2">
        <v>45563</v>
      </c>
      <c r="C57" t="s">
        <v>41</v>
      </c>
      <c r="D57" t="s">
        <v>48</v>
      </c>
      <c r="E57">
        <v>0.8</v>
      </c>
      <c r="F57">
        <v>41</v>
      </c>
      <c r="G57">
        <v>398</v>
      </c>
      <c r="H57">
        <v>291</v>
      </c>
      <c r="I57">
        <v>0</v>
      </c>
      <c r="J57" t="s">
        <v>40</v>
      </c>
      <c r="K57">
        <v>0</v>
      </c>
      <c r="L57" t="s">
        <v>36</v>
      </c>
      <c r="M57">
        <v>11</v>
      </c>
      <c r="N57">
        <v>1</v>
      </c>
      <c r="O57">
        <v>11</v>
      </c>
      <c r="P57">
        <v>6</v>
      </c>
      <c r="Q57">
        <v>2</v>
      </c>
      <c r="R57">
        <v>0</v>
      </c>
      <c r="AA57" t="str">
        <f>IF(E57 &lt; _xlfn.PERCENTILE.INC($E$2:$E$761,0),
    "Ekstrem Rendah",
    IF(E57 &gt; _xlfn.PERCENTILE.INC($E$2:$E$761,1),
        "Ekstrem Tinggi",
        "Normal"
    )
)</f>
        <v>Normal</v>
      </c>
      <c r="AB57" t="str">
        <f>IF(F57 &lt; _xlfn.PERCENTILE.INC($F$2:$F$761,0.001),
    "Ekstrem Rendah",
    IF(F57 &gt; _xlfn.PERCENTILE.INC($F$2:$F$761,0.999),
        "Ekstrem Tinggi",
        "Normal"
    )
)</f>
        <v>Normal</v>
      </c>
    </row>
    <row r="58" spans="1:28" x14ac:dyDescent="0.25">
      <c r="A58" t="s">
        <v>31</v>
      </c>
      <c r="B58" s="2">
        <v>45563</v>
      </c>
      <c r="C58" t="s">
        <v>50</v>
      </c>
      <c r="D58" t="s">
        <v>43</v>
      </c>
      <c r="E58">
        <v>0.6</v>
      </c>
      <c r="F58">
        <v>45</v>
      </c>
      <c r="G58">
        <v>465</v>
      </c>
      <c r="H58">
        <v>382</v>
      </c>
      <c r="I58">
        <v>1</v>
      </c>
      <c r="J58" t="s">
        <v>40</v>
      </c>
      <c r="K58">
        <v>0</v>
      </c>
      <c r="L58" t="s">
        <v>40</v>
      </c>
      <c r="M58">
        <v>8</v>
      </c>
      <c r="N58">
        <v>3</v>
      </c>
      <c r="O58">
        <v>16</v>
      </c>
      <c r="P58">
        <v>2</v>
      </c>
      <c r="Q58">
        <v>2</v>
      </c>
      <c r="R58">
        <v>0</v>
      </c>
      <c r="AA58" t="str">
        <f>IF(E58 &lt; _xlfn.PERCENTILE.INC($E$2:$E$761,0),
    "Ekstrem Rendah",
    IF(E58 &gt; _xlfn.PERCENTILE.INC($E$2:$E$761,1),
        "Ekstrem Tinggi",
        "Normal"
    )
)</f>
        <v>Normal</v>
      </c>
      <c r="AB58" t="str">
        <f>IF(F58 &lt; _xlfn.PERCENTILE.INC($F$2:$F$761,0.001),
    "Ekstrem Rendah",
    IF(F58 &gt; _xlfn.PERCENTILE.INC($F$2:$F$761,0.999),
        "Ekstrem Tinggi",
        "Normal"
    )
)</f>
        <v>Normal</v>
      </c>
    </row>
    <row r="59" spans="1:28" x14ac:dyDescent="0.25">
      <c r="A59" t="s">
        <v>31</v>
      </c>
      <c r="B59" s="2">
        <v>45564</v>
      </c>
      <c r="C59" t="s">
        <v>53</v>
      </c>
      <c r="D59" t="s">
        <v>38</v>
      </c>
      <c r="E59">
        <v>1.2</v>
      </c>
      <c r="F59">
        <v>44</v>
      </c>
      <c r="G59">
        <v>441</v>
      </c>
      <c r="H59">
        <v>361</v>
      </c>
      <c r="I59">
        <v>2</v>
      </c>
      <c r="J59" t="s">
        <v>36</v>
      </c>
      <c r="K59">
        <v>1</v>
      </c>
      <c r="L59" t="s">
        <v>40</v>
      </c>
      <c r="M59">
        <v>15</v>
      </c>
      <c r="N59">
        <v>5</v>
      </c>
      <c r="O59">
        <v>10</v>
      </c>
      <c r="P59">
        <v>10</v>
      </c>
      <c r="Q59">
        <v>4</v>
      </c>
      <c r="R59">
        <v>0</v>
      </c>
      <c r="AA59" t="str">
        <f>IF(E59 &lt; _xlfn.PERCENTILE.INC($E$2:$E$761,0),
    "Ekstrem Rendah",
    IF(E59 &gt; _xlfn.PERCENTILE.INC($E$2:$E$761,1),
        "Ekstrem Tinggi",
        "Normal"
    )
)</f>
        <v>Normal</v>
      </c>
      <c r="AB59" t="str">
        <f>IF(F59 &lt; _xlfn.PERCENTILE.INC($F$2:$F$761,0.001),
    "Ekstrem Rendah",
    IF(F59 &gt; _xlfn.PERCENTILE.INC($F$2:$F$761,0.999),
        "Ekstrem Tinggi",
        "Normal"
    )
)</f>
        <v>Normal</v>
      </c>
    </row>
    <row r="60" spans="1:28" x14ac:dyDescent="0.25">
      <c r="A60" t="s">
        <v>31</v>
      </c>
      <c r="B60" s="2">
        <v>45564</v>
      </c>
      <c r="C60" t="s">
        <v>56</v>
      </c>
      <c r="D60" t="s">
        <v>33</v>
      </c>
      <c r="E60">
        <v>1</v>
      </c>
      <c r="F60">
        <v>39</v>
      </c>
      <c r="G60">
        <v>436</v>
      </c>
      <c r="H60">
        <v>336</v>
      </c>
      <c r="I60">
        <v>0</v>
      </c>
      <c r="J60" t="s">
        <v>40</v>
      </c>
      <c r="K60">
        <v>0</v>
      </c>
      <c r="L60" t="s">
        <v>40</v>
      </c>
      <c r="M60">
        <v>11</v>
      </c>
      <c r="N60">
        <v>2</v>
      </c>
      <c r="O60">
        <v>16</v>
      </c>
      <c r="P60">
        <v>5</v>
      </c>
      <c r="Q60">
        <v>5</v>
      </c>
      <c r="R60">
        <v>1</v>
      </c>
      <c r="AA60" t="str">
        <f>IF(E60 &lt; _xlfn.PERCENTILE.INC($E$2:$E$761,0),
    "Ekstrem Rendah",
    IF(E60 &gt; _xlfn.PERCENTILE.INC($E$2:$E$761,1),
        "Ekstrem Tinggi",
        "Normal"
    )
)</f>
        <v>Normal</v>
      </c>
      <c r="AB60" t="str">
        <f>IF(F60 &lt; _xlfn.PERCENTILE.INC($F$2:$F$761,0.001),
    "Ekstrem Rendah",
    IF(F60 &gt; _xlfn.PERCENTILE.INC($F$2:$F$761,0.999),
        "Ekstrem Tinggi",
        "Normal"
    )
)</f>
        <v>Normal</v>
      </c>
    </row>
    <row r="61" spans="1:28" x14ac:dyDescent="0.25">
      <c r="A61" t="s">
        <v>31</v>
      </c>
      <c r="B61" s="2">
        <v>45565</v>
      </c>
      <c r="C61" t="s">
        <v>32</v>
      </c>
      <c r="D61" t="s">
        <v>49</v>
      </c>
      <c r="E61">
        <v>1.3</v>
      </c>
      <c r="F61">
        <v>40</v>
      </c>
      <c r="G61">
        <v>420</v>
      </c>
      <c r="H61">
        <v>321</v>
      </c>
      <c r="I61">
        <v>3</v>
      </c>
      <c r="J61" t="s">
        <v>35</v>
      </c>
      <c r="K61">
        <v>3</v>
      </c>
      <c r="L61" t="s">
        <v>35</v>
      </c>
      <c r="M61">
        <v>14</v>
      </c>
      <c r="N61">
        <v>6</v>
      </c>
      <c r="O61">
        <v>19</v>
      </c>
      <c r="P61">
        <v>7</v>
      </c>
      <c r="Q61">
        <v>2</v>
      </c>
      <c r="R61">
        <v>0</v>
      </c>
      <c r="AA61" t="str">
        <f>IF(E61 &lt; _xlfn.PERCENTILE.INC($E$2:$E$761,0),
    "Ekstrem Rendah",
    IF(E61 &gt; _xlfn.PERCENTILE.INC($E$2:$E$761,1),
        "Ekstrem Tinggi",
        "Normal"
    )
)</f>
        <v>Normal</v>
      </c>
      <c r="AB61" t="str">
        <f>IF(F61 &lt; _xlfn.PERCENTILE.INC($F$2:$F$761,0.001),
    "Ekstrem Rendah",
    IF(F61 &gt; _xlfn.PERCENTILE.INC($F$2:$F$761,0.999),
        "Ekstrem Tinggi",
        "Normal"
    )
)</f>
        <v>Normal</v>
      </c>
    </row>
    <row r="62" spans="1:28" x14ac:dyDescent="0.25">
      <c r="A62" t="s">
        <v>31</v>
      </c>
      <c r="B62" s="2">
        <v>45570</v>
      </c>
      <c r="C62" t="s">
        <v>37</v>
      </c>
      <c r="D62" t="s">
        <v>55</v>
      </c>
      <c r="E62">
        <v>0.6</v>
      </c>
      <c r="F62">
        <v>32</v>
      </c>
      <c r="G62">
        <v>325</v>
      </c>
      <c r="H62">
        <v>221</v>
      </c>
      <c r="I62">
        <v>0</v>
      </c>
      <c r="J62" t="s">
        <v>40</v>
      </c>
      <c r="K62">
        <v>0</v>
      </c>
      <c r="L62" t="s">
        <v>40</v>
      </c>
      <c r="M62">
        <v>9</v>
      </c>
      <c r="N62">
        <v>5</v>
      </c>
      <c r="O62">
        <v>7</v>
      </c>
      <c r="P62">
        <v>3</v>
      </c>
      <c r="Q62">
        <v>4</v>
      </c>
      <c r="R62">
        <v>0</v>
      </c>
      <c r="AA62" t="str">
        <f>IF(E62 &lt; _xlfn.PERCENTILE.INC($E$2:$E$761,0),
    "Ekstrem Rendah",
    IF(E62 &gt; _xlfn.PERCENTILE.INC($E$2:$E$761,1),
        "Ekstrem Tinggi",
        "Normal"
    )
)</f>
        <v>Normal</v>
      </c>
      <c r="AB62" t="str">
        <f>IF(F62 &lt; _xlfn.PERCENTILE.INC($F$2:$F$761,0.001),
    "Ekstrem Rendah",
    IF(F62 &gt; _xlfn.PERCENTILE.INC($F$2:$F$761,0.999),
        "Ekstrem Tinggi",
        "Normal"
    )
)</f>
        <v>Normal</v>
      </c>
    </row>
    <row r="63" spans="1:28" x14ac:dyDescent="0.25">
      <c r="A63" t="s">
        <v>31</v>
      </c>
      <c r="B63" s="2">
        <v>45570</v>
      </c>
      <c r="C63" t="s">
        <v>41</v>
      </c>
      <c r="D63" t="s">
        <v>42</v>
      </c>
      <c r="E63">
        <v>2.8</v>
      </c>
      <c r="F63">
        <v>59</v>
      </c>
      <c r="G63">
        <v>590</v>
      </c>
      <c r="H63">
        <v>505</v>
      </c>
      <c r="I63">
        <v>3</v>
      </c>
      <c r="J63" t="s">
        <v>35</v>
      </c>
      <c r="K63">
        <v>0</v>
      </c>
      <c r="L63" t="s">
        <v>36</v>
      </c>
      <c r="M63">
        <v>29</v>
      </c>
      <c r="N63">
        <v>6</v>
      </c>
      <c r="O63">
        <v>10</v>
      </c>
      <c r="P63">
        <v>13</v>
      </c>
      <c r="Q63">
        <v>0</v>
      </c>
      <c r="R63">
        <v>0</v>
      </c>
      <c r="AA63" t="str">
        <f>IF(E63 &lt; _xlfn.PERCENTILE.INC($E$2:$E$761,0),
    "Ekstrem Rendah",
    IF(E63 &gt; _xlfn.PERCENTILE.INC($E$2:$E$761,1),
        "Ekstrem Tinggi",
        "Normal"
    )
)</f>
        <v>Normal</v>
      </c>
      <c r="AB63" t="str">
        <f>IF(F63 &lt; _xlfn.PERCENTILE.INC($F$2:$F$761,0.001),
    "Ekstrem Rendah",
    IF(F63 &gt; _xlfn.PERCENTILE.INC($F$2:$F$761,0.999),
        "Ekstrem Tinggi",
        "Normal"
    )
)</f>
        <v>Normal</v>
      </c>
    </row>
    <row r="64" spans="1:28" x14ac:dyDescent="0.25">
      <c r="A64" t="s">
        <v>31</v>
      </c>
      <c r="B64" s="2">
        <v>45570</v>
      </c>
      <c r="C64" t="s">
        <v>41</v>
      </c>
      <c r="D64" t="s">
        <v>54</v>
      </c>
      <c r="E64">
        <v>4.2</v>
      </c>
      <c r="F64">
        <v>44</v>
      </c>
      <c r="G64">
        <v>410</v>
      </c>
      <c r="H64">
        <v>308</v>
      </c>
      <c r="I64">
        <v>5</v>
      </c>
      <c r="J64" t="s">
        <v>35</v>
      </c>
      <c r="K64">
        <v>4</v>
      </c>
      <c r="L64" t="s">
        <v>35</v>
      </c>
      <c r="M64">
        <v>19</v>
      </c>
      <c r="N64">
        <v>12</v>
      </c>
      <c r="O64">
        <v>9</v>
      </c>
      <c r="P64">
        <v>10</v>
      </c>
      <c r="Q64">
        <v>2</v>
      </c>
      <c r="R64">
        <v>0</v>
      </c>
      <c r="AA64" t="str">
        <f>IF(E64 &lt; _xlfn.PERCENTILE.INC($E$2:$E$761,0),
    "Ekstrem Rendah",
    IF(E64 &gt; _xlfn.PERCENTILE.INC($E$2:$E$761,1),
        "Ekstrem Tinggi",
        "Normal"
    )
)</f>
        <v>Normal</v>
      </c>
      <c r="AB64" t="str">
        <f>IF(F64 &lt; _xlfn.PERCENTILE.INC($F$2:$F$761,0.001),
    "Ekstrem Rendah",
    IF(F64 &gt; _xlfn.PERCENTILE.INC($F$2:$F$761,0.999),
        "Ekstrem Tinggi",
        "Normal"
    )
)</f>
        <v>Normal</v>
      </c>
    </row>
    <row r="65" spans="1:28" x14ac:dyDescent="0.25">
      <c r="A65" t="s">
        <v>31</v>
      </c>
      <c r="B65" s="2">
        <v>45570</v>
      </c>
      <c r="C65" t="s">
        <v>41</v>
      </c>
      <c r="D65" t="s">
        <v>59</v>
      </c>
      <c r="E65">
        <v>0.8</v>
      </c>
      <c r="F65">
        <v>45</v>
      </c>
      <c r="G65">
        <v>404</v>
      </c>
      <c r="H65">
        <v>306</v>
      </c>
      <c r="I65">
        <v>1</v>
      </c>
      <c r="J65" t="s">
        <v>35</v>
      </c>
      <c r="K65">
        <v>1</v>
      </c>
      <c r="L65" t="s">
        <v>35</v>
      </c>
      <c r="M65">
        <v>6</v>
      </c>
      <c r="N65">
        <v>2</v>
      </c>
      <c r="O65">
        <v>12</v>
      </c>
      <c r="P65">
        <v>0</v>
      </c>
      <c r="Q65">
        <v>4</v>
      </c>
      <c r="R65">
        <v>0</v>
      </c>
      <c r="AA65" t="str">
        <f>IF(E65 &lt; _xlfn.PERCENTILE.INC($E$2:$E$761,0),
    "Ekstrem Rendah",
    IF(E65 &gt; _xlfn.PERCENTILE.INC($E$2:$E$761,1),
        "Ekstrem Tinggi",
        "Normal"
    )
)</f>
        <v>Normal</v>
      </c>
      <c r="AB65" t="str">
        <f>IF(F65 &lt; _xlfn.PERCENTILE.INC($F$2:$F$761,0.001),
    "Ekstrem Rendah",
    IF(F65 &gt; _xlfn.PERCENTILE.INC($F$2:$F$761,0.999),
        "Ekstrem Tinggi",
        "Normal"
    )
)</f>
        <v>Normal</v>
      </c>
    </row>
    <row r="66" spans="1:28" x14ac:dyDescent="0.25">
      <c r="A66" t="s">
        <v>31</v>
      </c>
      <c r="B66" s="2">
        <v>45570</v>
      </c>
      <c r="C66" t="s">
        <v>41</v>
      </c>
      <c r="D66" t="s">
        <v>58</v>
      </c>
      <c r="E66">
        <v>1.6</v>
      </c>
      <c r="F66">
        <v>58</v>
      </c>
      <c r="G66">
        <v>663</v>
      </c>
      <c r="H66">
        <v>592</v>
      </c>
      <c r="I66">
        <v>3</v>
      </c>
      <c r="J66" t="s">
        <v>35</v>
      </c>
      <c r="K66">
        <v>1</v>
      </c>
      <c r="L66" t="s">
        <v>36</v>
      </c>
      <c r="M66">
        <v>20</v>
      </c>
      <c r="N66">
        <v>7</v>
      </c>
      <c r="O66">
        <v>4</v>
      </c>
      <c r="P66">
        <v>8</v>
      </c>
      <c r="Q66">
        <v>2</v>
      </c>
      <c r="R66">
        <v>0</v>
      </c>
      <c r="AA66" t="str">
        <f>IF(E66 &lt; _xlfn.PERCENTILE.INC($E$2:$E$761,0),
    "Ekstrem Rendah",
    IF(E66 &gt; _xlfn.PERCENTILE.INC($E$2:$E$761,1),
        "Ekstrem Tinggi",
        "Normal"
    )
)</f>
        <v>Normal</v>
      </c>
      <c r="AB66" t="str">
        <f>IF(F66 &lt; _xlfn.PERCENTILE.INC($F$2:$F$761,0.001),
    "Ekstrem Rendah",
    IF(F66 &gt; _xlfn.PERCENTILE.INC($F$2:$F$761,0.999),
        "Ekstrem Tinggi",
        "Normal"
    )
)</f>
        <v>Normal</v>
      </c>
    </row>
    <row r="67" spans="1:28" x14ac:dyDescent="0.25">
      <c r="A67" t="s">
        <v>31</v>
      </c>
      <c r="B67" s="2">
        <v>45570</v>
      </c>
      <c r="C67" t="s">
        <v>41</v>
      </c>
      <c r="D67" t="s">
        <v>51</v>
      </c>
      <c r="E67">
        <v>3.6</v>
      </c>
      <c r="F67">
        <v>52</v>
      </c>
      <c r="G67">
        <v>528</v>
      </c>
      <c r="H67">
        <v>452</v>
      </c>
      <c r="I67">
        <v>4</v>
      </c>
      <c r="J67" t="s">
        <v>35</v>
      </c>
      <c r="K67">
        <v>2</v>
      </c>
      <c r="L67" t="s">
        <v>35</v>
      </c>
      <c r="M67">
        <v>23</v>
      </c>
      <c r="N67">
        <v>13</v>
      </c>
      <c r="O67">
        <v>12</v>
      </c>
      <c r="P67">
        <v>5</v>
      </c>
      <c r="Q67">
        <v>0</v>
      </c>
      <c r="R67">
        <v>0</v>
      </c>
      <c r="AA67" t="str">
        <f>IF(E67 &lt; _xlfn.PERCENTILE.INC($E$2:$E$761,0),
    "Ekstrem Rendah",
    IF(E67 &gt; _xlfn.PERCENTILE.INC($E$2:$E$761,1),
        "Ekstrem Tinggi",
        "Normal"
    )
)</f>
        <v>Normal</v>
      </c>
      <c r="AB67" t="str">
        <f>IF(F67 &lt; _xlfn.PERCENTILE.INC($F$2:$F$761,0.001),
    "Ekstrem Rendah",
    IF(F67 &gt; _xlfn.PERCENTILE.INC($F$2:$F$761,0.999),
        "Ekstrem Tinggi",
        "Normal"
    )
)</f>
        <v>Normal</v>
      </c>
    </row>
    <row r="68" spans="1:28" x14ac:dyDescent="0.25">
      <c r="A68" t="s">
        <v>31</v>
      </c>
      <c r="B68" s="2">
        <v>45570</v>
      </c>
      <c r="C68" t="s">
        <v>50</v>
      </c>
      <c r="D68" t="s">
        <v>44</v>
      </c>
      <c r="E68">
        <v>0.7</v>
      </c>
      <c r="F68">
        <v>33</v>
      </c>
      <c r="G68">
        <v>340</v>
      </c>
      <c r="H68">
        <v>246</v>
      </c>
      <c r="I68">
        <v>0</v>
      </c>
      <c r="J68" t="s">
        <v>36</v>
      </c>
      <c r="K68">
        <v>0</v>
      </c>
      <c r="L68" t="s">
        <v>36</v>
      </c>
      <c r="M68">
        <v>8</v>
      </c>
      <c r="N68">
        <v>2</v>
      </c>
      <c r="O68">
        <v>12</v>
      </c>
      <c r="P68">
        <v>0</v>
      </c>
      <c r="Q68">
        <v>1</v>
      </c>
      <c r="R68">
        <v>0</v>
      </c>
      <c r="AA68" t="str">
        <f>IF(E68 &lt; _xlfn.PERCENTILE.INC($E$2:$E$761,0),
    "Ekstrem Rendah",
    IF(E68 &gt; _xlfn.PERCENTILE.INC($E$2:$E$761,1),
        "Ekstrem Tinggi",
        "Normal"
    )
)</f>
        <v>Normal</v>
      </c>
      <c r="AB68" t="str">
        <f>IF(F68 &lt; _xlfn.PERCENTILE.INC($F$2:$F$761,0.001),
    "Ekstrem Rendah",
    IF(F68 &gt; _xlfn.PERCENTILE.INC($F$2:$F$761,0.999),
        "Ekstrem Tinggi",
        "Normal"
    )
)</f>
        <v>Normal</v>
      </c>
    </row>
    <row r="69" spans="1:28" x14ac:dyDescent="0.25">
      <c r="A69" t="s">
        <v>31</v>
      </c>
      <c r="B69" s="2">
        <v>45571</v>
      </c>
      <c r="C69" t="s">
        <v>53</v>
      </c>
      <c r="D69" t="s">
        <v>52</v>
      </c>
      <c r="E69">
        <v>0.5</v>
      </c>
      <c r="F69">
        <v>53</v>
      </c>
      <c r="G69">
        <v>454</v>
      </c>
      <c r="H69">
        <v>359</v>
      </c>
      <c r="I69">
        <v>0</v>
      </c>
      <c r="J69" t="s">
        <v>36</v>
      </c>
      <c r="K69">
        <v>0</v>
      </c>
      <c r="L69" t="s">
        <v>36</v>
      </c>
      <c r="M69">
        <v>11</v>
      </c>
      <c r="N69">
        <v>1</v>
      </c>
      <c r="O69">
        <v>12</v>
      </c>
      <c r="P69">
        <v>6</v>
      </c>
      <c r="Q69">
        <v>1</v>
      </c>
      <c r="R69">
        <v>0</v>
      </c>
      <c r="AA69" t="str">
        <f>IF(E69 &lt; _xlfn.PERCENTILE.INC($E$2:$E$761,0),
    "Ekstrem Rendah",
    IF(E69 &gt; _xlfn.PERCENTILE.INC($E$2:$E$761,1),
        "Ekstrem Tinggi",
        "Normal"
    )
)</f>
        <v>Normal</v>
      </c>
      <c r="AB69" t="str">
        <f>IF(F69 &lt; _xlfn.PERCENTILE.INC($F$2:$F$761,0.001),
    "Ekstrem Rendah",
    IF(F69 &gt; _xlfn.PERCENTILE.INC($F$2:$F$761,0.999),
        "Ekstrem Tinggi",
        "Normal"
    )
)</f>
        <v>Normal</v>
      </c>
    </row>
    <row r="70" spans="1:28" x14ac:dyDescent="0.25">
      <c r="A70" t="s">
        <v>31</v>
      </c>
      <c r="B70" s="2">
        <v>45571</v>
      </c>
      <c r="C70" t="s">
        <v>53</v>
      </c>
      <c r="D70" t="s">
        <v>57</v>
      </c>
      <c r="E70">
        <v>2.2999999999999998</v>
      </c>
      <c r="F70">
        <v>65</v>
      </c>
      <c r="G70">
        <v>641</v>
      </c>
      <c r="H70">
        <v>543</v>
      </c>
      <c r="I70">
        <v>1</v>
      </c>
      <c r="J70" t="s">
        <v>36</v>
      </c>
      <c r="K70">
        <v>0</v>
      </c>
      <c r="L70" t="s">
        <v>36</v>
      </c>
      <c r="M70">
        <v>22</v>
      </c>
      <c r="N70">
        <v>8</v>
      </c>
      <c r="O70">
        <v>12</v>
      </c>
      <c r="P70">
        <v>11</v>
      </c>
      <c r="Q70">
        <v>6</v>
      </c>
      <c r="R70">
        <v>0</v>
      </c>
      <c r="AA70" t="str">
        <f>IF(E70 &lt; _xlfn.PERCENTILE.INC($E$2:$E$761,0),
    "Ekstrem Rendah",
    IF(E70 &gt; _xlfn.PERCENTILE.INC($E$2:$E$761,1),
        "Ekstrem Tinggi",
        "Normal"
    )
)</f>
        <v>Normal</v>
      </c>
      <c r="AB70" t="str">
        <f>IF(F70 &lt; _xlfn.PERCENTILE.INC($F$2:$F$761,0.001),
    "Ekstrem Rendah",
    IF(F70 &gt; _xlfn.PERCENTILE.INC($F$2:$F$761,0.999),
        "Ekstrem Tinggi",
        "Normal"
    )
)</f>
        <v>Normal</v>
      </c>
    </row>
    <row r="71" spans="1:28" x14ac:dyDescent="0.25">
      <c r="A71" t="s">
        <v>31</v>
      </c>
      <c r="B71" s="2">
        <v>45571</v>
      </c>
      <c r="C71" t="s">
        <v>56</v>
      </c>
      <c r="D71" t="s">
        <v>45</v>
      </c>
      <c r="E71">
        <v>1.8</v>
      </c>
      <c r="F71">
        <v>41</v>
      </c>
      <c r="G71">
        <v>397</v>
      </c>
      <c r="H71">
        <v>319</v>
      </c>
      <c r="I71">
        <v>3</v>
      </c>
      <c r="J71" t="s">
        <v>35</v>
      </c>
      <c r="K71">
        <v>0</v>
      </c>
      <c r="L71" t="s">
        <v>40</v>
      </c>
      <c r="M71">
        <v>11</v>
      </c>
      <c r="N71">
        <v>4</v>
      </c>
      <c r="O71">
        <v>14</v>
      </c>
      <c r="P71">
        <v>4</v>
      </c>
      <c r="Q71">
        <v>2</v>
      </c>
      <c r="R71">
        <v>0</v>
      </c>
      <c r="AA71" t="str">
        <f>IF(E71 &lt; _xlfn.PERCENTILE.INC($E$2:$E$761,0),
    "Ekstrem Rendah",
    IF(E71 &gt; _xlfn.PERCENTILE.INC($E$2:$E$761,1),
        "Ekstrem Tinggi",
        "Normal"
    )
)</f>
        <v>Normal</v>
      </c>
      <c r="AB71" t="str">
        <f>IF(F71 &lt; _xlfn.PERCENTILE.INC($F$2:$F$761,0.001),
    "Ekstrem Rendah",
    IF(F71 &gt; _xlfn.PERCENTILE.INC($F$2:$F$761,0.999),
        "Ekstrem Tinggi",
        "Normal"
    )
)</f>
        <v>Normal</v>
      </c>
    </row>
    <row r="72" spans="1:28" x14ac:dyDescent="0.25">
      <c r="A72" t="s">
        <v>31</v>
      </c>
      <c r="B72" s="2">
        <v>45584</v>
      </c>
      <c r="C72" t="s">
        <v>37</v>
      </c>
      <c r="D72" t="s">
        <v>60</v>
      </c>
      <c r="E72">
        <v>1.9</v>
      </c>
      <c r="F72">
        <v>57</v>
      </c>
      <c r="G72">
        <v>527</v>
      </c>
      <c r="H72">
        <v>443</v>
      </c>
      <c r="I72">
        <v>4</v>
      </c>
      <c r="J72" t="s">
        <v>35</v>
      </c>
      <c r="K72">
        <v>1</v>
      </c>
      <c r="L72" t="s">
        <v>36</v>
      </c>
      <c r="M72">
        <v>22</v>
      </c>
      <c r="N72">
        <v>7</v>
      </c>
      <c r="O72">
        <v>10</v>
      </c>
      <c r="P72">
        <v>13</v>
      </c>
      <c r="Q72">
        <v>1</v>
      </c>
      <c r="R72">
        <v>0</v>
      </c>
      <c r="AA72" t="str">
        <f>IF(E72 &lt; _xlfn.PERCENTILE.INC($E$2:$E$761,0),
    "Ekstrem Rendah",
    IF(E72 &gt; _xlfn.PERCENTILE.INC($E$2:$E$761,1),
        "Ekstrem Tinggi",
        "Normal"
    )
)</f>
        <v>Normal</v>
      </c>
      <c r="AB72" t="str">
        <f>IF(F72 &lt; _xlfn.PERCENTILE.INC($F$2:$F$761,0.001),
    "Ekstrem Rendah",
    IF(F72 &gt; _xlfn.PERCENTILE.INC($F$2:$F$761,0.999),
        "Ekstrem Tinggi",
        "Normal"
    )
)</f>
        <v>Normal</v>
      </c>
    </row>
    <row r="73" spans="1:28" x14ac:dyDescent="0.25">
      <c r="A73" t="s">
        <v>31</v>
      </c>
      <c r="B73" s="2">
        <v>45584</v>
      </c>
      <c r="C73" t="s">
        <v>41</v>
      </c>
      <c r="D73" t="s">
        <v>34</v>
      </c>
      <c r="E73">
        <v>1.8</v>
      </c>
      <c r="F73">
        <v>52</v>
      </c>
      <c r="G73">
        <v>483</v>
      </c>
      <c r="H73">
        <v>398</v>
      </c>
      <c r="I73">
        <v>1</v>
      </c>
      <c r="J73" t="s">
        <v>40</v>
      </c>
      <c r="K73">
        <v>1</v>
      </c>
      <c r="L73" t="s">
        <v>36</v>
      </c>
      <c r="M73">
        <v>10</v>
      </c>
      <c r="N73">
        <v>4</v>
      </c>
      <c r="O73">
        <v>8</v>
      </c>
      <c r="P73">
        <v>6</v>
      </c>
      <c r="Q73">
        <v>3</v>
      </c>
      <c r="R73">
        <v>1</v>
      </c>
      <c r="AA73" t="str">
        <f>IF(E73 &lt; _xlfn.PERCENTILE.INC($E$2:$E$761,0),
    "Ekstrem Rendah",
    IF(E73 &gt; _xlfn.PERCENTILE.INC($E$2:$E$761,1),
        "Ekstrem Tinggi",
        "Normal"
    )
)</f>
        <v>Normal</v>
      </c>
      <c r="AB73" t="str">
        <f>IF(F73 &lt; _xlfn.PERCENTILE.INC($F$2:$F$761,0.001),
    "Ekstrem Rendah",
    IF(F73 &gt; _xlfn.PERCENTILE.INC($F$2:$F$761,0.999),
        "Ekstrem Tinggi",
        "Normal"
    )
)</f>
        <v>Normal</v>
      </c>
    </row>
    <row r="74" spans="1:28" x14ac:dyDescent="0.25">
      <c r="A74" t="s">
        <v>31</v>
      </c>
      <c r="B74" s="2">
        <v>45584</v>
      </c>
      <c r="C74" t="s">
        <v>41</v>
      </c>
      <c r="D74" t="s">
        <v>38</v>
      </c>
      <c r="E74">
        <v>1.3</v>
      </c>
      <c r="F74">
        <v>55</v>
      </c>
      <c r="G74">
        <v>539</v>
      </c>
      <c r="H74">
        <v>449</v>
      </c>
      <c r="I74">
        <v>0</v>
      </c>
      <c r="J74" t="s">
        <v>40</v>
      </c>
      <c r="K74">
        <v>0</v>
      </c>
      <c r="L74" t="s">
        <v>40</v>
      </c>
      <c r="M74">
        <v>13</v>
      </c>
      <c r="N74">
        <v>2</v>
      </c>
      <c r="O74">
        <v>12</v>
      </c>
      <c r="P74">
        <v>5</v>
      </c>
      <c r="Q74">
        <v>1</v>
      </c>
      <c r="R74">
        <v>0</v>
      </c>
      <c r="AA74" t="str">
        <f>IF(E74 &lt; _xlfn.PERCENTILE.INC($E$2:$E$761,0),
    "Ekstrem Rendah",
    IF(E74 &gt; _xlfn.PERCENTILE.INC($E$2:$E$761,1),
        "Ekstrem Tinggi",
        "Normal"
    )
)</f>
        <v>Normal</v>
      </c>
      <c r="AB74" t="str">
        <f>IF(F74 &lt; _xlfn.PERCENTILE.INC($F$2:$F$761,0.001),
    "Ekstrem Rendah",
    IF(F74 &gt; _xlfn.PERCENTILE.INC($F$2:$F$761,0.999),
        "Ekstrem Tinggi",
        "Normal"
    )
)</f>
        <v>Normal</v>
      </c>
    </row>
    <row r="75" spans="1:28" x14ac:dyDescent="0.25">
      <c r="A75" t="s">
        <v>31</v>
      </c>
      <c r="B75" s="2">
        <v>45584</v>
      </c>
      <c r="C75" t="s">
        <v>41</v>
      </c>
      <c r="D75" t="s">
        <v>33</v>
      </c>
      <c r="E75">
        <v>1.3</v>
      </c>
      <c r="F75">
        <v>50</v>
      </c>
      <c r="G75">
        <v>530</v>
      </c>
      <c r="H75">
        <v>435</v>
      </c>
      <c r="I75">
        <v>2</v>
      </c>
      <c r="J75" t="s">
        <v>35</v>
      </c>
      <c r="K75">
        <v>0</v>
      </c>
      <c r="L75" t="s">
        <v>40</v>
      </c>
      <c r="M75">
        <v>23</v>
      </c>
      <c r="N75">
        <v>11</v>
      </c>
      <c r="O75">
        <v>14</v>
      </c>
      <c r="P75">
        <v>9</v>
      </c>
      <c r="Q75">
        <v>2</v>
      </c>
      <c r="R75">
        <v>0</v>
      </c>
      <c r="AA75" t="str">
        <f>IF(E75 &lt; _xlfn.PERCENTILE.INC($E$2:$E$761,0),
    "Ekstrem Rendah",
    IF(E75 &gt; _xlfn.PERCENTILE.INC($E$2:$E$761,1),
        "Ekstrem Tinggi",
        "Normal"
    )
)</f>
        <v>Normal</v>
      </c>
      <c r="AB75" t="str">
        <f>IF(F75 &lt; _xlfn.PERCENTILE.INC($F$2:$F$761,0.001),
    "Ekstrem Rendah",
    IF(F75 &gt; _xlfn.PERCENTILE.INC($F$2:$F$761,0.999),
        "Ekstrem Tinggi",
        "Normal"
    )
)</f>
        <v>Normal</v>
      </c>
    </row>
    <row r="76" spans="1:28" x14ac:dyDescent="0.25">
      <c r="A76" t="s">
        <v>31</v>
      </c>
      <c r="B76" s="2">
        <v>45584</v>
      </c>
      <c r="C76" t="s">
        <v>41</v>
      </c>
      <c r="D76" t="s">
        <v>46</v>
      </c>
      <c r="E76">
        <v>2</v>
      </c>
      <c r="F76">
        <v>60</v>
      </c>
      <c r="G76">
        <v>599</v>
      </c>
      <c r="H76">
        <v>479</v>
      </c>
      <c r="I76">
        <v>0</v>
      </c>
      <c r="J76" t="s">
        <v>40</v>
      </c>
      <c r="K76">
        <v>0</v>
      </c>
      <c r="L76" t="s">
        <v>40</v>
      </c>
      <c r="M76">
        <v>21</v>
      </c>
      <c r="N76">
        <v>6</v>
      </c>
      <c r="O76">
        <v>11</v>
      </c>
      <c r="P76">
        <v>9</v>
      </c>
      <c r="Q76">
        <v>2</v>
      </c>
      <c r="R76">
        <v>0</v>
      </c>
      <c r="AA76" t="str">
        <f>IF(E76 &lt; _xlfn.PERCENTILE.INC($E$2:$E$761,0),
    "Ekstrem Rendah",
    IF(E76 &gt; _xlfn.PERCENTILE.INC($E$2:$E$761,1),
        "Ekstrem Tinggi",
        "Normal"
    )
)</f>
        <v>Normal</v>
      </c>
      <c r="AB76" t="str">
        <f>IF(F76 &lt; _xlfn.PERCENTILE.INC($F$2:$F$761,0.001),
    "Ekstrem Rendah",
    IF(F76 &gt; _xlfn.PERCENTILE.INC($F$2:$F$761,0.999),
        "Ekstrem Tinggi",
        "Normal"
    )
)</f>
        <v>Normal</v>
      </c>
    </row>
    <row r="77" spans="1:28" x14ac:dyDescent="0.25">
      <c r="A77" t="s">
        <v>31</v>
      </c>
      <c r="B77" s="2">
        <v>45584</v>
      </c>
      <c r="C77" t="s">
        <v>41</v>
      </c>
      <c r="D77" t="s">
        <v>47</v>
      </c>
      <c r="E77">
        <v>2.1</v>
      </c>
      <c r="F77">
        <v>42</v>
      </c>
      <c r="G77">
        <v>398</v>
      </c>
      <c r="H77">
        <v>317</v>
      </c>
      <c r="I77">
        <v>2</v>
      </c>
      <c r="J77" t="s">
        <v>40</v>
      </c>
      <c r="K77">
        <v>2</v>
      </c>
      <c r="L77" t="s">
        <v>35</v>
      </c>
      <c r="M77">
        <v>14</v>
      </c>
      <c r="N77">
        <v>7</v>
      </c>
      <c r="O77">
        <v>10</v>
      </c>
      <c r="P77">
        <v>10</v>
      </c>
      <c r="Q77">
        <v>5</v>
      </c>
      <c r="R77">
        <v>1</v>
      </c>
      <c r="AA77" t="str">
        <f>IF(E77 &lt; _xlfn.PERCENTILE.INC($E$2:$E$761,0),
    "Ekstrem Rendah",
    IF(E77 &gt; _xlfn.PERCENTILE.INC($E$2:$E$761,1),
        "Ekstrem Tinggi",
        "Normal"
    )
)</f>
        <v>Normal</v>
      </c>
      <c r="AB77" t="str">
        <f>IF(F77 &lt; _xlfn.PERCENTILE.INC($F$2:$F$761,0.001),
    "Ekstrem Rendah",
    IF(F77 &gt; _xlfn.PERCENTILE.INC($F$2:$F$761,0.999),
        "Ekstrem Tinggi",
        "Normal"
    )
)</f>
        <v>Normal</v>
      </c>
    </row>
    <row r="78" spans="1:28" x14ac:dyDescent="0.25">
      <c r="A78" t="s">
        <v>31</v>
      </c>
      <c r="B78" s="2">
        <v>45584</v>
      </c>
      <c r="C78" t="s">
        <v>50</v>
      </c>
      <c r="D78" t="s">
        <v>49</v>
      </c>
      <c r="E78">
        <v>1.8</v>
      </c>
      <c r="F78">
        <v>49</v>
      </c>
      <c r="G78">
        <v>453</v>
      </c>
      <c r="H78">
        <v>346</v>
      </c>
      <c r="I78">
        <v>2</v>
      </c>
      <c r="J78" t="s">
        <v>35</v>
      </c>
      <c r="K78">
        <v>0</v>
      </c>
      <c r="L78" t="s">
        <v>36</v>
      </c>
      <c r="M78">
        <v>13</v>
      </c>
      <c r="N78">
        <v>4</v>
      </c>
      <c r="O78">
        <v>12</v>
      </c>
      <c r="P78">
        <v>7</v>
      </c>
      <c r="Q78">
        <v>1</v>
      </c>
      <c r="R78">
        <v>0</v>
      </c>
      <c r="AA78" t="str">
        <f>IF(E78 &lt; _xlfn.PERCENTILE.INC($E$2:$E$761,0),
    "Ekstrem Rendah",
    IF(E78 &gt; _xlfn.PERCENTILE.INC($E$2:$E$761,1),
        "Ekstrem Tinggi",
        "Normal"
    )
)</f>
        <v>Normal</v>
      </c>
      <c r="AB78" t="str">
        <f>IF(F78 &lt; _xlfn.PERCENTILE.INC($F$2:$F$761,0.001),
    "Ekstrem Rendah",
    IF(F78 &gt; _xlfn.PERCENTILE.INC($F$2:$F$761,0.999),
        "Ekstrem Tinggi",
        "Normal"
    )
)</f>
        <v>Normal</v>
      </c>
    </row>
    <row r="79" spans="1:28" x14ac:dyDescent="0.25">
      <c r="A79" t="s">
        <v>31</v>
      </c>
      <c r="B79" s="2">
        <v>45585</v>
      </c>
      <c r="C79" t="s">
        <v>53</v>
      </c>
      <c r="D79" t="s">
        <v>43</v>
      </c>
      <c r="E79">
        <v>0.8</v>
      </c>
      <c r="F79">
        <v>23</v>
      </c>
      <c r="G79">
        <v>237</v>
      </c>
      <c r="H79">
        <v>158</v>
      </c>
      <c r="I79">
        <v>1</v>
      </c>
      <c r="J79" t="s">
        <v>40</v>
      </c>
      <c r="K79">
        <v>1</v>
      </c>
      <c r="L79" t="s">
        <v>36</v>
      </c>
      <c r="M79">
        <v>3</v>
      </c>
      <c r="N79">
        <v>2</v>
      </c>
      <c r="O79">
        <v>8</v>
      </c>
      <c r="P79">
        <v>1</v>
      </c>
      <c r="Q79">
        <v>4</v>
      </c>
      <c r="R79">
        <v>0</v>
      </c>
      <c r="AA79" t="str">
        <f>IF(E79 &lt; _xlfn.PERCENTILE.INC($E$2:$E$761,0),
    "Ekstrem Rendah",
    IF(E79 &gt; _xlfn.PERCENTILE.INC($E$2:$E$761,1),
        "Ekstrem Tinggi",
        "Normal"
    )
)</f>
        <v>Normal</v>
      </c>
      <c r="AB79" t="str">
        <f>IF(F79 &lt; _xlfn.PERCENTILE.INC($F$2:$F$761,0.001),
    "Ekstrem Rendah",
    IF(F79 &gt; _xlfn.PERCENTILE.INC($F$2:$F$761,0.999),
        "Ekstrem Tinggi",
        "Normal"
    )
)</f>
        <v>Normal</v>
      </c>
    </row>
    <row r="80" spans="1:28" x14ac:dyDescent="0.25">
      <c r="A80" t="s">
        <v>31</v>
      </c>
      <c r="B80" s="2">
        <v>45585</v>
      </c>
      <c r="C80" t="s">
        <v>56</v>
      </c>
      <c r="D80" t="s">
        <v>39</v>
      </c>
      <c r="E80">
        <v>1.9</v>
      </c>
      <c r="F80">
        <v>43</v>
      </c>
      <c r="G80">
        <v>439</v>
      </c>
      <c r="H80">
        <v>345</v>
      </c>
      <c r="I80">
        <v>2</v>
      </c>
      <c r="J80" t="s">
        <v>35</v>
      </c>
      <c r="K80">
        <v>1</v>
      </c>
      <c r="L80" t="s">
        <v>35</v>
      </c>
      <c r="M80">
        <v>9</v>
      </c>
      <c r="N80">
        <v>5</v>
      </c>
      <c r="O80">
        <v>12</v>
      </c>
      <c r="P80">
        <v>1</v>
      </c>
      <c r="Q80">
        <v>4</v>
      </c>
      <c r="R80">
        <v>0</v>
      </c>
      <c r="AA80" t="str">
        <f>IF(E80 &lt; _xlfn.PERCENTILE.INC($E$2:$E$761,0),
    "Ekstrem Rendah",
    IF(E80 &gt; _xlfn.PERCENTILE.INC($E$2:$E$761,1),
        "Ekstrem Tinggi",
        "Normal"
    )
)</f>
        <v>Normal</v>
      </c>
      <c r="AB80" t="str">
        <f>IF(F80 &lt; _xlfn.PERCENTILE.INC($F$2:$F$761,0.001),
    "Ekstrem Rendah",
    IF(F80 &gt; _xlfn.PERCENTILE.INC($F$2:$F$761,0.999),
        "Ekstrem Tinggi",
        "Normal"
    )
)</f>
        <v>Normal</v>
      </c>
    </row>
    <row r="81" spans="1:28" x14ac:dyDescent="0.25">
      <c r="A81" t="s">
        <v>31</v>
      </c>
      <c r="B81" s="2">
        <v>45586</v>
      </c>
      <c r="C81" t="s">
        <v>32</v>
      </c>
      <c r="D81" t="s">
        <v>48</v>
      </c>
      <c r="E81">
        <v>1.7</v>
      </c>
      <c r="F81">
        <v>51</v>
      </c>
      <c r="G81">
        <v>493</v>
      </c>
      <c r="H81">
        <v>391</v>
      </c>
      <c r="I81">
        <v>1</v>
      </c>
      <c r="J81" t="s">
        <v>35</v>
      </c>
      <c r="K81">
        <v>0</v>
      </c>
      <c r="L81" t="s">
        <v>36</v>
      </c>
      <c r="M81">
        <v>20</v>
      </c>
      <c r="N81">
        <v>6</v>
      </c>
      <c r="O81">
        <v>9</v>
      </c>
      <c r="P81">
        <v>6</v>
      </c>
      <c r="Q81">
        <v>2</v>
      </c>
      <c r="R81">
        <v>0</v>
      </c>
      <c r="AA81" t="str">
        <f>IF(E81 &lt; _xlfn.PERCENTILE.INC($E$2:$E$761,0),
    "Ekstrem Rendah",
    IF(E81 &gt; _xlfn.PERCENTILE.INC($E$2:$E$761,1),
        "Ekstrem Tinggi",
        "Normal"
    )
)</f>
        <v>Normal</v>
      </c>
      <c r="AB81" t="str">
        <f>IF(F81 &lt; _xlfn.PERCENTILE.INC($F$2:$F$761,0.001),
    "Ekstrem Rendah",
    IF(F81 &gt; _xlfn.PERCENTILE.INC($F$2:$F$761,0.999),
        "Ekstrem Tinggi",
        "Normal"
    )
)</f>
        <v>Normal</v>
      </c>
    </row>
    <row r="82" spans="1:28" x14ac:dyDescent="0.25">
      <c r="A82" t="s">
        <v>31</v>
      </c>
      <c r="B82" s="2">
        <v>45590</v>
      </c>
      <c r="C82" t="s">
        <v>32</v>
      </c>
      <c r="D82" t="s">
        <v>59</v>
      </c>
      <c r="E82">
        <v>0.8</v>
      </c>
      <c r="F82">
        <v>65</v>
      </c>
      <c r="G82">
        <v>615</v>
      </c>
      <c r="H82">
        <v>518</v>
      </c>
      <c r="I82">
        <v>1</v>
      </c>
      <c r="J82" t="s">
        <v>40</v>
      </c>
      <c r="K82">
        <v>1</v>
      </c>
      <c r="L82" t="s">
        <v>36</v>
      </c>
      <c r="M82">
        <v>11</v>
      </c>
      <c r="N82">
        <v>1</v>
      </c>
      <c r="O82">
        <v>16</v>
      </c>
      <c r="P82">
        <v>6</v>
      </c>
      <c r="Q82">
        <v>5</v>
      </c>
      <c r="R82">
        <v>0</v>
      </c>
      <c r="AA82" t="str">
        <f>IF(E82 &lt; _xlfn.PERCENTILE.INC($E$2:$E$761,0),
    "Ekstrem Rendah",
    IF(E82 &gt; _xlfn.PERCENTILE.INC($E$2:$E$761,1),
        "Ekstrem Tinggi",
        "Normal"
    )
)</f>
        <v>Normal</v>
      </c>
      <c r="AB82" t="str">
        <f>IF(F82 &lt; _xlfn.PERCENTILE.INC($F$2:$F$761,0.001),
    "Ekstrem Rendah",
    IF(F82 &gt; _xlfn.PERCENTILE.INC($F$2:$F$761,0.999),
        "Ekstrem Tinggi",
        "Normal"
    )
)</f>
        <v>Normal</v>
      </c>
    </row>
    <row r="83" spans="1:28" x14ac:dyDescent="0.25">
      <c r="A83" t="s">
        <v>31</v>
      </c>
      <c r="B83" s="2">
        <v>45591</v>
      </c>
      <c r="C83" t="s">
        <v>41</v>
      </c>
      <c r="D83" t="s">
        <v>52</v>
      </c>
      <c r="E83">
        <v>1.8</v>
      </c>
      <c r="F83">
        <v>57</v>
      </c>
      <c r="G83">
        <v>475</v>
      </c>
      <c r="H83">
        <v>383</v>
      </c>
      <c r="I83">
        <v>1</v>
      </c>
      <c r="J83" t="s">
        <v>36</v>
      </c>
      <c r="K83">
        <v>0</v>
      </c>
      <c r="L83" t="s">
        <v>36</v>
      </c>
      <c r="M83">
        <v>18</v>
      </c>
      <c r="N83">
        <v>8</v>
      </c>
      <c r="O83">
        <v>12</v>
      </c>
      <c r="P83">
        <v>9</v>
      </c>
      <c r="Q83">
        <v>7</v>
      </c>
      <c r="R83">
        <v>0</v>
      </c>
      <c r="AA83" t="str">
        <f>IF(E83 &lt; _xlfn.PERCENTILE.INC($E$2:$E$761,0),
    "Ekstrem Rendah",
    IF(E83 &gt; _xlfn.PERCENTILE.INC($E$2:$E$761,1),
        "Ekstrem Tinggi",
        "Normal"
    )
)</f>
        <v>Normal</v>
      </c>
      <c r="AB83" t="str">
        <f>IF(F83 &lt; _xlfn.PERCENTILE.INC($F$2:$F$761,0.001),
    "Ekstrem Rendah",
    IF(F83 &gt; _xlfn.PERCENTILE.INC($F$2:$F$761,0.999),
        "Ekstrem Tinggi",
        "Normal"
    )
)</f>
        <v>Normal</v>
      </c>
    </row>
    <row r="84" spans="1:28" x14ac:dyDescent="0.25">
      <c r="A84" t="s">
        <v>31</v>
      </c>
      <c r="B84" s="2">
        <v>45591</v>
      </c>
      <c r="C84" t="s">
        <v>41</v>
      </c>
      <c r="D84" t="s">
        <v>54</v>
      </c>
      <c r="E84">
        <v>4</v>
      </c>
      <c r="F84">
        <v>65</v>
      </c>
      <c r="G84">
        <v>612</v>
      </c>
      <c r="H84">
        <v>499</v>
      </c>
      <c r="I84">
        <v>4</v>
      </c>
      <c r="J84" t="s">
        <v>35</v>
      </c>
      <c r="K84">
        <v>2</v>
      </c>
      <c r="L84" t="s">
        <v>36</v>
      </c>
      <c r="M84">
        <v>20</v>
      </c>
      <c r="N84">
        <v>9</v>
      </c>
      <c r="O84">
        <v>7</v>
      </c>
      <c r="P84">
        <v>5</v>
      </c>
      <c r="Q84">
        <v>0</v>
      </c>
      <c r="R84">
        <v>0</v>
      </c>
      <c r="AA84" t="str">
        <f>IF(E84 &lt; _xlfn.PERCENTILE.INC($E$2:$E$761,0),
    "Ekstrem Rendah",
    IF(E84 &gt; _xlfn.PERCENTILE.INC($E$2:$E$761,1),
        "Ekstrem Tinggi",
        "Normal"
    )
)</f>
        <v>Normal</v>
      </c>
      <c r="AB84" t="str">
        <f>IF(F84 &lt; _xlfn.PERCENTILE.INC($F$2:$F$761,0.001),
    "Ekstrem Rendah",
    IF(F84 &gt; _xlfn.PERCENTILE.INC($F$2:$F$761,0.999),
        "Ekstrem Tinggi",
        "Normal"
    )
)</f>
        <v>Normal</v>
      </c>
    </row>
    <row r="85" spans="1:28" x14ac:dyDescent="0.25">
      <c r="A85" t="s">
        <v>31</v>
      </c>
      <c r="B85" s="2">
        <v>45591</v>
      </c>
      <c r="C85" t="s">
        <v>41</v>
      </c>
      <c r="D85" t="s">
        <v>45</v>
      </c>
      <c r="E85">
        <v>1.3</v>
      </c>
      <c r="F85">
        <v>51</v>
      </c>
      <c r="G85">
        <v>500</v>
      </c>
      <c r="H85">
        <v>417</v>
      </c>
      <c r="I85">
        <v>2</v>
      </c>
      <c r="J85" t="s">
        <v>36</v>
      </c>
      <c r="K85">
        <v>1</v>
      </c>
      <c r="L85" t="s">
        <v>35</v>
      </c>
      <c r="M85">
        <v>19</v>
      </c>
      <c r="N85">
        <v>6</v>
      </c>
      <c r="O85">
        <v>12</v>
      </c>
      <c r="P85">
        <v>9</v>
      </c>
      <c r="Q85">
        <v>3</v>
      </c>
      <c r="R85">
        <v>0</v>
      </c>
      <c r="AA85" t="str">
        <f>IF(E85 &lt; _xlfn.PERCENTILE.INC($E$2:$E$761,0),
    "Ekstrem Rendah",
    IF(E85 &gt; _xlfn.PERCENTILE.INC($E$2:$E$761,1),
        "Ekstrem Tinggi",
        "Normal"
    )
)</f>
        <v>Normal</v>
      </c>
      <c r="AB85" t="str">
        <f>IF(F85 &lt; _xlfn.PERCENTILE.INC($F$2:$F$761,0.001),
    "Ekstrem Rendah",
    IF(F85 &gt; _xlfn.PERCENTILE.INC($F$2:$F$761,0.999),
        "Ekstrem Tinggi",
        "Normal"
    )
)</f>
        <v>Normal</v>
      </c>
    </row>
    <row r="86" spans="1:28" x14ac:dyDescent="0.25">
      <c r="A86" t="s">
        <v>31</v>
      </c>
      <c r="B86" s="2">
        <v>45591</v>
      </c>
      <c r="C86" t="s">
        <v>41</v>
      </c>
      <c r="D86" t="s">
        <v>58</v>
      </c>
      <c r="E86">
        <v>2.9</v>
      </c>
      <c r="F86">
        <v>57</v>
      </c>
      <c r="G86">
        <v>660</v>
      </c>
      <c r="H86">
        <v>595</v>
      </c>
      <c r="I86">
        <v>1</v>
      </c>
      <c r="J86" t="s">
        <v>35</v>
      </c>
      <c r="K86">
        <v>1</v>
      </c>
      <c r="L86" t="s">
        <v>35</v>
      </c>
      <c r="M86">
        <v>22</v>
      </c>
      <c r="N86">
        <v>8</v>
      </c>
      <c r="O86">
        <v>9</v>
      </c>
      <c r="P86">
        <v>12</v>
      </c>
      <c r="Q86">
        <v>1</v>
      </c>
      <c r="R86">
        <v>0</v>
      </c>
      <c r="AA86" t="str">
        <f>IF(E86 &lt; _xlfn.PERCENTILE.INC($E$2:$E$761,0),
    "Ekstrem Rendah",
    IF(E86 &gt; _xlfn.PERCENTILE.INC($E$2:$E$761,1),
        "Ekstrem Tinggi",
        "Normal"
    )
)</f>
        <v>Normal</v>
      </c>
      <c r="AB86" t="str">
        <f>IF(F86 &lt; _xlfn.PERCENTILE.INC($F$2:$F$761,0.001),
    "Ekstrem Rendah",
    IF(F86 &gt; _xlfn.PERCENTILE.INC($F$2:$F$761,0.999),
        "Ekstrem Tinggi",
        "Normal"
    )
)</f>
        <v>Normal</v>
      </c>
    </row>
    <row r="87" spans="1:28" x14ac:dyDescent="0.25">
      <c r="A87" t="s">
        <v>31</v>
      </c>
      <c r="B87" s="2">
        <v>45591</v>
      </c>
      <c r="C87" t="s">
        <v>50</v>
      </c>
      <c r="D87" t="s">
        <v>44</v>
      </c>
      <c r="E87">
        <v>0.8</v>
      </c>
      <c r="F87">
        <v>40</v>
      </c>
      <c r="G87">
        <v>429</v>
      </c>
      <c r="H87">
        <v>331</v>
      </c>
      <c r="I87">
        <v>1</v>
      </c>
      <c r="J87" t="s">
        <v>36</v>
      </c>
      <c r="K87">
        <v>0</v>
      </c>
      <c r="L87" t="s">
        <v>36</v>
      </c>
      <c r="M87">
        <v>10</v>
      </c>
      <c r="N87">
        <v>5</v>
      </c>
      <c r="O87">
        <v>8</v>
      </c>
      <c r="P87">
        <v>4</v>
      </c>
      <c r="Q87">
        <v>1</v>
      </c>
      <c r="R87">
        <v>0</v>
      </c>
      <c r="AA87" t="str">
        <f>IF(E87 &lt; _xlfn.PERCENTILE.INC($E$2:$E$761,0),
    "Ekstrem Rendah",
    IF(E87 &gt; _xlfn.PERCENTILE.INC($E$2:$E$761,1),
        "Ekstrem Tinggi",
        "Normal"
    )
)</f>
        <v>Normal</v>
      </c>
      <c r="AB87" t="str">
        <f>IF(F87 &lt; _xlfn.PERCENTILE.INC($F$2:$F$761,0.001),
    "Ekstrem Rendah",
    IF(F87 &gt; _xlfn.PERCENTILE.INC($F$2:$F$761,0.999),
        "Ekstrem Tinggi",
        "Normal"
    )
)</f>
        <v>Normal</v>
      </c>
    </row>
    <row r="88" spans="1:28" x14ac:dyDescent="0.25">
      <c r="A88" t="s">
        <v>31</v>
      </c>
      <c r="B88" s="2">
        <v>45592</v>
      </c>
      <c r="C88" t="s">
        <v>53</v>
      </c>
      <c r="D88" t="s">
        <v>57</v>
      </c>
      <c r="E88">
        <v>1.6</v>
      </c>
      <c r="F88">
        <v>50</v>
      </c>
      <c r="G88">
        <v>495</v>
      </c>
      <c r="H88">
        <v>404</v>
      </c>
      <c r="I88">
        <v>2</v>
      </c>
      <c r="J88" t="s">
        <v>35</v>
      </c>
      <c r="K88">
        <v>1</v>
      </c>
      <c r="L88" t="s">
        <v>36</v>
      </c>
      <c r="M88">
        <v>17</v>
      </c>
      <c r="N88">
        <v>7</v>
      </c>
      <c r="O88">
        <v>13</v>
      </c>
      <c r="P88">
        <v>7</v>
      </c>
      <c r="Q88">
        <v>6</v>
      </c>
      <c r="R88">
        <v>0</v>
      </c>
      <c r="AA88" t="str">
        <f>IF(E88 &lt; _xlfn.PERCENTILE.INC($E$2:$E$761,0),
    "Ekstrem Rendah",
    IF(E88 &gt; _xlfn.PERCENTILE.INC($E$2:$E$761,1),
        "Ekstrem Tinggi",
        "Normal"
    )
)</f>
        <v>Normal</v>
      </c>
      <c r="AB88" t="str">
        <f>IF(F88 &lt; _xlfn.PERCENTILE.INC($F$2:$F$761,0.001),
    "Ekstrem Rendah",
    IF(F88 &gt; _xlfn.PERCENTILE.INC($F$2:$F$761,0.999),
        "Ekstrem Tinggi",
        "Normal"
    )
)</f>
        <v>Normal</v>
      </c>
    </row>
    <row r="89" spans="1:28" x14ac:dyDescent="0.25">
      <c r="A89" t="s">
        <v>31</v>
      </c>
      <c r="B89" s="2">
        <v>45592</v>
      </c>
      <c r="C89" t="s">
        <v>53</v>
      </c>
      <c r="D89" t="s">
        <v>55</v>
      </c>
      <c r="E89">
        <v>0.8</v>
      </c>
      <c r="F89">
        <v>34</v>
      </c>
      <c r="G89">
        <v>296</v>
      </c>
      <c r="H89">
        <v>181</v>
      </c>
      <c r="I89">
        <v>1</v>
      </c>
      <c r="J89" t="s">
        <v>35</v>
      </c>
      <c r="K89">
        <v>1</v>
      </c>
      <c r="L89" t="s">
        <v>35</v>
      </c>
      <c r="M89">
        <v>14</v>
      </c>
      <c r="N89">
        <v>6</v>
      </c>
      <c r="O89">
        <v>16</v>
      </c>
      <c r="P89">
        <v>8</v>
      </c>
      <c r="Q89">
        <v>4</v>
      </c>
      <c r="R89">
        <v>0</v>
      </c>
      <c r="AA89" t="str">
        <f>IF(E89 &lt; _xlfn.PERCENTILE.INC($E$2:$E$761,0),
    "Ekstrem Rendah",
    IF(E89 &gt; _xlfn.PERCENTILE.INC($E$2:$E$761,1),
        "Ekstrem Tinggi",
        "Normal"
    )
)</f>
        <v>Normal</v>
      </c>
      <c r="AB89" t="str">
        <f>IF(F89 &lt; _xlfn.PERCENTILE.INC($F$2:$F$761,0.001),
    "Ekstrem Rendah",
    IF(F89 &gt; _xlfn.PERCENTILE.INC($F$2:$F$761,0.999),
        "Ekstrem Tinggi",
        "Normal"
    )
)</f>
        <v>Normal</v>
      </c>
    </row>
    <row r="90" spans="1:28" x14ac:dyDescent="0.25">
      <c r="A90" t="s">
        <v>31</v>
      </c>
      <c r="B90" s="2">
        <v>45592</v>
      </c>
      <c r="C90" t="s">
        <v>53</v>
      </c>
      <c r="D90" t="s">
        <v>51</v>
      </c>
      <c r="E90">
        <v>2.8</v>
      </c>
      <c r="F90">
        <v>42</v>
      </c>
      <c r="G90">
        <v>436</v>
      </c>
      <c r="H90">
        <v>338</v>
      </c>
      <c r="I90">
        <v>2</v>
      </c>
      <c r="J90" t="s">
        <v>35</v>
      </c>
      <c r="K90">
        <v>0</v>
      </c>
      <c r="L90" t="s">
        <v>36</v>
      </c>
      <c r="M90">
        <v>12</v>
      </c>
      <c r="N90">
        <v>3</v>
      </c>
      <c r="O90">
        <v>6</v>
      </c>
      <c r="P90">
        <v>6</v>
      </c>
      <c r="Q90">
        <v>5</v>
      </c>
      <c r="R90">
        <v>0</v>
      </c>
      <c r="AA90" t="str">
        <f>IF(E90 &lt; _xlfn.PERCENTILE.INC($E$2:$E$761,0),
    "Ekstrem Rendah",
    IF(E90 &gt; _xlfn.PERCENTILE.INC($E$2:$E$761,1),
        "Ekstrem Tinggi",
        "Normal"
    )
)</f>
        <v>Normal</v>
      </c>
      <c r="AB90" t="str">
        <f>IF(F90 &lt; _xlfn.PERCENTILE.INC($F$2:$F$761,0.001),
    "Ekstrem Rendah",
    IF(F90 &gt; _xlfn.PERCENTILE.INC($F$2:$F$761,0.999),
        "Ekstrem Tinggi",
        "Normal"
    )
)</f>
        <v>Normal</v>
      </c>
    </row>
    <row r="91" spans="1:28" x14ac:dyDescent="0.25">
      <c r="A91" t="s">
        <v>31</v>
      </c>
      <c r="B91" s="2">
        <v>45592</v>
      </c>
      <c r="C91" t="s">
        <v>56</v>
      </c>
      <c r="D91" t="s">
        <v>42</v>
      </c>
      <c r="E91">
        <v>0.9</v>
      </c>
      <c r="F91">
        <v>45</v>
      </c>
      <c r="G91">
        <v>415</v>
      </c>
      <c r="H91">
        <v>320</v>
      </c>
      <c r="I91">
        <v>2</v>
      </c>
      <c r="J91" t="s">
        <v>36</v>
      </c>
      <c r="K91">
        <v>2</v>
      </c>
      <c r="L91" t="s">
        <v>35</v>
      </c>
      <c r="M91">
        <v>9</v>
      </c>
      <c r="N91">
        <v>3</v>
      </c>
      <c r="O91">
        <v>14</v>
      </c>
      <c r="P91">
        <v>1</v>
      </c>
      <c r="Q91">
        <v>2</v>
      </c>
      <c r="R91">
        <v>0</v>
      </c>
      <c r="AA91" t="str">
        <f>IF(E91 &lt; _xlfn.PERCENTILE.INC($E$2:$E$761,0),
    "Ekstrem Rendah",
    IF(E91 &gt; _xlfn.PERCENTILE.INC($E$2:$E$761,1),
        "Ekstrem Tinggi",
        "Normal"
    )
)</f>
        <v>Normal</v>
      </c>
      <c r="AB91" t="str">
        <f>IF(F91 &lt; _xlfn.PERCENTILE.INC($F$2:$F$761,0.001),
    "Ekstrem Rendah",
    IF(F91 &gt; _xlfn.PERCENTILE.INC($F$2:$F$761,0.999),
        "Ekstrem Tinggi",
        "Normal"
    )
)</f>
        <v>Normal</v>
      </c>
    </row>
    <row r="92" spans="1:28" x14ac:dyDescent="0.25">
      <c r="A92" t="s">
        <v>31</v>
      </c>
      <c r="B92" s="2">
        <v>45598</v>
      </c>
      <c r="C92" t="s">
        <v>37</v>
      </c>
      <c r="D92" t="s">
        <v>46</v>
      </c>
      <c r="E92">
        <v>0.5</v>
      </c>
      <c r="F92">
        <v>37</v>
      </c>
      <c r="G92">
        <v>321</v>
      </c>
      <c r="H92">
        <v>218</v>
      </c>
      <c r="I92">
        <v>1</v>
      </c>
      <c r="J92" t="s">
        <v>35</v>
      </c>
      <c r="K92">
        <v>1</v>
      </c>
      <c r="L92" t="s">
        <v>35</v>
      </c>
      <c r="M92">
        <v>9</v>
      </c>
      <c r="N92">
        <v>4</v>
      </c>
      <c r="O92">
        <v>16</v>
      </c>
      <c r="P92">
        <v>4</v>
      </c>
      <c r="Q92">
        <v>4</v>
      </c>
      <c r="R92">
        <v>0</v>
      </c>
      <c r="AA92" t="str">
        <f>IF(E92 &lt; _xlfn.PERCENTILE.INC($E$2:$E$761,0),
    "Ekstrem Rendah",
    IF(E92 &gt; _xlfn.PERCENTILE.INC($E$2:$E$761,1),
        "Ekstrem Tinggi",
        "Normal"
    )
)</f>
        <v>Normal</v>
      </c>
      <c r="AB92" t="str">
        <f>IF(F92 &lt; _xlfn.PERCENTILE.INC($F$2:$F$761,0.001),
    "Ekstrem Rendah",
    IF(F92 &gt; _xlfn.PERCENTILE.INC($F$2:$F$761,0.999),
        "Ekstrem Tinggi",
        "Normal"
    )
)</f>
        <v>Normal</v>
      </c>
    </row>
    <row r="93" spans="1:28" x14ac:dyDescent="0.25">
      <c r="A93" t="s">
        <v>31</v>
      </c>
      <c r="B93" s="2">
        <v>45598</v>
      </c>
      <c r="C93" t="s">
        <v>41</v>
      </c>
      <c r="D93" t="s">
        <v>49</v>
      </c>
      <c r="E93">
        <v>2</v>
      </c>
      <c r="F93">
        <v>36</v>
      </c>
      <c r="G93">
        <v>362</v>
      </c>
      <c r="H93">
        <v>297</v>
      </c>
      <c r="I93">
        <v>2</v>
      </c>
      <c r="J93" t="s">
        <v>35</v>
      </c>
      <c r="K93">
        <v>1</v>
      </c>
      <c r="L93" t="s">
        <v>35</v>
      </c>
      <c r="M93">
        <v>12</v>
      </c>
      <c r="N93">
        <v>6</v>
      </c>
      <c r="O93">
        <v>11</v>
      </c>
      <c r="P93">
        <v>3</v>
      </c>
      <c r="Q93">
        <v>2</v>
      </c>
      <c r="R93">
        <v>0</v>
      </c>
      <c r="AA93" t="str">
        <f>IF(E93 &lt; _xlfn.PERCENTILE.INC($E$2:$E$761,0),
    "Ekstrem Rendah",
    IF(E93 &gt; _xlfn.PERCENTILE.INC($E$2:$E$761,1),
        "Ekstrem Tinggi",
        "Normal"
    )
)</f>
        <v>Normal</v>
      </c>
      <c r="AB93" t="str">
        <f>IF(F93 &lt; _xlfn.PERCENTILE.INC($F$2:$F$761,0.001),
    "Ekstrem Rendah",
    IF(F93 &gt; _xlfn.PERCENTILE.INC($F$2:$F$761,0.999),
        "Ekstrem Tinggi",
        "Normal"
    )
)</f>
        <v>Normal</v>
      </c>
    </row>
    <row r="94" spans="1:28" x14ac:dyDescent="0.25">
      <c r="A94" t="s">
        <v>31</v>
      </c>
      <c r="B94" s="2">
        <v>45598</v>
      </c>
      <c r="C94" t="s">
        <v>41</v>
      </c>
      <c r="D94" t="s">
        <v>38</v>
      </c>
      <c r="E94">
        <v>1</v>
      </c>
      <c r="F94">
        <v>43</v>
      </c>
      <c r="G94">
        <v>359</v>
      </c>
      <c r="H94">
        <v>266</v>
      </c>
      <c r="I94">
        <v>1</v>
      </c>
      <c r="J94" t="s">
        <v>36</v>
      </c>
      <c r="K94">
        <v>0</v>
      </c>
      <c r="L94" t="s">
        <v>36</v>
      </c>
      <c r="M94">
        <v>14</v>
      </c>
      <c r="N94">
        <v>2</v>
      </c>
      <c r="O94">
        <v>11</v>
      </c>
      <c r="P94">
        <v>4</v>
      </c>
      <c r="Q94">
        <v>4</v>
      </c>
      <c r="R94">
        <v>1</v>
      </c>
      <c r="AA94" t="str">
        <f>IF(E94 &lt; _xlfn.PERCENTILE.INC($E$2:$E$761,0),
    "Ekstrem Rendah",
    IF(E94 &gt; _xlfn.PERCENTILE.INC($E$2:$E$761,1),
        "Ekstrem Tinggi",
        "Normal"
    )
)</f>
        <v>Normal</v>
      </c>
      <c r="AB94" t="str">
        <f>IF(F94 &lt; _xlfn.PERCENTILE.INC($F$2:$F$761,0.001),
    "Ekstrem Rendah",
    IF(F94 &gt; _xlfn.PERCENTILE.INC($F$2:$F$761,0.999),
        "Ekstrem Tinggi",
        "Normal"
    )
)</f>
        <v>Normal</v>
      </c>
    </row>
    <row r="95" spans="1:28" x14ac:dyDescent="0.25">
      <c r="A95" t="s">
        <v>31</v>
      </c>
      <c r="B95" s="2">
        <v>45598</v>
      </c>
      <c r="C95" t="s">
        <v>41</v>
      </c>
      <c r="D95" t="s">
        <v>39</v>
      </c>
      <c r="E95">
        <v>1.6</v>
      </c>
      <c r="F95">
        <v>49</v>
      </c>
      <c r="G95">
        <v>483</v>
      </c>
      <c r="H95">
        <v>389</v>
      </c>
      <c r="I95">
        <v>2</v>
      </c>
      <c r="J95" t="s">
        <v>35</v>
      </c>
      <c r="K95">
        <v>0</v>
      </c>
      <c r="L95" t="s">
        <v>40</v>
      </c>
      <c r="M95">
        <v>16</v>
      </c>
      <c r="N95">
        <v>8</v>
      </c>
      <c r="O95">
        <v>10</v>
      </c>
      <c r="P95">
        <v>10</v>
      </c>
      <c r="Q95">
        <v>1</v>
      </c>
      <c r="R95">
        <v>0</v>
      </c>
      <c r="AA95" t="str">
        <f>IF(E95 &lt; _xlfn.PERCENTILE.INC($E$2:$E$761,0),
    "Ekstrem Rendah",
    IF(E95 &gt; _xlfn.PERCENTILE.INC($E$2:$E$761,1),
        "Ekstrem Tinggi",
        "Normal"
    )
)</f>
        <v>Normal</v>
      </c>
      <c r="AB95" t="str">
        <f>IF(F95 &lt; _xlfn.PERCENTILE.INC($F$2:$F$761,0.001),
    "Ekstrem Rendah",
    IF(F95 &gt; _xlfn.PERCENTILE.INC($F$2:$F$761,0.999),
        "Ekstrem Tinggi",
        "Normal"
    )
)</f>
        <v>Normal</v>
      </c>
    </row>
    <row r="96" spans="1:28" x14ac:dyDescent="0.25">
      <c r="A96" t="s">
        <v>31</v>
      </c>
      <c r="B96" s="2">
        <v>45598</v>
      </c>
      <c r="C96" t="s">
        <v>41</v>
      </c>
      <c r="D96" t="s">
        <v>48</v>
      </c>
      <c r="E96">
        <v>2.2000000000000002</v>
      </c>
      <c r="F96">
        <v>54</v>
      </c>
      <c r="G96">
        <v>489</v>
      </c>
      <c r="H96">
        <v>397</v>
      </c>
      <c r="I96">
        <v>3</v>
      </c>
      <c r="J96" t="s">
        <v>35</v>
      </c>
      <c r="K96">
        <v>1</v>
      </c>
      <c r="L96" t="s">
        <v>35</v>
      </c>
      <c r="M96">
        <v>19</v>
      </c>
      <c r="N96">
        <v>6</v>
      </c>
      <c r="O96">
        <v>7</v>
      </c>
      <c r="P96">
        <v>11</v>
      </c>
      <c r="Q96">
        <v>1</v>
      </c>
      <c r="R96">
        <v>0</v>
      </c>
      <c r="AA96" t="str">
        <f>IF(E96 &lt; _xlfn.PERCENTILE.INC($E$2:$E$761,0),
    "Ekstrem Rendah",
    IF(E96 &gt; _xlfn.PERCENTILE.INC($E$2:$E$761,1),
        "Ekstrem Tinggi",
        "Normal"
    )
)</f>
        <v>Normal</v>
      </c>
      <c r="AB96" t="str">
        <f>IF(F96 &lt; _xlfn.PERCENTILE.INC($F$2:$F$761,0.001),
    "Ekstrem Rendah",
    IF(F96 &gt; _xlfn.PERCENTILE.INC($F$2:$F$761,0.999),
        "Ekstrem Tinggi",
        "Normal"
    )
)</f>
        <v>Normal</v>
      </c>
    </row>
    <row r="97" spans="1:28" x14ac:dyDescent="0.25">
      <c r="A97" t="s">
        <v>31</v>
      </c>
      <c r="B97" s="2">
        <v>45598</v>
      </c>
      <c r="C97" t="s">
        <v>41</v>
      </c>
      <c r="D97" t="s">
        <v>47</v>
      </c>
      <c r="E97">
        <v>0.7</v>
      </c>
      <c r="F97">
        <v>65</v>
      </c>
      <c r="G97">
        <v>626</v>
      </c>
      <c r="H97">
        <v>559</v>
      </c>
      <c r="I97">
        <v>1</v>
      </c>
      <c r="J97" t="s">
        <v>35</v>
      </c>
      <c r="K97">
        <v>0</v>
      </c>
      <c r="L97" t="s">
        <v>36</v>
      </c>
      <c r="M97">
        <v>9</v>
      </c>
      <c r="N97">
        <v>2</v>
      </c>
      <c r="O97">
        <v>14</v>
      </c>
      <c r="P97">
        <v>3</v>
      </c>
      <c r="Q97">
        <v>4</v>
      </c>
      <c r="R97">
        <v>0</v>
      </c>
      <c r="AA97" t="str">
        <f>IF(E97 &lt; _xlfn.PERCENTILE.INC($E$2:$E$761,0),
    "Ekstrem Rendah",
    IF(E97 &gt; _xlfn.PERCENTILE.INC($E$2:$E$761,1),
        "Ekstrem Tinggi",
        "Normal"
    )
)</f>
        <v>Normal</v>
      </c>
      <c r="AB97" t="str">
        <f>IF(F97 &lt; _xlfn.PERCENTILE.INC($F$2:$F$761,0.001),
    "Ekstrem Rendah",
    IF(F97 &gt; _xlfn.PERCENTILE.INC($F$2:$F$761,0.999),
        "Ekstrem Tinggi",
        "Normal"
    )
)</f>
        <v>Normal</v>
      </c>
    </row>
    <row r="98" spans="1:28" x14ac:dyDescent="0.25">
      <c r="A98" t="s">
        <v>31</v>
      </c>
      <c r="B98" s="2">
        <v>45598</v>
      </c>
      <c r="C98" t="s">
        <v>50</v>
      </c>
      <c r="D98" t="s">
        <v>43</v>
      </c>
      <c r="E98">
        <v>1.5</v>
      </c>
      <c r="F98">
        <v>57</v>
      </c>
      <c r="G98">
        <v>534</v>
      </c>
      <c r="H98">
        <v>423</v>
      </c>
      <c r="I98">
        <v>2</v>
      </c>
      <c r="J98" t="s">
        <v>36</v>
      </c>
      <c r="K98">
        <v>0</v>
      </c>
      <c r="L98" t="s">
        <v>36</v>
      </c>
      <c r="M98">
        <v>11</v>
      </c>
      <c r="N98">
        <v>6</v>
      </c>
      <c r="O98">
        <v>7</v>
      </c>
      <c r="P98">
        <v>3</v>
      </c>
      <c r="Q98">
        <v>1</v>
      </c>
      <c r="R98">
        <v>0</v>
      </c>
      <c r="AA98" t="str">
        <f>IF(E98 &lt; _xlfn.PERCENTILE.INC($E$2:$E$761,0),
    "Ekstrem Rendah",
    IF(E98 &gt; _xlfn.PERCENTILE.INC($E$2:$E$761,1),
        "Ekstrem Tinggi",
        "Normal"
    )
)</f>
        <v>Normal</v>
      </c>
      <c r="AB98" t="str">
        <f>IF(F98 &lt; _xlfn.PERCENTILE.INC($F$2:$F$761,0.001),
    "Ekstrem Rendah",
    IF(F98 &gt; _xlfn.PERCENTILE.INC($F$2:$F$761,0.999),
        "Ekstrem Tinggi",
        "Normal"
    )
)</f>
        <v>Normal</v>
      </c>
    </row>
    <row r="99" spans="1:28" x14ac:dyDescent="0.25">
      <c r="A99" t="s">
        <v>31</v>
      </c>
      <c r="B99" s="2">
        <v>45599</v>
      </c>
      <c r="C99" t="s">
        <v>53</v>
      </c>
      <c r="D99" t="s">
        <v>60</v>
      </c>
      <c r="E99">
        <v>2.4</v>
      </c>
      <c r="F99">
        <v>51</v>
      </c>
      <c r="G99">
        <v>435</v>
      </c>
      <c r="H99">
        <v>369</v>
      </c>
      <c r="I99">
        <v>4</v>
      </c>
      <c r="J99" t="s">
        <v>35</v>
      </c>
      <c r="K99">
        <v>0</v>
      </c>
      <c r="L99" t="s">
        <v>40</v>
      </c>
      <c r="M99">
        <v>16</v>
      </c>
      <c r="N99">
        <v>6</v>
      </c>
      <c r="O99">
        <v>14</v>
      </c>
      <c r="P99">
        <v>6</v>
      </c>
      <c r="Q99">
        <v>2</v>
      </c>
      <c r="R99">
        <v>0</v>
      </c>
      <c r="AA99" t="str">
        <f>IF(E99 &lt; _xlfn.PERCENTILE.INC($E$2:$E$761,0),
    "Ekstrem Rendah",
    IF(E99 &gt; _xlfn.PERCENTILE.INC($E$2:$E$761,1),
        "Ekstrem Tinggi",
        "Normal"
    )
)</f>
        <v>Normal</v>
      </c>
      <c r="AB99" t="str">
        <f>IF(F99 &lt; _xlfn.PERCENTILE.INC($F$2:$F$761,0.001),
    "Ekstrem Rendah",
    IF(F99 &gt; _xlfn.PERCENTILE.INC($F$2:$F$761,0.999),
        "Ekstrem Tinggi",
        "Normal"
    )
)</f>
        <v>Normal</v>
      </c>
    </row>
    <row r="100" spans="1:28" x14ac:dyDescent="0.25">
      <c r="A100" t="s">
        <v>31</v>
      </c>
      <c r="B100" s="2">
        <v>45599</v>
      </c>
      <c r="C100" t="s">
        <v>56</v>
      </c>
      <c r="D100" t="s">
        <v>33</v>
      </c>
      <c r="E100">
        <v>2</v>
      </c>
      <c r="F100">
        <v>46</v>
      </c>
      <c r="G100">
        <v>441</v>
      </c>
      <c r="H100">
        <v>344</v>
      </c>
      <c r="I100">
        <v>1</v>
      </c>
      <c r="J100" t="s">
        <v>36</v>
      </c>
      <c r="K100">
        <v>0</v>
      </c>
      <c r="L100" t="s">
        <v>36</v>
      </c>
      <c r="M100">
        <v>11</v>
      </c>
      <c r="N100">
        <v>4</v>
      </c>
      <c r="O100">
        <v>19</v>
      </c>
      <c r="P100">
        <v>4</v>
      </c>
      <c r="Q100">
        <v>6</v>
      </c>
      <c r="R100">
        <v>0</v>
      </c>
      <c r="AA100" t="str">
        <f>IF(E100 &lt; _xlfn.PERCENTILE.INC($E$2:$E$761,0),
    "Ekstrem Rendah",
    IF(E100 &gt; _xlfn.PERCENTILE.INC($E$2:$E$761,1),
        "Ekstrem Tinggi",
        "Normal"
    )
)</f>
        <v>Normal</v>
      </c>
      <c r="AB100" t="str">
        <f>IF(F100 &lt; _xlfn.PERCENTILE.INC($F$2:$F$761,0.001),
    "Ekstrem Rendah",
    IF(F100 &gt; _xlfn.PERCENTILE.INC($F$2:$F$761,0.999),
        "Ekstrem Tinggi",
        "Normal"
    )
)</f>
        <v>Normal</v>
      </c>
    </row>
    <row r="101" spans="1:28" x14ac:dyDescent="0.25">
      <c r="A101" t="s">
        <v>31</v>
      </c>
      <c r="B101" s="2">
        <v>45600</v>
      </c>
      <c r="C101" t="s">
        <v>32</v>
      </c>
      <c r="D101" t="s">
        <v>34</v>
      </c>
      <c r="E101">
        <v>1.3</v>
      </c>
      <c r="F101">
        <v>68</v>
      </c>
      <c r="G101">
        <v>712</v>
      </c>
      <c r="H101">
        <v>595</v>
      </c>
      <c r="I101">
        <v>2</v>
      </c>
      <c r="J101" t="s">
        <v>35</v>
      </c>
      <c r="K101">
        <v>0</v>
      </c>
      <c r="L101" t="s">
        <v>40</v>
      </c>
      <c r="M101">
        <v>26</v>
      </c>
      <c r="N101">
        <v>12</v>
      </c>
      <c r="O101">
        <v>3</v>
      </c>
      <c r="P101">
        <v>11</v>
      </c>
      <c r="Q101">
        <v>2</v>
      </c>
      <c r="R101">
        <v>0</v>
      </c>
      <c r="AA101" t="str">
        <f>IF(E101 &lt; _xlfn.PERCENTILE.INC($E$2:$E$761,0),
    "Ekstrem Rendah",
    IF(E101 &gt; _xlfn.PERCENTILE.INC($E$2:$E$761,1),
        "Ekstrem Tinggi",
        "Normal"
    )
)</f>
        <v>Normal</v>
      </c>
      <c r="AB101" t="str">
        <f>IF(F101 &lt; _xlfn.PERCENTILE.INC($F$2:$F$761,0.001),
    "Ekstrem Rendah",
    IF(F101 &gt; _xlfn.PERCENTILE.INC($F$2:$F$761,0.999),
        "Ekstrem Tinggi",
        "Normal"
    )
)</f>
        <v>Normal</v>
      </c>
    </row>
    <row r="102" spans="1:28" x14ac:dyDescent="0.25">
      <c r="A102" t="s">
        <v>31</v>
      </c>
      <c r="B102" s="2">
        <v>45605</v>
      </c>
      <c r="C102" t="s">
        <v>41</v>
      </c>
      <c r="D102" t="s">
        <v>54</v>
      </c>
      <c r="E102">
        <v>1.5</v>
      </c>
      <c r="F102">
        <v>51</v>
      </c>
      <c r="G102">
        <v>457</v>
      </c>
      <c r="H102">
        <v>333</v>
      </c>
      <c r="I102">
        <v>3</v>
      </c>
      <c r="J102" t="s">
        <v>35</v>
      </c>
      <c r="K102">
        <v>1</v>
      </c>
      <c r="L102" t="s">
        <v>36</v>
      </c>
      <c r="M102">
        <v>12</v>
      </c>
      <c r="N102">
        <v>6</v>
      </c>
      <c r="O102">
        <v>8</v>
      </c>
      <c r="P102">
        <v>6</v>
      </c>
      <c r="Q102">
        <v>2</v>
      </c>
      <c r="R102">
        <v>0</v>
      </c>
      <c r="AA102" t="str">
        <f>IF(E102 &lt; _xlfn.PERCENTILE.INC($E$2:$E$761,0),
    "Ekstrem Rendah",
    IF(E102 &gt; _xlfn.PERCENTILE.INC($E$2:$E$761,1),
        "Ekstrem Tinggi",
        "Normal"
    )
)</f>
        <v>Normal</v>
      </c>
      <c r="AB102" t="str">
        <f>IF(F102 &lt; _xlfn.PERCENTILE.INC($F$2:$F$761,0.001),
    "Ekstrem Rendah",
    IF(F102 &gt; _xlfn.PERCENTILE.INC($F$2:$F$761,0.999),
        "Ekstrem Tinggi",
        "Normal"
    )
)</f>
        <v>Normal</v>
      </c>
    </row>
    <row r="103" spans="1:28" x14ac:dyDescent="0.25">
      <c r="A103" t="s">
        <v>31</v>
      </c>
      <c r="B103" s="2">
        <v>45605</v>
      </c>
      <c r="C103" t="s">
        <v>41</v>
      </c>
      <c r="D103" t="s">
        <v>55</v>
      </c>
      <c r="E103">
        <v>1.5</v>
      </c>
      <c r="F103">
        <v>36</v>
      </c>
      <c r="G103">
        <v>385</v>
      </c>
      <c r="H103">
        <v>293</v>
      </c>
      <c r="I103">
        <v>0</v>
      </c>
      <c r="J103" t="s">
        <v>40</v>
      </c>
      <c r="K103">
        <v>0</v>
      </c>
      <c r="L103" t="s">
        <v>40</v>
      </c>
      <c r="M103">
        <v>13</v>
      </c>
      <c r="N103">
        <v>5</v>
      </c>
      <c r="O103">
        <v>10</v>
      </c>
      <c r="P103">
        <v>1</v>
      </c>
      <c r="Q103">
        <v>1</v>
      </c>
      <c r="R103">
        <v>1</v>
      </c>
      <c r="AA103" t="str">
        <f>IF(E103 &lt; _xlfn.PERCENTILE.INC($E$2:$E$761,0),
    "Ekstrem Rendah",
    IF(E103 &gt; _xlfn.PERCENTILE.INC($E$2:$E$761,1),
        "Ekstrem Tinggi",
        "Normal"
    )
)</f>
        <v>Normal</v>
      </c>
      <c r="AB103" t="str">
        <f>IF(F103 &lt; _xlfn.PERCENTILE.INC($F$2:$F$761,0.001),
    "Ekstrem Rendah",
    IF(F103 &gt; _xlfn.PERCENTILE.INC($F$2:$F$761,0.999),
        "Ekstrem Tinggi",
        "Normal"
    )
)</f>
        <v>Normal</v>
      </c>
    </row>
    <row r="104" spans="1:28" x14ac:dyDescent="0.25">
      <c r="A104" t="s">
        <v>31</v>
      </c>
      <c r="B104" s="2">
        <v>45605</v>
      </c>
      <c r="C104" t="s">
        <v>41</v>
      </c>
      <c r="D104" t="s">
        <v>51</v>
      </c>
      <c r="E104">
        <v>0.8</v>
      </c>
      <c r="F104">
        <v>49</v>
      </c>
      <c r="G104">
        <v>492</v>
      </c>
      <c r="H104">
        <v>374</v>
      </c>
      <c r="I104">
        <v>0</v>
      </c>
      <c r="J104" t="s">
        <v>36</v>
      </c>
      <c r="K104">
        <v>0</v>
      </c>
      <c r="L104" t="s">
        <v>36</v>
      </c>
      <c r="M104">
        <v>11</v>
      </c>
      <c r="N104">
        <v>6</v>
      </c>
      <c r="O104">
        <v>10</v>
      </c>
      <c r="P104">
        <v>7</v>
      </c>
      <c r="Q104">
        <v>1</v>
      </c>
      <c r="R104">
        <v>0</v>
      </c>
      <c r="AA104" t="str">
        <f>IF(E104 &lt; _xlfn.PERCENTILE.INC($E$2:$E$761,0),
    "Ekstrem Rendah",
    IF(E104 &gt; _xlfn.PERCENTILE.INC($E$2:$E$761,1),
        "Ekstrem Tinggi",
        "Normal"
    )
)</f>
        <v>Normal</v>
      </c>
      <c r="AB104" t="str">
        <f>IF(F104 &lt; _xlfn.PERCENTILE.INC($F$2:$F$761,0.001),
    "Ekstrem Rendah",
    IF(F104 &gt; _xlfn.PERCENTILE.INC($F$2:$F$761,0.999),
        "Ekstrem Tinggi",
        "Normal"
    )
)</f>
        <v>Normal</v>
      </c>
    </row>
    <row r="105" spans="1:28" x14ac:dyDescent="0.25">
      <c r="A105" t="s">
        <v>31</v>
      </c>
      <c r="B105" s="2">
        <v>45605</v>
      </c>
      <c r="C105" t="s">
        <v>41</v>
      </c>
      <c r="D105" t="s">
        <v>43</v>
      </c>
      <c r="E105">
        <v>1.3</v>
      </c>
      <c r="F105">
        <v>29</v>
      </c>
      <c r="G105">
        <v>299</v>
      </c>
      <c r="H105">
        <v>227</v>
      </c>
      <c r="I105">
        <v>2</v>
      </c>
      <c r="J105" t="s">
        <v>35</v>
      </c>
      <c r="K105">
        <v>1</v>
      </c>
      <c r="L105" t="s">
        <v>35</v>
      </c>
      <c r="M105">
        <v>8</v>
      </c>
      <c r="N105">
        <v>4</v>
      </c>
      <c r="O105">
        <v>14</v>
      </c>
      <c r="P105">
        <v>1</v>
      </c>
      <c r="Q105">
        <v>1</v>
      </c>
      <c r="R105">
        <v>0</v>
      </c>
      <c r="AA105" t="str">
        <f>IF(E105 &lt; _xlfn.PERCENTILE.INC($E$2:$E$761,0),
    "Ekstrem Rendah",
    IF(E105 &gt; _xlfn.PERCENTILE.INC($E$2:$E$761,1),
        "Ekstrem Tinggi",
        "Normal"
    )
)</f>
        <v>Normal</v>
      </c>
      <c r="AB105" t="str">
        <f>IF(F105 &lt; _xlfn.PERCENTILE.INC($F$2:$F$761,0.001),
    "Ekstrem Rendah",
    IF(F105 &gt; _xlfn.PERCENTILE.INC($F$2:$F$761,0.999),
        "Ekstrem Tinggi",
        "Normal"
    )
)</f>
        <v>Normal</v>
      </c>
    </row>
    <row r="106" spans="1:28" x14ac:dyDescent="0.25">
      <c r="A106" t="s">
        <v>31</v>
      </c>
      <c r="B106" s="2">
        <v>45605</v>
      </c>
      <c r="C106" t="s">
        <v>50</v>
      </c>
      <c r="D106" t="s">
        <v>45</v>
      </c>
      <c r="E106">
        <v>2.2999999999999998</v>
      </c>
      <c r="F106">
        <v>40</v>
      </c>
      <c r="G106">
        <v>453</v>
      </c>
      <c r="H106">
        <v>390</v>
      </c>
      <c r="I106">
        <v>2</v>
      </c>
      <c r="J106" t="s">
        <v>35</v>
      </c>
      <c r="K106">
        <v>0</v>
      </c>
      <c r="L106" t="s">
        <v>40</v>
      </c>
      <c r="M106">
        <v>10</v>
      </c>
      <c r="N106">
        <v>4</v>
      </c>
      <c r="O106">
        <v>12</v>
      </c>
      <c r="P106">
        <v>0</v>
      </c>
      <c r="Q106">
        <v>3</v>
      </c>
      <c r="R106">
        <v>0</v>
      </c>
      <c r="AA106" t="str">
        <f>IF(E106 &lt; _xlfn.PERCENTILE.INC($E$2:$E$761,0),
    "Ekstrem Rendah",
    IF(E106 &gt; _xlfn.PERCENTILE.INC($E$2:$E$761,1),
        "Ekstrem Tinggi",
        "Normal"
    )
)</f>
        <v>Normal</v>
      </c>
      <c r="AB106" t="str">
        <f>IF(F106 &lt; _xlfn.PERCENTILE.INC($F$2:$F$761,0.001),
    "Ekstrem Rendah",
    IF(F106 &gt; _xlfn.PERCENTILE.INC($F$2:$F$761,0.999),
        "Ekstrem Tinggi",
        "Normal"
    )
)</f>
        <v>Normal</v>
      </c>
    </row>
    <row r="107" spans="1:28" x14ac:dyDescent="0.25">
      <c r="A107" t="s">
        <v>31</v>
      </c>
      <c r="B107" s="2">
        <v>45605</v>
      </c>
      <c r="C107" t="s">
        <v>32</v>
      </c>
      <c r="D107" t="s">
        <v>39</v>
      </c>
      <c r="E107">
        <v>2</v>
      </c>
      <c r="F107">
        <v>62</v>
      </c>
      <c r="G107">
        <v>644</v>
      </c>
      <c r="H107">
        <v>564</v>
      </c>
      <c r="I107">
        <v>2</v>
      </c>
      <c r="J107" t="s">
        <v>35</v>
      </c>
      <c r="K107">
        <v>1</v>
      </c>
      <c r="L107" t="s">
        <v>35</v>
      </c>
      <c r="M107">
        <v>14</v>
      </c>
      <c r="N107">
        <v>5</v>
      </c>
      <c r="O107">
        <v>11</v>
      </c>
      <c r="P107">
        <v>2</v>
      </c>
      <c r="Q107">
        <v>0</v>
      </c>
      <c r="R107">
        <v>0</v>
      </c>
      <c r="AA107" t="str">
        <f>IF(E107 &lt; _xlfn.PERCENTILE.INC($E$2:$E$761,0),
    "Ekstrem Rendah",
    IF(E107 &gt; _xlfn.PERCENTILE.INC($E$2:$E$761,1),
        "Ekstrem Tinggi",
        "Normal"
    )
)</f>
        <v>Normal</v>
      </c>
      <c r="AB107" t="str">
        <f>IF(F107 &lt; _xlfn.PERCENTILE.INC($F$2:$F$761,0.001),
    "Ekstrem Rendah",
    IF(F107 &gt; _xlfn.PERCENTILE.INC($F$2:$F$761,0.999),
        "Ekstrem Tinggi",
        "Normal"
    )
)</f>
        <v>Normal</v>
      </c>
    </row>
    <row r="108" spans="1:28" x14ac:dyDescent="0.25">
      <c r="A108" t="s">
        <v>31</v>
      </c>
      <c r="B108" s="2">
        <v>45606</v>
      </c>
      <c r="C108" t="s">
        <v>53</v>
      </c>
      <c r="D108" t="s">
        <v>33</v>
      </c>
      <c r="E108">
        <v>0.8</v>
      </c>
      <c r="F108">
        <v>51</v>
      </c>
      <c r="G108">
        <v>534</v>
      </c>
      <c r="H108">
        <v>446</v>
      </c>
      <c r="I108">
        <v>3</v>
      </c>
      <c r="J108" t="s">
        <v>35</v>
      </c>
      <c r="K108">
        <v>2</v>
      </c>
      <c r="L108" t="s">
        <v>35</v>
      </c>
      <c r="M108">
        <v>13</v>
      </c>
      <c r="N108">
        <v>3</v>
      </c>
      <c r="O108">
        <v>9</v>
      </c>
      <c r="P108">
        <v>1</v>
      </c>
      <c r="Q108">
        <v>0</v>
      </c>
      <c r="R108">
        <v>0</v>
      </c>
      <c r="AA108" t="str">
        <f>IF(E108 &lt; _xlfn.PERCENTILE.INC($E$2:$E$761,0),
    "Ekstrem Rendah",
    IF(E108 &gt; _xlfn.PERCENTILE.INC($E$2:$E$761,1),
        "Ekstrem Tinggi",
        "Normal"
    )
)</f>
        <v>Normal</v>
      </c>
      <c r="AB108" t="str">
        <f>IF(F108 &lt; _xlfn.PERCENTILE.INC($F$2:$F$761,0.001),
    "Ekstrem Rendah",
    IF(F108 &gt; _xlfn.PERCENTILE.INC($F$2:$F$761,0.999),
        "Ekstrem Tinggi",
        "Normal"
    )
)</f>
        <v>Normal</v>
      </c>
    </row>
    <row r="109" spans="1:28" x14ac:dyDescent="0.25">
      <c r="A109" t="s">
        <v>31</v>
      </c>
      <c r="B109" s="2">
        <v>45606</v>
      </c>
      <c r="C109" t="s">
        <v>53</v>
      </c>
      <c r="D109" t="s">
        <v>48</v>
      </c>
      <c r="E109">
        <v>0.6</v>
      </c>
      <c r="F109">
        <v>44</v>
      </c>
      <c r="G109">
        <v>429</v>
      </c>
      <c r="H109">
        <v>319</v>
      </c>
      <c r="I109">
        <v>1</v>
      </c>
      <c r="J109" t="s">
        <v>40</v>
      </c>
      <c r="K109">
        <v>1</v>
      </c>
      <c r="L109" t="s">
        <v>35</v>
      </c>
      <c r="M109">
        <v>9</v>
      </c>
      <c r="N109">
        <v>3</v>
      </c>
      <c r="O109">
        <v>13</v>
      </c>
      <c r="P109">
        <v>4</v>
      </c>
      <c r="Q109">
        <v>1</v>
      </c>
      <c r="R109">
        <v>0</v>
      </c>
      <c r="AA109" t="str">
        <f>IF(E109 &lt; _xlfn.PERCENTILE.INC($E$2:$E$761,0),
    "Ekstrem Rendah",
    IF(E109 &gt; _xlfn.PERCENTILE.INC($E$2:$E$761,1),
        "Ekstrem Tinggi",
        "Normal"
    )
)</f>
        <v>Normal</v>
      </c>
      <c r="AB109" t="str">
        <f>IF(F109 &lt; _xlfn.PERCENTILE.INC($F$2:$F$761,0.001),
    "Ekstrem Rendah",
    IF(F109 &gt; _xlfn.PERCENTILE.INC($F$2:$F$761,0.999),
        "Ekstrem Tinggi",
        "Normal"
    )
)</f>
        <v>Normal</v>
      </c>
    </row>
    <row r="110" spans="1:28" x14ac:dyDescent="0.25">
      <c r="A110" t="s">
        <v>31</v>
      </c>
      <c r="B110" s="2">
        <v>45606</v>
      </c>
      <c r="C110" t="s">
        <v>53</v>
      </c>
      <c r="D110" t="s">
        <v>60</v>
      </c>
      <c r="E110">
        <v>1.5</v>
      </c>
      <c r="F110">
        <v>66</v>
      </c>
      <c r="G110">
        <v>609</v>
      </c>
      <c r="H110">
        <v>494</v>
      </c>
      <c r="I110">
        <v>1</v>
      </c>
      <c r="J110" t="s">
        <v>40</v>
      </c>
      <c r="K110">
        <v>0</v>
      </c>
      <c r="L110" t="s">
        <v>40</v>
      </c>
      <c r="M110">
        <v>17</v>
      </c>
      <c r="N110">
        <v>5</v>
      </c>
      <c r="O110">
        <v>10</v>
      </c>
      <c r="P110">
        <v>12</v>
      </c>
      <c r="Q110">
        <v>1</v>
      </c>
      <c r="R110">
        <v>0</v>
      </c>
      <c r="AA110" t="str">
        <f>IF(E110 &lt; _xlfn.PERCENTILE.INC($E$2:$E$761,0),
    "Ekstrem Rendah",
    IF(E110 &gt; _xlfn.PERCENTILE.INC($E$2:$E$761,1),
        "Ekstrem Tinggi",
        "Normal"
    )
)</f>
        <v>Normal</v>
      </c>
      <c r="AB110" t="str">
        <f>IF(F110 &lt; _xlfn.PERCENTILE.INC($F$2:$F$761,0.001),
    "Ekstrem Rendah",
    IF(F110 &gt; _xlfn.PERCENTILE.INC($F$2:$F$761,0.999),
        "Ekstrem Tinggi",
        "Normal"
    )
)</f>
        <v>Normal</v>
      </c>
    </row>
    <row r="111" spans="1:28" x14ac:dyDescent="0.25">
      <c r="A111" t="s">
        <v>31</v>
      </c>
      <c r="B111" s="2">
        <v>45606</v>
      </c>
      <c r="C111" t="s">
        <v>56</v>
      </c>
      <c r="D111" t="s">
        <v>57</v>
      </c>
      <c r="E111">
        <v>1.5</v>
      </c>
      <c r="F111">
        <v>49</v>
      </c>
      <c r="G111">
        <v>447</v>
      </c>
      <c r="H111">
        <v>376</v>
      </c>
      <c r="I111">
        <v>1</v>
      </c>
      <c r="J111" t="s">
        <v>36</v>
      </c>
      <c r="K111">
        <v>0</v>
      </c>
      <c r="L111" t="s">
        <v>36</v>
      </c>
      <c r="M111">
        <v>17</v>
      </c>
      <c r="N111">
        <v>3</v>
      </c>
      <c r="O111">
        <v>12</v>
      </c>
      <c r="P111">
        <v>4</v>
      </c>
      <c r="Q111">
        <v>4</v>
      </c>
      <c r="R111">
        <v>0</v>
      </c>
      <c r="AA111" t="str">
        <f>IF(E111 &lt; _xlfn.PERCENTILE.INC($E$2:$E$761,0),
    "Ekstrem Rendah",
    IF(E111 &gt; _xlfn.PERCENTILE.INC($E$2:$E$761,1),
        "Ekstrem Tinggi",
        "Normal"
    )
)</f>
        <v>Normal</v>
      </c>
      <c r="AB111" t="str">
        <f>IF(F111 &lt; _xlfn.PERCENTILE.INC($F$2:$F$761,0.001),
    "Ekstrem Rendah",
    IF(F111 &gt; _xlfn.PERCENTILE.INC($F$2:$F$761,0.999),
        "Ekstrem Tinggi",
        "Normal"
    )
)</f>
        <v>Normal</v>
      </c>
    </row>
    <row r="112" spans="1:28" x14ac:dyDescent="0.25">
      <c r="A112" t="s">
        <v>31</v>
      </c>
      <c r="B112" s="2">
        <v>45619</v>
      </c>
      <c r="C112" t="s">
        <v>37</v>
      </c>
      <c r="D112" t="s">
        <v>59</v>
      </c>
      <c r="E112">
        <v>1.1000000000000001</v>
      </c>
      <c r="F112">
        <v>37</v>
      </c>
      <c r="G112">
        <v>386</v>
      </c>
      <c r="H112">
        <v>286</v>
      </c>
      <c r="I112">
        <v>1</v>
      </c>
      <c r="J112" t="s">
        <v>40</v>
      </c>
      <c r="K112">
        <v>0</v>
      </c>
      <c r="L112" t="s">
        <v>40</v>
      </c>
      <c r="M112">
        <v>4</v>
      </c>
      <c r="N112">
        <v>1</v>
      </c>
      <c r="O112">
        <v>15</v>
      </c>
      <c r="P112">
        <v>2</v>
      </c>
      <c r="Q112">
        <v>4</v>
      </c>
      <c r="R112">
        <v>0</v>
      </c>
      <c r="AA112" t="str">
        <f>IF(E112 &lt; _xlfn.PERCENTILE.INC($E$2:$E$761,0),
    "Ekstrem Rendah",
    IF(E112 &gt; _xlfn.PERCENTILE.INC($E$2:$E$761,1),
        "Ekstrem Tinggi",
        "Normal"
    )
)</f>
        <v>Normal</v>
      </c>
      <c r="AB112" t="str">
        <f>IF(F112 &lt; _xlfn.PERCENTILE.INC($F$2:$F$761,0.001),
    "Ekstrem Rendah",
    IF(F112 &gt; _xlfn.PERCENTILE.INC($F$2:$F$761,0.999),
        "Ekstrem Tinggi",
        "Normal"
    )
)</f>
        <v>Normal</v>
      </c>
    </row>
    <row r="113" spans="1:28" x14ac:dyDescent="0.25">
      <c r="A113" t="s">
        <v>31</v>
      </c>
      <c r="B113" s="2">
        <v>45619</v>
      </c>
      <c r="C113" t="s">
        <v>41</v>
      </c>
      <c r="D113" t="s">
        <v>42</v>
      </c>
      <c r="E113">
        <v>1.2</v>
      </c>
      <c r="F113">
        <v>66</v>
      </c>
      <c r="G113">
        <v>631</v>
      </c>
      <c r="H113">
        <v>560</v>
      </c>
      <c r="I113">
        <v>3</v>
      </c>
      <c r="J113" t="s">
        <v>35</v>
      </c>
      <c r="K113">
        <v>1</v>
      </c>
      <c r="L113" t="s">
        <v>35</v>
      </c>
      <c r="M113">
        <v>19</v>
      </c>
      <c r="N113">
        <v>7</v>
      </c>
      <c r="O113">
        <v>10</v>
      </c>
      <c r="P113">
        <v>8</v>
      </c>
      <c r="Q113">
        <v>3</v>
      </c>
      <c r="R113">
        <v>0</v>
      </c>
      <c r="AA113" t="str">
        <f>IF(E113 &lt; _xlfn.PERCENTILE.INC($E$2:$E$761,0),
    "Ekstrem Rendah",
    IF(E113 &gt; _xlfn.PERCENTILE.INC($E$2:$E$761,1),
        "Ekstrem Tinggi",
        "Normal"
    )
)</f>
        <v>Normal</v>
      </c>
      <c r="AB113" t="str">
        <f>IF(F113 &lt; _xlfn.PERCENTILE.INC($F$2:$F$761,0.001),
    "Ekstrem Rendah",
    IF(F113 &gt; _xlfn.PERCENTILE.INC($F$2:$F$761,0.999),
        "Ekstrem Tinggi",
        "Normal"
    )
)</f>
        <v>Normal</v>
      </c>
    </row>
    <row r="114" spans="1:28" x14ac:dyDescent="0.25">
      <c r="A114" t="s">
        <v>31</v>
      </c>
      <c r="B114" s="2">
        <v>45619</v>
      </c>
      <c r="C114" t="s">
        <v>41</v>
      </c>
      <c r="D114" t="s">
        <v>52</v>
      </c>
      <c r="E114">
        <v>3</v>
      </c>
      <c r="F114">
        <v>69</v>
      </c>
      <c r="G114">
        <v>658</v>
      </c>
      <c r="H114">
        <v>554</v>
      </c>
      <c r="I114">
        <v>2</v>
      </c>
      <c r="J114" t="s">
        <v>36</v>
      </c>
      <c r="K114">
        <v>1</v>
      </c>
      <c r="L114" t="s">
        <v>40</v>
      </c>
      <c r="M114">
        <v>17</v>
      </c>
      <c r="N114">
        <v>5</v>
      </c>
      <c r="O114">
        <v>10</v>
      </c>
      <c r="P114">
        <v>10</v>
      </c>
      <c r="Q114">
        <v>3</v>
      </c>
      <c r="R114">
        <v>0</v>
      </c>
      <c r="AA114" t="str">
        <f>IF(E114 &lt; _xlfn.PERCENTILE.INC($E$2:$E$761,0),
    "Ekstrem Rendah",
    IF(E114 &gt; _xlfn.PERCENTILE.INC($E$2:$E$761,1),
        "Ekstrem Tinggi",
        "Normal"
    )
)</f>
        <v>Normal</v>
      </c>
      <c r="AB114" t="str">
        <f>IF(F114 &lt; _xlfn.PERCENTILE.INC($F$2:$F$761,0.001),
    "Ekstrem Rendah",
    IF(F114 &gt; _xlfn.PERCENTILE.INC($F$2:$F$761,0.999),
        "Ekstrem Tinggi",
        "Normal"
    )
)</f>
        <v>Normal</v>
      </c>
    </row>
    <row r="115" spans="1:28" x14ac:dyDescent="0.25">
      <c r="A115" t="s">
        <v>31</v>
      </c>
      <c r="B115" s="2">
        <v>45619</v>
      </c>
      <c r="C115" t="s">
        <v>41</v>
      </c>
      <c r="D115" t="s">
        <v>49</v>
      </c>
      <c r="E115">
        <v>1.6</v>
      </c>
      <c r="F115">
        <v>55</v>
      </c>
      <c r="G115">
        <v>542</v>
      </c>
      <c r="H115">
        <v>442</v>
      </c>
      <c r="I115">
        <v>1</v>
      </c>
      <c r="J115" t="s">
        <v>40</v>
      </c>
      <c r="K115">
        <v>0</v>
      </c>
      <c r="L115" t="s">
        <v>40</v>
      </c>
      <c r="M115">
        <v>19</v>
      </c>
      <c r="N115">
        <v>5</v>
      </c>
      <c r="O115">
        <v>13</v>
      </c>
      <c r="P115">
        <v>7</v>
      </c>
      <c r="Q115">
        <v>2</v>
      </c>
      <c r="R115">
        <v>0</v>
      </c>
      <c r="AA115" t="str">
        <f>IF(E115 &lt; _xlfn.PERCENTILE.INC($E$2:$E$761,0),
    "Ekstrem Rendah",
    IF(E115 &gt; _xlfn.PERCENTILE.INC($E$2:$E$761,1),
        "Ekstrem Tinggi",
        "Normal"
    )
)</f>
        <v>Normal</v>
      </c>
      <c r="AB115" t="str">
        <f>IF(F115 &lt; _xlfn.PERCENTILE.INC($F$2:$F$761,0.001),
    "Ekstrem Rendah",
    IF(F115 &gt; _xlfn.PERCENTILE.INC($F$2:$F$761,0.999),
        "Ekstrem Tinggi",
        "Normal"
    )
)</f>
        <v>Normal</v>
      </c>
    </row>
    <row r="116" spans="1:28" x14ac:dyDescent="0.25">
      <c r="A116" t="s">
        <v>31</v>
      </c>
      <c r="B116" s="2">
        <v>45619</v>
      </c>
      <c r="C116" t="s">
        <v>41</v>
      </c>
      <c r="D116" t="s">
        <v>44</v>
      </c>
      <c r="E116">
        <v>1.2</v>
      </c>
      <c r="F116">
        <v>59</v>
      </c>
      <c r="G116">
        <v>533</v>
      </c>
      <c r="H116">
        <v>440</v>
      </c>
      <c r="I116">
        <v>0</v>
      </c>
      <c r="J116" t="s">
        <v>36</v>
      </c>
      <c r="K116">
        <v>0</v>
      </c>
      <c r="L116" t="s">
        <v>36</v>
      </c>
      <c r="M116">
        <v>27</v>
      </c>
      <c r="N116">
        <v>5</v>
      </c>
      <c r="O116">
        <v>8</v>
      </c>
      <c r="P116">
        <v>10</v>
      </c>
      <c r="Q116">
        <v>0</v>
      </c>
      <c r="R116">
        <v>0</v>
      </c>
      <c r="AA116" t="str">
        <f>IF(E116 &lt; _xlfn.PERCENTILE.INC($E$2:$E$761,0),
    "Ekstrem Rendah",
    IF(E116 &gt; _xlfn.PERCENTILE.INC($E$2:$E$761,1),
        "Ekstrem Tinggi",
        "Normal"
    )
)</f>
        <v>Normal</v>
      </c>
      <c r="AB116" t="str">
        <f>IF(F116 &lt; _xlfn.PERCENTILE.INC($F$2:$F$761,0.001),
    "Ekstrem Rendah",
    IF(F116 &gt; _xlfn.PERCENTILE.INC($F$2:$F$761,0.999),
        "Ekstrem Tinggi",
        "Normal"
    )
)</f>
        <v>Normal</v>
      </c>
    </row>
    <row r="117" spans="1:28" x14ac:dyDescent="0.25">
      <c r="A117" t="s">
        <v>31</v>
      </c>
      <c r="B117" s="2">
        <v>45619</v>
      </c>
      <c r="C117" t="s">
        <v>41</v>
      </c>
      <c r="D117" t="s">
        <v>34</v>
      </c>
      <c r="E117">
        <v>1</v>
      </c>
      <c r="F117">
        <v>59</v>
      </c>
      <c r="G117">
        <v>603</v>
      </c>
      <c r="H117">
        <v>499</v>
      </c>
      <c r="I117">
        <v>1</v>
      </c>
      <c r="J117" t="s">
        <v>40</v>
      </c>
      <c r="K117">
        <v>1</v>
      </c>
      <c r="L117" t="s">
        <v>36</v>
      </c>
      <c r="M117">
        <v>10</v>
      </c>
      <c r="N117">
        <v>3</v>
      </c>
      <c r="O117">
        <v>14</v>
      </c>
      <c r="P117">
        <v>7</v>
      </c>
      <c r="Q117">
        <v>3</v>
      </c>
      <c r="R117">
        <v>0</v>
      </c>
      <c r="AA117" t="str">
        <f>IF(E117 &lt; _xlfn.PERCENTILE.INC($E$2:$E$761,0),
    "Ekstrem Rendah",
    IF(E117 &gt; _xlfn.PERCENTILE.INC($E$2:$E$761,1),
        "Ekstrem Tinggi",
        "Normal"
    )
)</f>
        <v>Normal</v>
      </c>
      <c r="AB117" t="str">
        <f>IF(F117 &lt; _xlfn.PERCENTILE.INC($F$2:$F$761,0.001),
    "Ekstrem Rendah",
    IF(F117 &gt; _xlfn.PERCENTILE.INC($F$2:$F$761,0.999),
        "Ekstrem Tinggi",
        "Normal"
    )
)</f>
        <v>Normal</v>
      </c>
    </row>
    <row r="118" spans="1:28" x14ac:dyDescent="0.25">
      <c r="A118" t="s">
        <v>31</v>
      </c>
      <c r="B118" s="2">
        <v>45619</v>
      </c>
      <c r="C118" t="s">
        <v>50</v>
      </c>
      <c r="D118" t="s">
        <v>58</v>
      </c>
      <c r="E118">
        <v>2.1</v>
      </c>
      <c r="F118">
        <v>58</v>
      </c>
      <c r="G118">
        <v>618</v>
      </c>
      <c r="H118">
        <v>546</v>
      </c>
      <c r="I118">
        <v>0</v>
      </c>
      <c r="J118" t="s">
        <v>40</v>
      </c>
      <c r="K118">
        <v>0</v>
      </c>
      <c r="L118" t="s">
        <v>40</v>
      </c>
      <c r="M118">
        <v>23</v>
      </c>
      <c r="N118">
        <v>5</v>
      </c>
      <c r="O118">
        <v>19</v>
      </c>
      <c r="P118">
        <v>9</v>
      </c>
      <c r="Q118">
        <v>4</v>
      </c>
      <c r="R118">
        <v>0</v>
      </c>
      <c r="AA118" t="str">
        <f>IF(E118 &lt; _xlfn.PERCENTILE.INC($E$2:$E$761,0),
    "Ekstrem Rendah",
    IF(E118 &gt; _xlfn.PERCENTILE.INC($E$2:$E$761,1),
        "Ekstrem Tinggi",
        "Normal"
    )
)</f>
        <v>Normal</v>
      </c>
      <c r="AB118" t="str">
        <f>IF(F118 &lt; _xlfn.PERCENTILE.INC($F$2:$F$761,0.001),
    "Ekstrem Rendah",
    IF(F118 &gt; _xlfn.PERCENTILE.INC($F$2:$F$761,0.999),
        "Ekstrem Tinggi",
        "Normal"
    )
)</f>
        <v>Normal</v>
      </c>
    </row>
    <row r="119" spans="1:28" x14ac:dyDescent="0.25">
      <c r="A119" t="s">
        <v>31</v>
      </c>
      <c r="B119" s="2">
        <v>45620</v>
      </c>
      <c r="C119" t="s">
        <v>53</v>
      </c>
      <c r="D119" t="s">
        <v>47</v>
      </c>
      <c r="E119">
        <v>1.3</v>
      </c>
      <c r="F119">
        <v>38</v>
      </c>
      <c r="G119">
        <v>396</v>
      </c>
      <c r="H119">
        <v>327</v>
      </c>
      <c r="I119">
        <v>2</v>
      </c>
      <c r="J119" t="s">
        <v>40</v>
      </c>
      <c r="K119">
        <v>1</v>
      </c>
      <c r="L119" t="s">
        <v>36</v>
      </c>
      <c r="M119">
        <v>7</v>
      </c>
      <c r="N119">
        <v>5</v>
      </c>
      <c r="O119">
        <v>11</v>
      </c>
      <c r="P119">
        <v>3</v>
      </c>
      <c r="Q119">
        <v>3</v>
      </c>
      <c r="R119">
        <v>0</v>
      </c>
      <c r="AA119" t="str">
        <f>IF(E119 &lt; _xlfn.PERCENTILE.INC($E$2:$E$761,0),
    "Ekstrem Rendah",
    IF(E119 &gt; _xlfn.PERCENTILE.INC($E$2:$E$761,1),
        "Ekstrem Tinggi",
        "Normal"
    )
)</f>
        <v>Normal</v>
      </c>
      <c r="AB119" t="str">
        <f>IF(F119 &lt; _xlfn.PERCENTILE.INC($F$2:$F$761,0.001),
    "Ekstrem Rendah",
    IF(F119 &gt; _xlfn.PERCENTILE.INC($F$2:$F$761,0.999),
        "Ekstrem Tinggi",
        "Normal"
    )
)</f>
        <v>Normal</v>
      </c>
    </row>
    <row r="120" spans="1:28" x14ac:dyDescent="0.25">
      <c r="A120" t="s">
        <v>31</v>
      </c>
      <c r="B120" s="2">
        <v>45620</v>
      </c>
      <c r="C120" t="s">
        <v>56</v>
      </c>
      <c r="D120" t="s">
        <v>38</v>
      </c>
      <c r="E120">
        <v>1.6</v>
      </c>
      <c r="F120">
        <v>40</v>
      </c>
      <c r="G120">
        <v>462</v>
      </c>
      <c r="H120">
        <v>368</v>
      </c>
      <c r="I120">
        <v>1</v>
      </c>
      <c r="J120" t="s">
        <v>36</v>
      </c>
      <c r="K120">
        <v>1</v>
      </c>
      <c r="L120" t="s">
        <v>36</v>
      </c>
      <c r="M120">
        <v>11</v>
      </c>
      <c r="N120">
        <v>6</v>
      </c>
      <c r="O120">
        <v>11</v>
      </c>
      <c r="P120">
        <v>4</v>
      </c>
      <c r="Q120">
        <v>0</v>
      </c>
      <c r="R120">
        <v>0</v>
      </c>
      <c r="AA120" t="str">
        <f>IF(E120 &lt; _xlfn.PERCENTILE.INC($E$2:$E$761,0),
    "Ekstrem Rendah",
    IF(E120 &gt; _xlfn.PERCENTILE.INC($E$2:$E$761,1),
        "Ekstrem Tinggi",
        "Normal"
    )
)</f>
        <v>Normal</v>
      </c>
      <c r="AB120" t="str">
        <f>IF(F120 &lt; _xlfn.PERCENTILE.INC($F$2:$F$761,0.001),
    "Ekstrem Rendah",
    IF(F120 &gt; _xlfn.PERCENTILE.INC($F$2:$F$761,0.999),
        "Ekstrem Tinggi",
        "Normal"
    )
)</f>
        <v>Normal</v>
      </c>
    </row>
    <row r="121" spans="1:28" x14ac:dyDescent="0.25">
      <c r="A121" t="s">
        <v>31</v>
      </c>
      <c r="B121" s="2">
        <v>45621</v>
      </c>
      <c r="C121" t="s">
        <v>32</v>
      </c>
      <c r="D121" t="s">
        <v>46</v>
      </c>
      <c r="E121">
        <v>1.6</v>
      </c>
      <c r="F121">
        <v>53</v>
      </c>
      <c r="G121">
        <v>576</v>
      </c>
      <c r="H121">
        <v>474</v>
      </c>
      <c r="I121">
        <v>0</v>
      </c>
      <c r="J121" t="s">
        <v>40</v>
      </c>
      <c r="K121">
        <v>0</v>
      </c>
      <c r="L121" t="s">
        <v>40</v>
      </c>
      <c r="M121">
        <v>18</v>
      </c>
      <c r="N121">
        <v>2</v>
      </c>
      <c r="O121">
        <v>11</v>
      </c>
      <c r="P121">
        <v>8</v>
      </c>
      <c r="Q121">
        <v>1</v>
      </c>
      <c r="R121">
        <v>0</v>
      </c>
      <c r="AA121" t="str">
        <f>IF(E121 &lt; _xlfn.PERCENTILE.INC($E$2:$E$761,0),
    "Ekstrem Rendah",
    IF(E121 &gt; _xlfn.PERCENTILE.INC($E$2:$E$761,1),
        "Ekstrem Tinggi",
        "Normal"
    )
)</f>
        <v>Normal</v>
      </c>
      <c r="AB121" t="str">
        <f>IF(F121 &lt; _xlfn.PERCENTILE.INC($F$2:$F$761,0.001),
    "Ekstrem Rendah",
    IF(F121 &gt; _xlfn.PERCENTILE.INC($F$2:$F$761,0.999),
        "Ekstrem Tinggi",
        "Normal"
    )
)</f>
        <v>Normal</v>
      </c>
    </row>
    <row r="122" spans="1:28" x14ac:dyDescent="0.25">
      <c r="A122" t="s">
        <v>31</v>
      </c>
      <c r="B122" s="2">
        <v>45625</v>
      </c>
      <c r="C122" t="s">
        <v>32</v>
      </c>
      <c r="D122" t="s">
        <v>45</v>
      </c>
      <c r="E122">
        <v>1.7</v>
      </c>
      <c r="F122">
        <v>53</v>
      </c>
      <c r="G122">
        <v>511</v>
      </c>
      <c r="H122">
        <v>439</v>
      </c>
      <c r="I122">
        <v>1</v>
      </c>
      <c r="J122" t="s">
        <v>36</v>
      </c>
      <c r="K122">
        <v>1</v>
      </c>
      <c r="L122" t="s">
        <v>35</v>
      </c>
      <c r="M122">
        <v>22</v>
      </c>
      <c r="N122">
        <v>5</v>
      </c>
      <c r="O122">
        <v>20</v>
      </c>
      <c r="P122">
        <v>7</v>
      </c>
      <c r="Q122">
        <v>2</v>
      </c>
      <c r="R122">
        <v>0</v>
      </c>
      <c r="AA122" t="str">
        <f>IF(E122 &lt; _xlfn.PERCENTILE.INC($E$2:$E$761,0),
    "Ekstrem Rendah",
    IF(E122 &gt; _xlfn.PERCENTILE.INC($E$2:$E$761,1),
        "Ekstrem Tinggi",
        "Normal"
    )
)</f>
        <v>Normal</v>
      </c>
      <c r="AB122" t="str">
        <f>IF(F122 &lt; _xlfn.PERCENTILE.INC($F$2:$F$761,0.001),
    "Ekstrem Rendah",
    IF(F122 &gt; _xlfn.PERCENTILE.INC($F$2:$F$761,0.999),
        "Ekstrem Tinggi",
        "Normal"
    )
)</f>
        <v>Normal</v>
      </c>
    </row>
    <row r="123" spans="1:28" x14ac:dyDescent="0.25">
      <c r="A123" t="s">
        <v>31</v>
      </c>
      <c r="B123" s="2">
        <v>45626</v>
      </c>
      <c r="C123" t="s">
        <v>41</v>
      </c>
      <c r="D123" t="s">
        <v>54</v>
      </c>
      <c r="E123">
        <v>2.4</v>
      </c>
      <c r="F123">
        <v>60</v>
      </c>
      <c r="G123">
        <v>627</v>
      </c>
      <c r="H123">
        <v>518</v>
      </c>
      <c r="I123">
        <v>4</v>
      </c>
      <c r="J123" t="s">
        <v>35</v>
      </c>
      <c r="K123">
        <v>3</v>
      </c>
      <c r="L123" t="s">
        <v>35</v>
      </c>
      <c r="M123">
        <v>13</v>
      </c>
      <c r="N123">
        <v>6</v>
      </c>
      <c r="O123">
        <v>9</v>
      </c>
      <c r="P123">
        <v>5</v>
      </c>
      <c r="Q123">
        <v>1</v>
      </c>
      <c r="R123">
        <v>0</v>
      </c>
      <c r="AA123" t="str">
        <f>IF(E123 &lt; _xlfn.PERCENTILE.INC($E$2:$E$761,0),
    "Ekstrem Rendah",
    IF(E123 &gt; _xlfn.PERCENTILE.INC($E$2:$E$761,1),
        "Ekstrem Tinggi",
        "Normal"
    )
)</f>
        <v>Normal</v>
      </c>
      <c r="AB123" t="str">
        <f>IF(F123 &lt; _xlfn.PERCENTILE.INC($F$2:$F$761,0.001),
    "Ekstrem Rendah",
    IF(F123 &gt; _xlfn.PERCENTILE.INC($F$2:$F$761,0.999),
        "Ekstrem Tinggi",
        "Normal"
    )
)</f>
        <v>Normal</v>
      </c>
    </row>
    <row r="124" spans="1:28" x14ac:dyDescent="0.25">
      <c r="A124" t="s">
        <v>31</v>
      </c>
      <c r="B124" s="2">
        <v>45626</v>
      </c>
      <c r="C124" t="s">
        <v>41</v>
      </c>
      <c r="D124" t="s">
        <v>55</v>
      </c>
      <c r="E124">
        <v>1.7</v>
      </c>
      <c r="F124">
        <v>49</v>
      </c>
      <c r="G124">
        <v>450</v>
      </c>
      <c r="H124">
        <v>351</v>
      </c>
      <c r="I124">
        <v>1</v>
      </c>
      <c r="J124" t="s">
        <v>36</v>
      </c>
      <c r="K124">
        <v>0</v>
      </c>
      <c r="L124" t="s">
        <v>36</v>
      </c>
      <c r="M124">
        <v>16</v>
      </c>
      <c r="N124">
        <v>4</v>
      </c>
      <c r="O124">
        <v>12</v>
      </c>
      <c r="P124">
        <v>8</v>
      </c>
      <c r="Q124">
        <v>3</v>
      </c>
      <c r="R124">
        <v>0</v>
      </c>
      <c r="AA124" t="str">
        <f>IF(E124 &lt; _xlfn.PERCENTILE.INC($E$2:$E$761,0),
    "Ekstrem Rendah",
    IF(E124 &gt; _xlfn.PERCENTILE.INC($E$2:$E$761,1),
        "Ekstrem Tinggi",
        "Normal"
    )
)</f>
        <v>Normal</v>
      </c>
      <c r="AB124" t="str">
        <f>IF(F124 &lt; _xlfn.PERCENTILE.INC($F$2:$F$761,0.001),
    "Ekstrem Rendah",
    IF(F124 &gt; _xlfn.PERCENTILE.INC($F$2:$F$761,0.999),
        "Ekstrem Tinggi",
        "Normal"
    )
)</f>
        <v>Normal</v>
      </c>
    </row>
    <row r="125" spans="1:28" x14ac:dyDescent="0.25">
      <c r="A125" t="s">
        <v>31</v>
      </c>
      <c r="B125" s="2">
        <v>45626</v>
      </c>
      <c r="C125" t="s">
        <v>41</v>
      </c>
      <c r="D125" t="s">
        <v>48</v>
      </c>
      <c r="E125">
        <v>1.6</v>
      </c>
      <c r="F125">
        <v>45</v>
      </c>
      <c r="G125">
        <v>354</v>
      </c>
      <c r="H125">
        <v>258</v>
      </c>
      <c r="I125">
        <v>1</v>
      </c>
      <c r="J125" t="s">
        <v>35</v>
      </c>
      <c r="K125">
        <v>0</v>
      </c>
      <c r="L125" t="s">
        <v>36</v>
      </c>
      <c r="M125">
        <v>12</v>
      </c>
      <c r="N125">
        <v>5</v>
      </c>
      <c r="O125">
        <v>5</v>
      </c>
      <c r="P125">
        <v>8</v>
      </c>
      <c r="Q125">
        <v>1</v>
      </c>
      <c r="R125">
        <v>0</v>
      </c>
      <c r="AA125" t="str">
        <f>IF(E125 &lt; _xlfn.PERCENTILE.INC($E$2:$E$761,0),
    "Ekstrem Rendah",
    IF(E125 &gt; _xlfn.PERCENTILE.INC($E$2:$E$761,1),
        "Ekstrem Tinggi",
        "Normal"
    )
)</f>
        <v>Normal</v>
      </c>
      <c r="AB125" t="str">
        <f>IF(F125 &lt; _xlfn.PERCENTILE.INC($F$2:$F$761,0.001),
    "Ekstrem Rendah",
    IF(F125 &gt; _xlfn.PERCENTILE.INC($F$2:$F$761,0.999),
        "Ekstrem Tinggi",
        "Normal"
    )
)</f>
        <v>Normal</v>
      </c>
    </row>
    <row r="126" spans="1:28" x14ac:dyDescent="0.25">
      <c r="A126" t="s">
        <v>31</v>
      </c>
      <c r="B126" s="2">
        <v>45626</v>
      </c>
      <c r="C126" t="s">
        <v>41</v>
      </c>
      <c r="D126" t="s">
        <v>43</v>
      </c>
      <c r="E126">
        <v>0.5</v>
      </c>
      <c r="F126">
        <v>60</v>
      </c>
      <c r="G126">
        <v>571</v>
      </c>
      <c r="H126">
        <v>472</v>
      </c>
      <c r="I126">
        <v>2</v>
      </c>
      <c r="J126" t="s">
        <v>40</v>
      </c>
      <c r="K126">
        <v>1</v>
      </c>
      <c r="L126" t="s">
        <v>40</v>
      </c>
      <c r="M126">
        <v>10</v>
      </c>
      <c r="N126">
        <v>3</v>
      </c>
      <c r="O126">
        <v>13</v>
      </c>
      <c r="P126">
        <v>3</v>
      </c>
      <c r="Q126">
        <v>4</v>
      </c>
      <c r="R126">
        <v>0</v>
      </c>
      <c r="AA126" t="str">
        <f>IF(E126 &lt; _xlfn.PERCENTILE.INC($E$2:$E$761,0),
    "Ekstrem Rendah",
    IF(E126 &gt; _xlfn.PERCENTILE.INC($E$2:$E$761,1),
        "Ekstrem Tinggi",
        "Normal"
    )
)</f>
        <v>Normal</v>
      </c>
      <c r="AB126" t="str">
        <f>IF(F126 &lt; _xlfn.PERCENTILE.INC($F$2:$F$761,0.001),
    "Ekstrem Rendah",
    IF(F126 &gt; _xlfn.PERCENTILE.INC($F$2:$F$761,0.999),
        "Ekstrem Tinggi",
        "Normal"
    )
)</f>
        <v>Normal</v>
      </c>
    </row>
    <row r="127" spans="1:28" x14ac:dyDescent="0.25">
      <c r="A127" t="s">
        <v>31</v>
      </c>
      <c r="B127" s="2">
        <v>45626</v>
      </c>
      <c r="C127" t="s">
        <v>50</v>
      </c>
      <c r="D127" t="s">
        <v>51</v>
      </c>
      <c r="E127">
        <v>1.5</v>
      </c>
      <c r="F127">
        <v>40</v>
      </c>
      <c r="G127">
        <v>348</v>
      </c>
      <c r="H127">
        <v>268</v>
      </c>
      <c r="I127">
        <v>2</v>
      </c>
      <c r="J127" t="s">
        <v>40</v>
      </c>
      <c r="K127">
        <v>2</v>
      </c>
      <c r="L127" t="s">
        <v>40</v>
      </c>
      <c r="M127">
        <v>12</v>
      </c>
      <c r="N127">
        <v>5</v>
      </c>
      <c r="O127">
        <v>10</v>
      </c>
      <c r="P127">
        <v>2</v>
      </c>
      <c r="Q127">
        <v>4</v>
      </c>
      <c r="R127">
        <v>0</v>
      </c>
      <c r="AA127" t="str">
        <f>IF(E127 &lt; _xlfn.PERCENTILE.INC($E$2:$E$761,0),
    "Ekstrem Rendah",
    IF(E127 &gt; _xlfn.PERCENTILE.INC($E$2:$E$761,1),
        "Ekstrem Tinggi",
        "Normal"
    )
)</f>
        <v>Normal</v>
      </c>
      <c r="AB127" t="str">
        <f>IF(F127 &lt; _xlfn.PERCENTILE.INC($F$2:$F$761,0.001),
    "Ekstrem Rendah",
    IF(F127 &gt; _xlfn.PERCENTILE.INC($F$2:$F$761,0.999),
        "Ekstrem Tinggi",
        "Normal"
    )
)</f>
        <v>Normal</v>
      </c>
    </row>
    <row r="128" spans="1:28" x14ac:dyDescent="0.25">
      <c r="A128" t="s">
        <v>31</v>
      </c>
      <c r="B128" s="2">
        <v>45627</v>
      </c>
      <c r="C128" t="s">
        <v>61</v>
      </c>
      <c r="D128" t="s">
        <v>57</v>
      </c>
      <c r="E128">
        <v>1.6</v>
      </c>
      <c r="F128">
        <v>64</v>
      </c>
      <c r="G128">
        <v>656</v>
      </c>
      <c r="H128">
        <v>579</v>
      </c>
      <c r="I128">
        <v>3</v>
      </c>
      <c r="J128" t="s">
        <v>35</v>
      </c>
      <c r="K128">
        <v>2</v>
      </c>
      <c r="L128" t="s">
        <v>35</v>
      </c>
      <c r="M128">
        <v>17</v>
      </c>
      <c r="N128">
        <v>8</v>
      </c>
      <c r="O128">
        <v>21</v>
      </c>
      <c r="P128">
        <v>3</v>
      </c>
      <c r="Q128">
        <v>2</v>
      </c>
      <c r="R128">
        <v>0</v>
      </c>
      <c r="AA128" t="str">
        <f>IF(E128 &lt; _xlfn.PERCENTILE.INC($E$2:$E$761,0),
    "Ekstrem Rendah",
    IF(E128 &gt; _xlfn.PERCENTILE.INC($E$2:$E$761,1),
        "Ekstrem Tinggi",
        "Normal"
    )
)</f>
        <v>Normal</v>
      </c>
      <c r="AB128" t="str">
        <f>IF(F128 &lt; _xlfn.PERCENTILE.INC($F$2:$F$761,0.001),
    "Ekstrem Rendah",
    IF(F128 &gt; _xlfn.PERCENTILE.INC($F$2:$F$761,0.999),
        "Ekstrem Tinggi",
        "Normal"
    )
)</f>
        <v>Normal</v>
      </c>
    </row>
    <row r="129" spans="1:28" x14ac:dyDescent="0.25">
      <c r="A129" t="s">
        <v>31</v>
      </c>
      <c r="B129" s="2">
        <v>45627</v>
      </c>
      <c r="C129" t="s">
        <v>61</v>
      </c>
      <c r="D129" t="s">
        <v>33</v>
      </c>
      <c r="E129">
        <v>1.1000000000000001</v>
      </c>
      <c r="F129">
        <v>60</v>
      </c>
      <c r="G129">
        <v>653</v>
      </c>
      <c r="H129">
        <v>580</v>
      </c>
      <c r="I129">
        <v>4</v>
      </c>
      <c r="J129" t="s">
        <v>35</v>
      </c>
      <c r="K129">
        <v>2</v>
      </c>
      <c r="L129" t="s">
        <v>35</v>
      </c>
      <c r="M129">
        <v>11</v>
      </c>
      <c r="N129">
        <v>5</v>
      </c>
      <c r="O129">
        <v>12</v>
      </c>
      <c r="P129">
        <v>2</v>
      </c>
      <c r="Q129">
        <v>2</v>
      </c>
      <c r="R129">
        <v>0</v>
      </c>
      <c r="AA129" t="str">
        <f>IF(E129 &lt; _xlfn.PERCENTILE.INC($E$2:$E$761,0),
    "Ekstrem Rendah",
    IF(E129 &gt; _xlfn.PERCENTILE.INC($E$2:$E$761,1),
        "Ekstrem Tinggi",
        "Normal"
    )
)</f>
        <v>Normal</v>
      </c>
      <c r="AB129" t="str">
        <f>IF(F129 &lt; _xlfn.PERCENTILE.INC($F$2:$F$761,0.001),
    "Ekstrem Rendah",
    IF(F129 &gt; _xlfn.PERCENTILE.INC($F$2:$F$761,0.999),
        "Ekstrem Tinggi",
        "Normal"
    )
)</f>
        <v>Normal</v>
      </c>
    </row>
    <row r="130" spans="1:28" x14ac:dyDescent="0.25">
      <c r="A130" t="s">
        <v>31</v>
      </c>
      <c r="B130" s="2">
        <v>45627</v>
      </c>
      <c r="C130" t="s">
        <v>61</v>
      </c>
      <c r="D130" t="s">
        <v>60</v>
      </c>
      <c r="E130">
        <v>0.8</v>
      </c>
      <c r="F130">
        <v>51</v>
      </c>
      <c r="G130">
        <v>532</v>
      </c>
      <c r="H130">
        <v>449</v>
      </c>
      <c r="I130">
        <v>1</v>
      </c>
      <c r="J130" t="s">
        <v>36</v>
      </c>
      <c r="K130">
        <v>0</v>
      </c>
      <c r="L130" t="s">
        <v>36</v>
      </c>
      <c r="M130">
        <v>8</v>
      </c>
      <c r="N130">
        <v>3</v>
      </c>
      <c r="O130">
        <v>4</v>
      </c>
      <c r="P130">
        <v>7</v>
      </c>
      <c r="Q130">
        <v>0</v>
      </c>
      <c r="R130">
        <v>0</v>
      </c>
      <c r="AA130" t="str">
        <f>IF(E130 &lt; _xlfn.PERCENTILE.INC($E$2:$E$761,0),
    "Ekstrem Rendah",
    IF(E130 &gt; _xlfn.PERCENTILE.INC($E$2:$E$761,1),
        "Ekstrem Tinggi",
        "Normal"
    )
)</f>
        <v>Normal</v>
      </c>
      <c r="AB130" t="str">
        <f>IF(F130 &lt; _xlfn.PERCENTILE.INC($F$2:$F$761,0.001),
    "Ekstrem Rendah",
    IF(F130 &gt; _xlfn.PERCENTILE.INC($F$2:$F$761,0.999),
        "Ekstrem Tinggi",
        "Normal"
    )
)</f>
        <v>Normal</v>
      </c>
    </row>
    <row r="131" spans="1:28" x14ac:dyDescent="0.25">
      <c r="A131" t="s">
        <v>31</v>
      </c>
      <c r="B131" s="2">
        <v>45627</v>
      </c>
      <c r="C131" t="s">
        <v>62</v>
      </c>
      <c r="D131" t="s">
        <v>39</v>
      </c>
      <c r="E131">
        <v>3.4</v>
      </c>
      <c r="F131">
        <v>44</v>
      </c>
      <c r="G131">
        <v>459</v>
      </c>
      <c r="H131">
        <v>376</v>
      </c>
      <c r="I131">
        <v>2</v>
      </c>
      <c r="J131" t="s">
        <v>35</v>
      </c>
      <c r="K131">
        <v>1</v>
      </c>
      <c r="L131" t="s">
        <v>35</v>
      </c>
      <c r="M131">
        <v>18</v>
      </c>
      <c r="N131">
        <v>7</v>
      </c>
      <c r="O131">
        <v>9</v>
      </c>
      <c r="P131">
        <v>7</v>
      </c>
      <c r="Q131">
        <v>1</v>
      </c>
      <c r="R131">
        <v>0</v>
      </c>
      <c r="AA131" t="str">
        <f>IF(E131 &lt; _xlfn.PERCENTILE.INC($E$2:$E$761,0),
    "Ekstrem Rendah",
    IF(E131 &gt; _xlfn.PERCENTILE.INC($E$2:$E$761,1),
        "Ekstrem Tinggi",
        "Normal"
    )
)</f>
        <v>Normal</v>
      </c>
      <c r="AB131" t="str">
        <f>IF(F131 &lt; _xlfn.PERCENTILE.INC($F$2:$F$761,0.001),
    "Ekstrem Rendah",
    IF(F131 &gt; _xlfn.PERCENTILE.INC($F$2:$F$761,0.999),
        "Ekstrem Tinggi",
        "Normal"
    )
)</f>
        <v>Normal</v>
      </c>
    </row>
    <row r="132" spans="1:28" x14ac:dyDescent="0.25">
      <c r="A132" t="s">
        <v>31</v>
      </c>
      <c r="B132" s="2">
        <v>45629</v>
      </c>
      <c r="C132" t="s">
        <v>63</v>
      </c>
      <c r="D132" t="s">
        <v>38</v>
      </c>
      <c r="E132">
        <v>0.5</v>
      </c>
      <c r="F132">
        <v>54</v>
      </c>
      <c r="G132">
        <v>563</v>
      </c>
      <c r="H132">
        <v>456</v>
      </c>
      <c r="I132">
        <v>0</v>
      </c>
      <c r="J132" t="s">
        <v>40</v>
      </c>
      <c r="K132">
        <v>0</v>
      </c>
      <c r="L132" t="s">
        <v>36</v>
      </c>
      <c r="M132">
        <v>9</v>
      </c>
      <c r="N132">
        <v>2</v>
      </c>
      <c r="O132">
        <v>14</v>
      </c>
      <c r="P132">
        <v>4</v>
      </c>
      <c r="Q132">
        <v>2</v>
      </c>
      <c r="R132">
        <v>0</v>
      </c>
      <c r="AA132" t="str">
        <f>IF(E132 &lt; _xlfn.PERCENTILE.INC($E$2:$E$761,0),
    "Ekstrem Rendah",
    IF(E132 &gt; _xlfn.PERCENTILE.INC($E$2:$E$761,1),
        "Ekstrem Tinggi",
        "Normal"
    )
)</f>
        <v>Normal</v>
      </c>
      <c r="AB132" t="str">
        <f>IF(F132 &lt; _xlfn.PERCENTILE.INC($F$2:$F$761,0.001),
    "Ekstrem Rendah",
    IF(F132 &gt; _xlfn.PERCENTILE.INC($F$2:$F$761,0.999),
        "Ekstrem Tinggi",
        "Normal"
    )
)</f>
        <v>Normal</v>
      </c>
    </row>
    <row r="133" spans="1:28" x14ac:dyDescent="0.25">
      <c r="A133" t="s">
        <v>31</v>
      </c>
      <c r="B133" s="2">
        <v>45629</v>
      </c>
      <c r="C133" t="s">
        <v>64</v>
      </c>
      <c r="D133" t="s">
        <v>59</v>
      </c>
      <c r="E133">
        <v>1.7</v>
      </c>
      <c r="F133">
        <v>39</v>
      </c>
      <c r="G133">
        <v>409</v>
      </c>
      <c r="H133">
        <v>304</v>
      </c>
      <c r="I133">
        <v>3</v>
      </c>
      <c r="J133" t="s">
        <v>35</v>
      </c>
      <c r="K133">
        <v>1</v>
      </c>
      <c r="L133" t="s">
        <v>35</v>
      </c>
      <c r="M133">
        <v>8</v>
      </c>
      <c r="N133">
        <v>6</v>
      </c>
      <c r="O133">
        <v>9</v>
      </c>
      <c r="P133">
        <v>3</v>
      </c>
      <c r="Q133">
        <v>2</v>
      </c>
      <c r="R133">
        <v>0</v>
      </c>
      <c r="AA133" t="str">
        <f>IF(E133 &lt; _xlfn.PERCENTILE.INC($E$2:$E$761,0),
    "Ekstrem Rendah",
    IF(E133 &gt; _xlfn.PERCENTILE.INC($E$2:$E$761,1),
        "Ekstrem Tinggi",
        "Normal"
    )
)</f>
        <v>Normal</v>
      </c>
      <c r="AB133" t="str">
        <f>IF(F133 &lt; _xlfn.PERCENTILE.INC($F$2:$F$761,0.001),
    "Ekstrem Rendah",
    IF(F133 &gt; _xlfn.PERCENTILE.INC($F$2:$F$761,0.999),
        "Ekstrem Tinggi",
        "Normal"
    )
)</f>
        <v>Normal</v>
      </c>
    </row>
    <row r="134" spans="1:28" x14ac:dyDescent="0.25">
      <c r="A134" t="s">
        <v>31</v>
      </c>
      <c r="B134" s="2">
        <v>45630</v>
      </c>
      <c r="C134" t="s">
        <v>63</v>
      </c>
      <c r="D134" t="s">
        <v>44</v>
      </c>
      <c r="E134">
        <v>1</v>
      </c>
      <c r="F134">
        <v>44</v>
      </c>
      <c r="G134">
        <v>407</v>
      </c>
      <c r="H134">
        <v>317</v>
      </c>
      <c r="I134">
        <v>4</v>
      </c>
      <c r="J134" t="s">
        <v>35</v>
      </c>
      <c r="K134">
        <v>2</v>
      </c>
      <c r="L134" t="s">
        <v>35</v>
      </c>
      <c r="M134">
        <v>13</v>
      </c>
      <c r="N134">
        <v>4</v>
      </c>
      <c r="O134">
        <v>10</v>
      </c>
      <c r="P134">
        <v>3</v>
      </c>
      <c r="Q134">
        <v>2</v>
      </c>
      <c r="R134">
        <v>0</v>
      </c>
      <c r="AA134" t="str">
        <f>IF(E134 &lt; _xlfn.PERCENTILE.INC($E$2:$E$761,0),
    "Ekstrem Rendah",
    IF(E134 &gt; _xlfn.PERCENTILE.INC($E$2:$E$761,1),
        "Ekstrem Tinggi",
        "Normal"
    )
)</f>
        <v>Normal</v>
      </c>
      <c r="AB134" t="str">
        <f>IF(F134 &lt; _xlfn.PERCENTILE.INC($F$2:$F$761,0.001),
    "Ekstrem Rendah",
    IF(F134 &gt; _xlfn.PERCENTILE.INC($F$2:$F$761,0.999),
        "Ekstrem Tinggi",
        "Normal"
    )
)</f>
        <v>Normal</v>
      </c>
    </row>
    <row r="135" spans="1:28" x14ac:dyDescent="0.25">
      <c r="A135" t="s">
        <v>31</v>
      </c>
      <c r="B135" s="2">
        <v>45630</v>
      </c>
      <c r="C135" t="s">
        <v>63</v>
      </c>
      <c r="D135" t="s">
        <v>58</v>
      </c>
      <c r="E135">
        <v>2.4</v>
      </c>
      <c r="F135">
        <v>66</v>
      </c>
      <c r="G135">
        <v>620</v>
      </c>
      <c r="H135">
        <v>545</v>
      </c>
      <c r="I135">
        <v>3</v>
      </c>
      <c r="J135" t="s">
        <v>35</v>
      </c>
      <c r="K135">
        <v>2</v>
      </c>
      <c r="L135" t="s">
        <v>35</v>
      </c>
      <c r="M135">
        <v>17</v>
      </c>
      <c r="N135">
        <v>7</v>
      </c>
      <c r="O135">
        <v>7</v>
      </c>
      <c r="P135">
        <v>8</v>
      </c>
      <c r="Q135">
        <v>2</v>
      </c>
      <c r="R135">
        <v>0</v>
      </c>
      <c r="AA135" t="str">
        <f>IF(E135 &lt; _xlfn.PERCENTILE.INC($E$2:$E$761,0),
    "Ekstrem Rendah",
    IF(E135 &gt; _xlfn.PERCENTILE.INC($E$2:$E$761,1),
        "Ekstrem Tinggi",
        "Normal"
    )
)</f>
        <v>Normal</v>
      </c>
      <c r="AB135" t="str">
        <f>IF(F135 &lt; _xlfn.PERCENTILE.INC($F$2:$F$761,0.001),
    "Ekstrem Rendah",
    IF(F135 &gt; _xlfn.PERCENTILE.INC($F$2:$F$761,0.999),
        "Ekstrem Tinggi",
        "Normal"
    )
)</f>
        <v>Normal</v>
      </c>
    </row>
    <row r="136" spans="1:28" x14ac:dyDescent="0.25">
      <c r="A136" t="s">
        <v>31</v>
      </c>
      <c r="B136" s="2">
        <v>45630</v>
      </c>
      <c r="C136" t="s">
        <v>63</v>
      </c>
      <c r="D136" t="s">
        <v>46</v>
      </c>
      <c r="E136">
        <v>2.1</v>
      </c>
      <c r="F136">
        <v>42</v>
      </c>
      <c r="G136">
        <v>402</v>
      </c>
      <c r="H136">
        <v>307</v>
      </c>
      <c r="I136">
        <v>3</v>
      </c>
      <c r="J136" t="s">
        <v>36</v>
      </c>
      <c r="K136">
        <v>1</v>
      </c>
      <c r="L136" t="s">
        <v>35</v>
      </c>
      <c r="M136">
        <v>17</v>
      </c>
      <c r="N136">
        <v>6</v>
      </c>
      <c r="O136">
        <v>9</v>
      </c>
      <c r="P136">
        <v>5</v>
      </c>
      <c r="Q136">
        <v>2</v>
      </c>
      <c r="R136">
        <v>0</v>
      </c>
      <c r="AA136" t="str">
        <f>IF(E136 &lt; _xlfn.PERCENTILE.INC($E$2:$E$761,0),
    "Ekstrem Rendah",
    IF(E136 &gt; _xlfn.PERCENTILE.INC($E$2:$E$761,1),
        "Ekstrem Tinggi",
        "Normal"
    )
)</f>
        <v>Normal</v>
      </c>
      <c r="AB136" t="str">
        <f>IF(F136 &lt; _xlfn.PERCENTILE.INC($F$2:$F$761,0.001),
    "Ekstrem Rendah",
    IF(F136 &gt; _xlfn.PERCENTILE.INC($F$2:$F$761,0.999),
        "Ekstrem Tinggi",
        "Normal"
    )
)</f>
        <v>Normal</v>
      </c>
    </row>
    <row r="137" spans="1:28" x14ac:dyDescent="0.25">
      <c r="A137" t="s">
        <v>31</v>
      </c>
      <c r="B137" s="2">
        <v>45630</v>
      </c>
      <c r="C137" t="s">
        <v>63</v>
      </c>
      <c r="D137" t="s">
        <v>47</v>
      </c>
      <c r="E137">
        <v>1.6</v>
      </c>
      <c r="F137">
        <v>45</v>
      </c>
      <c r="G137">
        <v>467</v>
      </c>
      <c r="H137">
        <v>402</v>
      </c>
      <c r="I137">
        <v>1</v>
      </c>
      <c r="J137" t="s">
        <v>40</v>
      </c>
      <c r="K137">
        <v>1</v>
      </c>
      <c r="L137" t="s">
        <v>40</v>
      </c>
      <c r="M137">
        <v>6</v>
      </c>
      <c r="N137">
        <v>4</v>
      </c>
      <c r="O137">
        <v>7</v>
      </c>
      <c r="P137">
        <v>5</v>
      </c>
      <c r="Q137">
        <v>1</v>
      </c>
      <c r="R137">
        <v>1</v>
      </c>
      <c r="AA137" t="str">
        <f>IF(E137 &lt; _xlfn.PERCENTILE.INC($E$2:$E$761,0),
    "Ekstrem Rendah",
    IF(E137 &gt; _xlfn.PERCENTILE.INC($E$2:$E$761,1),
        "Ekstrem Tinggi",
        "Normal"
    )
)</f>
        <v>Normal</v>
      </c>
      <c r="AB137" t="str">
        <f>IF(F137 &lt; _xlfn.PERCENTILE.INC($F$2:$F$761,0.001),
    "Ekstrem Rendah",
    IF(F137 &gt; _xlfn.PERCENTILE.INC($F$2:$F$761,0.999),
        "Ekstrem Tinggi",
        "Normal"
    )
)</f>
        <v>Normal</v>
      </c>
    </row>
    <row r="138" spans="1:28" x14ac:dyDescent="0.25">
      <c r="A138" t="s">
        <v>31</v>
      </c>
      <c r="B138" s="2">
        <v>45630</v>
      </c>
      <c r="C138" t="s">
        <v>64</v>
      </c>
      <c r="D138" t="s">
        <v>42</v>
      </c>
      <c r="E138">
        <v>2.1</v>
      </c>
      <c r="F138">
        <v>51</v>
      </c>
      <c r="G138">
        <v>508</v>
      </c>
      <c r="H138">
        <v>425</v>
      </c>
      <c r="I138">
        <v>2</v>
      </c>
      <c r="J138" t="s">
        <v>35</v>
      </c>
      <c r="K138">
        <v>0</v>
      </c>
      <c r="L138" t="s">
        <v>36</v>
      </c>
      <c r="M138">
        <v>14</v>
      </c>
      <c r="N138">
        <v>6</v>
      </c>
      <c r="O138">
        <v>12</v>
      </c>
      <c r="P138">
        <v>13</v>
      </c>
      <c r="Q138">
        <v>1</v>
      </c>
      <c r="R138">
        <v>0</v>
      </c>
      <c r="AA138" t="str">
        <f>IF(E138 &lt; _xlfn.PERCENTILE.INC($E$2:$E$761,0),
    "Ekstrem Rendah",
    IF(E138 &gt; _xlfn.PERCENTILE.INC($E$2:$E$761,1),
        "Ekstrem Tinggi",
        "Normal"
    )
)</f>
        <v>Normal</v>
      </c>
      <c r="AB138" t="str">
        <f>IF(F138 &lt; _xlfn.PERCENTILE.INC($F$2:$F$761,0.001),
    "Ekstrem Rendah",
    IF(F138 &gt; _xlfn.PERCENTILE.INC($F$2:$F$761,0.999),
        "Ekstrem Tinggi",
        "Normal"
    )
)</f>
        <v>Normal</v>
      </c>
    </row>
    <row r="139" spans="1:28" x14ac:dyDescent="0.25">
      <c r="A139" t="s">
        <v>31</v>
      </c>
      <c r="B139" s="2">
        <v>45630</v>
      </c>
      <c r="C139" t="s">
        <v>64</v>
      </c>
      <c r="D139" t="s">
        <v>52</v>
      </c>
      <c r="E139">
        <v>2.4</v>
      </c>
      <c r="F139">
        <v>49</v>
      </c>
      <c r="G139">
        <v>427</v>
      </c>
      <c r="H139">
        <v>350</v>
      </c>
      <c r="I139">
        <v>3</v>
      </c>
      <c r="J139" t="s">
        <v>35</v>
      </c>
      <c r="K139">
        <v>3</v>
      </c>
      <c r="L139" t="s">
        <v>35</v>
      </c>
      <c r="M139">
        <v>20</v>
      </c>
      <c r="N139">
        <v>10</v>
      </c>
      <c r="O139">
        <v>11</v>
      </c>
      <c r="P139">
        <v>10</v>
      </c>
      <c r="Q139">
        <v>2</v>
      </c>
      <c r="R139">
        <v>0</v>
      </c>
      <c r="AA139" t="str">
        <f>IF(E139 &lt; _xlfn.PERCENTILE.INC($E$2:$E$761,0),
    "Ekstrem Rendah",
    IF(E139 &gt; _xlfn.PERCENTILE.INC($E$2:$E$761,1),
        "Ekstrem Tinggi",
        "Normal"
    )
)</f>
        <v>Normal</v>
      </c>
      <c r="AB139" t="str">
        <f>IF(F139 &lt; _xlfn.PERCENTILE.INC($F$2:$F$761,0.001),
    "Ekstrem Rendah",
    IF(F139 &gt; _xlfn.PERCENTILE.INC($F$2:$F$761,0.999),
        "Ekstrem Tinggi",
        "Normal"
    )
)</f>
        <v>Normal</v>
      </c>
    </row>
    <row r="140" spans="1:28" x14ac:dyDescent="0.25">
      <c r="A140" t="s">
        <v>31</v>
      </c>
      <c r="B140" s="2">
        <v>45631</v>
      </c>
      <c r="C140" t="s">
        <v>63</v>
      </c>
      <c r="D140" t="s">
        <v>34</v>
      </c>
      <c r="E140">
        <v>1.1000000000000001</v>
      </c>
      <c r="F140">
        <v>43</v>
      </c>
      <c r="G140">
        <v>419</v>
      </c>
      <c r="H140">
        <v>330</v>
      </c>
      <c r="I140">
        <v>3</v>
      </c>
      <c r="J140" t="s">
        <v>35</v>
      </c>
      <c r="K140">
        <v>1</v>
      </c>
      <c r="L140" t="s">
        <v>35</v>
      </c>
      <c r="M140">
        <v>6</v>
      </c>
      <c r="N140">
        <v>2</v>
      </c>
      <c r="O140">
        <v>7</v>
      </c>
      <c r="P140">
        <v>5</v>
      </c>
      <c r="Q140">
        <v>2</v>
      </c>
      <c r="R140">
        <v>0</v>
      </c>
      <c r="AA140" t="str">
        <f>IF(E140 &lt; _xlfn.PERCENTILE.INC($E$2:$E$761,0),
    "Ekstrem Rendah",
    IF(E140 &gt; _xlfn.PERCENTILE.INC($E$2:$E$761,1),
        "Ekstrem Tinggi",
        "Normal"
    )
)</f>
        <v>Normal</v>
      </c>
      <c r="AB140" t="str">
        <f>IF(F140 &lt; _xlfn.PERCENTILE.INC($F$2:$F$761,0.001),
    "Ekstrem Rendah",
    IF(F140 &gt; _xlfn.PERCENTILE.INC($F$2:$F$761,0.999),
        "Ekstrem Tinggi",
        "Normal"
    )
)</f>
        <v>Normal</v>
      </c>
    </row>
    <row r="141" spans="1:28" x14ac:dyDescent="0.25">
      <c r="A141" t="s">
        <v>31</v>
      </c>
      <c r="B141" s="2">
        <v>45631</v>
      </c>
      <c r="C141" t="s">
        <v>64</v>
      </c>
      <c r="D141" t="s">
        <v>49</v>
      </c>
      <c r="E141">
        <v>3.5</v>
      </c>
      <c r="F141">
        <v>35</v>
      </c>
      <c r="G141">
        <v>290</v>
      </c>
      <c r="H141">
        <v>194</v>
      </c>
      <c r="I141">
        <v>1</v>
      </c>
      <c r="J141" t="s">
        <v>35</v>
      </c>
      <c r="K141">
        <v>1</v>
      </c>
      <c r="L141" t="s">
        <v>35</v>
      </c>
      <c r="M141">
        <v>21</v>
      </c>
      <c r="N141">
        <v>8</v>
      </c>
      <c r="O141">
        <v>15</v>
      </c>
      <c r="P141">
        <v>5</v>
      </c>
      <c r="Q141">
        <v>2</v>
      </c>
      <c r="R141">
        <v>0</v>
      </c>
      <c r="AA141" t="str">
        <f>IF(E141 &lt; _xlfn.PERCENTILE.INC($E$2:$E$761,0),
    "Ekstrem Rendah",
    IF(E141 &gt; _xlfn.PERCENTILE.INC($E$2:$E$761,1),
        "Ekstrem Tinggi",
        "Normal"
    )
)</f>
        <v>Normal</v>
      </c>
      <c r="AB141" t="str">
        <f>IF(F141 &lt; _xlfn.PERCENTILE.INC($F$2:$F$761,0.001),
    "Ekstrem Rendah",
    IF(F141 &gt; _xlfn.PERCENTILE.INC($F$2:$F$761,0.999),
        "Ekstrem Tinggi",
        "Normal"
    )
)</f>
        <v>Normal</v>
      </c>
    </row>
    <row r="142" spans="1:28" x14ac:dyDescent="0.25">
      <c r="A142" t="s">
        <v>31</v>
      </c>
      <c r="B142" s="2">
        <v>45633</v>
      </c>
      <c r="C142" t="s">
        <v>41</v>
      </c>
      <c r="D142" t="s">
        <v>52</v>
      </c>
      <c r="E142">
        <v>2.2999999999999998</v>
      </c>
      <c r="F142">
        <v>47</v>
      </c>
      <c r="G142">
        <v>462</v>
      </c>
      <c r="H142">
        <v>383</v>
      </c>
      <c r="I142">
        <v>1</v>
      </c>
      <c r="J142" t="s">
        <v>35</v>
      </c>
      <c r="K142">
        <v>1</v>
      </c>
      <c r="L142" t="s">
        <v>35</v>
      </c>
      <c r="M142">
        <v>18</v>
      </c>
      <c r="N142">
        <v>5</v>
      </c>
      <c r="O142">
        <v>18</v>
      </c>
      <c r="P142">
        <v>14</v>
      </c>
      <c r="Q142">
        <v>1</v>
      </c>
      <c r="R142">
        <v>0</v>
      </c>
      <c r="AA142" t="str">
        <f>IF(E142 &lt; _xlfn.PERCENTILE.INC($E$2:$E$761,0),
    "Ekstrem Rendah",
    IF(E142 &gt; _xlfn.PERCENTILE.INC($E$2:$E$761,1),
        "Ekstrem Tinggi",
        "Normal"
    )
)</f>
        <v>Normal</v>
      </c>
      <c r="AB142" t="str">
        <f>IF(F142 &lt; _xlfn.PERCENTILE.INC($F$2:$F$761,0.001),
    "Ekstrem Rendah",
    IF(F142 &gt; _xlfn.PERCENTILE.INC($F$2:$F$761,0.999),
        "Ekstrem Tinggi",
        "Normal"
    )
)</f>
        <v>Normal</v>
      </c>
    </row>
    <row r="143" spans="1:28" x14ac:dyDescent="0.25">
      <c r="A143" t="s">
        <v>31</v>
      </c>
      <c r="B143" s="2">
        <v>45633</v>
      </c>
      <c r="C143" t="s">
        <v>41</v>
      </c>
      <c r="D143" t="s">
        <v>54</v>
      </c>
      <c r="E143">
        <v>1.2</v>
      </c>
      <c r="F143">
        <v>43</v>
      </c>
      <c r="G143">
        <v>427</v>
      </c>
      <c r="H143">
        <v>331</v>
      </c>
      <c r="I143">
        <v>4</v>
      </c>
      <c r="J143" t="s">
        <v>35</v>
      </c>
      <c r="K143">
        <v>2</v>
      </c>
      <c r="L143" t="s">
        <v>36</v>
      </c>
      <c r="M143">
        <v>11</v>
      </c>
      <c r="N143">
        <v>8</v>
      </c>
      <c r="O143">
        <v>10</v>
      </c>
      <c r="P143">
        <v>3</v>
      </c>
      <c r="Q143">
        <v>3</v>
      </c>
      <c r="R143">
        <v>0</v>
      </c>
      <c r="AA143" t="str">
        <f>IF(E143 &lt; _xlfn.PERCENTILE.INC($E$2:$E$761,0),
    "Ekstrem Rendah",
    IF(E143 &gt; _xlfn.PERCENTILE.INC($E$2:$E$761,1),
        "Ekstrem Tinggi",
        "Normal"
    )
)</f>
        <v>Normal</v>
      </c>
      <c r="AB143" t="str">
        <f>IF(F143 &lt; _xlfn.PERCENTILE.INC($F$2:$F$761,0.001),
    "Ekstrem Rendah",
    IF(F143 &gt; _xlfn.PERCENTILE.INC($F$2:$F$761,0.999),
        "Ekstrem Tinggi",
        "Normal"
    )
)</f>
        <v>Normal</v>
      </c>
    </row>
    <row r="144" spans="1:28" x14ac:dyDescent="0.25">
      <c r="A144" t="s">
        <v>31</v>
      </c>
      <c r="B144" s="2">
        <v>45633</v>
      </c>
      <c r="C144" t="s">
        <v>41</v>
      </c>
      <c r="D144" t="s">
        <v>55</v>
      </c>
      <c r="E144">
        <v>1.3</v>
      </c>
      <c r="F144">
        <v>32</v>
      </c>
      <c r="G144">
        <v>364</v>
      </c>
      <c r="H144">
        <v>276</v>
      </c>
      <c r="I144">
        <v>2</v>
      </c>
      <c r="J144" t="s">
        <v>36</v>
      </c>
      <c r="K144">
        <v>1</v>
      </c>
      <c r="L144" t="s">
        <v>36</v>
      </c>
      <c r="M144">
        <v>12</v>
      </c>
      <c r="N144">
        <v>3</v>
      </c>
      <c r="O144">
        <v>4</v>
      </c>
      <c r="P144">
        <v>6</v>
      </c>
      <c r="Q144">
        <v>1</v>
      </c>
      <c r="R144">
        <v>0</v>
      </c>
      <c r="AA144" t="str">
        <f>IF(E144 &lt; _xlfn.PERCENTILE.INC($E$2:$E$761,0),
    "Ekstrem Rendah",
    IF(E144 &gt; _xlfn.PERCENTILE.INC($E$2:$E$761,1),
        "Ekstrem Tinggi",
        "Normal"
    )
)</f>
        <v>Normal</v>
      </c>
      <c r="AB144" t="str">
        <f>IF(F144 &lt; _xlfn.PERCENTILE.INC($F$2:$F$761,0.001),
    "Ekstrem Rendah",
    IF(F144 &gt; _xlfn.PERCENTILE.INC($F$2:$F$761,0.999),
        "Ekstrem Tinggi",
        "Normal"
    )
)</f>
        <v>Normal</v>
      </c>
    </row>
    <row r="145" spans="1:28" x14ac:dyDescent="0.25">
      <c r="A145" t="s">
        <v>31</v>
      </c>
      <c r="B145" s="2">
        <v>45633</v>
      </c>
      <c r="C145" t="s">
        <v>50</v>
      </c>
      <c r="D145" t="s">
        <v>33</v>
      </c>
      <c r="E145">
        <v>1.6</v>
      </c>
      <c r="F145">
        <v>71</v>
      </c>
      <c r="G145">
        <v>642</v>
      </c>
      <c r="H145">
        <v>548</v>
      </c>
      <c r="I145">
        <v>2</v>
      </c>
      <c r="J145" t="s">
        <v>40</v>
      </c>
      <c r="K145">
        <v>1</v>
      </c>
      <c r="L145" t="s">
        <v>36</v>
      </c>
      <c r="M145">
        <v>17</v>
      </c>
      <c r="N145">
        <v>7</v>
      </c>
      <c r="O145">
        <v>10</v>
      </c>
      <c r="P145">
        <v>5</v>
      </c>
      <c r="Q145">
        <v>0</v>
      </c>
      <c r="R145">
        <v>0</v>
      </c>
      <c r="AA145" t="str">
        <f>IF(E145 &lt; _xlfn.PERCENTILE.INC($E$2:$E$761,0),
    "Ekstrem Rendah",
    IF(E145 &gt; _xlfn.PERCENTILE.INC($E$2:$E$761,1),
        "Ekstrem Tinggi",
        "Normal"
    )
)</f>
        <v>Normal</v>
      </c>
      <c r="AB145" t="str">
        <f>IF(F145 &lt; _xlfn.PERCENTILE.INC($F$2:$F$761,0.001),
    "Ekstrem Rendah",
    IF(F145 &gt; _xlfn.PERCENTILE.INC($F$2:$F$761,0.999),
        "Ekstrem Tinggi",
        "Normal"
    )
)</f>
        <v>Normal</v>
      </c>
    </row>
    <row r="146" spans="1:28" x14ac:dyDescent="0.25">
      <c r="A146" t="s">
        <v>31</v>
      </c>
      <c r="B146" s="2">
        <v>45634</v>
      </c>
      <c r="C146" t="s">
        <v>53</v>
      </c>
      <c r="D146" t="s">
        <v>34</v>
      </c>
      <c r="E146">
        <v>0.2</v>
      </c>
      <c r="F146">
        <v>34</v>
      </c>
      <c r="G146">
        <v>328</v>
      </c>
      <c r="H146">
        <v>233</v>
      </c>
      <c r="I146">
        <v>1</v>
      </c>
      <c r="J146" t="s">
        <v>36</v>
      </c>
      <c r="K146">
        <v>1</v>
      </c>
      <c r="L146" t="s">
        <v>35</v>
      </c>
      <c r="M146">
        <v>2</v>
      </c>
      <c r="N146">
        <v>2</v>
      </c>
      <c r="O146">
        <v>10</v>
      </c>
      <c r="P146">
        <v>0</v>
      </c>
      <c r="Q146">
        <v>4</v>
      </c>
      <c r="R146">
        <v>0</v>
      </c>
      <c r="AA146" t="str">
        <f>IF(E146 &lt; _xlfn.PERCENTILE.INC($E$2:$E$761,0),
    "Ekstrem Rendah",
    IF(E146 &gt; _xlfn.PERCENTILE.INC($E$2:$E$761,1),
        "Ekstrem Tinggi",
        "Normal"
    )
)</f>
        <v>Normal</v>
      </c>
      <c r="AB146" t="str">
        <f>IF(F146 &lt; _xlfn.PERCENTILE.INC($F$2:$F$761,0.001),
    "Ekstrem Rendah",
    IF(F146 &gt; _xlfn.PERCENTILE.INC($F$2:$F$761,0.999),
        "Ekstrem Tinggi",
        "Normal"
    )
)</f>
        <v>Normal</v>
      </c>
    </row>
    <row r="147" spans="1:28" x14ac:dyDescent="0.25">
      <c r="A147" t="s">
        <v>31</v>
      </c>
      <c r="B147" s="2">
        <v>45634</v>
      </c>
      <c r="C147" t="s">
        <v>53</v>
      </c>
      <c r="D147" t="s">
        <v>38</v>
      </c>
      <c r="E147">
        <v>1.3</v>
      </c>
      <c r="F147">
        <v>44</v>
      </c>
      <c r="G147">
        <v>377</v>
      </c>
      <c r="H147">
        <v>268</v>
      </c>
      <c r="I147">
        <v>1</v>
      </c>
      <c r="J147" t="s">
        <v>40</v>
      </c>
      <c r="K147">
        <v>1</v>
      </c>
      <c r="L147" t="s">
        <v>35</v>
      </c>
      <c r="M147">
        <v>18</v>
      </c>
      <c r="N147">
        <v>5</v>
      </c>
      <c r="O147">
        <v>9</v>
      </c>
      <c r="P147">
        <v>6</v>
      </c>
      <c r="Q147">
        <v>2</v>
      </c>
      <c r="R147">
        <v>0</v>
      </c>
      <c r="AA147" t="str">
        <f>IF(E147 &lt; _xlfn.PERCENTILE.INC($E$2:$E$761,0),
    "Ekstrem Rendah",
    IF(E147 &gt; _xlfn.PERCENTILE.INC($E$2:$E$761,1),
        "Ekstrem Tinggi",
        "Normal"
    )
)</f>
        <v>Normal</v>
      </c>
      <c r="AB147" t="str">
        <f>IF(F147 &lt; _xlfn.PERCENTILE.INC($F$2:$F$761,0.001),
    "Ekstrem Rendah",
    IF(F147 &gt; _xlfn.PERCENTILE.INC($F$2:$F$761,0.999),
        "Ekstrem Tinggi",
        "Normal"
    )
)</f>
        <v>Normal</v>
      </c>
    </row>
    <row r="148" spans="1:28" x14ac:dyDescent="0.25">
      <c r="A148" t="s">
        <v>31</v>
      </c>
      <c r="B148" s="2">
        <v>45634</v>
      </c>
      <c r="C148" t="s">
        <v>53</v>
      </c>
      <c r="D148" t="s">
        <v>59</v>
      </c>
      <c r="E148">
        <v>1.3</v>
      </c>
      <c r="F148">
        <v>56</v>
      </c>
      <c r="G148">
        <v>570</v>
      </c>
      <c r="H148">
        <v>472</v>
      </c>
      <c r="I148">
        <v>2</v>
      </c>
      <c r="J148" t="s">
        <v>36</v>
      </c>
      <c r="K148">
        <v>0</v>
      </c>
      <c r="L148" t="s">
        <v>40</v>
      </c>
      <c r="M148">
        <v>10</v>
      </c>
      <c r="N148">
        <v>3</v>
      </c>
      <c r="O148">
        <v>9</v>
      </c>
      <c r="P148">
        <v>5</v>
      </c>
      <c r="Q148">
        <v>1</v>
      </c>
      <c r="R148">
        <v>0</v>
      </c>
      <c r="AA148" t="str">
        <f>IF(E148 &lt; _xlfn.PERCENTILE.INC($E$2:$E$761,0),
    "Ekstrem Rendah",
    IF(E148 &gt; _xlfn.PERCENTILE.INC($E$2:$E$761,1),
        "Ekstrem Tinggi",
        "Normal"
    )
)</f>
        <v>Normal</v>
      </c>
      <c r="AB148" t="str">
        <f>IF(F148 &lt; _xlfn.PERCENTILE.INC($F$2:$F$761,0.001),
    "Ekstrem Rendah",
    IF(F148 &gt; _xlfn.PERCENTILE.INC($F$2:$F$761,0.999),
        "Ekstrem Tinggi",
        "Normal"
    )
)</f>
        <v>Normal</v>
      </c>
    </row>
    <row r="149" spans="1:28" x14ac:dyDescent="0.25">
      <c r="A149" t="s">
        <v>31</v>
      </c>
      <c r="B149" s="2">
        <v>45634</v>
      </c>
      <c r="C149" t="s">
        <v>56</v>
      </c>
      <c r="D149" t="s">
        <v>60</v>
      </c>
      <c r="E149">
        <v>2.8</v>
      </c>
      <c r="F149">
        <v>39</v>
      </c>
      <c r="G149">
        <v>355</v>
      </c>
      <c r="H149">
        <v>286</v>
      </c>
      <c r="I149">
        <v>3</v>
      </c>
      <c r="J149" t="s">
        <v>40</v>
      </c>
      <c r="K149">
        <v>2</v>
      </c>
      <c r="L149" t="s">
        <v>35</v>
      </c>
      <c r="M149">
        <v>13</v>
      </c>
      <c r="N149">
        <v>5</v>
      </c>
      <c r="O149">
        <v>17</v>
      </c>
      <c r="P149">
        <v>5</v>
      </c>
      <c r="Q149">
        <v>2</v>
      </c>
      <c r="R149">
        <v>0</v>
      </c>
      <c r="AA149" t="str">
        <f>IF(E149 &lt; _xlfn.PERCENTILE.INC($E$2:$E$761,0),
    "Ekstrem Rendah",
    IF(E149 &gt; _xlfn.PERCENTILE.INC($E$2:$E$761,1),
        "Ekstrem Tinggi",
        "Normal"
    )
)</f>
        <v>Normal</v>
      </c>
      <c r="AB149" t="str">
        <f>IF(F149 &lt; _xlfn.PERCENTILE.INC($F$2:$F$761,0.001),
    "Ekstrem Rendah",
    IF(F149 &gt; _xlfn.PERCENTILE.INC($F$2:$F$761,0.999),
        "Ekstrem Tinggi",
        "Normal"
    )
)</f>
        <v>Normal</v>
      </c>
    </row>
    <row r="150" spans="1:28" x14ac:dyDescent="0.25">
      <c r="A150" t="s">
        <v>31</v>
      </c>
      <c r="B150" s="2">
        <v>45635</v>
      </c>
      <c r="C150" t="s">
        <v>32</v>
      </c>
      <c r="D150" t="s">
        <v>51</v>
      </c>
      <c r="E150">
        <v>1</v>
      </c>
      <c r="F150">
        <v>54</v>
      </c>
      <c r="G150">
        <v>480</v>
      </c>
      <c r="H150">
        <v>375</v>
      </c>
      <c r="I150">
        <v>2</v>
      </c>
      <c r="J150" t="s">
        <v>35</v>
      </c>
      <c r="K150">
        <v>0</v>
      </c>
      <c r="L150" t="s">
        <v>36</v>
      </c>
      <c r="M150">
        <v>19</v>
      </c>
      <c r="N150">
        <v>4</v>
      </c>
      <c r="O150">
        <v>12</v>
      </c>
      <c r="P150">
        <v>11</v>
      </c>
      <c r="Q150">
        <v>5</v>
      </c>
      <c r="R150">
        <v>0</v>
      </c>
      <c r="AA150" t="str">
        <f>IF(E150 &lt; _xlfn.PERCENTILE.INC($E$2:$E$761,0),
    "Ekstrem Rendah",
    IF(E150 &gt; _xlfn.PERCENTILE.INC($E$2:$E$761,1),
        "Ekstrem Tinggi",
        "Normal"
    )
)</f>
        <v>Normal</v>
      </c>
      <c r="AB150" t="str">
        <f>IF(F150 &lt; _xlfn.PERCENTILE.INC($F$2:$F$761,0.001),
    "Ekstrem Rendah",
    IF(F150 &gt; _xlfn.PERCENTILE.INC($F$2:$F$761,0.999),
        "Ekstrem Tinggi",
        "Normal"
    )
)</f>
        <v>Normal</v>
      </c>
    </row>
    <row r="151" spans="1:28" x14ac:dyDescent="0.25">
      <c r="A151" t="s">
        <v>31</v>
      </c>
      <c r="B151" s="2">
        <v>45640</v>
      </c>
      <c r="C151" t="s">
        <v>41</v>
      </c>
      <c r="D151" t="s">
        <v>42</v>
      </c>
      <c r="E151">
        <v>1.2</v>
      </c>
      <c r="F151">
        <v>76</v>
      </c>
      <c r="G151">
        <v>746</v>
      </c>
      <c r="H151">
        <v>666</v>
      </c>
      <c r="I151">
        <v>0</v>
      </c>
      <c r="J151" t="s">
        <v>36</v>
      </c>
      <c r="K151">
        <v>0</v>
      </c>
      <c r="L151" t="s">
        <v>36</v>
      </c>
      <c r="M151">
        <v>13</v>
      </c>
      <c r="N151">
        <v>5</v>
      </c>
      <c r="O151">
        <v>6</v>
      </c>
      <c r="P151">
        <v>8</v>
      </c>
      <c r="Q151">
        <v>0</v>
      </c>
      <c r="R151">
        <v>0</v>
      </c>
      <c r="AA151" t="str">
        <f>IF(E151 &lt; _xlfn.PERCENTILE.INC($E$2:$E$761,0),
    "Ekstrem Rendah",
    IF(E151 &gt; _xlfn.PERCENTILE.INC($E$2:$E$761,1),
        "Ekstrem Tinggi",
        "Normal"
    )
)</f>
        <v>Normal</v>
      </c>
      <c r="AB151" t="str">
        <f>IF(F151 &lt; _xlfn.PERCENTILE.INC($F$2:$F$761,0.001),
    "Ekstrem Rendah",
    IF(F151 &gt; _xlfn.PERCENTILE.INC($F$2:$F$761,0.999),
        "Ekstrem Tinggi",
        "Normal"
    )
)</f>
        <v>Normal</v>
      </c>
    </row>
    <row r="152" spans="1:28" x14ac:dyDescent="0.25">
      <c r="A152" t="s">
        <v>31</v>
      </c>
      <c r="B152" s="2">
        <v>45640</v>
      </c>
      <c r="C152" t="s">
        <v>41</v>
      </c>
      <c r="D152" t="s">
        <v>39</v>
      </c>
      <c r="E152">
        <v>2.1</v>
      </c>
      <c r="F152">
        <v>61</v>
      </c>
      <c r="G152">
        <v>586</v>
      </c>
      <c r="H152">
        <v>498</v>
      </c>
      <c r="I152">
        <v>2</v>
      </c>
      <c r="J152" t="s">
        <v>36</v>
      </c>
      <c r="K152">
        <v>0</v>
      </c>
      <c r="L152" t="s">
        <v>40</v>
      </c>
      <c r="M152">
        <v>16</v>
      </c>
      <c r="N152">
        <v>4</v>
      </c>
      <c r="O152">
        <v>10</v>
      </c>
      <c r="P152">
        <v>5</v>
      </c>
      <c r="Q152">
        <v>3</v>
      </c>
      <c r="R152">
        <v>1</v>
      </c>
      <c r="AA152" t="str">
        <f>IF(E152 &lt; _xlfn.PERCENTILE.INC($E$2:$E$761,0),
    "Ekstrem Rendah",
    IF(E152 &gt; _xlfn.PERCENTILE.INC($E$2:$E$761,1),
        "Ekstrem Tinggi",
        "Normal"
    )
)</f>
        <v>Normal</v>
      </c>
      <c r="AB152" t="str">
        <f>IF(F152 &lt; _xlfn.PERCENTILE.INC($F$2:$F$761,0.001),
    "Ekstrem Rendah",
    IF(F152 &gt; _xlfn.PERCENTILE.INC($F$2:$F$761,0.999),
        "Ekstrem Tinggi",
        "Normal"
    )
)</f>
        <v>Normal</v>
      </c>
    </row>
    <row r="153" spans="1:28" x14ac:dyDescent="0.25">
      <c r="A153" t="s">
        <v>31</v>
      </c>
      <c r="B153" s="2">
        <v>45640</v>
      </c>
      <c r="C153" t="s">
        <v>41</v>
      </c>
      <c r="D153" t="s">
        <v>46</v>
      </c>
      <c r="E153">
        <v>3.8</v>
      </c>
      <c r="F153">
        <v>59</v>
      </c>
      <c r="G153">
        <v>668</v>
      </c>
      <c r="H153">
        <v>578</v>
      </c>
      <c r="I153">
        <v>4</v>
      </c>
      <c r="J153" t="s">
        <v>35</v>
      </c>
      <c r="K153">
        <v>1</v>
      </c>
      <c r="L153" t="s">
        <v>35</v>
      </c>
      <c r="M153">
        <v>27</v>
      </c>
      <c r="N153">
        <v>11</v>
      </c>
      <c r="O153">
        <v>7</v>
      </c>
      <c r="P153">
        <v>5</v>
      </c>
      <c r="Q153">
        <v>3</v>
      </c>
      <c r="R153">
        <v>0</v>
      </c>
      <c r="AA153" t="str">
        <f>IF(E153 &lt; _xlfn.PERCENTILE.INC($E$2:$E$761,0),
    "Ekstrem Rendah",
    IF(E153 &gt; _xlfn.PERCENTILE.INC($E$2:$E$761,1),
        "Ekstrem Tinggi",
        "Normal"
    )
)</f>
        <v>Normal</v>
      </c>
      <c r="AB153" t="str">
        <f>IF(F153 &lt; _xlfn.PERCENTILE.INC($F$2:$F$761,0.001),
    "Ekstrem Rendah",
    IF(F153 &gt; _xlfn.PERCENTILE.INC($F$2:$F$761,0.999),
        "Ekstrem Tinggi",
        "Normal"
    )
)</f>
        <v>Normal</v>
      </c>
    </row>
    <row r="154" spans="1:28" x14ac:dyDescent="0.25">
      <c r="A154" t="s">
        <v>31</v>
      </c>
      <c r="B154" s="2">
        <v>45640</v>
      </c>
      <c r="C154" t="s">
        <v>41</v>
      </c>
      <c r="D154" t="s">
        <v>43</v>
      </c>
      <c r="E154">
        <v>1.3</v>
      </c>
      <c r="F154">
        <v>54</v>
      </c>
      <c r="G154">
        <v>549</v>
      </c>
      <c r="H154">
        <v>443</v>
      </c>
      <c r="I154">
        <v>1</v>
      </c>
      <c r="J154" t="s">
        <v>40</v>
      </c>
      <c r="K154">
        <v>0</v>
      </c>
      <c r="L154" t="s">
        <v>40</v>
      </c>
      <c r="M154">
        <v>16</v>
      </c>
      <c r="N154">
        <v>6</v>
      </c>
      <c r="O154">
        <v>13</v>
      </c>
      <c r="P154">
        <v>7</v>
      </c>
      <c r="Q154">
        <v>0</v>
      </c>
      <c r="R154">
        <v>1</v>
      </c>
      <c r="AA154" t="str">
        <f>IF(E154 &lt; _xlfn.PERCENTILE.INC($E$2:$E$761,0),
    "Ekstrem Rendah",
    IF(E154 &gt; _xlfn.PERCENTILE.INC($E$2:$E$761,1),
        "Ekstrem Tinggi",
        "Normal"
    )
)</f>
        <v>Normal</v>
      </c>
      <c r="AB154" t="str">
        <f>IF(F154 &lt; _xlfn.PERCENTILE.INC($F$2:$F$761,0.001),
    "Ekstrem Rendah",
    IF(F154 &gt; _xlfn.PERCENTILE.INC($F$2:$F$761,0.999),
        "Ekstrem Tinggi",
        "Normal"
    )
)</f>
        <v>Normal</v>
      </c>
    </row>
    <row r="155" spans="1:28" x14ac:dyDescent="0.25">
      <c r="A155" t="s">
        <v>31</v>
      </c>
      <c r="B155" s="2">
        <v>45640</v>
      </c>
      <c r="C155" t="s">
        <v>50</v>
      </c>
      <c r="D155" t="s">
        <v>48</v>
      </c>
      <c r="E155">
        <v>1.7</v>
      </c>
      <c r="F155">
        <v>50</v>
      </c>
      <c r="G155">
        <v>501</v>
      </c>
      <c r="H155">
        <v>441</v>
      </c>
      <c r="I155">
        <v>2</v>
      </c>
      <c r="J155" t="s">
        <v>35</v>
      </c>
      <c r="K155">
        <v>0</v>
      </c>
      <c r="L155" t="s">
        <v>36</v>
      </c>
      <c r="M155">
        <v>17</v>
      </c>
      <c r="N155">
        <v>6</v>
      </c>
      <c r="O155">
        <v>12</v>
      </c>
      <c r="P155">
        <v>4</v>
      </c>
      <c r="Q155">
        <v>0</v>
      </c>
      <c r="R155">
        <v>0</v>
      </c>
      <c r="AA155" t="str">
        <f>IF(E155 &lt; _xlfn.PERCENTILE.INC($E$2:$E$761,0),
    "Ekstrem Rendah",
    IF(E155 &gt; _xlfn.PERCENTILE.INC($E$2:$E$761,1),
        "Ekstrem Tinggi",
        "Normal"
    )
)</f>
        <v>Normal</v>
      </c>
      <c r="AB155" t="str">
        <f>IF(F155 &lt; _xlfn.PERCENTILE.INC($F$2:$F$761,0.001),
    "Ekstrem Rendah",
    IF(F155 &gt; _xlfn.PERCENTILE.INC($F$2:$F$761,0.999),
        "Ekstrem Tinggi",
        "Normal"
    )
)</f>
        <v>Normal</v>
      </c>
    </row>
    <row r="156" spans="1:28" x14ac:dyDescent="0.25">
      <c r="A156" t="s">
        <v>31</v>
      </c>
      <c r="B156" s="2">
        <v>45641</v>
      </c>
      <c r="C156" t="s">
        <v>53</v>
      </c>
      <c r="D156" t="s">
        <v>45</v>
      </c>
      <c r="E156">
        <v>1</v>
      </c>
      <c r="F156">
        <v>64</v>
      </c>
      <c r="G156">
        <v>613</v>
      </c>
      <c r="H156">
        <v>528</v>
      </c>
      <c r="I156">
        <v>1</v>
      </c>
      <c r="J156" t="s">
        <v>40</v>
      </c>
      <c r="K156">
        <v>0</v>
      </c>
      <c r="L156" t="s">
        <v>40</v>
      </c>
      <c r="M156">
        <v>17</v>
      </c>
      <c r="N156">
        <v>5</v>
      </c>
      <c r="O156">
        <v>11</v>
      </c>
      <c r="P156">
        <v>8</v>
      </c>
      <c r="Q156">
        <v>1</v>
      </c>
      <c r="R156">
        <v>0</v>
      </c>
      <c r="AA156" t="str">
        <f>IF(E156 &lt; _xlfn.PERCENTILE.INC($E$2:$E$761,0),
    "Ekstrem Rendah",
    IF(E156 &gt; _xlfn.PERCENTILE.INC($E$2:$E$761,1),
        "Ekstrem Tinggi",
        "Normal"
    )
)</f>
        <v>Normal</v>
      </c>
      <c r="AB156" t="str">
        <f>IF(F156 &lt; _xlfn.PERCENTILE.INC($F$2:$F$761,0.001),
    "Ekstrem Rendah",
    IF(F156 &gt; _xlfn.PERCENTILE.INC($F$2:$F$761,0.999),
        "Ekstrem Tinggi",
        "Normal"
    )
)</f>
        <v>Normal</v>
      </c>
    </row>
    <row r="157" spans="1:28" x14ac:dyDescent="0.25">
      <c r="A157" t="s">
        <v>31</v>
      </c>
      <c r="B157" s="2">
        <v>45641</v>
      </c>
      <c r="C157" t="s">
        <v>56</v>
      </c>
      <c r="D157" t="s">
        <v>58</v>
      </c>
      <c r="E157">
        <v>0.9</v>
      </c>
      <c r="F157">
        <v>52</v>
      </c>
      <c r="G157">
        <v>538</v>
      </c>
      <c r="H157">
        <v>453</v>
      </c>
      <c r="I157">
        <v>1</v>
      </c>
      <c r="J157" t="s">
        <v>40</v>
      </c>
      <c r="K157">
        <v>1</v>
      </c>
      <c r="L157" t="s">
        <v>35</v>
      </c>
      <c r="M157">
        <v>10</v>
      </c>
      <c r="N157">
        <v>3</v>
      </c>
      <c r="O157">
        <v>5</v>
      </c>
      <c r="P157">
        <v>8</v>
      </c>
      <c r="Q157">
        <v>1</v>
      </c>
      <c r="R157">
        <v>0</v>
      </c>
      <c r="AA157" t="str">
        <f>IF(E157 &lt; _xlfn.PERCENTILE.INC($E$2:$E$761,0),
    "Ekstrem Rendah",
    IF(E157 &gt; _xlfn.PERCENTILE.INC($E$2:$E$761,1),
        "Ekstrem Tinggi",
        "Normal"
    )
)</f>
        <v>Normal</v>
      </c>
      <c r="AB157" t="str">
        <f>IF(F157 &lt; _xlfn.PERCENTILE.INC($F$2:$F$761,0.001),
    "Ekstrem Rendah",
    IF(F157 &gt; _xlfn.PERCENTILE.INC($F$2:$F$761,0.999),
        "Ekstrem Tinggi",
        "Normal"
    )
)</f>
        <v>Normal</v>
      </c>
    </row>
    <row r="158" spans="1:28" x14ac:dyDescent="0.25">
      <c r="A158" t="s">
        <v>31</v>
      </c>
      <c r="B158" s="2">
        <v>45641</v>
      </c>
      <c r="C158" t="s">
        <v>65</v>
      </c>
      <c r="D158" t="s">
        <v>57</v>
      </c>
      <c r="E158">
        <v>2.2000000000000002</v>
      </c>
      <c r="F158">
        <v>62</v>
      </c>
      <c r="G158">
        <v>585</v>
      </c>
      <c r="H158">
        <v>483</v>
      </c>
      <c r="I158">
        <v>2</v>
      </c>
      <c r="J158" t="s">
        <v>35</v>
      </c>
      <c r="K158">
        <v>1</v>
      </c>
      <c r="L158" t="s">
        <v>35</v>
      </c>
      <c r="M158">
        <v>26</v>
      </c>
      <c r="N158">
        <v>8</v>
      </c>
      <c r="O158">
        <v>11</v>
      </c>
      <c r="P158">
        <v>8</v>
      </c>
      <c r="Q158">
        <v>0</v>
      </c>
      <c r="R158">
        <v>1</v>
      </c>
      <c r="AA158" t="str">
        <f>IF(E158 &lt; _xlfn.PERCENTILE.INC($E$2:$E$761,0),
    "Ekstrem Rendah",
    IF(E158 &gt; _xlfn.PERCENTILE.INC($E$2:$E$761,1),
        "Ekstrem Tinggi",
        "Normal"
    )
)</f>
        <v>Normal</v>
      </c>
      <c r="AB158" t="str">
        <f>IF(F158 &lt; _xlfn.PERCENTILE.INC($F$2:$F$761,0.001),
    "Ekstrem Rendah",
    IF(F158 &gt; _xlfn.PERCENTILE.INC($F$2:$F$761,0.999),
        "Ekstrem Tinggi",
        "Normal"
    )
)</f>
        <v>Normal</v>
      </c>
    </row>
    <row r="159" spans="1:28" x14ac:dyDescent="0.25">
      <c r="A159" t="s">
        <v>31</v>
      </c>
      <c r="B159" s="2">
        <v>45641</v>
      </c>
      <c r="C159" t="s">
        <v>65</v>
      </c>
      <c r="D159" t="s">
        <v>47</v>
      </c>
      <c r="E159">
        <v>0.8</v>
      </c>
      <c r="F159">
        <v>42</v>
      </c>
      <c r="G159">
        <v>458</v>
      </c>
      <c r="H159">
        <v>392</v>
      </c>
      <c r="I159">
        <v>0</v>
      </c>
      <c r="J159" t="s">
        <v>40</v>
      </c>
      <c r="K159">
        <v>0</v>
      </c>
      <c r="L159" t="s">
        <v>40</v>
      </c>
      <c r="M159">
        <v>9</v>
      </c>
      <c r="N159">
        <v>3</v>
      </c>
      <c r="O159">
        <v>8</v>
      </c>
      <c r="P159">
        <v>2</v>
      </c>
      <c r="Q159">
        <v>1</v>
      </c>
      <c r="R159">
        <v>0</v>
      </c>
      <c r="AA159" t="str">
        <f>IF(E159 &lt; _xlfn.PERCENTILE.INC($E$2:$E$761,0),
    "Ekstrem Rendah",
    IF(E159 &gt; _xlfn.PERCENTILE.INC($E$2:$E$761,1),
        "Ekstrem Tinggi",
        "Normal"
    )
)</f>
        <v>Normal</v>
      </c>
      <c r="AB159" t="str">
        <f>IF(F159 &lt; _xlfn.PERCENTILE.INC($F$2:$F$761,0.001),
    "Ekstrem Rendah",
    IF(F159 &gt; _xlfn.PERCENTILE.INC($F$2:$F$761,0.999),
        "Ekstrem Tinggi",
        "Normal"
    )
)</f>
        <v>Normal</v>
      </c>
    </row>
    <row r="160" spans="1:28" x14ac:dyDescent="0.25">
      <c r="A160" t="s">
        <v>31</v>
      </c>
      <c r="B160" s="2">
        <v>45642</v>
      </c>
      <c r="C160" t="s">
        <v>32</v>
      </c>
      <c r="D160" t="s">
        <v>49</v>
      </c>
      <c r="E160">
        <v>1.9</v>
      </c>
      <c r="F160">
        <v>52</v>
      </c>
      <c r="G160">
        <v>491</v>
      </c>
      <c r="H160">
        <v>362</v>
      </c>
      <c r="I160">
        <v>1</v>
      </c>
      <c r="J160" t="s">
        <v>36</v>
      </c>
      <c r="K160">
        <v>0</v>
      </c>
      <c r="L160" t="s">
        <v>36</v>
      </c>
      <c r="M160">
        <v>29</v>
      </c>
      <c r="N160">
        <v>9</v>
      </c>
      <c r="O160">
        <v>6</v>
      </c>
      <c r="P160">
        <v>12</v>
      </c>
      <c r="Q160">
        <v>0</v>
      </c>
      <c r="R160">
        <v>0</v>
      </c>
      <c r="AA160" t="str">
        <f>IF(E160 &lt; _xlfn.PERCENTILE.INC($E$2:$E$761,0),
    "Ekstrem Rendah",
    IF(E160 &gt; _xlfn.PERCENTILE.INC($E$2:$E$761,1),
        "Ekstrem Tinggi",
        "Normal"
    )
)</f>
        <v>Normal</v>
      </c>
      <c r="AB160" t="str">
        <f>IF(F160 &lt; _xlfn.PERCENTILE.INC($F$2:$F$761,0.001),
    "Ekstrem Rendah",
    IF(F160 &gt; _xlfn.PERCENTILE.INC($F$2:$F$761,0.999),
        "Ekstrem Tinggi",
        "Normal"
    )
)</f>
        <v>Normal</v>
      </c>
    </row>
    <row r="161" spans="1:28" x14ac:dyDescent="0.25">
      <c r="A161" t="s">
        <v>31</v>
      </c>
      <c r="B161" s="2">
        <v>45647</v>
      </c>
      <c r="C161" t="s">
        <v>37</v>
      </c>
      <c r="D161" t="s">
        <v>52</v>
      </c>
      <c r="E161">
        <v>1.6</v>
      </c>
      <c r="F161">
        <v>44</v>
      </c>
      <c r="G161">
        <v>451</v>
      </c>
      <c r="H161">
        <v>383</v>
      </c>
      <c r="I161">
        <v>2</v>
      </c>
      <c r="J161" t="s">
        <v>35</v>
      </c>
      <c r="K161">
        <v>1</v>
      </c>
      <c r="L161" t="s">
        <v>35</v>
      </c>
      <c r="M161">
        <v>11</v>
      </c>
      <c r="N161">
        <v>6</v>
      </c>
      <c r="O161">
        <v>14</v>
      </c>
      <c r="P161">
        <v>5</v>
      </c>
      <c r="Q161">
        <v>3</v>
      </c>
      <c r="R161">
        <v>0</v>
      </c>
      <c r="AA161" t="str">
        <f>IF(E161 &lt; _xlfn.PERCENTILE.INC($E$2:$E$761,0),
    "Ekstrem Rendah",
    IF(E161 &gt; _xlfn.PERCENTILE.INC($E$2:$E$761,1),
        "Ekstrem Tinggi",
        "Normal"
    )
)</f>
        <v>Normal</v>
      </c>
      <c r="AB161" t="str">
        <f>IF(F161 &lt; _xlfn.PERCENTILE.INC($F$2:$F$761,0.001),
    "Ekstrem Rendah",
    IF(F161 &gt; _xlfn.PERCENTILE.INC($F$2:$F$761,0.999),
        "Ekstrem Tinggi",
        "Normal"
    )
)</f>
        <v>Normal</v>
      </c>
    </row>
    <row r="162" spans="1:28" x14ac:dyDescent="0.25">
      <c r="A162" t="s">
        <v>31</v>
      </c>
      <c r="B162" s="2">
        <v>45647</v>
      </c>
      <c r="C162" t="s">
        <v>41</v>
      </c>
      <c r="D162" t="s">
        <v>54</v>
      </c>
      <c r="E162">
        <v>0.7</v>
      </c>
      <c r="F162">
        <v>64</v>
      </c>
      <c r="G162">
        <v>589</v>
      </c>
      <c r="H162">
        <v>472</v>
      </c>
      <c r="I162">
        <v>0</v>
      </c>
      <c r="J162" t="s">
        <v>40</v>
      </c>
      <c r="K162">
        <v>0</v>
      </c>
      <c r="L162" t="s">
        <v>40</v>
      </c>
      <c r="M162">
        <v>7</v>
      </c>
      <c r="N162">
        <v>3</v>
      </c>
      <c r="O162">
        <v>9</v>
      </c>
      <c r="P162">
        <v>9</v>
      </c>
      <c r="Q162">
        <v>3</v>
      </c>
      <c r="R162">
        <v>0</v>
      </c>
      <c r="AA162" t="str">
        <f>IF(E162 &lt; _xlfn.PERCENTILE.INC($E$2:$E$761,0),
    "Ekstrem Rendah",
    IF(E162 &gt; _xlfn.PERCENTILE.INC($E$2:$E$761,1),
        "Ekstrem Tinggi",
        "Normal"
    )
)</f>
        <v>Normal</v>
      </c>
      <c r="AB162" t="str">
        <f>IF(F162 &lt; _xlfn.PERCENTILE.INC($F$2:$F$761,0.001),
    "Ekstrem Rendah",
    IF(F162 &gt; _xlfn.PERCENTILE.INC($F$2:$F$761,0.999),
        "Ekstrem Tinggi",
        "Normal"
    )
)</f>
        <v>Normal</v>
      </c>
    </row>
    <row r="163" spans="1:28" x14ac:dyDescent="0.25">
      <c r="A163" t="s">
        <v>31</v>
      </c>
      <c r="B163" s="2">
        <v>45647</v>
      </c>
      <c r="C163" t="s">
        <v>41</v>
      </c>
      <c r="D163" t="s">
        <v>38</v>
      </c>
      <c r="E163">
        <v>0.7</v>
      </c>
      <c r="F163">
        <v>42</v>
      </c>
      <c r="G163">
        <v>462</v>
      </c>
      <c r="H163">
        <v>374</v>
      </c>
      <c r="I163">
        <v>0</v>
      </c>
      <c r="J163" t="s">
        <v>40</v>
      </c>
      <c r="K163">
        <v>0</v>
      </c>
      <c r="L163" t="s">
        <v>40</v>
      </c>
      <c r="M163">
        <v>10</v>
      </c>
      <c r="N163">
        <v>2</v>
      </c>
      <c r="O163">
        <v>9</v>
      </c>
      <c r="P163">
        <v>2</v>
      </c>
      <c r="Q163">
        <v>2</v>
      </c>
      <c r="R163">
        <v>0</v>
      </c>
      <c r="AA163" t="str">
        <f>IF(E163 &lt; _xlfn.PERCENTILE.INC($E$2:$E$761,0),
    "Ekstrem Rendah",
    IF(E163 &gt; _xlfn.PERCENTILE.INC($E$2:$E$761,1),
        "Ekstrem Tinggi",
        "Normal"
    )
)</f>
        <v>Normal</v>
      </c>
      <c r="AB163" t="str">
        <f>IF(F163 &lt; _xlfn.PERCENTILE.INC($F$2:$F$761,0.001),
    "Ekstrem Rendah",
    IF(F163 &gt; _xlfn.PERCENTILE.INC($F$2:$F$761,0.999),
        "Ekstrem Tinggi",
        "Normal"
    )
)</f>
        <v>Normal</v>
      </c>
    </row>
    <row r="164" spans="1:28" x14ac:dyDescent="0.25">
      <c r="A164" t="s">
        <v>31</v>
      </c>
      <c r="B164" s="2">
        <v>45647</v>
      </c>
      <c r="C164" t="s">
        <v>41</v>
      </c>
      <c r="D164" t="s">
        <v>51</v>
      </c>
      <c r="E164">
        <v>1.2</v>
      </c>
      <c r="F164">
        <v>47</v>
      </c>
      <c r="G164">
        <v>418</v>
      </c>
      <c r="H164">
        <v>311</v>
      </c>
      <c r="I164">
        <v>1</v>
      </c>
      <c r="J164" t="s">
        <v>36</v>
      </c>
      <c r="K164">
        <v>0</v>
      </c>
      <c r="L164" t="s">
        <v>36</v>
      </c>
      <c r="M164">
        <v>11</v>
      </c>
      <c r="N164">
        <v>4</v>
      </c>
      <c r="O164">
        <v>14</v>
      </c>
      <c r="P164">
        <v>8</v>
      </c>
      <c r="Q164">
        <v>2</v>
      </c>
      <c r="R164">
        <v>0</v>
      </c>
      <c r="AA164" t="str">
        <f>IF(E164 &lt; _xlfn.PERCENTILE.INC($E$2:$E$761,0),
    "Ekstrem Rendah",
    IF(E164 &gt; _xlfn.PERCENTILE.INC($E$2:$E$761,1),
        "Ekstrem Tinggi",
        "Normal"
    )
)</f>
        <v>Normal</v>
      </c>
      <c r="AB164" t="str">
        <f>IF(F164 &lt; _xlfn.PERCENTILE.INC($F$2:$F$761,0.001),
    "Ekstrem Rendah",
    IF(F164 &gt; _xlfn.PERCENTILE.INC($F$2:$F$761,0.999),
        "Ekstrem Tinggi",
        "Normal"
    )
)</f>
        <v>Normal</v>
      </c>
    </row>
    <row r="165" spans="1:28" x14ac:dyDescent="0.25">
      <c r="A165" t="s">
        <v>31</v>
      </c>
      <c r="B165" s="2">
        <v>45647</v>
      </c>
      <c r="C165" t="s">
        <v>50</v>
      </c>
      <c r="D165" t="s">
        <v>55</v>
      </c>
      <c r="E165">
        <v>1.6</v>
      </c>
      <c r="F165">
        <v>42</v>
      </c>
      <c r="G165">
        <v>422</v>
      </c>
      <c r="H165">
        <v>336</v>
      </c>
      <c r="I165">
        <v>1</v>
      </c>
      <c r="J165" t="s">
        <v>40</v>
      </c>
      <c r="K165">
        <v>1</v>
      </c>
      <c r="L165" t="s">
        <v>40</v>
      </c>
      <c r="M165">
        <v>15</v>
      </c>
      <c r="N165">
        <v>6</v>
      </c>
      <c r="O165">
        <v>9</v>
      </c>
      <c r="P165">
        <v>3</v>
      </c>
      <c r="Q165">
        <v>2</v>
      </c>
      <c r="R165">
        <v>0</v>
      </c>
      <c r="AA165" t="str">
        <f>IF(E165 &lt; _xlfn.PERCENTILE.INC($E$2:$E$761,0),
    "Ekstrem Rendah",
    IF(E165 &gt; _xlfn.PERCENTILE.INC($E$2:$E$761,1),
        "Ekstrem Tinggi",
        "Normal"
    )
)</f>
        <v>Normal</v>
      </c>
      <c r="AB165" t="str">
        <f>IF(F165 &lt; _xlfn.PERCENTILE.INC($F$2:$F$761,0.001),
    "Ekstrem Rendah",
    IF(F165 &gt; _xlfn.PERCENTILE.INC($F$2:$F$761,0.999),
        "Ekstrem Tinggi",
        "Normal"
    )
)</f>
        <v>Normal</v>
      </c>
    </row>
    <row r="166" spans="1:28" x14ac:dyDescent="0.25">
      <c r="A166" t="s">
        <v>31</v>
      </c>
      <c r="B166" s="2">
        <v>45648</v>
      </c>
      <c r="C166" t="s">
        <v>53</v>
      </c>
      <c r="D166" t="s">
        <v>44</v>
      </c>
      <c r="E166">
        <v>1</v>
      </c>
      <c r="F166">
        <v>25</v>
      </c>
      <c r="G166">
        <v>231</v>
      </c>
      <c r="H166">
        <v>163</v>
      </c>
      <c r="I166">
        <v>0</v>
      </c>
      <c r="J166" t="s">
        <v>36</v>
      </c>
      <c r="K166">
        <v>0</v>
      </c>
      <c r="L166" t="s">
        <v>36</v>
      </c>
      <c r="M166">
        <v>5</v>
      </c>
      <c r="N166">
        <v>4</v>
      </c>
      <c r="O166">
        <v>20</v>
      </c>
      <c r="P166">
        <v>2</v>
      </c>
      <c r="Q166">
        <v>4</v>
      </c>
      <c r="R166">
        <v>0</v>
      </c>
      <c r="AA166" t="str">
        <f>IF(E166 &lt; _xlfn.PERCENTILE.INC($E$2:$E$761,0),
    "Ekstrem Rendah",
    IF(E166 &gt; _xlfn.PERCENTILE.INC($E$2:$E$761,1),
        "Ekstrem Tinggi",
        "Normal"
    )
)</f>
        <v>Normal</v>
      </c>
      <c r="AB166" t="str">
        <f>IF(F166 &lt; _xlfn.PERCENTILE.INC($F$2:$F$761,0.001),
    "Ekstrem Rendah",
    IF(F166 &gt; _xlfn.PERCENTILE.INC($F$2:$F$761,0.999),
        "Ekstrem Tinggi",
        "Normal"
    )
)</f>
        <v>Normal</v>
      </c>
    </row>
    <row r="167" spans="1:28" x14ac:dyDescent="0.25">
      <c r="A167" t="s">
        <v>31</v>
      </c>
      <c r="B167" s="2">
        <v>45648</v>
      </c>
      <c r="C167" t="s">
        <v>53</v>
      </c>
      <c r="D167" t="s">
        <v>34</v>
      </c>
      <c r="E167">
        <v>0.9</v>
      </c>
      <c r="F167">
        <v>57</v>
      </c>
      <c r="G167">
        <v>598</v>
      </c>
      <c r="H167">
        <v>499</v>
      </c>
      <c r="I167">
        <v>0</v>
      </c>
      <c r="J167" t="s">
        <v>36</v>
      </c>
      <c r="K167">
        <v>0</v>
      </c>
      <c r="L167" t="s">
        <v>36</v>
      </c>
      <c r="M167">
        <v>16</v>
      </c>
      <c r="N167">
        <v>5</v>
      </c>
      <c r="O167">
        <v>8</v>
      </c>
      <c r="P167">
        <v>6</v>
      </c>
      <c r="Q167">
        <v>1</v>
      </c>
      <c r="R167">
        <v>0</v>
      </c>
      <c r="AA167" t="str">
        <f>IF(E167 &lt; _xlfn.PERCENTILE.INC($E$2:$E$761,0),
    "Ekstrem Rendah",
    IF(E167 &gt; _xlfn.PERCENTILE.INC($E$2:$E$761,1),
        "Ekstrem Tinggi",
        "Normal"
    )
)</f>
        <v>Normal</v>
      </c>
      <c r="AB167" t="str">
        <f>IF(F167 &lt; _xlfn.PERCENTILE.INC($F$2:$F$761,0.001),
    "Ekstrem Rendah",
    IF(F167 &gt; _xlfn.PERCENTILE.INC($F$2:$F$761,0.999),
        "Ekstrem Tinggi",
        "Normal"
    )
)</f>
        <v>Normal</v>
      </c>
    </row>
    <row r="168" spans="1:28" x14ac:dyDescent="0.25">
      <c r="A168" t="s">
        <v>31</v>
      </c>
      <c r="B168" s="2">
        <v>45648</v>
      </c>
      <c r="C168" t="s">
        <v>53</v>
      </c>
      <c r="D168" t="s">
        <v>59</v>
      </c>
      <c r="E168">
        <v>0.8</v>
      </c>
      <c r="F168">
        <v>54</v>
      </c>
      <c r="G168">
        <v>595</v>
      </c>
      <c r="H168">
        <v>500</v>
      </c>
      <c r="I168">
        <v>0</v>
      </c>
      <c r="J168" t="s">
        <v>40</v>
      </c>
      <c r="K168">
        <v>0</v>
      </c>
      <c r="L168" t="s">
        <v>40</v>
      </c>
      <c r="M168">
        <v>9</v>
      </c>
      <c r="N168">
        <v>5</v>
      </c>
      <c r="O168">
        <v>15</v>
      </c>
      <c r="P168">
        <v>6</v>
      </c>
      <c r="Q168">
        <v>2</v>
      </c>
      <c r="R168">
        <v>0</v>
      </c>
      <c r="AA168" t="str">
        <f>IF(E168 &lt; _xlfn.PERCENTILE.INC($E$2:$E$761,0),
    "Ekstrem Rendah",
    IF(E168 &gt; _xlfn.PERCENTILE.INC($E$2:$E$761,1),
        "Ekstrem Tinggi",
        "Normal"
    )
)</f>
        <v>Normal</v>
      </c>
      <c r="AB168" t="str">
        <f>IF(F168 &lt; _xlfn.PERCENTILE.INC($F$2:$F$761,0.001),
    "Ekstrem Rendah",
    IF(F168 &gt; _xlfn.PERCENTILE.INC($F$2:$F$761,0.999),
        "Ekstrem Tinggi",
        "Normal"
    )
)</f>
        <v>Normal</v>
      </c>
    </row>
    <row r="169" spans="1:28" x14ac:dyDescent="0.25">
      <c r="A169" t="s">
        <v>31</v>
      </c>
      <c r="B169" s="2">
        <v>45648</v>
      </c>
      <c r="C169" t="s">
        <v>53</v>
      </c>
      <c r="D169" t="s">
        <v>33</v>
      </c>
      <c r="E169">
        <v>2.2000000000000002</v>
      </c>
      <c r="F169">
        <v>60</v>
      </c>
      <c r="G169">
        <v>537</v>
      </c>
      <c r="H169">
        <v>426</v>
      </c>
      <c r="I169">
        <v>0</v>
      </c>
      <c r="J169" t="s">
        <v>40</v>
      </c>
      <c r="K169">
        <v>0</v>
      </c>
      <c r="L169" t="s">
        <v>40</v>
      </c>
      <c r="M169">
        <v>23</v>
      </c>
      <c r="N169">
        <v>7</v>
      </c>
      <c r="O169">
        <v>11</v>
      </c>
      <c r="P169">
        <v>13</v>
      </c>
      <c r="Q169">
        <v>1</v>
      </c>
      <c r="R169">
        <v>0</v>
      </c>
      <c r="AA169" t="str">
        <f>IF(E169 &lt; _xlfn.PERCENTILE.INC($E$2:$E$761,0),
    "Ekstrem Rendah",
    IF(E169 &gt; _xlfn.PERCENTILE.INC($E$2:$E$761,1),
        "Ekstrem Tinggi",
        "Normal"
    )
)</f>
        <v>Normal</v>
      </c>
      <c r="AB169" t="str">
        <f>IF(F169 &lt; _xlfn.PERCENTILE.INC($F$2:$F$761,0.001),
    "Ekstrem Rendah",
    IF(F169 &gt; _xlfn.PERCENTILE.INC($F$2:$F$761,0.999),
        "Ekstrem Tinggi",
        "Normal"
    )
)</f>
        <v>Normal</v>
      </c>
    </row>
    <row r="170" spans="1:28" x14ac:dyDescent="0.25">
      <c r="A170" t="s">
        <v>31</v>
      </c>
      <c r="B170" s="2">
        <v>45648</v>
      </c>
      <c r="C170" t="s">
        <v>56</v>
      </c>
      <c r="D170" t="s">
        <v>60</v>
      </c>
      <c r="E170">
        <v>1.3</v>
      </c>
      <c r="F170">
        <v>52</v>
      </c>
      <c r="G170">
        <v>589</v>
      </c>
      <c r="H170">
        <v>490</v>
      </c>
      <c r="I170">
        <v>3</v>
      </c>
      <c r="J170" t="s">
        <v>40</v>
      </c>
      <c r="K170">
        <v>1</v>
      </c>
      <c r="L170" t="s">
        <v>40</v>
      </c>
      <c r="M170">
        <v>9</v>
      </c>
      <c r="N170">
        <v>5</v>
      </c>
      <c r="O170">
        <v>7</v>
      </c>
      <c r="P170">
        <v>7</v>
      </c>
      <c r="Q170">
        <v>1</v>
      </c>
      <c r="R170">
        <v>0</v>
      </c>
      <c r="AA170" t="str">
        <f>IF(E170 &lt; _xlfn.PERCENTILE.INC($E$2:$E$761,0),
    "Ekstrem Rendah",
    IF(E170 &gt; _xlfn.PERCENTILE.INC($E$2:$E$761,1),
        "Ekstrem Tinggi",
        "Normal"
    )
)</f>
        <v>Normal</v>
      </c>
      <c r="AB170" t="str">
        <f>IF(F170 &lt; _xlfn.PERCENTILE.INC($F$2:$F$761,0.001),
    "Ekstrem Rendah",
    IF(F170 &gt; _xlfn.PERCENTILE.INC($F$2:$F$761,0.999),
        "Ekstrem Tinggi",
        "Normal"
    )
)</f>
        <v>Normal</v>
      </c>
    </row>
    <row r="171" spans="1:28" x14ac:dyDescent="0.25">
      <c r="A171" t="s">
        <v>31</v>
      </c>
      <c r="B171" s="2">
        <v>45652</v>
      </c>
      <c r="C171" t="s">
        <v>37</v>
      </c>
      <c r="D171" t="s">
        <v>58</v>
      </c>
      <c r="E171">
        <v>2.1</v>
      </c>
      <c r="F171">
        <v>66</v>
      </c>
      <c r="G171">
        <v>689</v>
      </c>
      <c r="H171">
        <v>615</v>
      </c>
      <c r="I171">
        <v>1</v>
      </c>
      <c r="J171" t="s">
        <v>36</v>
      </c>
      <c r="K171">
        <v>1</v>
      </c>
      <c r="L171" t="s">
        <v>36</v>
      </c>
      <c r="M171">
        <v>24</v>
      </c>
      <c r="N171">
        <v>5</v>
      </c>
      <c r="O171">
        <v>5</v>
      </c>
      <c r="P171">
        <v>8</v>
      </c>
      <c r="Q171">
        <v>1</v>
      </c>
      <c r="R171">
        <v>0</v>
      </c>
      <c r="AA171" t="str">
        <f>IF(E171 &lt; _xlfn.PERCENTILE.INC($E$2:$E$761,0),
    "Ekstrem Rendah",
    IF(E171 &gt; _xlfn.PERCENTILE.INC($E$2:$E$761,1),
        "Ekstrem Tinggi",
        "Normal"
    )
)</f>
        <v>Normal</v>
      </c>
      <c r="AB171" t="str">
        <f>IF(F171 &lt; _xlfn.PERCENTILE.INC($F$2:$F$761,0.001),
    "Ekstrem Rendah",
    IF(F171 &gt; _xlfn.PERCENTILE.INC($F$2:$F$761,0.999),
        "Ekstrem Tinggi",
        "Normal"
    )
)</f>
        <v>Normal</v>
      </c>
    </row>
    <row r="172" spans="1:28" x14ac:dyDescent="0.25">
      <c r="A172" t="s">
        <v>31</v>
      </c>
      <c r="B172" s="2">
        <v>45652</v>
      </c>
      <c r="C172" t="s">
        <v>41</v>
      </c>
      <c r="D172" t="s">
        <v>49</v>
      </c>
      <c r="E172">
        <v>1.4</v>
      </c>
      <c r="F172">
        <v>52</v>
      </c>
      <c r="G172">
        <v>512</v>
      </c>
      <c r="H172">
        <v>405</v>
      </c>
      <c r="I172">
        <v>0</v>
      </c>
      <c r="J172" t="s">
        <v>36</v>
      </c>
      <c r="K172">
        <v>0</v>
      </c>
      <c r="L172" t="s">
        <v>36</v>
      </c>
      <c r="M172">
        <v>18</v>
      </c>
      <c r="N172">
        <v>4</v>
      </c>
      <c r="O172">
        <v>13</v>
      </c>
      <c r="P172">
        <v>5</v>
      </c>
      <c r="Q172">
        <v>2</v>
      </c>
      <c r="R172">
        <v>0</v>
      </c>
      <c r="AA172" t="str">
        <f>IF(E172 &lt; _xlfn.PERCENTILE.INC($E$2:$E$761,0),
    "Ekstrem Rendah",
    IF(E172 &gt; _xlfn.PERCENTILE.INC($E$2:$E$761,1),
        "Ekstrem Tinggi",
        "Normal"
    )
)</f>
        <v>Normal</v>
      </c>
      <c r="AB172" t="str">
        <f>IF(F172 &lt; _xlfn.PERCENTILE.INC($F$2:$F$761,0.001),
    "Ekstrem Rendah",
    IF(F172 &gt; _xlfn.PERCENTILE.INC($F$2:$F$761,0.999),
        "Ekstrem Tinggi",
        "Normal"
    )
)</f>
        <v>Normal</v>
      </c>
    </row>
    <row r="173" spans="1:28" x14ac:dyDescent="0.25">
      <c r="A173" t="s">
        <v>31</v>
      </c>
      <c r="B173" s="2">
        <v>45652</v>
      </c>
      <c r="C173" t="s">
        <v>41</v>
      </c>
      <c r="D173" t="s">
        <v>57</v>
      </c>
      <c r="E173">
        <v>1.1000000000000001</v>
      </c>
      <c r="F173">
        <v>47</v>
      </c>
      <c r="G173">
        <v>543</v>
      </c>
      <c r="H173">
        <v>443</v>
      </c>
      <c r="I173">
        <v>1</v>
      </c>
      <c r="J173" t="s">
        <v>40</v>
      </c>
      <c r="K173">
        <v>1</v>
      </c>
      <c r="L173" t="s">
        <v>35</v>
      </c>
      <c r="M173">
        <v>12</v>
      </c>
      <c r="N173">
        <v>8</v>
      </c>
      <c r="O173">
        <v>13</v>
      </c>
      <c r="P173">
        <v>3</v>
      </c>
      <c r="Q173">
        <v>1</v>
      </c>
      <c r="R173">
        <v>0</v>
      </c>
      <c r="AA173" t="str">
        <f>IF(E173 &lt; _xlfn.PERCENTILE.INC($E$2:$E$761,0),
    "Ekstrem Rendah",
    IF(E173 &gt; _xlfn.PERCENTILE.INC($E$2:$E$761,1),
        "Ekstrem Tinggi",
        "Normal"
    )
)</f>
        <v>Normal</v>
      </c>
      <c r="AB173" t="str">
        <f>IF(F173 &lt; _xlfn.PERCENTILE.INC($F$2:$F$761,0.001),
    "Ekstrem Rendah",
    IF(F173 &gt; _xlfn.PERCENTILE.INC($F$2:$F$761,0.999),
        "Ekstrem Tinggi",
        "Normal"
    )
)</f>
        <v>Normal</v>
      </c>
    </row>
    <row r="174" spans="1:28" x14ac:dyDescent="0.25">
      <c r="A174" t="s">
        <v>31</v>
      </c>
      <c r="B174" s="2">
        <v>45652</v>
      </c>
      <c r="C174" t="s">
        <v>41</v>
      </c>
      <c r="D174" t="s">
        <v>46</v>
      </c>
      <c r="E174">
        <v>2.7</v>
      </c>
      <c r="F174">
        <v>62</v>
      </c>
      <c r="G174">
        <v>585</v>
      </c>
      <c r="H174">
        <v>520</v>
      </c>
      <c r="I174">
        <v>3</v>
      </c>
      <c r="J174" t="s">
        <v>35</v>
      </c>
      <c r="K174">
        <v>1</v>
      </c>
      <c r="L174" t="s">
        <v>35</v>
      </c>
      <c r="M174">
        <v>22</v>
      </c>
      <c r="N174">
        <v>8</v>
      </c>
      <c r="O174">
        <v>15</v>
      </c>
      <c r="P174">
        <v>9</v>
      </c>
      <c r="Q174">
        <v>2</v>
      </c>
      <c r="R174">
        <v>0</v>
      </c>
      <c r="AA174" t="str">
        <f>IF(E174 &lt; _xlfn.PERCENTILE.INC($E$2:$E$761,0),
    "Ekstrem Rendah",
    IF(E174 &gt; _xlfn.PERCENTILE.INC($E$2:$E$761,1),
        "Ekstrem Tinggi",
        "Normal"
    )
)</f>
        <v>Normal</v>
      </c>
      <c r="AB174" t="str">
        <f>IF(F174 &lt; _xlfn.PERCENTILE.INC($F$2:$F$761,0.001),
    "Ekstrem Rendah",
    IF(F174 &gt; _xlfn.PERCENTILE.INC($F$2:$F$761,0.999),
        "Ekstrem Tinggi",
        "Normal"
    )
)</f>
        <v>Normal</v>
      </c>
    </row>
    <row r="175" spans="1:28" x14ac:dyDescent="0.25">
      <c r="A175" t="s">
        <v>31</v>
      </c>
      <c r="B175" s="2">
        <v>45652</v>
      </c>
      <c r="C175" t="s">
        <v>41</v>
      </c>
      <c r="D175" t="s">
        <v>48</v>
      </c>
      <c r="E175">
        <v>1.1000000000000001</v>
      </c>
      <c r="F175">
        <v>30</v>
      </c>
      <c r="G175">
        <v>287</v>
      </c>
      <c r="H175">
        <v>202</v>
      </c>
      <c r="I175">
        <v>1</v>
      </c>
      <c r="J175" t="s">
        <v>35</v>
      </c>
      <c r="K175">
        <v>1</v>
      </c>
      <c r="L175" t="s">
        <v>35</v>
      </c>
      <c r="M175">
        <v>10</v>
      </c>
      <c r="N175">
        <v>3</v>
      </c>
      <c r="O175">
        <v>12</v>
      </c>
      <c r="P175">
        <v>2</v>
      </c>
      <c r="Q175">
        <v>3</v>
      </c>
      <c r="R175">
        <v>0</v>
      </c>
      <c r="AA175" t="str">
        <f>IF(E175 &lt; _xlfn.PERCENTILE.INC($E$2:$E$761,0),
    "Ekstrem Rendah",
    IF(E175 &gt; _xlfn.PERCENTILE.INC($E$2:$E$761,1),
        "Ekstrem Tinggi",
        "Normal"
    )
)</f>
        <v>Normal</v>
      </c>
      <c r="AB175" t="str">
        <f>IF(F175 &lt; _xlfn.PERCENTILE.INC($F$2:$F$761,0.001),
    "Ekstrem Rendah",
    IF(F175 &gt; _xlfn.PERCENTILE.INC($F$2:$F$761,0.999),
        "Ekstrem Tinggi",
        "Normal"
    )
)</f>
        <v>Normal</v>
      </c>
    </row>
    <row r="176" spans="1:28" x14ac:dyDescent="0.25">
      <c r="A176" t="s">
        <v>31</v>
      </c>
      <c r="B176" s="2">
        <v>45652</v>
      </c>
      <c r="C176" t="s">
        <v>41</v>
      </c>
      <c r="D176" t="s">
        <v>47</v>
      </c>
      <c r="E176">
        <v>1.4</v>
      </c>
      <c r="F176">
        <v>54</v>
      </c>
      <c r="G176">
        <v>519</v>
      </c>
      <c r="H176">
        <v>429</v>
      </c>
      <c r="I176">
        <v>0</v>
      </c>
      <c r="J176" t="s">
        <v>40</v>
      </c>
      <c r="K176">
        <v>0</v>
      </c>
      <c r="L176" t="s">
        <v>36</v>
      </c>
      <c r="M176">
        <v>18</v>
      </c>
      <c r="N176">
        <v>5</v>
      </c>
      <c r="O176">
        <v>15</v>
      </c>
      <c r="P176">
        <v>2</v>
      </c>
      <c r="Q176">
        <v>1</v>
      </c>
      <c r="R176">
        <v>0</v>
      </c>
      <c r="AA176" t="str">
        <f>IF(E176 &lt; _xlfn.PERCENTILE.INC($E$2:$E$761,0),
    "Ekstrem Rendah",
    IF(E176 &gt; _xlfn.PERCENTILE.INC($E$2:$E$761,1),
        "Ekstrem Tinggi",
        "Normal"
    )
)</f>
        <v>Normal</v>
      </c>
      <c r="AB176" t="str">
        <f>IF(F176 &lt; _xlfn.PERCENTILE.INC($F$2:$F$761,0.001),
    "Ekstrem Rendah",
    IF(F176 &gt; _xlfn.PERCENTILE.INC($F$2:$F$761,0.999),
        "Ekstrem Tinggi",
        "Normal"
    )
)</f>
        <v>Normal</v>
      </c>
    </row>
    <row r="177" spans="1:28" x14ac:dyDescent="0.25">
      <c r="A177" t="s">
        <v>31</v>
      </c>
      <c r="B177" s="2">
        <v>45652</v>
      </c>
      <c r="C177" t="s">
        <v>50</v>
      </c>
      <c r="D177" t="s">
        <v>43</v>
      </c>
      <c r="E177">
        <v>0.9</v>
      </c>
      <c r="F177">
        <v>51</v>
      </c>
      <c r="G177">
        <v>514</v>
      </c>
      <c r="H177">
        <v>417</v>
      </c>
      <c r="I177">
        <v>2</v>
      </c>
      <c r="J177" t="s">
        <v>35</v>
      </c>
      <c r="K177">
        <v>0</v>
      </c>
      <c r="L177" t="s">
        <v>36</v>
      </c>
      <c r="M177">
        <v>7</v>
      </c>
      <c r="N177">
        <v>4</v>
      </c>
      <c r="O177">
        <v>12</v>
      </c>
      <c r="P177">
        <v>4</v>
      </c>
      <c r="Q177">
        <v>2</v>
      </c>
      <c r="R177">
        <v>0</v>
      </c>
      <c r="AA177" t="str">
        <f>IF(E177 &lt; _xlfn.PERCENTILE.INC($E$2:$E$761,0),
    "Ekstrem Rendah",
    IF(E177 &gt; _xlfn.PERCENTILE.INC($E$2:$E$761,1),
        "Ekstrem Tinggi",
        "Normal"
    )
)</f>
        <v>Normal</v>
      </c>
      <c r="AB177" t="str">
        <f>IF(F177 &lt; _xlfn.PERCENTILE.INC($F$2:$F$761,0.001),
    "Ekstrem Rendah",
    IF(F177 &gt; _xlfn.PERCENTILE.INC($F$2:$F$761,0.999),
        "Ekstrem Tinggi",
        "Normal"
    )
)</f>
        <v>Normal</v>
      </c>
    </row>
    <row r="178" spans="1:28" x14ac:dyDescent="0.25">
      <c r="A178" t="s">
        <v>31</v>
      </c>
      <c r="B178" s="2">
        <v>45652</v>
      </c>
      <c r="C178" t="s">
        <v>32</v>
      </c>
      <c r="D178" t="s">
        <v>39</v>
      </c>
      <c r="E178">
        <v>2</v>
      </c>
      <c r="F178">
        <v>68</v>
      </c>
      <c r="G178">
        <v>721</v>
      </c>
      <c r="H178">
        <v>621</v>
      </c>
      <c r="I178">
        <v>3</v>
      </c>
      <c r="J178" t="s">
        <v>35</v>
      </c>
      <c r="K178">
        <v>1</v>
      </c>
      <c r="L178" t="s">
        <v>36</v>
      </c>
      <c r="M178">
        <v>19</v>
      </c>
      <c r="N178">
        <v>7</v>
      </c>
      <c r="O178">
        <v>17</v>
      </c>
      <c r="P178">
        <v>14</v>
      </c>
      <c r="Q178">
        <v>3</v>
      </c>
      <c r="R178">
        <v>0</v>
      </c>
      <c r="AA178" t="str">
        <f>IF(E178 &lt; _xlfn.PERCENTILE.INC($E$2:$E$761,0),
    "Ekstrem Rendah",
    IF(E178 &gt; _xlfn.PERCENTILE.INC($E$2:$E$761,1),
        "Ekstrem Tinggi",
        "Normal"
    )
)</f>
        <v>Normal</v>
      </c>
      <c r="AB178" t="str">
        <f>IF(F178 &lt; _xlfn.PERCENTILE.INC($F$2:$F$761,0.001),
    "Ekstrem Rendah",
    IF(F178 &gt; _xlfn.PERCENTILE.INC($F$2:$F$761,0.999),
        "Ekstrem Tinggi",
        "Normal"
    )
)</f>
        <v>Normal</v>
      </c>
    </row>
    <row r="179" spans="1:28" x14ac:dyDescent="0.25">
      <c r="A179" t="s">
        <v>31</v>
      </c>
      <c r="B179" s="2">
        <v>45653</v>
      </c>
      <c r="C179" t="s">
        <v>63</v>
      </c>
      <c r="D179" t="s">
        <v>45</v>
      </c>
      <c r="E179">
        <v>1.3</v>
      </c>
      <c r="F179">
        <v>57</v>
      </c>
      <c r="G179">
        <v>529</v>
      </c>
      <c r="H179">
        <v>421</v>
      </c>
      <c r="I179">
        <v>0</v>
      </c>
      <c r="J179" t="s">
        <v>36</v>
      </c>
      <c r="K179">
        <v>0</v>
      </c>
      <c r="L179" t="s">
        <v>36</v>
      </c>
      <c r="M179">
        <v>24</v>
      </c>
      <c r="N179">
        <v>7</v>
      </c>
      <c r="O179">
        <v>6</v>
      </c>
      <c r="P179">
        <v>5</v>
      </c>
      <c r="Q179">
        <v>0</v>
      </c>
      <c r="R179">
        <v>0</v>
      </c>
      <c r="AA179" t="str">
        <f>IF(E179 &lt; _xlfn.PERCENTILE.INC($E$2:$E$761,0),
    "Ekstrem Rendah",
    IF(E179 &gt; _xlfn.PERCENTILE.INC($E$2:$E$761,1),
        "Ekstrem Tinggi",
        "Normal"
    )
)</f>
        <v>Normal</v>
      </c>
      <c r="AB179" t="str">
        <f>IF(F179 &lt; _xlfn.PERCENTILE.INC($F$2:$F$761,0.001),
    "Ekstrem Rendah",
    IF(F179 &gt; _xlfn.PERCENTILE.INC($F$2:$F$761,0.999),
        "Ekstrem Tinggi",
        "Normal"
    )
)</f>
        <v>Normal</v>
      </c>
    </row>
    <row r="180" spans="1:28" x14ac:dyDescent="0.25">
      <c r="A180" t="s">
        <v>31</v>
      </c>
      <c r="B180" s="2">
        <v>45653</v>
      </c>
      <c r="C180" t="s">
        <v>64</v>
      </c>
      <c r="D180" t="s">
        <v>42</v>
      </c>
      <c r="E180">
        <v>1.8</v>
      </c>
      <c r="F180">
        <v>68</v>
      </c>
      <c r="G180">
        <v>707</v>
      </c>
      <c r="H180">
        <v>624</v>
      </c>
      <c r="I180">
        <v>1</v>
      </c>
      <c r="J180" t="s">
        <v>35</v>
      </c>
      <c r="K180">
        <v>1</v>
      </c>
      <c r="L180" t="s">
        <v>35</v>
      </c>
      <c r="M180">
        <v>13</v>
      </c>
      <c r="N180">
        <v>5</v>
      </c>
      <c r="O180">
        <v>7</v>
      </c>
      <c r="P180">
        <v>5</v>
      </c>
      <c r="Q180">
        <v>1</v>
      </c>
      <c r="R180">
        <v>0</v>
      </c>
      <c r="AA180" t="str">
        <f>IF(E180 &lt; _xlfn.PERCENTILE.INC($E$2:$E$761,0),
    "Ekstrem Rendah",
    IF(E180 &gt; _xlfn.PERCENTILE.INC($E$2:$E$761,1),
        "Ekstrem Tinggi",
        "Normal"
    )
)</f>
        <v>Normal</v>
      </c>
      <c r="AB180" t="str">
        <f>IF(F180 &lt; _xlfn.PERCENTILE.INC($F$2:$F$761,0.001),
    "Ekstrem Rendah",
    IF(F180 &gt; _xlfn.PERCENTILE.INC($F$2:$F$761,0.999),
        "Ekstrem Tinggi",
        "Normal"
    )
)</f>
        <v>Normal</v>
      </c>
    </row>
    <row r="181" spans="1:28" x14ac:dyDescent="0.25">
      <c r="A181" t="s">
        <v>31</v>
      </c>
      <c r="B181" s="2">
        <v>45655</v>
      </c>
      <c r="C181" t="s">
        <v>66</v>
      </c>
      <c r="D181" t="s">
        <v>59</v>
      </c>
      <c r="E181">
        <v>1.3</v>
      </c>
      <c r="F181">
        <v>53</v>
      </c>
      <c r="G181">
        <v>618</v>
      </c>
      <c r="H181">
        <v>561</v>
      </c>
      <c r="I181">
        <v>0</v>
      </c>
      <c r="J181" t="s">
        <v>40</v>
      </c>
      <c r="K181">
        <v>0</v>
      </c>
      <c r="L181" t="s">
        <v>40</v>
      </c>
      <c r="M181">
        <v>11</v>
      </c>
      <c r="N181">
        <v>4</v>
      </c>
      <c r="O181">
        <v>11</v>
      </c>
      <c r="P181">
        <v>4</v>
      </c>
      <c r="Q181">
        <v>2</v>
      </c>
      <c r="R181">
        <v>0</v>
      </c>
      <c r="AA181" t="str">
        <f>IF(E181 &lt; _xlfn.PERCENTILE.INC($E$2:$E$761,0),
    "Ekstrem Rendah",
    IF(E181 &gt; _xlfn.PERCENTILE.INC($E$2:$E$761,1),
        "Ekstrem Tinggi",
        "Normal"
    )
)</f>
        <v>Normal</v>
      </c>
      <c r="AB181" t="str">
        <f>IF(F181 &lt; _xlfn.PERCENTILE.INC($F$2:$F$761,0.001),
    "Ekstrem Rendah",
    IF(F181 &gt; _xlfn.PERCENTILE.INC($F$2:$F$761,0.999),
        "Ekstrem Tinggi",
        "Normal"
    )
)</f>
        <v>Normal</v>
      </c>
    </row>
    <row r="182" spans="1:28" x14ac:dyDescent="0.25">
      <c r="A182" t="s">
        <v>31</v>
      </c>
      <c r="B182" s="2">
        <v>45655</v>
      </c>
      <c r="C182" t="s">
        <v>41</v>
      </c>
      <c r="D182" t="s">
        <v>55</v>
      </c>
      <c r="E182">
        <v>2</v>
      </c>
      <c r="F182">
        <v>47</v>
      </c>
      <c r="G182">
        <v>427</v>
      </c>
      <c r="H182">
        <v>316</v>
      </c>
      <c r="I182">
        <v>2</v>
      </c>
      <c r="J182" t="s">
        <v>35</v>
      </c>
      <c r="K182">
        <v>1</v>
      </c>
      <c r="L182" t="s">
        <v>36</v>
      </c>
      <c r="M182">
        <v>19</v>
      </c>
      <c r="N182">
        <v>10</v>
      </c>
      <c r="O182">
        <v>18</v>
      </c>
      <c r="P182">
        <v>8</v>
      </c>
      <c r="Q182">
        <v>2</v>
      </c>
      <c r="R182">
        <v>0</v>
      </c>
      <c r="AA182" t="str">
        <f>IF(E182 &lt; _xlfn.PERCENTILE.INC($E$2:$E$761,0),
    "Ekstrem Rendah",
    IF(E182 &gt; _xlfn.PERCENTILE.INC($E$2:$E$761,1),
        "Ekstrem Tinggi",
        "Normal"
    )
)</f>
        <v>Normal</v>
      </c>
      <c r="AB182" t="str">
        <f>IF(F182 &lt; _xlfn.PERCENTILE.INC($F$2:$F$761,0.001),
    "Ekstrem Rendah",
    IF(F182 &gt; _xlfn.PERCENTILE.INC($F$2:$F$761,0.999),
        "Ekstrem Tinggi",
        "Normal"
    )
)</f>
        <v>Normal</v>
      </c>
    </row>
    <row r="183" spans="1:28" x14ac:dyDescent="0.25">
      <c r="A183" t="s">
        <v>31</v>
      </c>
      <c r="B183" s="2">
        <v>45655</v>
      </c>
      <c r="C183" t="s">
        <v>41</v>
      </c>
      <c r="D183" t="s">
        <v>44</v>
      </c>
      <c r="E183">
        <v>0.9</v>
      </c>
      <c r="F183">
        <v>64</v>
      </c>
      <c r="G183">
        <v>564</v>
      </c>
      <c r="H183">
        <v>440</v>
      </c>
      <c r="I183">
        <v>0</v>
      </c>
      <c r="J183" t="s">
        <v>40</v>
      </c>
      <c r="K183">
        <v>0</v>
      </c>
      <c r="L183" t="s">
        <v>40</v>
      </c>
      <c r="M183">
        <v>13</v>
      </c>
      <c r="N183">
        <v>2</v>
      </c>
      <c r="O183">
        <v>13</v>
      </c>
      <c r="P183">
        <v>5</v>
      </c>
      <c r="Q183">
        <v>4</v>
      </c>
      <c r="R183">
        <v>0</v>
      </c>
      <c r="AA183" t="str">
        <f>IF(E183 &lt; _xlfn.PERCENTILE.INC($E$2:$E$761,0),
    "Ekstrem Rendah",
    IF(E183 &gt; _xlfn.PERCENTILE.INC($E$2:$E$761,1),
        "Ekstrem Tinggi",
        "Normal"
    )
)</f>
        <v>Normal</v>
      </c>
      <c r="AB183" t="str">
        <f>IF(F183 &lt; _xlfn.PERCENTILE.INC($F$2:$F$761,0.001),
    "Ekstrem Rendah",
    IF(F183 &gt; _xlfn.PERCENTILE.INC($F$2:$F$761,0.999),
        "Ekstrem Tinggi",
        "Normal"
    )
)</f>
        <v>Normal</v>
      </c>
    </row>
    <row r="184" spans="1:28" x14ac:dyDescent="0.25">
      <c r="A184" t="s">
        <v>31</v>
      </c>
      <c r="B184" s="2">
        <v>45655</v>
      </c>
      <c r="C184" t="s">
        <v>41</v>
      </c>
      <c r="D184" t="s">
        <v>34</v>
      </c>
      <c r="E184">
        <v>1.1000000000000001</v>
      </c>
      <c r="F184">
        <v>52</v>
      </c>
      <c r="G184">
        <v>528</v>
      </c>
      <c r="H184">
        <v>417</v>
      </c>
      <c r="I184">
        <v>2</v>
      </c>
      <c r="J184" t="s">
        <v>36</v>
      </c>
      <c r="K184">
        <v>1</v>
      </c>
      <c r="L184" t="s">
        <v>35</v>
      </c>
      <c r="M184">
        <v>11</v>
      </c>
      <c r="N184">
        <v>6</v>
      </c>
      <c r="O184">
        <v>7</v>
      </c>
      <c r="P184">
        <v>1</v>
      </c>
      <c r="Q184">
        <v>1</v>
      </c>
      <c r="R184">
        <v>0</v>
      </c>
      <c r="AA184" t="str">
        <f>IF(E184 &lt; _xlfn.PERCENTILE.INC($E$2:$E$761,0),
    "Ekstrem Rendah",
    IF(E184 &gt; _xlfn.PERCENTILE.INC($E$2:$E$761,1),
        "Ekstrem Tinggi",
        "Normal"
    )
)</f>
        <v>Normal</v>
      </c>
      <c r="AB184" t="str">
        <f>IF(F184 &lt; _xlfn.PERCENTILE.INC($F$2:$F$761,0.001),
    "Ekstrem Rendah",
    IF(F184 &gt; _xlfn.PERCENTILE.INC($F$2:$F$761,0.999),
        "Ekstrem Tinggi",
        "Normal"
    )
)</f>
        <v>Normal</v>
      </c>
    </row>
    <row r="185" spans="1:28" x14ac:dyDescent="0.25">
      <c r="A185" t="s">
        <v>31</v>
      </c>
      <c r="B185" s="2">
        <v>45655</v>
      </c>
      <c r="C185" t="s">
        <v>41</v>
      </c>
      <c r="D185" t="s">
        <v>60</v>
      </c>
      <c r="E185">
        <v>2.2000000000000002</v>
      </c>
      <c r="F185">
        <v>48</v>
      </c>
      <c r="G185">
        <v>459</v>
      </c>
      <c r="H185">
        <v>349</v>
      </c>
      <c r="I185">
        <v>2</v>
      </c>
      <c r="J185" t="s">
        <v>36</v>
      </c>
      <c r="K185">
        <v>2</v>
      </c>
      <c r="L185" t="s">
        <v>35</v>
      </c>
      <c r="M185">
        <v>13</v>
      </c>
      <c r="N185">
        <v>3</v>
      </c>
      <c r="O185">
        <v>9</v>
      </c>
      <c r="P185">
        <v>5</v>
      </c>
      <c r="Q185">
        <v>1</v>
      </c>
      <c r="R185">
        <v>0</v>
      </c>
      <c r="AA185" t="str">
        <f>IF(E185 &lt; _xlfn.PERCENTILE.INC($E$2:$E$761,0),
    "Ekstrem Rendah",
    IF(E185 &gt; _xlfn.PERCENTILE.INC($E$2:$E$761,1),
        "Ekstrem Tinggi",
        "Normal"
    )
)</f>
        <v>Normal</v>
      </c>
      <c r="AB185" t="str">
        <f>IF(F185 &lt; _xlfn.PERCENTILE.INC($F$2:$F$761,0.001),
    "Ekstrem Rendah",
    IF(F185 &gt; _xlfn.PERCENTILE.INC($F$2:$F$761,0.999),
        "Ekstrem Tinggi",
        "Normal"
    )
)</f>
        <v>Normal</v>
      </c>
    </row>
    <row r="186" spans="1:28" x14ac:dyDescent="0.25">
      <c r="A186" t="s">
        <v>31</v>
      </c>
      <c r="B186" s="2">
        <v>45655</v>
      </c>
      <c r="C186" t="s">
        <v>67</v>
      </c>
      <c r="D186" t="s">
        <v>51</v>
      </c>
      <c r="E186">
        <v>0.4</v>
      </c>
      <c r="F186">
        <v>46</v>
      </c>
      <c r="G186">
        <v>495</v>
      </c>
      <c r="H186">
        <v>416</v>
      </c>
      <c r="I186">
        <v>0</v>
      </c>
      <c r="J186" t="s">
        <v>40</v>
      </c>
      <c r="K186">
        <v>0</v>
      </c>
      <c r="L186" t="s">
        <v>40</v>
      </c>
      <c r="M186">
        <v>7</v>
      </c>
      <c r="N186">
        <v>0</v>
      </c>
      <c r="O186">
        <v>7</v>
      </c>
      <c r="P186">
        <v>3</v>
      </c>
      <c r="Q186">
        <v>0</v>
      </c>
      <c r="R186">
        <v>0</v>
      </c>
      <c r="AA186" t="str">
        <f>IF(E186 &lt; _xlfn.PERCENTILE.INC($E$2:$E$761,0),
    "Ekstrem Rendah",
    IF(E186 &gt; _xlfn.PERCENTILE.INC($E$2:$E$761,1),
        "Ekstrem Tinggi",
        "Normal"
    )
)</f>
        <v>Normal</v>
      </c>
      <c r="AB186" t="str">
        <f>IF(F186 &lt; _xlfn.PERCENTILE.INC($F$2:$F$761,0.001),
    "Ekstrem Rendah",
    IF(F186 &gt; _xlfn.PERCENTILE.INC($F$2:$F$761,0.999),
        "Ekstrem Tinggi",
        "Normal"
    )
)</f>
        <v>Normal</v>
      </c>
    </row>
    <row r="187" spans="1:28" x14ac:dyDescent="0.25">
      <c r="A187" t="s">
        <v>31</v>
      </c>
      <c r="B187" s="2">
        <v>45656</v>
      </c>
      <c r="C187" t="s">
        <v>68</v>
      </c>
      <c r="D187" t="s">
        <v>52</v>
      </c>
      <c r="E187">
        <v>1.8</v>
      </c>
      <c r="F187">
        <v>59</v>
      </c>
      <c r="G187">
        <v>523</v>
      </c>
      <c r="H187">
        <v>430</v>
      </c>
      <c r="I187">
        <v>2</v>
      </c>
      <c r="J187" t="s">
        <v>36</v>
      </c>
      <c r="K187">
        <v>1</v>
      </c>
      <c r="L187" t="s">
        <v>36</v>
      </c>
      <c r="M187">
        <v>20</v>
      </c>
      <c r="N187">
        <v>4</v>
      </c>
      <c r="O187">
        <v>9</v>
      </c>
      <c r="P187">
        <v>12</v>
      </c>
      <c r="Q187">
        <v>2</v>
      </c>
      <c r="R187">
        <v>0</v>
      </c>
      <c r="AA187" t="str">
        <f>IF(E187 &lt; _xlfn.PERCENTILE.INC($E$2:$E$761,0),
    "Ekstrem Rendah",
    IF(E187 &gt; _xlfn.PERCENTILE.INC($E$2:$E$761,1),
        "Ekstrem Tinggi",
        "Normal"
    )
)</f>
        <v>Normal</v>
      </c>
      <c r="AB187" t="str">
        <f>IF(F187 &lt; _xlfn.PERCENTILE.INC($F$2:$F$761,0.001),
    "Ekstrem Rendah",
    IF(F187 &gt; _xlfn.PERCENTILE.INC($F$2:$F$761,0.999),
        "Ekstrem Tinggi",
        "Normal"
    )
)</f>
        <v>Normal</v>
      </c>
    </row>
    <row r="188" spans="1:28" x14ac:dyDescent="0.25">
      <c r="A188" t="s">
        <v>31</v>
      </c>
      <c r="B188" s="2">
        <v>45656</v>
      </c>
      <c r="C188" t="s">
        <v>68</v>
      </c>
      <c r="D188" t="s">
        <v>38</v>
      </c>
      <c r="E188">
        <v>1.6</v>
      </c>
      <c r="F188">
        <v>24</v>
      </c>
      <c r="G188">
        <v>249</v>
      </c>
      <c r="H188">
        <v>157</v>
      </c>
      <c r="I188">
        <v>2</v>
      </c>
      <c r="J188" t="s">
        <v>35</v>
      </c>
      <c r="K188">
        <v>1</v>
      </c>
      <c r="L188" t="s">
        <v>35</v>
      </c>
      <c r="M188">
        <v>9</v>
      </c>
      <c r="N188">
        <v>6</v>
      </c>
      <c r="O188">
        <v>9</v>
      </c>
      <c r="P188">
        <v>4</v>
      </c>
      <c r="Q188">
        <v>4</v>
      </c>
      <c r="R188">
        <v>0</v>
      </c>
      <c r="AA188" t="str">
        <f>IF(E188 &lt; _xlfn.PERCENTILE.INC($E$2:$E$761,0),
    "Ekstrem Rendah",
    IF(E188 &gt; _xlfn.PERCENTILE.INC($E$2:$E$761,1),
        "Ekstrem Tinggi",
        "Normal"
    )
)</f>
        <v>Normal</v>
      </c>
      <c r="AB188" t="str">
        <f>IF(F188 &lt; _xlfn.PERCENTILE.INC($F$2:$F$761,0.001),
    "Ekstrem Rendah",
    IF(F188 &gt; _xlfn.PERCENTILE.INC($F$2:$F$761,0.999),
        "Ekstrem Tinggi",
        "Normal"
    )
)</f>
        <v>Normal</v>
      </c>
    </row>
    <row r="189" spans="1:28" x14ac:dyDescent="0.25">
      <c r="A189" t="s">
        <v>31</v>
      </c>
      <c r="B189" s="2">
        <v>45656</v>
      </c>
      <c r="C189" t="s">
        <v>32</v>
      </c>
      <c r="D189" t="s">
        <v>33</v>
      </c>
      <c r="E189">
        <v>0.8</v>
      </c>
      <c r="F189">
        <v>52</v>
      </c>
      <c r="G189">
        <v>615</v>
      </c>
      <c r="H189">
        <v>525</v>
      </c>
      <c r="I189">
        <v>0</v>
      </c>
      <c r="J189" t="s">
        <v>40</v>
      </c>
      <c r="K189">
        <v>0</v>
      </c>
      <c r="L189" t="s">
        <v>40</v>
      </c>
      <c r="M189">
        <v>10</v>
      </c>
      <c r="N189">
        <v>0</v>
      </c>
      <c r="O189">
        <v>13</v>
      </c>
      <c r="P189">
        <v>2</v>
      </c>
      <c r="Q189">
        <v>1</v>
      </c>
      <c r="R189">
        <v>0</v>
      </c>
      <c r="AA189" t="str">
        <f>IF(E189 &lt; _xlfn.PERCENTILE.INC($E$2:$E$761,0),
    "Ekstrem Rendah",
    IF(E189 &gt; _xlfn.PERCENTILE.INC($E$2:$E$761,1),
        "Ekstrem Tinggi",
        "Normal"
    )
)</f>
        <v>Normal</v>
      </c>
      <c r="AB189" t="str">
        <f>IF(F189 &lt; _xlfn.PERCENTILE.INC($F$2:$F$761,0.001),
    "Ekstrem Rendah",
    IF(F189 &gt; _xlfn.PERCENTILE.INC($F$2:$F$761,0.999),
        "Ekstrem Tinggi",
        "Normal"
    )
)</f>
        <v>Normal</v>
      </c>
    </row>
    <row r="190" spans="1:28" x14ac:dyDescent="0.25">
      <c r="A190" t="s">
        <v>31</v>
      </c>
      <c r="B190" s="2">
        <v>45658</v>
      </c>
      <c r="C190" t="s">
        <v>50</v>
      </c>
      <c r="D190" t="s">
        <v>54</v>
      </c>
      <c r="E190">
        <v>0.3</v>
      </c>
      <c r="F190">
        <v>50</v>
      </c>
      <c r="G190">
        <v>511</v>
      </c>
      <c r="H190">
        <v>411</v>
      </c>
      <c r="I190">
        <v>1</v>
      </c>
      <c r="J190" t="s">
        <v>40</v>
      </c>
      <c r="K190">
        <v>1</v>
      </c>
      <c r="L190" t="s">
        <v>36</v>
      </c>
      <c r="M190">
        <v>5</v>
      </c>
      <c r="N190">
        <v>2</v>
      </c>
      <c r="O190">
        <v>6</v>
      </c>
      <c r="P190">
        <v>4</v>
      </c>
      <c r="Q190">
        <v>1</v>
      </c>
      <c r="R190">
        <v>0</v>
      </c>
      <c r="AA190" t="str">
        <f>IF(E190 &lt; _xlfn.PERCENTILE.INC($E$2:$E$761,0),
    "Ekstrem Rendah",
    IF(E190 &gt; _xlfn.PERCENTILE.INC($E$2:$E$761,1),
        "Ekstrem Tinggi",
        "Normal"
    )
)</f>
        <v>Normal</v>
      </c>
      <c r="AB190" t="str">
        <f>IF(F190 &lt; _xlfn.PERCENTILE.INC($F$2:$F$761,0.001),
    "Ekstrem Rendah",
    IF(F190 &gt; _xlfn.PERCENTILE.INC($F$2:$F$761,0.999),
        "Ekstrem Tinggi",
        "Normal"
    )
)</f>
        <v>Normal</v>
      </c>
    </row>
    <row r="191" spans="1:28" x14ac:dyDescent="0.25">
      <c r="A191" t="s">
        <v>31</v>
      </c>
      <c r="B191" s="2">
        <v>45661</v>
      </c>
      <c r="C191" t="s">
        <v>37</v>
      </c>
      <c r="D191" t="s">
        <v>60</v>
      </c>
      <c r="E191">
        <v>0.9</v>
      </c>
      <c r="F191">
        <v>56</v>
      </c>
      <c r="G191">
        <v>512</v>
      </c>
      <c r="H191">
        <v>397</v>
      </c>
      <c r="I191">
        <v>1</v>
      </c>
      <c r="J191" t="s">
        <v>40</v>
      </c>
      <c r="K191">
        <v>1</v>
      </c>
      <c r="L191" t="s">
        <v>40</v>
      </c>
      <c r="M191">
        <v>13</v>
      </c>
      <c r="N191">
        <v>4</v>
      </c>
      <c r="O191">
        <v>11</v>
      </c>
      <c r="P191">
        <v>9</v>
      </c>
      <c r="Q191">
        <v>1</v>
      </c>
      <c r="R191">
        <v>0</v>
      </c>
      <c r="AA191" t="str">
        <f>IF(E191 &lt; _xlfn.PERCENTILE.INC($E$2:$E$761,0),
    "Ekstrem Rendah",
    IF(E191 &gt; _xlfn.PERCENTILE.INC($E$2:$E$761,1),
        "Ekstrem Tinggi",
        "Normal"
    )
)</f>
        <v>Normal</v>
      </c>
      <c r="AB191" t="str">
        <f>IF(F191 &lt; _xlfn.PERCENTILE.INC($F$2:$F$761,0.001),
    "Ekstrem Rendah",
    IF(F191 &gt; _xlfn.PERCENTILE.INC($F$2:$F$761,0.999),
        "Ekstrem Tinggi",
        "Normal"
    )
)</f>
        <v>Normal</v>
      </c>
    </row>
    <row r="192" spans="1:28" x14ac:dyDescent="0.25">
      <c r="A192" t="s">
        <v>31</v>
      </c>
      <c r="B192" s="2">
        <v>45661</v>
      </c>
      <c r="C192" t="s">
        <v>41</v>
      </c>
      <c r="D192" t="s">
        <v>52</v>
      </c>
      <c r="E192">
        <v>1.4</v>
      </c>
      <c r="F192">
        <v>60</v>
      </c>
      <c r="G192">
        <v>657</v>
      </c>
      <c r="H192">
        <v>574</v>
      </c>
      <c r="I192">
        <v>2</v>
      </c>
      <c r="J192" t="s">
        <v>35</v>
      </c>
      <c r="K192">
        <v>0</v>
      </c>
      <c r="L192" t="s">
        <v>36</v>
      </c>
      <c r="M192">
        <v>13</v>
      </c>
      <c r="N192">
        <v>5</v>
      </c>
      <c r="O192">
        <v>10</v>
      </c>
      <c r="P192">
        <v>7</v>
      </c>
      <c r="Q192">
        <v>0</v>
      </c>
      <c r="R192">
        <v>0</v>
      </c>
      <c r="AA192" t="str">
        <f>IF(E192 &lt; _xlfn.PERCENTILE.INC($E$2:$E$761,0),
    "Ekstrem Rendah",
    IF(E192 &gt; _xlfn.PERCENTILE.INC($E$2:$E$761,1),
        "Ekstrem Tinggi",
        "Normal"
    )
)</f>
        <v>Normal</v>
      </c>
      <c r="AB192" t="str">
        <f>IF(F192 &lt; _xlfn.PERCENTILE.INC($F$2:$F$761,0.001),
    "Ekstrem Rendah",
    IF(F192 &gt; _xlfn.PERCENTILE.INC($F$2:$F$761,0.999),
        "Ekstrem Tinggi",
        "Normal"
    )
)</f>
        <v>Normal</v>
      </c>
    </row>
    <row r="193" spans="1:28" x14ac:dyDescent="0.25">
      <c r="A193" t="s">
        <v>31</v>
      </c>
      <c r="B193" s="2">
        <v>45661</v>
      </c>
      <c r="C193" t="s">
        <v>41</v>
      </c>
      <c r="D193" t="s">
        <v>49</v>
      </c>
      <c r="E193">
        <v>1.8</v>
      </c>
      <c r="F193">
        <v>58</v>
      </c>
      <c r="G193">
        <v>502</v>
      </c>
      <c r="H193">
        <v>369</v>
      </c>
      <c r="I193">
        <v>1</v>
      </c>
      <c r="J193" t="s">
        <v>35</v>
      </c>
      <c r="K193">
        <v>0</v>
      </c>
      <c r="L193" t="s">
        <v>36</v>
      </c>
      <c r="M193">
        <v>19</v>
      </c>
      <c r="N193">
        <v>8</v>
      </c>
      <c r="O193">
        <v>15</v>
      </c>
      <c r="P193">
        <v>9</v>
      </c>
      <c r="Q193">
        <v>2</v>
      </c>
      <c r="R193">
        <v>0</v>
      </c>
      <c r="AA193" t="str">
        <f>IF(E193 &lt; _xlfn.PERCENTILE.INC($E$2:$E$761,0),
    "Ekstrem Rendah",
    IF(E193 &gt; _xlfn.PERCENTILE.INC($E$2:$E$761,1),
        "Ekstrem Tinggi",
        "Normal"
    )
)</f>
        <v>Normal</v>
      </c>
      <c r="AB193" t="str">
        <f>IF(F193 &lt; _xlfn.PERCENTILE.INC($F$2:$F$761,0.001),
    "Ekstrem Rendah",
    IF(F193 &gt; _xlfn.PERCENTILE.INC($F$2:$F$761,0.999),
        "Ekstrem Tinggi",
        "Normal"
    )
)</f>
        <v>Normal</v>
      </c>
    </row>
    <row r="194" spans="1:28" x14ac:dyDescent="0.25">
      <c r="A194" t="s">
        <v>31</v>
      </c>
      <c r="B194" s="2">
        <v>45661</v>
      </c>
      <c r="C194" t="s">
        <v>41</v>
      </c>
      <c r="D194" t="s">
        <v>55</v>
      </c>
      <c r="E194">
        <v>1.1000000000000001</v>
      </c>
      <c r="F194">
        <v>39</v>
      </c>
      <c r="G194">
        <v>385</v>
      </c>
      <c r="H194">
        <v>283</v>
      </c>
      <c r="I194">
        <v>1</v>
      </c>
      <c r="J194" t="s">
        <v>36</v>
      </c>
      <c r="K194">
        <v>0</v>
      </c>
      <c r="L194" t="s">
        <v>40</v>
      </c>
      <c r="M194">
        <v>13</v>
      </c>
      <c r="N194">
        <v>6</v>
      </c>
      <c r="O194">
        <v>9</v>
      </c>
      <c r="P194">
        <v>6</v>
      </c>
      <c r="Q194">
        <v>0</v>
      </c>
      <c r="R194">
        <v>0</v>
      </c>
      <c r="AA194" t="str">
        <f>IF(E194 &lt; _xlfn.PERCENTILE.INC($E$2:$E$761,0),
    "Ekstrem Rendah",
    IF(E194 &gt; _xlfn.PERCENTILE.INC($E$2:$E$761,1),
        "Ekstrem Tinggi",
        "Normal"
    )
)</f>
        <v>Normal</v>
      </c>
      <c r="AB194" t="str">
        <f>IF(F194 &lt; _xlfn.PERCENTILE.INC($F$2:$F$761,0.001),
    "Ekstrem Rendah",
    IF(F194 &gt; _xlfn.PERCENTILE.INC($F$2:$F$761,0.999),
        "Ekstrem Tinggi",
        "Normal"
    )
)</f>
        <v>Normal</v>
      </c>
    </row>
    <row r="195" spans="1:28" x14ac:dyDescent="0.25">
      <c r="A195" t="s">
        <v>31</v>
      </c>
      <c r="B195" s="2">
        <v>45661</v>
      </c>
      <c r="C195" t="s">
        <v>41</v>
      </c>
      <c r="D195" t="s">
        <v>58</v>
      </c>
      <c r="E195">
        <v>1.9</v>
      </c>
      <c r="F195">
        <v>56</v>
      </c>
      <c r="G195">
        <v>583</v>
      </c>
      <c r="H195">
        <v>510</v>
      </c>
      <c r="I195">
        <v>4</v>
      </c>
      <c r="J195" t="s">
        <v>35</v>
      </c>
      <c r="K195">
        <v>2</v>
      </c>
      <c r="L195" t="s">
        <v>35</v>
      </c>
      <c r="M195">
        <v>10</v>
      </c>
      <c r="N195">
        <v>7</v>
      </c>
      <c r="O195">
        <v>8</v>
      </c>
      <c r="P195">
        <v>7</v>
      </c>
      <c r="Q195">
        <v>2</v>
      </c>
      <c r="R195">
        <v>0</v>
      </c>
      <c r="AA195" t="str">
        <f>IF(E195 &lt; _xlfn.PERCENTILE.INC($E$2:$E$761,0),
    "Ekstrem Rendah",
    IF(E195 &gt; _xlfn.PERCENTILE.INC($E$2:$E$761,1),
        "Ekstrem Tinggi",
        "Normal"
    )
)</f>
        <v>Normal</v>
      </c>
      <c r="AB195" t="str">
        <f>IF(F195 &lt; _xlfn.PERCENTILE.INC($F$2:$F$761,0.001),
    "Ekstrem Rendah",
    IF(F195 &gt; _xlfn.PERCENTILE.INC($F$2:$F$761,0.999),
        "Ekstrem Tinggi",
        "Normal"
    )
)</f>
        <v>Normal</v>
      </c>
    </row>
    <row r="196" spans="1:28" x14ac:dyDescent="0.25">
      <c r="A196" t="s">
        <v>31</v>
      </c>
      <c r="B196" s="2">
        <v>45661</v>
      </c>
      <c r="C196" t="s">
        <v>41</v>
      </c>
      <c r="D196" t="s">
        <v>47</v>
      </c>
      <c r="E196">
        <v>0.3</v>
      </c>
      <c r="F196">
        <v>50</v>
      </c>
      <c r="G196">
        <v>494</v>
      </c>
      <c r="H196">
        <v>412</v>
      </c>
      <c r="I196">
        <v>0</v>
      </c>
      <c r="J196" t="s">
        <v>40</v>
      </c>
      <c r="K196">
        <v>0</v>
      </c>
      <c r="L196" t="s">
        <v>40</v>
      </c>
      <c r="M196">
        <v>8</v>
      </c>
      <c r="N196">
        <v>1</v>
      </c>
      <c r="O196">
        <v>10</v>
      </c>
      <c r="P196">
        <v>2</v>
      </c>
      <c r="Q196">
        <v>2</v>
      </c>
      <c r="R196">
        <v>0</v>
      </c>
      <c r="AA196" t="str">
        <f>IF(E196 &lt; _xlfn.PERCENTILE.INC($E$2:$E$761,0),
    "Ekstrem Rendah",
    IF(E196 &gt; _xlfn.PERCENTILE.INC($E$2:$E$761,1),
        "Ekstrem Tinggi",
        "Normal"
    )
)</f>
        <v>Normal</v>
      </c>
      <c r="AB196" t="str">
        <f>IF(F196 &lt; _xlfn.PERCENTILE.INC($F$2:$F$761,0.001),
    "Ekstrem Rendah",
    IF(F196 &gt; _xlfn.PERCENTILE.INC($F$2:$F$761,0.999),
        "Ekstrem Tinggi",
        "Normal"
    )
)</f>
        <v>Normal</v>
      </c>
    </row>
    <row r="197" spans="1:28" x14ac:dyDescent="0.25">
      <c r="A197" t="s">
        <v>31</v>
      </c>
      <c r="B197" s="2">
        <v>45661</v>
      </c>
      <c r="C197" t="s">
        <v>50</v>
      </c>
      <c r="D197" t="s">
        <v>45</v>
      </c>
      <c r="E197">
        <v>1.5</v>
      </c>
      <c r="F197">
        <v>45</v>
      </c>
      <c r="G197">
        <v>451</v>
      </c>
      <c r="H197">
        <v>379</v>
      </c>
      <c r="I197">
        <v>1</v>
      </c>
      <c r="J197" t="s">
        <v>36</v>
      </c>
      <c r="K197">
        <v>0</v>
      </c>
      <c r="L197" t="s">
        <v>40</v>
      </c>
      <c r="M197">
        <v>11</v>
      </c>
      <c r="N197">
        <v>4</v>
      </c>
      <c r="O197">
        <v>17</v>
      </c>
      <c r="P197">
        <v>2</v>
      </c>
      <c r="Q197">
        <v>2</v>
      </c>
      <c r="R197">
        <v>0</v>
      </c>
      <c r="AA197" t="str">
        <f>IF(E197 &lt; _xlfn.PERCENTILE.INC($E$2:$E$761,0),
    "Ekstrem Rendah",
    IF(E197 &gt; _xlfn.PERCENTILE.INC($E$2:$E$761,1),
        "Ekstrem Tinggi",
        "Normal"
    )
)</f>
        <v>Normal</v>
      </c>
      <c r="AB197" t="str">
        <f>IF(F197 &lt; _xlfn.PERCENTILE.INC($F$2:$F$761,0.001),
    "Ekstrem Rendah",
    IF(F197 &gt; _xlfn.PERCENTILE.INC($F$2:$F$761,0.999),
        "Ekstrem Tinggi",
        "Normal"
    )
)</f>
        <v>Normal</v>
      </c>
    </row>
    <row r="198" spans="1:28" x14ac:dyDescent="0.25">
      <c r="A198" t="s">
        <v>31</v>
      </c>
      <c r="B198" s="2">
        <v>45662</v>
      </c>
      <c r="C198" t="s">
        <v>53</v>
      </c>
      <c r="D198" t="s">
        <v>34</v>
      </c>
      <c r="E198">
        <v>2.2000000000000002</v>
      </c>
      <c r="F198">
        <v>73</v>
      </c>
      <c r="G198">
        <v>745</v>
      </c>
      <c r="H198">
        <v>633</v>
      </c>
      <c r="I198">
        <v>2</v>
      </c>
      <c r="J198" t="s">
        <v>36</v>
      </c>
      <c r="K198">
        <v>0</v>
      </c>
      <c r="L198" t="s">
        <v>40</v>
      </c>
      <c r="M198">
        <v>15</v>
      </c>
      <c r="N198">
        <v>4</v>
      </c>
      <c r="O198">
        <v>10</v>
      </c>
      <c r="P198">
        <v>9</v>
      </c>
      <c r="Q198">
        <v>1</v>
      </c>
      <c r="R198">
        <v>0</v>
      </c>
      <c r="AA198" t="str">
        <f>IF(E198 &lt; _xlfn.PERCENTILE.INC($E$2:$E$761,0),
    "Ekstrem Rendah",
    IF(E198 &gt; _xlfn.PERCENTILE.INC($E$2:$E$761,1),
        "Ekstrem Tinggi",
        "Normal"
    )
)</f>
        <v>Normal</v>
      </c>
      <c r="AB198" t="str">
        <f>IF(F198 &lt; _xlfn.PERCENTILE.INC($F$2:$F$761,0.001),
    "Ekstrem Rendah",
    IF(F198 &gt; _xlfn.PERCENTILE.INC($F$2:$F$761,0.999),
        "Ekstrem Tinggi",
        "Normal"
    )
)</f>
        <v>Normal</v>
      </c>
    </row>
    <row r="199" spans="1:28" x14ac:dyDescent="0.25">
      <c r="A199" t="s">
        <v>31</v>
      </c>
      <c r="B199" s="2">
        <v>45662</v>
      </c>
      <c r="C199" t="s">
        <v>56</v>
      </c>
      <c r="D199" t="s">
        <v>39</v>
      </c>
      <c r="E199">
        <v>2.7</v>
      </c>
      <c r="F199">
        <v>53</v>
      </c>
      <c r="G199">
        <v>477</v>
      </c>
      <c r="H199">
        <v>388</v>
      </c>
      <c r="I199">
        <v>2</v>
      </c>
      <c r="J199" t="s">
        <v>36</v>
      </c>
      <c r="K199">
        <v>0</v>
      </c>
      <c r="L199" t="s">
        <v>36</v>
      </c>
      <c r="M199">
        <v>19</v>
      </c>
      <c r="N199">
        <v>6</v>
      </c>
      <c r="O199">
        <v>10</v>
      </c>
      <c r="P199">
        <v>6</v>
      </c>
      <c r="Q199">
        <v>2</v>
      </c>
      <c r="R199">
        <v>0</v>
      </c>
      <c r="AA199" t="str">
        <f>IF(E199 &lt; _xlfn.PERCENTILE.INC($E$2:$E$761,0),
    "Ekstrem Rendah",
    IF(E199 &gt; _xlfn.PERCENTILE.INC($E$2:$E$761,1),
        "Ekstrem Tinggi",
        "Normal"
    )
)</f>
        <v>Normal</v>
      </c>
      <c r="AB199" t="str">
        <f>IF(F199 &lt; _xlfn.PERCENTILE.INC($F$2:$F$761,0.001),
    "Ekstrem Rendah",
    IF(F199 &gt; _xlfn.PERCENTILE.INC($F$2:$F$761,0.999),
        "Ekstrem Tinggi",
        "Normal"
    )
)</f>
        <v>Normal</v>
      </c>
    </row>
    <row r="200" spans="1:28" x14ac:dyDescent="0.25">
      <c r="A200" t="s">
        <v>31</v>
      </c>
      <c r="B200" s="2">
        <v>45663</v>
      </c>
      <c r="C200" t="s">
        <v>32</v>
      </c>
      <c r="D200" t="s">
        <v>43</v>
      </c>
      <c r="E200">
        <v>1.5</v>
      </c>
      <c r="F200">
        <v>60</v>
      </c>
      <c r="G200">
        <v>600</v>
      </c>
      <c r="H200">
        <v>491</v>
      </c>
      <c r="I200">
        <v>0</v>
      </c>
      <c r="J200" t="s">
        <v>40</v>
      </c>
      <c r="K200">
        <v>0</v>
      </c>
      <c r="L200" t="s">
        <v>40</v>
      </c>
      <c r="M200">
        <v>13</v>
      </c>
      <c r="N200">
        <v>6</v>
      </c>
      <c r="O200">
        <v>10</v>
      </c>
      <c r="P200">
        <v>5</v>
      </c>
      <c r="Q200">
        <v>1</v>
      </c>
      <c r="R200">
        <v>0</v>
      </c>
      <c r="AA200" t="str">
        <f>IF(E200 &lt; _xlfn.PERCENTILE.INC($E$2:$E$761,0),
    "Ekstrem Rendah",
    IF(E200 &gt; _xlfn.PERCENTILE.INC($E$2:$E$761,1),
        "Ekstrem Tinggi",
        "Normal"
    )
)</f>
        <v>Normal</v>
      </c>
      <c r="AB200" t="str">
        <f>IF(F200 &lt; _xlfn.PERCENTILE.INC($F$2:$F$761,0.001),
    "Ekstrem Rendah",
    IF(F200 &gt; _xlfn.PERCENTILE.INC($F$2:$F$761,0.999),
        "Ekstrem Tinggi",
        "Normal"
    )
)</f>
        <v>Normal</v>
      </c>
    </row>
    <row r="201" spans="1:28" x14ac:dyDescent="0.25">
      <c r="A201" t="s">
        <v>31</v>
      </c>
      <c r="B201" s="2">
        <v>45671</v>
      </c>
      <c r="C201" t="s">
        <v>63</v>
      </c>
      <c r="D201" t="s">
        <v>54</v>
      </c>
      <c r="E201">
        <v>2.5</v>
      </c>
      <c r="F201">
        <v>45</v>
      </c>
      <c r="G201">
        <v>456</v>
      </c>
      <c r="H201">
        <v>354</v>
      </c>
      <c r="I201">
        <v>2</v>
      </c>
      <c r="J201" t="s">
        <v>36</v>
      </c>
      <c r="K201">
        <v>0</v>
      </c>
      <c r="L201" t="s">
        <v>36</v>
      </c>
      <c r="M201">
        <v>18</v>
      </c>
      <c r="N201">
        <v>6</v>
      </c>
      <c r="O201">
        <v>4</v>
      </c>
      <c r="P201">
        <v>4</v>
      </c>
      <c r="Q201">
        <v>0</v>
      </c>
      <c r="R201">
        <v>0</v>
      </c>
      <c r="AA201" t="str">
        <f>IF(E201 &lt; _xlfn.PERCENTILE.INC($E$2:$E$761,0),
    "Ekstrem Rendah",
    IF(E201 &gt; _xlfn.PERCENTILE.INC($E$2:$E$761,1),
        "Ekstrem Tinggi",
        "Normal"
    )
)</f>
        <v>Normal</v>
      </c>
      <c r="AB201" t="str">
        <f>IF(F201 &lt; _xlfn.PERCENTILE.INC($F$2:$F$761,0.001),
    "Ekstrem Rendah",
    IF(F201 &gt; _xlfn.PERCENTILE.INC($F$2:$F$761,0.999),
        "Ekstrem Tinggi",
        "Normal"
    )
)</f>
        <v>Normal</v>
      </c>
    </row>
    <row r="202" spans="1:28" x14ac:dyDescent="0.25">
      <c r="A202" t="s">
        <v>31</v>
      </c>
      <c r="B202" s="2">
        <v>45671</v>
      </c>
      <c r="C202" t="s">
        <v>63</v>
      </c>
      <c r="D202" t="s">
        <v>57</v>
      </c>
      <c r="E202">
        <v>2.5</v>
      </c>
      <c r="F202">
        <v>57</v>
      </c>
      <c r="G202">
        <v>470</v>
      </c>
      <c r="H202">
        <v>382</v>
      </c>
      <c r="I202">
        <v>2</v>
      </c>
      <c r="J202" t="s">
        <v>36</v>
      </c>
      <c r="K202">
        <v>1</v>
      </c>
      <c r="L202" t="s">
        <v>35</v>
      </c>
      <c r="M202">
        <v>26</v>
      </c>
      <c r="N202">
        <v>10</v>
      </c>
      <c r="O202">
        <v>15</v>
      </c>
      <c r="P202">
        <v>9</v>
      </c>
      <c r="Q202">
        <v>2</v>
      </c>
      <c r="R202">
        <v>0</v>
      </c>
      <c r="AA202" t="str">
        <f>IF(E202 &lt; _xlfn.PERCENTILE.INC($E$2:$E$761,0),
    "Ekstrem Rendah",
    IF(E202 &gt; _xlfn.PERCENTILE.INC($E$2:$E$761,1),
        "Ekstrem Tinggi",
        "Normal"
    )
)</f>
        <v>Normal</v>
      </c>
      <c r="AB202" t="str">
        <f>IF(F202 &lt; _xlfn.PERCENTILE.INC($F$2:$F$761,0.001),
    "Ekstrem Rendah",
    IF(F202 &gt; _xlfn.PERCENTILE.INC($F$2:$F$761,0.999),
        "Ekstrem Tinggi",
        "Normal"
    )
)</f>
        <v>Normal</v>
      </c>
    </row>
    <row r="203" spans="1:28" x14ac:dyDescent="0.25">
      <c r="A203" t="s">
        <v>31</v>
      </c>
      <c r="B203" s="2">
        <v>45671</v>
      </c>
      <c r="C203" t="s">
        <v>63</v>
      </c>
      <c r="D203" t="s">
        <v>51</v>
      </c>
      <c r="E203">
        <v>1</v>
      </c>
      <c r="F203">
        <v>44</v>
      </c>
      <c r="G203">
        <v>442</v>
      </c>
      <c r="H203">
        <v>356</v>
      </c>
      <c r="I203">
        <v>3</v>
      </c>
      <c r="J203" t="s">
        <v>35</v>
      </c>
      <c r="K203">
        <v>2</v>
      </c>
      <c r="L203" t="s">
        <v>35</v>
      </c>
      <c r="M203">
        <v>4</v>
      </c>
      <c r="N203">
        <v>3</v>
      </c>
      <c r="O203">
        <v>9</v>
      </c>
      <c r="P203">
        <v>0</v>
      </c>
      <c r="Q203">
        <v>3</v>
      </c>
      <c r="R203">
        <v>0</v>
      </c>
      <c r="AA203" t="str">
        <f>IF(E203 &lt; _xlfn.PERCENTILE.INC($E$2:$E$761,0),
    "Ekstrem Rendah",
    IF(E203 &gt; _xlfn.PERCENTILE.INC($E$2:$E$761,1),
        "Ekstrem Tinggi",
        "Normal"
    )
)</f>
        <v>Normal</v>
      </c>
      <c r="AB203" t="str">
        <f>IF(F203 &lt; _xlfn.PERCENTILE.INC($F$2:$F$761,0.001),
    "Ekstrem Rendah",
    IF(F203 &gt; _xlfn.PERCENTILE.INC($F$2:$F$761,0.999),
        "Ekstrem Tinggi",
        "Normal"
    )
)</f>
        <v>Normal</v>
      </c>
    </row>
    <row r="204" spans="1:28" x14ac:dyDescent="0.25">
      <c r="A204" t="s">
        <v>31</v>
      </c>
      <c r="B204" s="2">
        <v>45671</v>
      </c>
      <c r="C204" t="s">
        <v>32</v>
      </c>
      <c r="D204" t="s">
        <v>48</v>
      </c>
      <c r="E204">
        <v>0.3</v>
      </c>
      <c r="F204">
        <v>30</v>
      </c>
      <c r="G204">
        <v>268</v>
      </c>
      <c r="H204">
        <v>168</v>
      </c>
      <c r="I204">
        <v>1</v>
      </c>
      <c r="J204" t="s">
        <v>36</v>
      </c>
      <c r="K204">
        <v>1</v>
      </c>
      <c r="L204" t="s">
        <v>35</v>
      </c>
      <c r="M204">
        <v>6</v>
      </c>
      <c r="N204">
        <v>3</v>
      </c>
      <c r="O204">
        <v>7</v>
      </c>
      <c r="P204">
        <v>0</v>
      </c>
      <c r="Q204">
        <v>2</v>
      </c>
      <c r="R204">
        <v>0</v>
      </c>
      <c r="AA204" t="str">
        <f>IF(E204 &lt; _xlfn.PERCENTILE.INC($E$2:$E$761,0),
    "Ekstrem Rendah",
    IF(E204 &gt; _xlfn.PERCENTILE.INC($E$2:$E$761,1),
        "Ekstrem Tinggi",
        "Normal"
    )
)</f>
        <v>Normal</v>
      </c>
      <c r="AB204" t="str">
        <f>IF(F204 &lt; _xlfn.PERCENTILE.INC($F$2:$F$761,0.001),
    "Ekstrem Rendah",
    IF(F204 &gt; _xlfn.PERCENTILE.INC($F$2:$F$761,0.999),
        "Ekstrem Tinggi",
        "Normal"
    )
)</f>
        <v>Normal</v>
      </c>
    </row>
    <row r="205" spans="1:28" x14ac:dyDescent="0.25">
      <c r="A205" t="s">
        <v>31</v>
      </c>
      <c r="B205" s="2">
        <v>45672</v>
      </c>
      <c r="C205" t="s">
        <v>63</v>
      </c>
      <c r="D205" t="s">
        <v>44</v>
      </c>
      <c r="E205">
        <v>1.1000000000000001</v>
      </c>
      <c r="F205">
        <v>50</v>
      </c>
      <c r="G205">
        <v>468</v>
      </c>
      <c r="H205">
        <v>363</v>
      </c>
      <c r="I205">
        <v>0</v>
      </c>
      <c r="J205" t="s">
        <v>40</v>
      </c>
      <c r="K205">
        <v>0</v>
      </c>
      <c r="L205" t="s">
        <v>36</v>
      </c>
      <c r="M205">
        <v>10</v>
      </c>
      <c r="N205">
        <v>3</v>
      </c>
      <c r="O205">
        <v>17</v>
      </c>
      <c r="P205">
        <v>8</v>
      </c>
      <c r="Q205">
        <v>2</v>
      </c>
      <c r="R205">
        <v>0</v>
      </c>
      <c r="AA205" t="str">
        <f>IF(E205 &lt; _xlfn.PERCENTILE.INC($E$2:$E$761,0),
    "Ekstrem Rendah",
    IF(E205 &gt; _xlfn.PERCENTILE.INC($E$2:$E$761,1),
        "Ekstrem Tinggi",
        "Normal"
    )
)</f>
        <v>Normal</v>
      </c>
      <c r="AB205" t="str">
        <f>IF(F205 &lt; _xlfn.PERCENTILE.INC($F$2:$F$761,0.001),
    "Ekstrem Rendah",
    IF(F205 &gt; _xlfn.PERCENTILE.INC($F$2:$F$761,0.999),
        "Ekstrem Tinggi",
        "Normal"
    )
)</f>
        <v>Normal</v>
      </c>
    </row>
    <row r="206" spans="1:28" x14ac:dyDescent="0.25">
      <c r="A206" t="s">
        <v>31</v>
      </c>
      <c r="B206" s="2">
        <v>45672</v>
      </c>
      <c r="C206" t="s">
        <v>63</v>
      </c>
      <c r="D206" t="s">
        <v>59</v>
      </c>
      <c r="E206">
        <v>1.7</v>
      </c>
      <c r="F206">
        <v>57</v>
      </c>
      <c r="G206">
        <v>656</v>
      </c>
      <c r="H206">
        <v>549</v>
      </c>
      <c r="I206">
        <v>0</v>
      </c>
      <c r="J206" t="s">
        <v>40</v>
      </c>
      <c r="K206">
        <v>0</v>
      </c>
      <c r="L206" t="s">
        <v>36</v>
      </c>
      <c r="M206">
        <v>21</v>
      </c>
      <c r="N206">
        <v>4</v>
      </c>
      <c r="O206">
        <v>7</v>
      </c>
      <c r="P206">
        <v>4</v>
      </c>
      <c r="Q206">
        <v>0</v>
      </c>
      <c r="R206">
        <v>0</v>
      </c>
      <c r="AA206" t="str">
        <f>IF(E206 &lt; _xlfn.PERCENTILE.INC($E$2:$E$761,0),
    "Ekstrem Rendah",
    IF(E206 &gt; _xlfn.PERCENTILE.INC($E$2:$E$761,1),
        "Ekstrem Tinggi",
        "Normal"
    )
)</f>
        <v>Normal</v>
      </c>
      <c r="AB206" t="str">
        <f>IF(F206 &lt; _xlfn.PERCENTILE.INC($F$2:$F$761,0.001),
    "Ekstrem Rendah",
    IF(F206 &gt; _xlfn.PERCENTILE.INC($F$2:$F$761,0.999),
        "Ekstrem Tinggi",
        "Normal"
    )
)</f>
        <v>Normal</v>
      </c>
    </row>
    <row r="207" spans="1:28" x14ac:dyDescent="0.25">
      <c r="A207" t="s">
        <v>31</v>
      </c>
      <c r="B207" s="2">
        <v>45672</v>
      </c>
      <c r="C207" t="s">
        <v>63</v>
      </c>
      <c r="D207" t="s">
        <v>46</v>
      </c>
      <c r="E207">
        <v>2.1</v>
      </c>
      <c r="F207">
        <v>60</v>
      </c>
      <c r="G207">
        <v>626</v>
      </c>
      <c r="H207">
        <v>534</v>
      </c>
      <c r="I207">
        <v>3</v>
      </c>
      <c r="J207" t="s">
        <v>35</v>
      </c>
      <c r="K207">
        <v>1</v>
      </c>
      <c r="L207" t="s">
        <v>35</v>
      </c>
      <c r="M207">
        <v>17</v>
      </c>
      <c r="N207">
        <v>5</v>
      </c>
      <c r="O207">
        <v>10</v>
      </c>
      <c r="P207">
        <v>4</v>
      </c>
      <c r="Q207">
        <v>0</v>
      </c>
      <c r="R207">
        <v>0</v>
      </c>
      <c r="AA207" t="str">
        <f>IF(E207 &lt; _xlfn.PERCENTILE.INC($E$2:$E$761,0),
    "Ekstrem Rendah",
    IF(E207 &gt; _xlfn.PERCENTILE.INC($E$2:$E$761,1),
        "Ekstrem Tinggi",
        "Normal"
    )
)</f>
        <v>Normal</v>
      </c>
      <c r="AB207" t="str">
        <f>IF(F207 &lt; _xlfn.PERCENTILE.INC($F$2:$F$761,0.001),
    "Ekstrem Rendah",
    IF(F207 &gt; _xlfn.PERCENTILE.INC($F$2:$F$761,0.999),
        "Ekstrem Tinggi",
        "Normal"
    )
)</f>
        <v>Normal</v>
      </c>
    </row>
    <row r="208" spans="1:28" x14ac:dyDescent="0.25">
      <c r="A208" t="s">
        <v>31</v>
      </c>
      <c r="B208" s="2">
        <v>45672</v>
      </c>
      <c r="C208" t="s">
        <v>32</v>
      </c>
      <c r="D208" t="s">
        <v>42</v>
      </c>
      <c r="E208">
        <v>1.4</v>
      </c>
      <c r="F208">
        <v>53</v>
      </c>
      <c r="G208">
        <v>469</v>
      </c>
      <c r="H208">
        <v>378</v>
      </c>
      <c r="I208">
        <v>2</v>
      </c>
      <c r="J208" t="s">
        <v>35</v>
      </c>
      <c r="K208">
        <v>2</v>
      </c>
      <c r="L208" t="s">
        <v>35</v>
      </c>
      <c r="M208">
        <v>14</v>
      </c>
      <c r="N208">
        <v>4</v>
      </c>
      <c r="O208">
        <v>16</v>
      </c>
      <c r="P208">
        <v>10</v>
      </c>
      <c r="Q208">
        <v>3</v>
      </c>
      <c r="R208">
        <v>0</v>
      </c>
      <c r="AA208" t="str">
        <f>IF(E208 &lt; _xlfn.PERCENTILE.INC($E$2:$E$761,0),
    "Ekstrem Rendah",
    IF(E208 &gt; _xlfn.PERCENTILE.INC($E$2:$E$761,1),
        "Ekstrem Tinggi",
        "Normal"
    )
)</f>
        <v>Normal</v>
      </c>
      <c r="AB208" t="str">
        <f>IF(F208 &lt; _xlfn.PERCENTILE.INC($F$2:$F$761,0.001),
    "Ekstrem Rendah",
    IF(F208 &gt; _xlfn.PERCENTILE.INC($F$2:$F$761,0.999),
        "Ekstrem Tinggi",
        "Normal"
    )
)</f>
        <v>Normal</v>
      </c>
    </row>
    <row r="209" spans="1:28" x14ac:dyDescent="0.25">
      <c r="A209" t="s">
        <v>31</v>
      </c>
      <c r="B209" s="2">
        <v>45673</v>
      </c>
      <c r="C209" t="s">
        <v>63</v>
      </c>
      <c r="D209" t="s">
        <v>38</v>
      </c>
      <c r="E209">
        <v>0.3</v>
      </c>
      <c r="F209">
        <v>47</v>
      </c>
      <c r="G209">
        <v>437</v>
      </c>
      <c r="H209">
        <v>357</v>
      </c>
      <c r="I209">
        <v>0</v>
      </c>
      <c r="J209" t="s">
        <v>40</v>
      </c>
      <c r="K209">
        <v>0</v>
      </c>
      <c r="L209" t="s">
        <v>36</v>
      </c>
      <c r="M209">
        <v>5</v>
      </c>
      <c r="N209">
        <v>3</v>
      </c>
      <c r="O209">
        <v>13</v>
      </c>
      <c r="P209">
        <v>1</v>
      </c>
      <c r="Q209">
        <v>2</v>
      </c>
      <c r="R209">
        <v>0</v>
      </c>
      <c r="AA209" t="str">
        <f>IF(E209 &lt; _xlfn.PERCENTILE.INC($E$2:$E$761,0),
    "Ekstrem Rendah",
    IF(E209 &gt; _xlfn.PERCENTILE.INC($E$2:$E$761,1),
        "Ekstrem Tinggi",
        "Normal"
    )
)</f>
        <v>Normal</v>
      </c>
      <c r="AB209" t="str">
        <f>IF(F209 &lt; _xlfn.PERCENTILE.INC($F$2:$F$761,0.001),
    "Ekstrem Rendah",
    IF(F209 &gt; _xlfn.PERCENTILE.INC($F$2:$F$761,0.999),
        "Ekstrem Tinggi",
        "Normal"
    )
)</f>
        <v>Normal</v>
      </c>
    </row>
    <row r="210" spans="1:28" x14ac:dyDescent="0.25">
      <c r="A210" t="s">
        <v>31</v>
      </c>
      <c r="B210" s="2">
        <v>45673</v>
      </c>
      <c r="C210" t="s">
        <v>32</v>
      </c>
      <c r="D210" t="s">
        <v>33</v>
      </c>
      <c r="E210">
        <v>3.4</v>
      </c>
      <c r="F210">
        <v>60</v>
      </c>
      <c r="G210">
        <v>628</v>
      </c>
      <c r="H210">
        <v>522</v>
      </c>
      <c r="I210">
        <v>3</v>
      </c>
      <c r="J210" t="s">
        <v>35</v>
      </c>
      <c r="K210">
        <v>0</v>
      </c>
      <c r="L210" t="s">
        <v>40</v>
      </c>
      <c r="M210">
        <v>23</v>
      </c>
      <c r="N210">
        <v>9</v>
      </c>
      <c r="O210">
        <v>7</v>
      </c>
      <c r="P210">
        <v>5</v>
      </c>
      <c r="Q210">
        <v>1</v>
      </c>
      <c r="R210">
        <v>0</v>
      </c>
      <c r="AA210" t="str">
        <f>IF(E210 &lt; _xlfn.PERCENTILE.INC($E$2:$E$761,0),
    "Ekstrem Rendah",
    IF(E210 &gt; _xlfn.PERCENTILE.INC($E$2:$E$761,1),
        "Ekstrem Tinggi",
        "Normal"
    )
)</f>
        <v>Normal</v>
      </c>
      <c r="AB210" t="str">
        <f>IF(F210 &lt; _xlfn.PERCENTILE.INC($F$2:$F$761,0.001),
    "Ekstrem Rendah",
    IF(F210 &gt; _xlfn.PERCENTILE.INC($F$2:$F$761,0.999),
        "Ekstrem Tinggi",
        "Normal"
    )
)</f>
        <v>Normal</v>
      </c>
    </row>
    <row r="211" spans="1:28" x14ac:dyDescent="0.25">
      <c r="A211" t="s">
        <v>31</v>
      </c>
      <c r="B211" s="2">
        <v>45675</v>
      </c>
      <c r="C211" t="s">
        <v>37</v>
      </c>
      <c r="D211" t="s">
        <v>46</v>
      </c>
      <c r="E211">
        <v>0.8</v>
      </c>
      <c r="F211">
        <v>56</v>
      </c>
      <c r="G211">
        <v>459</v>
      </c>
      <c r="H211">
        <v>347</v>
      </c>
      <c r="I211">
        <v>1</v>
      </c>
      <c r="J211" t="s">
        <v>40</v>
      </c>
      <c r="K211">
        <v>1</v>
      </c>
      <c r="L211" t="s">
        <v>40</v>
      </c>
      <c r="M211">
        <v>13</v>
      </c>
      <c r="N211">
        <v>5</v>
      </c>
      <c r="O211">
        <v>7</v>
      </c>
      <c r="P211">
        <v>7</v>
      </c>
      <c r="Q211">
        <v>1</v>
      </c>
      <c r="R211">
        <v>0</v>
      </c>
      <c r="AA211" t="str">
        <f>IF(E211 &lt; _xlfn.PERCENTILE.INC($E$2:$E$761,0),
    "Ekstrem Rendah",
    IF(E211 &gt; _xlfn.PERCENTILE.INC($E$2:$E$761,1),
        "Ekstrem Tinggi",
        "Normal"
    )
)</f>
        <v>Normal</v>
      </c>
      <c r="AB211" t="str">
        <f>IF(F211 &lt; _xlfn.PERCENTILE.INC($F$2:$F$761,0.001),
    "Ekstrem Rendah",
    IF(F211 &gt; _xlfn.PERCENTILE.INC($F$2:$F$761,0.999),
        "Ekstrem Tinggi",
        "Normal"
    )
)</f>
        <v>Normal</v>
      </c>
    </row>
    <row r="212" spans="1:28" x14ac:dyDescent="0.25">
      <c r="A212" t="s">
        <v>31</v>
      </c>
      <c r="B212" s="2">
        <v>45675</v>
      </c>
      <c r="C212" t="s">
        <v>41</v>
      </c>
      <c r="D212" t="s">
        <v>54</v>
      </c>
      <c r="E212">
        <v>0.7</v>
      </c>
      <c r="F212">
        <v>40</v>
      </c>
      <c r="G212">
        <v>349</v>
      </c>
      <c r="H212">
        <v>267</v>
      </c>
      <c r="I212">
        <v>0</v>
      </c>
      <c r="J212" t="s">
        <v>40</v>
      </c>
      <c r="K212">
        <v>0</v>
      </c>
      <c r="L212" t="s">
        <v>36</v>
      </c>
      <c r="M212">
        <v>11</v>
      </c>
      <c r="N212">
        <v>6</v>
      </c>
      <c r="O212">
        <v>6</v>
      </c>
      <c r="P212">
        <v>2</v>
      </c>
      <c r="Q212">
        <v>2</v>
      </c>
      <c r="R212">
        <v>0</v>
      </c>
      <c r="AA212" t="str">
        <f>IF(E212 &lt; _xlfn.PERCENTILE.INC($E$2:$E$761,0),
    "Ekstrem Rendah",
    IF(E212 &gt; _xlfn.PERCENTILE.INC($E$2:$E$761,1),
        "Ekstrem Tinggi",
        "Normal"
    )
)</f>
        <v>Normal</v>
      </c>
      <c r="AB212" t="str">
        <f>IF(F212 &lt; _xlfn.PERCENTILE.INC($F$2:$F$761,0.001),
    "Ekstrem Rendah",
    IF(F212 &gt; _xlfn.PERCENTILE.INC($F$2:$F$761,0.999),
        "Ekstrem Tinggi",
        "Normal"
    )
)</f>
        <v>Normal</v>
      </c>
    </row>
    <row r="213" spans="1:28" x14ac:dyDescent="0.25">
      <c r="A213" t="s">
        <v>31</v>
      </c>
      <c r="B213" s="2">
        <v>45675</v>
      </c>
      <c r="C213" t="s">
        <v>41</v>
      </c>
      <c r="D213" t="s">
        <v>59</v>
      </c>
      <c r="E213">
        <v>0.6</v>
      </c>
      <c r="F213">
        <v>40</v>
      </c>
      <c r="G213">
        <v>420</v>
      </c>
      <c r="H213">
        <v>317</v>
      </c>
      <c r="I213">
        <v>0</v>
      </c>
      <c r="J213" t="s">
        <v>40</v>
      </c>
      <c r="K213">
        <v>0</v>
      </c>
      <c r="L213" t="s">
        <v>36</v>
      </c>
      <c r="M213">
        <v>8</v>
      </c>
      <c r="N213">
        <v>4</v>
      </c>
      <c r="O213">
        <v>8</v>
      </c>
      <c r="P213">
        <v>5</v>
      </c>
      <c r="Q213">
        <v>3</v>
      </c>
      <c r="R213">
        <v>0</v>
      </c>
      <c r="AA213" t="str">
        <f>IF(E213 &lt; _xlfn.PERCENTILE.INC($E$2:$E$761,0),
    "Ekstrem Rendah",
    IF(E213 &gt; _xlfn.PERCENTILE.INC($E$2:$E$761,1),
        "Ekstrem Tinggi",
        "Normal"
    )
)</f>
        <v>Normal</v>
      </c>
      <c r="AB213" t="str">
        <f>IF(F213 &lt; _xlfn.PERCENTILE.INC($F$2:$F$761,0.001),
    "Ekstrem Rendah",
    IF(F213 &gt; _xlfn.PERCENTILE.INC($F$2:$F$761,0.999),
        "Ekstrem Tinggi",
        "Normal"
    )
)</f>
        <v>Normal</v>
      </c>
    </row>
    <row r="214" spans="1:28" x14ac:dyDescent="0.25">
      <c r="A214" t="s">
        <v>31</v>
      </c>
      <c r="B214" s="2">
        <v>45675</v>
      </c>
      <c r="C214" t="s">
        <v>41</v>
      </c>
      <c r="D214" t="s">
        <v>51</v>
      </c>
      <c r="E214">
        <v>0.3</v>
      </c>
      <c r="F214">
        <v>53</v>
      </c>
      <c r="G214">
        <v>576</v>
      </c>
      <c r="H214">
        <v>466</v>
      </c>
      <c r="I214">
        <v>0</v>
      </c>
      <c r="J214" t="s">
        <v>40</v>
      </c>
      <c r="K214">
        <v>0</v>
      </c>
      <c r="L214" t="s">
        <v>36</v>
      </c>
      <c r="M214">
        <v>7</v>
      </c>
      <c r="N214">
        <v>0</v>
      </c>
      <c r="O214">
        <v>13</v>
      </c>
      <c r="P214">
        <v>2</v>
      </c>
      <c r="Q214">
        <v>1</v>
      </c>
      <c r="R214">
        <v>1</v>
      </c>
      <c r="AA214" t="str">
        <f>IF(E214 &lt; _xlfn.PERCENTILE.INC($E$2:$E$761,0),
    "Ekstrem Rendah",
    IF(E214 &gt; _xlfn.PERCENTILE.INC($E$2:$E$761,1),
        "Ekstrem Tinggi",
        "Normal"
    )
)</f>
        <v>Normal</v>
      </c>
      <c r="AB214" t="str">
        <f>IF(F214 &lt; _xlfn.PERCENTILE.INC($F$2:$F$761,0.001),
    "Ekstrem Rendah",
    IF(F214 &gt; _xlfn.PERCENTILE.INC($F$2:$F$761,0.999),
        "Ekstrem Tinggi",
        "Normal"
    )
)</f>
        <v>Normal</v>
      </c>
    </row>
    <row r="215" spans="1:28" x14ac:dyDescent="0.25">
      <c r="A215" t="s">
        <v>31</v>
      </c>
      <c r="B215" s="2">
        <v>45675</v>
      </c>
      <c r="C215" t="s">
        <v>50</v>
      </c>
      <c r="D215" t="s">
        <v>42</v>
      </c>
      <c r="E215">
        <v>1.3</v>
      </c>
      <c r="F215">
        <v>66</v>
      </c>
      <c r="G215">
        <v>543</v>
      </c>
      <c r="H215">
        <v>451</v>
      </c>
      <c r="I215">
        <v>2</v>
      </c>
      <c r="J215" t="s">
        <v>36</v>
      </c>
      <c r="K215">
        <v>1</v>
      </c>
      <c r="L215" t="s">
        <v>35</v>
      </c>
      <c r="M215">
        <v>18</v>
      </c>
      <c r="N215">
        <v>6</v>
      </c>
      <c r="O215">
        <v>10</v>
      </c>
      <c r="P215">
        <v>10</v>
      </c>
      <c r="Q215">
        <v>2</v>
      </c>
      <c r="R215">
        <v>0</v>
      </c>
      <c r="AA215" t="str">
        <f>IF(E215 &lt; _xlfn.PERCENTILE.INC($E$2:$E$761,0),
    "Ekstrem Rendah",
    IF(E215 &gt; _xlfn.PERCENTILE.INC($E$2:$E$761,1),
        "Ekstrem Tinggi",
        "Normal"
    )
)</f>
        <v>Normal</v>
      </c>
      <c r="AB215" t="str">
        <f>IF(F215 &lt; _xlfn.PERCENTILE.INC($F$2:$F$761,0.001),
    "Ekstrem Rendah",
    IF(F215 &gt; _xlfn.PERCENTILE.INC($F$2:$F$761,0.999),
        "Ekstrem Tinggi",
        "Normal"
    )
)</f>
        <v>Normal</v>
      </c>
    </row>
    <row r="216" spans="1:28" x14ac:dyDescent="0.25">
      <c r="A216" t="s">
        <v>31</v>
      </c>
      <c r="B216" s="2">
        <v>45676</v>
      </c>
      <c r="C216" t="s">
        <v>53</v>
      </c>
      <c r="D216" t="s">
        <v>44</v>
      </c>
      <c r="E216">
        <v>1.8</v>
      </c>
      <c r="F216">
        <v>36</v>
      </c>
      <c r="G216">
        <v>366</v>
      </c>
      <c r="H216">
        <v>289</v>
      </c>
      <c r="I216">
        <v>3</v>
      </c>
      <c r="J216" t="s">
        <v>35</v>
      </c>
      <c r="K216">
        <v>3</v>
      </c>
      <c r="L216" t="s">
        <v>35</v>
      </c>
      <c r="M216">
        <v>12</v>
      </c>
      <c r="N216">
        <v>6</v>
      </c>
      <c r="O216">
        <v>14</v>
      </c>
      <c r="P216">
        <v>3</v>
      </c>
      <c r="Q216">
        <v>2</v>
      </c>
      <c r="R216">
        <v>0</v>
      </c>
      <c r="AA216" t="str">
        <f>IF(E216 &lt; _xlfn.PERCENTILE.INC($E$2:$E$761,0),
    "Ekstrem Rendah",
    IF(E216 &gt; _xlfn.PERCENTILE.INC($E$2:$E$761,1),
        "Ekstrem Tinggi",
        "Normal"
    )
)</f>
        <v>Normal</v>
      </c>
      <c r="AB216" t="str">
        <f>IF(F216 &lt; _xlfn.PERCENTILE.INC($F$2:$F$761,0.001),
    "Ekstrem Rendah",
    IF(F216 &gt; _xlfn.PERCENTILE.INC($F$2:$F$761,0.999),
        "Ekstrem Tinggi",
        "Normal"
    )
)</f>
        <v>Normal</v>
      </c>
    </row>
    <row r="217" spans="1:28" x14ac:dyDescent="0.25">
      <c r="A217" t="s">
        <v>31</v>
      </c>
      <c r="B217" s="2">
        <v>45676</v>
      </c>
      <c r="C217" t="s">
        <v>53</v>
      </c>
      <c r="D217" t="s">
        <v>33</v>
      </c>
      <c r="E217">
        <v>1.5</v>
      </c>
      <c r="F217">
        <v>51</v>
      </c>
      <c r="G217">
        <v>497</v>
      </c>
      <c r="H217">
        <v>406</v>
      </c>
      <c r="I217">
        <v>1</v>
      </c>
      <c r="J217" t="s">
        <v>40</v>
      </c>
      <c r="K217">
        <v>1</v>
      </c>
      <c r="L217" t="s">
        <v>36</v>
      </c>
      <c r="M217">
        <v>10</v>
      </c>
      <c r="N217">
        <v>1</v>
      </c>
      <c r="O217">
        <v>13</v>
      </c>
      <c r="P217">
        <v>4</v>
      </c>
      <c r="Q217">
        <v>3</v>
      </c>
      <c r="R217">
        <v>0</v>
      </c>
      <c r="AA217" t="str">
        <f>IF(E217 &lt; _xlfn.PERCENTILE.INC($E$2:$E$761,0),
    "Ekstrem Rendah",
    IF(E217 &gt; _xlfn.PERCENTILE.INC($E$2:$E$761,1),
        "Ekstrem Tinggi",
        "Normal"
    )
)</f>
        <v>Normal</v>
      </c>
      <c r="AB217" t="str">
        <f>IF(F217 &lt; _xlfn.PERCENTILE.INC($F$2:$F$761,0.001),
    "Ekstrem Rendah",
    IF(F217 &gt; _xlfn.PERCENTILE.INC($F$2:$F$761,0.999),
        "Ekstrem Tinggi",
        "Normal"
    )
)</f>
        <v>Normal</v>
      </c>
    </row>
    <row r="218" spans="1:28" x14ac:dyDescent="0.25">
      <c r="A218" t="s">
        <v>31</v>
      </c>
      <c r="B218" s="2">
        <v>45676</v>
      </c>
      <c r="C218" t="s">
        <v>53</v>
      </c>
      <c r="D218" t="s">
        <v>48</v>
      </c>
      <c r="E218">
        <v>1.8</v>
      </c>
      <c r="F218">
        <v>45</v>
      </c>
      <c r="G218">
        <v>423</v>
      </c>
      <c r="H218">
        <v>334</v>
      </c>
      <c r="I218">
        <v>3</v>
      </c>
      <c r="J218" t="s">
        <v>35</v>
      </c>
      <c r="K218">
        <v>3</v>
      </c>
      <c r="L218" t="s">
        <v>35</v>
      </c>
      <c r="M218">
        <v>14</v>
      </c>
      <c r="N218">
        <v>5</v>
      </c>
      <c r="O218">
        <v>4</v>
      </c>
      <c r="P218">
        <v>2</v>
      </c>
      <c r="Q218">
        <v>0</v>
      </c>
      <c r="R218">
        <v>0</v>
      </c>
      <c r="AA218" t="str">
        <f>IF(E218 &lt; _xlfn.PERCENTILE.INC($E$2:$E$761,0),
    "Ekstrem Rendah",
    IF(E218 &gt; _xlfn.PERCENTILE.INC($E$2:$E$761,1),
        "Ekstrem Tinggi",
        "Normal"
    )
)</f>
        <v>Normal</v>
      </c>
      <c r="AB218" t="str">
        <f>IF(F218 &lt; _xlfn.PERCENTILE.INC($F$2:$F$761,0.001),
    "Ekstrem Rendah",
    IF(F218 &gt; _xlfn.PERCENTILE.INC($F$2:$F$761,0.999),
        "Ekstrem Tinggi",
        "Normal"
    )
)</f>
        <v>Normal</v>
      </c>
    </row>
    <row r="219" spans="1:28" x14ac:dyDescent="0.25">
      <c r="A219" t="s">
        <v>31</v>
      </c>
      <c r="B219" s="2">
        <v>45676</v>
      </c>
      <c r="C219" t="s">
        <v>56</v>
      </c>
      <c r="D219" t="s">
        <v>38</v>
      </c>
      <c r="E219">
        <v>0.5</v>
      </c>
      <c r="F219">
        <v>33</v>
      </c>
      <c r="G219">
        <v>378</v>
      </c>
      <c r="H219">
        <v>320</v>
      </c>
      <c r="I219">
        <v>0</v>
      </c>
      <c r="J219" t="s">
        <v>40</v>
      </c>
      <c r="K219">
        <v>0</v>
      </c>
      <c r="L219" t="s">
        <v>40</v>
      </c>
      <c r="M219">
        <v>8</v>
      </c>
      <c r="N219">
        <v>4</v>
      </c>
      <c r="O219">
        <v>4</v>
      </c>
      <c r="P219">
        <v>4</v>
      </c>
      <c r="Q219">
        <v>0</v>
      </c>
      <c r="R219">
        <v>0</v>
      </c>
      <c r="AA219" t="str">
        <f>IF(E219 &lt; _xlfn.PERCENTILE.INC($E$2:$E$761,0),
    "Ekstrem Rendah",
    IF(E219 &gt; _xlfn.PERCENTILE.INC($E$2:$E$761,1),
        "Ekstrem Tinggi",
        "Normal"
    )
)</f>
        <v>Normal</v>
      </c>
      <c r="AB219" t="str">
        <f>IF(F219 &lt; _xlfn.PERCENTILE.INC($F$2:$F$761,0.001),
    "Ekstrem Rendah",
    IF(F219 &gt; _xlfn.PERCENTILE.INC($F$2:$F$761,0.999),
        "Ekstrem Tinggi",
        "Normal"
    )
)</f>
        <v>Normal</v>
      </c>
    </row>
    <row r="220" spans="1:28" x14ac:dyDescent="0.25">
      <c r="A220" t="s">
        <v>31</v>
      </c>
      <c r="B220" s="2">
        <v>45677</v>
      </c>
      <c r="C220" t="s">
        <v>32</v>
      </c>
      <c r="D220" t="s">
        <v>57</v>
      </c>
      <c r="E220">
        <v>3.1</v>
      </c>
      <c r="F220">
        <v>63</v>
      </c>
      <c r="G220">
        <v>624</v>
      </c>
      <c r="H220">
        <v>536</v>
      </c>
      <c r="I220">
        <v>3</v>
      </c>
      <c r="J220" t="s">
        <v>35</v>
      </c>
      <c r="K220">
        <v>1</v>
      </c>
      <c r="L220" t="s">
        <v>36</v>
      </c>
      <c r="M220">
        <v>19</v>
      </c>
      <c r="N220">
        <v>7</v>
      </c>
      <c r="O220">
        <v>8</v>
      </c>
      <c r="P220">
        <v>3</v>
      </c>
      <c r="Q220">
        <v>4</v>
      </c>
      <c r="R220">
        <v>0</v>
      </c>
      <c r="AA220" t="str">
        <f>IF(E220 &lt; _xlfn.PERCENTILE.INC($E$2:$E$761,0),
    "Ekstrem Rendah",
    IF(E220 &gt; _xlfn.PERCENTILE.INC($E$2:$E$761,1),
        "Ekstrem Tinggi",
        "Normal"
    )
)</f>
        <v>Normal</v>
      </c>
      <c r="AB220" t="str">
        <f>IF(F220 &lt; _xlfn.PERCENTILE.INC($F$2:$F$761,0.001),
    "Ekstrem Rendah",
    IF(F220 &gt; _xlfn.PERCENTILE.INC($F$2:$F$761,0.999),
        "Ekstrem Tinggi",
        "Normal"
    )
)</f>
        <v>Normal</v>
      </c>
    </row>
    <row r="221" spans="1:28" x14ac:dyDescent="0.25">
      <c r="A221" t="s">
        <v>31</v>
      </c>
      <c r="B221" s="2">
        <v>45682</v>
      </c>
      <c r="C221" t="s">
        <v>41</v>
      </c>
      <c r="D221" t="s">
        <v>49</v>
      </c>
      <c r="E221">
        <v>1.7</v>
      </c>
      <c r="F221">
        <v>50</v>
      </c>
      <c r="G221">
        <v>391</v>
      </c>
      <c r="H221">
        <v>301</v>
      </c>
      <c r="I221">
        <v>5</v>
      </c>
      <c r="J221" t="s">
        <v>35</v>
      </c>
      <c r="K221">
        <v>1</v>
      </c>
      <c r="L221" t="s">
        <v>35</v>
      </c>
      <c r="M221">
        <v>16</v>
      </c>
      <c r="N221">
        <v>10</v>
      </c>
      <c r="O221">
        <v>9</v>
      </c>
      <c r="P221">
        <v>3</v>
      </c>
      <c r="Q221">
        <v>2</v>
      </c>
      <c r="R221">
        <v>0</v>
      </c>
      <c r="AA221" t="str">
        <f>IF(E221 &lt; _xlfn.PERCENTILE.INC($E$2:$E$761,0),
    "Ekstrem Rendah",
    IF(E221 &gt; _xlfn.PERCENTILE.INC($E$2:$E$761,1),
        "Ekstrem Tinggi",
        "Normal"
    )
)</f>
        <v>Normal</v>
      </c>
      <c r="AB221" t="str">
        <f>IF(F221 &lt; _xlfn.PERCENTILE.INC($F$2:$F$761,0.001),
    "Ekstrem Rendah",
    IF(F221 &gt; _xlfn.PERCENTILE.INC($F$2:$F$761,0.999),
        "Ekstrem Tinggi",
        "Normal"
    )
)</f>
        <v>Normal</v>
      </c>
    </row>
    <row r="222" spans="1:28" x14ac:dyDescent="0.25">
      <c r="A222" t="s">
        <v>31</v>
      </c>
      <c r="B222" s="2">
        <v>45682</v>
      </c>
      <c r="C222" t="s">
        <v>41</v>
      </c>
      <c r="D222" t="s">
        <v>45</v>
      </c>
      <c r="E222">
        <v>0.7</v>
      </c>
      <c r="F222">
        <v>69</v>
      </c>
      <c r="G222">
        <v>696</v>
      </c>
      <c r="H222">
        <v>587</v>
      </c>
      <c r="I222">
        <v>0</v>
      </c>
      <c r="J222" t="s">
        <v>40</v>
      </c>
      <c r="K222">
        <v>0</v>
      </c>
      <c r="L222" t="s">
        <v>40</v>
      </c>
      <c r="M222">
        <v>16</v>
      </c>
      <c r="N222">
        <v>1</v>
      </c>
      <c r="O222">
        <v>8</v>
      </c>
      <c r="P222">
        <v>9</v>
      </c>
      <c r="Q222">
        <v>3</v>
      </c>
      <c r="R222">
        <v>0</v>
      </c>
      <c r="AA222" t="str">
        <f>IF(E222 &lt; _xlfn.PERCENTILE.INC($E$2:$E$761,0),
    "Ekstrem Rendah",
    IF(E222 &gt; _xlfn.PERCENTILE.INC($E$2:$E$761,1),
        "Ekstrem Tinggi",
        "Normal"
    )
)</f>
        <v>Normal</v>
      </c>
      <c r="AB222" t="str">
        <f>IF(F222 &lt; _xlfn.PERCENTILE.INC($F$2:$F$761,0.001),
    "Ekstrem Rendah",
    IF(F222 &gt; _xlfn.PERCENTILE.INC($F$2:$F$761,0.999),
        "Ekstrem Tinggi",
        "Normal"
    )
)</f>
        <v>Normal</v>
      </c>
    </row>
    <row r="223" spans="1:28" x14ac:dyDescent="0.25">
      <c r="A223" t="s">
        <v>31</v>
      </c>
      <c r="B223" s="2">
        <v>45682</v>
      </c>
      <c r="C223" t="s">
        <v>41</v>
      </c>
      <c r="D223" t="s">
        <v>39</v>
      </c>
      <c r="E223">
        <v>2</v>
      </c>
      <c r="F223">
        <v>70</v>
      </c>
      <c r="G223">
        <v>790</v>
      </c>
      <c r="H223">
        <v>696</v>
      </c>
      <c r="I223">
        <v>4</v>
      </c>
      <c r="J223" t="s">
        <v>35</v>
      </c>
      <c r="K223">
        <v>3</v>
      </c>
      <c r="L223" t="s">
        <v>35</v>
      </c>
      <c r="M223">
        <v>16</v>
      </c>
      <c r="N223">
        <v>6</v>
      </c>
      <c r="O223">
        <v>10</v>
      </c>
      <c r="P223">
        <v>3</v>
      </c>
      <c r="Q223">
        <v>0</v>
      </c>
      <c r="R223">
        <v>0</v>
      </c>
      <c r="AA223" t="str">
        <f>IF(E223 &lt; _xlfn.PERCENTILE.INC($E$2:$E$761,0),
    "Ekstrem Rendah",
    IF(E223 &gt; _xlfn.PERCENTILE.INC($E$2:$E$761,1),
        "Ekstrem Tinggi",
        "Normal"
    )
)</f>
        <v>Normal</v>
      </c>
      <c r="AB223" t="str">
        <f>IF(F223 &lt; _xlfn.PERCENTILE.INC($F$2:$F$761,0.001),
    "Ekstrem Rendah",
    IF(F223 &gt; _xlfn.PERCENTILE.INC($F$2:$F$761,0.999),
        "Ekstrem Tinggi",
        "Normal"
    )
)</f>
        <v>Normal</v>
      </c>
    </row>
    <row r="224" spans="1:28" x14ac:dyDescent="0.25">
      <c r="A224" t="s">
        <v>31</v>
      </c>
      <c r="B224" s="2">
        <v>45682</v>
      </c>
      <c r="C224" t="s">
        <v>41</v>
      </c>
      <c r="D224" t="s">
        <v>47</v>
      </c>
      <c r="E224">
        <v>0.8</v>
      </c>
      <c r="F224">
        <v>53</v>
      </c>
      <c r="G224">
        <v>509</v>
      </c>
      <c r="H224">
        <v>421</v>
      </c>
      <c r="I224">
        <v>1</v>
      </c>
      <c r="J224" t="s">
        <v>40</v>
      </c>
      <c r="K224">
        <v>1</v>
      </c>
      <c r="L224" t="s">
        <v>40</v>
      </c>
      <c r="M224">
        <v>12</v>
      </c>
      <c r="N224">
        <v>5</v>
      </c>
      <c r="O224">
        <v>10</v>
      </c>
      <c r="P224">
        <v>3</v>
      </c>
      <c r="Q224">
        <v>1</v>
      </c>
      <c r="R224">
        <v>0</v>
      </c>
      <c r="AA224" t="str">
        <f>IF(E224 &lt; _xlfn.PERCENTILE.INC($E$2:$E$761,0),
    "Ekstrem Rendah",
    IF(E224 &gt; _xlfn.PERCENTILE.INC($E$2:$E$761,1),
        "Ekstrem Tinggi",
        "Normal"
    )
)</f>
        <v>Normal</v>
      </c>
      <c r="AB224" t="str">
        <f>IF(F224 &lt; _xlfn.PERCENTILE.INC($F$2:$F$761,0.001),
    "Ekstrem Rendah",
    IF(F224 &gt; _xlfn.PERCENTILE.INC($F$2:$F$761,0.999),
        "Ekstrem Tinggi",
        "Normal"
    )
)</f>
        <v>Normal</v>
      </c>
    </row>
    <row r="225" spans="1:28" x14ac:dyDescent="0.25">
      <c r="A225" t="s">
        <v>31</v>
      </c>
      <c r="B225" s="2">
        <v>45682</v>
      </c>
      <c r="C225" t="s">
        <v>41</v>
      </c>
      <c r="D225" t="s">
        <v>43</v>
      </c>
      <c r="E225">
        <v>0.7</v>
      </c>
      <c r="F225">
        <v>51</v>
      </c>
      <c r="G225">
        <v>466</v>
      </c>
      <c r="H225">
        <v>384</v>
      </c>
      <c r="I225">
        <v>0</v>
      </c>
      <c r="J225" t="s">
        <v>40</v>
      </c>
      <c r="K225">
        <v>0</v>
      </c>
      <c r="L225" t="s">
        <v>36</v>
      </c>
      <c r="M225">
        <v>9</v>
      </c>
      <c r="N225">
        <v>4</v>
      </c>
      <c r="O225">
        <v>20</v>
      </c>
      <c r="P225">
        <v>1</v>
      </c>
      <c r="Q225">
        <v>0</v>
      </c>
      <c r="R225">
        <v>1</v>
      </c>
      <c r="AA225" t="str">
        <f>IF(E225 &lt; _xlfn.PERCENTILE.INC($E$2:$E$761,0),
    "Ekstrem Rendah",
    IF(E225 &gt; _xlfn.PERCENTILE.INC($E$2:$E$761,1),
        "Ekstrem Tinggi",
        "Normal"
    )
)</f>
        <v>Normal</v>
      </c>
      <c r="AB225" t="str">
        <f>IF(F225 &lt; _xlfn.PERCENTILE.INC($F$2:$F$761,0.001),
    "Ekstrem Rendah",
    IF(F225 &gt; _xlfn.PERCENTILE.INC($F$2:$F$761,0.999),
        "Ekstrem Tinggi",
        "Normal"
    )
)</f>
        <v>Normal</v>
      </c>
    </row>
    <row r="226" spans="1:28" x14ac:dyDescent="0.25">
      <c r="A226" t="s">
        <v>31</v>
      </c>
      <c r="B226" s="2">
        <v>45682</v>
      </c>
      <c r="C226" t="s">
        <v>50</v>
      </c>
      <c r="D226" t="s">
        <v>58</v>
      </c>
      <c r="E226">
        <v>2.2000000000000002</v>
      </c>
      <c r="F226">
        <v>56</v>
      </c>
      <c r="G226">
        <v>603</v>
      </c>
      <c r="H226">
        <v>514</v>
      </c>
      <c r="I226">
        <v>3</v>
      </c>
      <c r="J226" t="s">
        <v>35</v>
      </c>
      <c r="K226">
        <v>1</v>
      </c>
      <c r="L226" t="s">
        <v>36</v>
      </c>
      <c r="M226">
        <v>15</v>
      </c>
      <c r="N226">
        <v>6</v>
      </c>
      <c r="O226">
        <v>6</v>
      </c>
      <c r="P226">
        <v>2</v>
      </c>
      <c r="Q226">
        <v>3</v>
      </c>
      <c r="R226">
        <v>0</v>
      </c>
      <c r="AA226" t="str">
        <f>IF(E226 &lt; _xlfn.PERCENTILE.INC($E$2:$E$761,0),
    "Ekstrem Rendah",
    IF(E226 &gt; _xlfn.PERCENTILE.INC($E$2:$E$761,1),
        "Ekstrem Tinggi",
        "Normal"
    )
)</f>
        <v>Normal</v>
      </c>
      <c r="AB226" t="str">
        <f>IF(F226 &lt; _xlfn.PERCENTILE.INC($F$2:$F$761,0.001),
    "Ekstrem Rendah",
    IF(F226 &gt; _xlfn.PERCENTILE.INC($F$2:$F$761,0.999),
        "Ekstrem Tinggi",
        "Normal"
    )
)</f>
        <v>Normal</v>
      </c>
    </row>
    <row r="227" spans="1:28" x14ac:dyDescent="0.25">
      <c r="A227" t="s">
        <v>31</v>
      </c>
      <c r="B227" s="2">
        <v>45683</v>
      </c>
      <c r="C227" t="s">
        <v>53</v>
      </c>
      <c r="D227" t="s">
        <v>55</v>
      </c>
      <c r="E227">
        <v>1.1000000000000001</v>
      </c>
      <c r="F227">
        <v>47</v>
      </c>
      <c r="G227">
        <v>350</v>
      </c>
      <c r="H227">
        <v>238</v>
      </c>
      <c r="I227">
        <v>1</v>
      </c>
      <c r="J227" t="s">
        <v>40</v>
      </c>
      <c r="K227">
        <v>0</v>
      </c>
      <c r="L227" t="s">
        <v>36</v>
      </c>
      <c r="M227">
        <v>16</v>
      </c>
      <c r="N227">
        <v>5</v>
      </c>
      <c r="O227">
        <v>8</v>
      </c>
      <c r="P227">
        <v>4</v>
      </c>
      <c r="Q227">
        <v>2</v>
      </c>
      <c r="R227">
        <v>0</v>
      </c>
      <c r="AA227" t="str">
        <f>IF(E227 &lt; _xlfn.PERCENTILE.INC($E$2:$E$761,0),
    "Ekstrem Rendah",
    IF(E227 &gt; _xlfn.PERCENTILE.INC($E$2:$E$761,1),
        "Ekstrem Tinggi",
        "Normal"
    )
)</f>
        <v>Normal</v>
      </c>
      <c r="AB227" t="str">
        <f>IF(F227 &lt; _xlfn.PERCENTILE.INC($F$2:$F$761,0.001),
    "Ekstrem Rendah",
    IF(F227 &gt; _xlfn.PERCENTILE.INC($F$2:$F$761,0.999),
        "Ekstrem Tinggi",
        "Normal"
    )
)</f>
        <v>Normal</v>
      </c>
    </row>
    <row r="228" spans="1:28" x14ac:dyDescent="0.25">
      <c r="A228" t="s">
        <v>31</v>
      </c>
      <c r="B228" s="2">
        <v>45683</v>
      </c>
      <c r="C228" t="s">
        <v>53</v>
      </c>
      <c r="D228" t="s">
        <v>60</v>
      </c>
      <c r="E228">
        <v>1</v>
      </c>
      <c r="F228">
        <v>61</v>
      </c>
      <c r="G228">
        <v>605</v>
      </c>
      <c r="H228">
        <v>483</v>
      </c>
      <c r="I228">
        <v>1</v>
      </c>
      <c r="J228" t="s">
        <v>40</v>
      </c>
      <c r="K228">
        <v>1</v>
      </c>
      <c r="L228" t="s">
        <v>35</v>
      </c>
      <c r="M228">
        <v>15</v>
      </c>
      <c r="N228">
        <v>6</v>
      </c>
      <c r="O228">
        <v>6</v>
      </c>
      <c r="P228">
        <v>6</v>
      </c>
      <c r="Q228">
        <v>1</v>
      </c>
      <c r="R228">
        <v>0</v>
      </c>
      <c r="AA228" t="str">
        <f>IF(E228 &lt; _xlfn.PERCENTILE.INC($E$2:$E$761,0),
    "Ekstrem Rendah",
    IF(E228 &gt; _xlfn.PERCENTILE.INC($E$2:$E$761,1),
        "Ekstrem Tinggi",
        "Normal"
    )
)</f>
        <v>Normal</v>
      </c>
      <c r="AB228" t="str">
        <f>IF(F228 &lt; _xlfn.PERCENTILE.INC($F$2:$F$761,0.001),
    "Ekstrem Rendah",
    IF(F228 &gt; _xlfn.PERCENTILE.INC($F$2:$F$761,0.999),
        "Ekstrem Tinggi",
        "Normal"
    )
)</f>
        <v>Normal</v>
      </c>
    </row>
    <row r="229" spans="1:28" x14ac:dyDescent="0.25">
      <c r="A229" t="s">
        <v>31</v>
      </c>
      <c r="B229" s="2">
        <v>45683</v>
      </c>
      <c r="C229" t="s">
        <v>56</v>
      </c>
      <c r="D229" t="s">
        <v>52</v>
      </c>
      <c r="E229">
        <v>0.9</v>
      </c>
      <c r="F229">
        <v>46</v>
      </c>
      <c r="G229">
        <v>416</v>
      </c>
      <c r="H229">
        <v>326</v>
      </c>
      <c r="I229">
        <v>1</v>
      </c>
      <c r="J229" t="s">
        <v>36</v>
      </c>
      <c r="K229">
        <v>1</v>
      </c>
      <c r="L229" t="s">
        <v>35</v>
      </c>
      <c r="M229">
        <v>14</v>
      </c>
      <c r="N229">
        <v>4</v>
      </c>
      <c r="O229">
        <v>13</v>
      </c>
      <c r="P229">
        <v>4</v>
      </c>
      <c r="Q229">
        <v>2</v>
      </c>
      <c r="R229">
        <v>0</v>
      </c>
      <c r="AA229" t="str">
        <f>IF(E229 &lt; _xlfn.PERCENTILE.INC($E$2:$E$761,0),
    "Ekstrem Rendah",
    IF(E229 &gt; _xlfn.PERCENTILE.INC($E$2:$E$761,1),
        "Ekstrem Tinggi",
        "Normal"
    )
)</f>
        <v>Normal</v>
      </c>
      <c r="AB229" t="str">
        <f>IF(F229 &lt; _xlfn.PERCENTILE.INC($F$2:$F$761,0.001),
    "Ekstrem Rendah",
    IF(F229 &gt; _xlfn.PERCENTILE.INC($F$2:$F$761,0.999),
        "Ekstrem Tinggi",
        "Normal"
    )
)</f>
        <v>Normal</v>
      </c>
    </row>
    <row r="230" spans="1:28" x14ac:dyDescent="0.25">
      <c r="A230" t="s">
        <v>31</v>
      </c>
      <c r="B230" s="2">
        <v>45683</v>
      </c>
      <c r="C230" t="s">
        <v>65</v>
      </c>
      <c r="D230" t="s">
        <v>34</v>
      </c>
      <c r="E230">
        <v>0.7</v>
      </c>
      <c r="F230">
        <v>51</v>
      </c>
      <c r="G230">
        <v>538</v>
      </c>
      <c r="H230">
        <v>437</v>
      </c>
      <c r="I230">
        <v>0</v>
      </c>
      <c r="J230" t="s">
        <v>40</v>
      </c>
      <c r="K230">
        <v>0</v>
      </c>
      <c r="L230" t="s">
        <v>36</v>
      </c>
      <c r="M230">
        <v>9</v>
      </c>
      <c r="N230">
        <v>3</v>
      </c>
      <c r="O230">
        <v>7</v>
      </c>
      <c r="P230">
        <v>3</v>
      </c>
      <c r="Q230">
        <v>0</v>
      </c>
      <c r="R230">
        <v>0</v>
      </c>
      <c r="AA230" t="str">
        <f>IF(E230 &lt; _xlfn.PERCENTILE.INC($E$2:$E$761,0),
    "Ekstrem Rendah",
    IF(E230 &gt; _xlfn.PERCENTILE.INC($E$2:$E$761,1),
        "Ekstrem Tinggi",
        "Normal"
    )
)</f>
        <v>Normal</v>
      </c>
      <c r="AB230" t="str">
        <f>IF(F230 &lt; _xlfn.PERCENTILE.INC($F$2:$F$761,0.001),
    "Ekstrem Rendah",
    IF(F230 &gt; _xlfn.PERCENTILE.INC($F$2:$F$761,0.999),
        "Ekstrem Tinggi",
        "Normal"
    )
)</f>
        <v>Normal</v>
      </c>
    </row>
    <row r="231" spans="1:28" x14ac:dyDescent="0.25">
      <c r="A231" t="s">
        <v>31</v>
      </c>
      <c r="B231" s="2">
        <v>45689</v>
      </c>
      <c r="C231" t="s">
        <v>37</v>
      </c>
      <c r="D231" t="s">
        <v>48</v>
      </c>
      <c r="E231">
        <v>3.3</v>
      </c>
      <c r="F231">
        <v>38</v>
      </c>
      <c r="G231">
        <v>352</v>
      </c>
      <c r="H231">
        <v>274</v>
      </c>
      <c r="I231">
        <v>7</v>
      </c>
      <c r="J231" t="s">
        <v>35</v>
      </c>
      <c r="K231">
        <v>3</v>
      </c>
      <c r="L231" t="s">
        <v>35</v>
      </c>
      <c r="M231">
        <v>14</v>
      </c>
      <c r="N231">
        <v>9</v>
      </c>
      <c r="O231">
        <v>8</v>
      </c>
      <c r="P231">
        <v>4</v>
      </c>
      <c r="Q231">
        <v>1</v>
      </c>
      <c r="R231">
        <v>0</v>
      </c>
      <c r="AA231" t="str">
        <f>IF(E231 &lt; _xlfn.PERCENTILE.INC($E$2:$E$761,0),
    "Ekstrem Rendah",
    IF(E231 &gt; _xlfn.PERCENTILE.INC($E$2:$E$761,1),
        "Ekstrem Tinggi",
        "Normal"
    )
)</f>
        <v>Normal</v>
      </c>
      <c r="AB231" t="str">
        <f>IF(F231 &lt; _xlfn.PERCENTILE.INC($F$2:$F$761,0.001),
    "Ekstrem Rendah",
    IF(F231 &gt; _xlfn.PERCENTILE.INC($F$2:$F$761,0.999),
        "Ekstrem Tinggi",
        "Normal"
    )
)</f>
        <v>Normal</v>
      </c>
    </row>
    <row r="232" spans="1:28" x14ac:dyDescent="0.25">
      <c r="A232" t="s">
        <v>31</v>
      </c>
      <c r="B232" s="2">
        <v>45689</v>
      </c>
      <c r="C232" t="s">
        <v>41</v>
      </c>
      <c r="D232" t="s">
        <v>49</v>
      </c>
      <c r="E232">
        <v>1.6</v>
      </c>
      <c r="F232">
        <v>49</v>
      </c>
      <c r="G232">
        <v>449</v>
      </c>
      <c r="H232">
        <v>346</v>
      </c>
      <c r="I232">
        <v>0</v>
      </c>
      <c r="J232" t="s">
        <v>40</v>
      </c>
      <c r="K232">
        <v>0</v>
      </c>
      <c r="L232" t="s">
        <v>40</v>
      </c>
      <c r="M232">
        <v>14</v>
      </c>
      <c r="N232">
        <v>3</v>
      </c>
      <c r="O232">
        <v>15</v>
      </c>
      <c r="P232">
        <v>3</v>
      </c>
      <c r="Q232">
        <v>2</v>
      </c>
      <c r="R232">
        <v>0</v>
      </c>
      <c r="AA232" t="str">
        <f>IF(E232 &lt; _xlfn.PERCENTILE.INC($E$2:$E$761,0),
    "Ekstrem Rendah",
    IF(E232 &gt; _xlfn.PERCENTILE.INC($E$2:$E$761,1),
        "Ekstrem Tinggi",
        "Normal"
    )
)</f>
        <v>Normal</v>
      </c>
      <c r="AB232" t="str">
        <f>IF(F232 &lt; _xlfn.PERCENTILE.INC($F$2:$F$761,0.001),
    "Ekstrem Rendah",
    IF(F232 &gt; _xlfn.PERCENTILE.INC($F$2:$F$761,0.999),
        "Ekstrem Tinggi",
        "Normal"
    )
)</f>
        <v>Normal</v>
      </c>
    </row>
    <row r="233" spans="1:28" x14ac:dyDescent="0.25">
      <c r="A233" t="s">
        <v>31</v>
      </c>
      <c r="B233" s="2">
        <v>45689</v>
      </c>
      <c r="C233" t="s">
        <v>41</v>
      </c>
      <c r="D233" t="s">
        <v>44</v>
      </c>
      <c r="E233">
        <v>2.5</v>
      </c>
      <c r="F233">
        <v>48</v>
      </c>
      <c r="G233">
        <v>486</v>
      </c>
      <c r="H233">
        <v>385</v>
      </c>
      <c r="I233">
        <v>4</v>
      </c>
      <c r="J233" t="s">
        <v>35</v>
      </c>
      <c r="K233">
        <v>3</v>
      </c>
      <c r="L233" t="s">
        <v>35</v>
      </c>
      <c r="M233">
        <v>13</v>
      </c>
      <c r="N233">
        <v>7</v>
      </c>
      <c r="O233">
        <v>7</v>
      </c>
      <c r="P233">
        <v>5</v>
      </c>
      <c r="Q233">
        <v>0</v>
      </c>
      <c r="R233">
        <v>0</v>
      </c>
      <c r="AA233" t="str">
        <f>IF(E233 &lt; _xlfn.PERCENTILE.INC($E$2:$E$761,0),
    "Ekstrem Rendah",
    IF(E233 &gt; _xlfn.PERCENTILE.INC($E$2:$E$761,1),
        "Ekstrem Tinggi",
        "Normal"
    )
)</f>
        <v>Normal</v>
      </c>
      <c r="AB233" t="str">
        <f>IF(F233 &lt; _xlfn.PERCENTILE.INC($F$2:$F$761,0.001),
    "Ekstrem Rendah",
    IF(F233 &gt; _xlfn.PERCENTILE.INC($F$2:$F$761,0.999),
        "Ekstrem Tinggi",
        "Normal"
    )
)</f>
        <v>Normal</v>
      </c>
    </row>
    <row r="234" spans="1:28" x14ac:dyDescent="0.25">
      <c r="A234" t="s">
        <v>31</v>
      </c>
      <c r="B234" s="2">
        <v>45689</v>
      </c>
      <c r="C234" t="s">
        <v>41</v>
      </c>
      <c r="D234" t="s">
        <v>38</v>
      </c>
      <c r="E234">
        <v>1.8</v>
      </c>
      <c r="F234">
        <v>57</v>
      </c>
      <c r="G234">
        <v>578</v>
      </c>
      <c r="H234">
        <v>483</v>
      </c>
      <c r="I234">
        <v>1</v>
      </c>
      <c r="J234" t="s">
        <v>40</v>
      </c>
      <c r="K234">
        <v>1</v>
      </c>
      <c r="L234" t="s">
        <v>36</v>
      </c>
      <c r="M234">
        <v>15</v>
      </c>
      <c r="N234">
        <v>6</v>
      </c>
      <c r="O234">
        <v>11</v>
      </c>
      <c r="P234">
        <v>1</v>
      </c>
      <c r="Q234">
        <v>0</v>
      </c>
      <c r="R234">
        <v>0</v>
      </c>
      <c r="AA234" t="str">
        <f>IF(E234 &lt; _xlfn.PERCENTILE.INC($E$2:$E$761,0),
    "Ekstrem Rendah",
    IF(E234 &gt; _xlfn.PERCENTILE.INC($E$2:$E$761,1),
        "Ekstrem Tinggi",
        "Normal"
    )
)</f>
        <v>Normal</v>
      </c>
      <c r="AB234" t="str">
        <f>IF(F234 &lt; _xlfn.PERCENTILE.INC($F$2:$F$761,0.001),
    "Ekstrem Rendah",
    IF(F234 &gt; _xlfn.PERCENTILE.INC($F$2:$F$761,0.999),
        "Ekstrem Tinggi",
        "Normal"
    )
)</f>
        <v>Normal</v>
      </c>
    </row>
    <row r="235" spans="1:28" x14ac:dyDescent="0.25">
      <c r="A235" t="s">
        <v>31</v>
      </c>
      <c r="B235" s="2">
        <v>45689</v>
      </c>
      <c r="C235" t="s">
        <v>41</v>
      </c>
      <c r="D235" t="s">
        <v>46</v>
      </c>
      <c r="E235">
        <v>0.8</v>
      </c>
      <c r="F235">
        <v>49</v>
      </c>
      <c r="G235">
        <v>454</v>
      </c>
      <c r="H235">
        <v>366</v>
      </c>
      <c r="I235">
        <v>1</v>
      </c>
      <c r="J235" t="s">
        <v>40</v>
      </c>
      <c r="K235">
        <v>1</v>
      </c>
      <c r="L235" t="s">
        <v>35</v>
      </c>
      <c r="M235">
        <v>11</v>
      </c>
      <c r="N235">
        <v>4</v>
      </c>
      <c r="O235">
        <v>10</v>
      </c>
      <c r="P235">
        <v>4</v>
      </c>
      <c r="Q235">
        <v>4</v>
      </c>
      <c r="R235">
        <v>0</v>
      </c>
      <c r="AA235" t="str">
        <f>IF(E235 &lt; _xlfn.PERCENTILE.INC($E$2:$E$761,0),
    "Ekstrem Rendah",
    IF(E235 &gt; _xlfn.PERCENTILE.INC($E$2:$E$761,1),
        "Ekstrem Tinggi",
        "Normal"
    )
)</f>
        <v>Normal</v>
      </c>
      <c r="AB235" t="str">
        <f>IF(F235 &lt; _xlfn.PERCENTILE.INC($F$2:$F$761,0.001),
    "Ekstrem Rendah",
    IF(F235 &gt; _xlfn.PERCENTILE.INC($F$2:$F$761,0.999),
        "Ekstrem Tinggi",
        "Normal"
    )
)</f>
        <v>Normal</v>
      </c>
    </row>
    <row r="236" spans="1:28" x14ac:dyDescent="0.25">
      <c r="A236" t="s">
        <v>31</v>
      </c>
      <c r="B236" s="2">
        <v>45689</v>
      </c>
      <c r="C236" t="s">
        <v>50</v>
      </c>
      <c r="D236" t="s">
        <v>43</v>
      </c>
      <c r="E236">
        <v>1.6</v>
      </c>
      <c r="F236">
        <v>32</v>
      </c>
      <c r="G236">
        <v>284</v>
      </c>
      <c r="H236">
        <v>214</v>
      </c>
      <c r="I236">
        <v>2</v>
      </c>
      <c r="J236" t="s">
        <v>35</v>
      </c>
      <c r="K236">
        <v>1</v>
      </c>
      <c r="L236" t="s">
        <v>35</v>
      </c>
      <c r="M236">
        <v>8</v>
      </c>
      <c r="N236">
        <v>5</v>
      </c>
      <c r="O236">
        <v>20</v>
      </c>
      <c r="P236">
        <v>5</v>
      </c>
      <c r="Q236">
        <v>2</v>
      </c>
      <c r="R236">
        <v>0</v>
      </c>
      <c r="AA236" t="str">
        <f>IF(E236 &lt; _xlfn.PERCENTILE.INC($E$2:$E$761,0),
    "Ekstrem Rendah",
    IF(E236 &gt; _xlfn.PERCENTILE.INC($E$2:$E$761,1),
        "Ekstrem Tinggi",
        "Normal"
    )
)</f>
        <v>Normal</v>
      </c>
      <c r="AB236" t="str">
        <f>IF(F236 &lt; _xlfn.PERCENTILE.INC($F$2:$F$761,0.001),
    "Ekstrem Rendah",
    IF(F236 &gt; _xlfn.PERCENTILE.INC($F$2:$F$761,0.999),
        "Ekstrem Tinggi",
        "Normal"
    )
)</f>
        <v>Normal</v>
      </c>
    </row>
    <row r="237" spans="1:28" x14ac:dyDescent="0.25">
      <c r="A237" t="s">
        <v>31</v>
      </c>
      <c r="B237" s="2">
        <v>45690</v>
      </c>
      <c r="C237" t="s">
        <v>53</v>
      </c>
      <c r="D237" t="s">
        <v>54</v>
      </c>
      <c r="E237">
        <v>2.1</v>
      </c>
      <c r="F237">
        <v>54</v>
      </c>
      <c r="G237">
        <v>534</v>
      </c>
      <c r="H237">
        <v>419</v>
      </c>
      <c r="I237">
        <v>0</v>
      </c>
      <c r="J237" t="s">
        <v>40</v>
      </c>
      <c r="K237">
        <v>0</v>
      </c>
      <c r="L237" t="s">
        <v>40</v>
      </c>
      <c r="M237">
        <v>20</v>
      </c>
      <c r="N237">
        <v>4</v>
      </c>
      <c r="O237">
        <v>4</v>
      </c>
      <c r="P237">
        <v>10</v>
      </c>
      <c r="Q237">
        <v>0</v>
      </c>
      <c r="R237">
        <v>0</v>
      </c>
      <c r="AA237" t="str">
        <f>IF(E237 &lt; _xlfn.PERCENTILE.INC($E$2:$E$761,0),
    "Ekstrem Rendah",
    IF(E237 &gt; _xlfn.PERCENTILE.INC($E$2:$E$761,1),
        "Ekstrem Tinggi",
        "Normal"
    )
)</f>
        <v>Normal</v>
      </c>
      <c r="AB237" t="str">
        <f>IF(F237 &lt; _xlfn.PERCENTILE.INC($F$2:$F$761,0.001),
    "Ekstrem Rendah",
    IF(F237 &gt; _xlfn.PERCENTILE.INC($F$2:$F$761,0.999),
        "Ekstrem Tinggi",
        "Normal"
    )
)</f>
        <v>Normal</v>
      </c>
    </row>
    <row r="238" spans="1:28" x14ac:dyDescent="0.25">
      <c r="A238" t="s">
        <v>31</v>
      </c>
      <c r="B238" s="2">
        <v>45690</v>
      </c>
      <c r="C238" t="s">
        <v>53</v>
      </c>
      <c r="D238" t="s">
        <v>33</v>
      </c>
      <c r="E238">
        <v>1.1000000000000001</v>
      </c>
      <c r="F238">
        <v>66</v>
      </c>
      <c r="G238">
        <v>608</v>
      </c>
      <c r="H238">
        <v>484</v>
      </c>
      <c r="I238">
        <v>0</v>
      </c>
      <c r="J238" t="s">
        <v>40</v>
      </c>
      <c r="K238">
        <v>0</v>
      </c>
      <c r="L238" t="s">
        <v>36</v>
      </c>
      <c r="M238">
        <v>17</v>
      </c>
      <c r="N238">
        <v>2</v>
      </c>
      <c r="O238">
        <v>12</v>
      </c>
      <c r="P238">
        <v>11</v>
      </c>
      <c r="Q238">
        <v>3</v>
      </c>
      <c r="R238">
        <v>0</v>
      </c>
      <c r="AA238" t="str">
        <f>IF(E238 &lt; _xlfn.PERCENTILE.INC($E$2:$E$761,0),
    "Ekstrem Rendah",
    IF(E238 &gt; _xlfn.PERCENTILE.INC($E$2:$E$761,1),
        "Ekstrem Tinggi",
        "Normal"
    )
)</f>
        <v>Normal</v>
      </c>
      <c r="AB238" t="str">
        <f>IF(F238 &lt; _xlfn.PERCENTILE.INC($F$2:$F$761,0.001),
    "Ekstrem Rendah",
    IF(F238 &gt; _xlfn.PERCENTILE.INC($F$2:$F$761,0.999),
        "Ekstrem Tinggi",
        "Normal"
    )
)</f>
        <v>Normal</v>
      </c>
    </row>
    <row r="239" spans="1:28" x14ac:dyDescent="0.25">
      <c r="A239" t="s">
        <v>31</v>
      </c>
      <c r="B239" s="2">
        <v>45690</v>
      </c>
      <c r="C239" t="s">
        <v>56</v>
      </c>
      <c r="D239" t="s">
        <v>42</v>
      </c>
      <c r="E239">
        <v>1</v>
      </c>
      <c r="F239">
        <v>46</v>
      </c>
      <c r="G239">
        <v>430</v>
      </c>
      <c r="H239">
        <v>363</v>
      </c>
      <c r="I239">
        <v>5</v>
      </c>
      <c r="J239" t="s">
        <v>35</v>
      </c>
      <c r="K239">
        <v>1</v>
      </c>
      <c r="L239" t="s">
        <v>35</v>
      </c>
      <c r="M239">
        <v>12</v>
      </c>
      <c r="N239">
        <v>7</v>
      </c>
      <c r="O239">
        <v>6</v>
      </c>
      <c r="P239">
        <v>5</v>
      </c>
      <c r="Q239">
        <v>2</v>
      </c>
      <c r="R239">
        <v>0</v>
      </c>
      <c r="AA239" t="str">
        <f>IF(E239 &lt; _xlfn.PERCENTILE.INC($E$2:$E$761,0),
    "Ekstrem Rendah",
    IF(E239 &gt; _xlfn.PERCENTILE.INC($E$2:$E$761,1),
        "Ekstrem Tinggi",
        "Normal"
    )
)</f>
        <v>Normal</v>
      </c>
      <c r="AB239" t="str">
        <f>IF(F239 &lt; _xlfn.PERCENTILE.INC($F$2:$F$761,0.001),
    "Ekstrem Rendah",
    IF(F239 &gt; _xlfn.PERCENTILE.INC($F$2:$F$761,0.999),
        "Ekstrem Tinggi",
        "Normal"
    )
)</f>
        <v>Normal</v>
      </c>
    </row>
    <row r="240" spans="1:28" x14ac:dyDescent="0.25">
      <c r="A240" t="s">
        <v>31</v>
      </c>
      <c r="B240" s="2">
        <v>45691</v>
      </c>
      <c r="C240" t="s">
        <v>32</v>
      </c>
      <c r="D240" t="s">
        <v>57</v>
      </c>
      <c r="E240">
        <v>1.6</v>
      </c>
      <c r="F240">
        <v>68</v>
      </c>
      <c r="G240">
        <v>643</v>
      </c>
      <c r="H240">
        <v>545</v>
      </c>
      <c r="I240">
        <v>2</v>
      </c>
      <c r="J240" t="s">
        <v>35</v>
      </c>
      <c r="K240">
        <v>0</v>
      </c>
      <c r="L240" t="s">
        <v>40</v>
      </c>
      <c r="M240">
        <v>22</v>
      </c>
      <c r="N240">
        <v>3</v>
      </c>
      <c r="O240">
        <v>11</v>
      </c>
      <c r="P240">
        <v>4</v>
      </c>
      <c r="Q240">
        <v>3</v>
      </c>
      <c r="R240">
        <v>0</v>
      </c>
      <c r="AA240" t="str">
        <f>IF(E240 &lt; _xlfn.PERCENTILE.INC($E$2:$E$761,0),
    "Ekstrem Rendah",
    IF(E240 &gt; _xlfn.PERCENTILE.INC($E$2:$E$761,1),
        "Ekstrem Tinggi",
        "Normal"
    )
)</f>
        <v>Normal</v>
      </c>
      <c r="AB240" t="str">
        <f>IF(F240 &lt; _xlfn.PERCENTILE.INC($F$2:$F$761,0.001),
    "Ekstrem Rendah",
    IF(F240 &gt; _xlfn.PERCENTILE.INC($F$2:$F$761,0.999),
        "Ekstrem Tinggi",
        "Normal"
    )
)</f>
        <v>Normal</v>
      </c>
    </row>
    <row r="241" spans="1:28" x14ac:dyDescent="0.25">
      <c r="A241" t="s">
        <v>31</v>
      </c>
      <c r="B241" s="2">
        <v>45700</v>
      </c>
      <c r="C241" t="s">
        <v>63</v>
      </c>
      <c r="D241" t="s">
        <v>44</v>
      </c>
      <c r="E241">
        <v>1</v>
      </c>
      <c r="F241">
        <v>37</v>
      </c>
      <c r="G241">
        <v>348</v>
      </c>
      <c r="H241">
        <v>235</v>
      </c>
      <c r="I241">
        <v>2</v>
      </c>
      <c r="J241" t="s">
        <v>36</v>
      </c>
      <c r="K241">
        <v>1</v>
      </c>
      <c r="L241" t="s">
        <v>36</v>
      </c>
      <c r="M241">
        <v>10</v>
      </c>
      <c r="N241">
        <v>3</v>
      </c>
      <c r="O241">
        <v>9</v>
      </c>
      <c r="P241">
        <v>2</v>
      </c>
      <c r="Q241">
        <v>2</v>
      </c>
      <c r="R241">
        <v>1</v>
      </c>
      <c r="AA241" t="str">
        <f>IF(E241 &lt; _xlfn.PERCENTILE.INC($E$2:$E$761,0),
    "Ekstrem Rendah",
    IF(E241 &gt; _xlfn.PERCENTILE.INC($E$2:$E$761,1),
        "Ekstrem Tinggi",
        "Normal"
    )
)</f>
        <v>Normal</v>
      </c>
      <c r="AB241" t="str">
        <f>IF(F241 &lt; _xlfn.PERCENTILE.INC($F$2:$F$761,0.001),
    "Ekstrem Rendah",
    IF(F241 &gt; _xlfn.PERCENTILE.INC($F$2:$F$761,0.999),
        "Ekstrem Tinggi",
        "Normal"
    )
)</f>
        <v>Normal</v>
      </c>
    </row>
    <row r="242" spans="1:28" x14ac:dyDescent="0.25">
      <c r="A242" t="s">
        <v>31</v>
      </c>
      <c r="B242" s="2">
        <v>45702</v>
      </c>
      <c r="C242" t="s">
        <v>32</v>
      </c>
      <c r="D242" t="s">
        <v>45</v>
      </c>
      <c r="E242">
        <v>1.4</v>
      </c>
      <c r="F242">
        <v>31</v>
      </c>
      <c r="G242">
        <v>344</v>
      </c>
      <c r="H242">
        <v>265</v>
      </c>
      <c r="I242">
        <v>3</v>
      </c>
      <c r="J242" t="s">
        <v>35</v>
      </c>
      <c r="K242">
        <v>2</v>
      </c>
      <c r="L242" t="s">
        <v>35</v>
      </c>
      <c r="M242">
        <v>13</v>
      </c>
      <c r="N242">
        <v>5</v>
      </c>
      <c r="O242">
        <v>12</v>
      </c>
      <c r="P242">
        <v>2</v>
      </c>
      <c r="Q242">
        <v>1</v>
      </c>
      <c r="R242">
        <v>0</v>
      </c>
      <c r="AA242" t="str">
        <f>IF(E242 &lt; _xlfn.PERCENTILE.INC($E$2:$E$761,0),
    "Ekstrem Rendah",
    IF(E242 &gt; _xlfn.PERCENTILE.INC($E$2:$E$761,1),
        "Ekstrem Tinggi",
        "Normal"
    )
)</f>
        <v>Normal</v>
      </c>
      <c r="AB242" t="str">
        <f>IF(F242 &lt; _xlfn.PERCENTILE.INC($F$2:$F$761,0.001),
    "Ekstrem Rendah",
    IF(F242 &gt; _xlfn.PERCENTILE.INC($F$2:$F$761,0.999),
        "Ekstrem Tinggi",
        "Normal"
    )
)</f>
        <v>Normal</v>
      </c>
    </row>
    <row r="243" spans="1:28" x14ac:dyDescent="0.25">
      <c r="A243" t="s">
        <v>31</v>
      </c>
      <c r="B243" s="2">
        <v>45703</v>
      </c>
      <c r="C243" t="s">
        <v>37</v>
      </c>
      <c r="D243" t="s">
        <v>59</v>
      </c>
      <c r="E243">
        <v>0.2</v>
      </c>
      <c r="F243">
        <v>40</v>
      </c>
      <c r="G243">
        <v>362</v>
      </c>
      <c r="H243">
        <v>258</v>
      </c>
      <c r="I243">
        <v>0</v>
      </c>
      <c r="J243" t="s">
        <v>40</v>
      </c>
      <c r="K243">
        <v>0</v>
      </c>
      <c r="L243" t="s">
        <v>36</v>
      </c>
      <c r="M243">
        <v>6</v>
      </c>
      <c r="N243">
        <v>2</v>
      </c>
      <c r="O243">
        <v>9</v>
      </c>
      <c r="P243">
        <v>3</v>
      </c>
      <c r="Q243">
        <v>2</v>
      </c>
      <c r="R243">
        <v>0</v>
      </c>
      <c r="AA243" t="str">
        <f>IF(E243 &lt; _xlfn.PERCENTILE.INC($E$2:$E$761,0),
    "Ekstrem Rendah",
    IF(E243 &gt; _xlfn.PERCENTILE.INC($E$2:$E$761,1),
        "Ekstrem Tinggi",
        "Normal"
    )
)</f>
        <v>Normal</v>
      </c>
      <c r="AB243" t="str">
        <f>IF(F243 &lt; _xlfn.PERCENTILE.INC($F$2:$F$761,0.001),
    "Ekstrem Rendah",
    IF(F243 &gt; _xlfn.PERCENTILE.INC($F$2:$F$761,0.999),
        "Ekstrem Tinggi",
        "Normal"
    )
)</f>
        <v>Normal</v>
      </c>
    </row>
    <row r="244" spans="1:28" x14ac:dyDescent="0.25">
      <c r="A244" t="s">
        <v>31</v>
      </c>
      <c r="B244" s="2">
        <v>45703</v>
      </c>
      <c r="C244" t="s">
        <v>41</v>
      </c>
      <c r="D244" t="s">
        <v>52</v>
      </c>
      <c r="E244">
        <v>2.4</v>
      </c>
      <c r="F244">
        <v>75</v>
      </c>
      <c r="G244">
        <v>715</v>
      </c>
      <c r="H244">
        <v>622</v>
      </c>
      <c r="I244">
        <v>1</v>
      </c>
      <c r="J244" t="s">
        <v>36</v>
      </c>
      <c r="K244">
        <v>0</v>
      </c>
      <c r="L244" t="s">
        <v>36</v>
      </c>
      <c r="M244">
        <v>25</v>
      </c>
      <c r="N244">
        <v>6</v>
      </c>
      <c r="O244">
        <v>7</v>
      </c>
      <c r="P244">
        <v>16</v>
      </c>
      <c r="Q244">
        <v>0</v>
      </c>
      <c r="R244">
        <v>0</v>
      </c>
      <c r="AA244" t="str">
        <f>IF(E244 &lt; _xlfn.PERCENTILE.INC($E$2:$E$761,0),
    "Ekstrem Rendah",
    IF(E244 &gt; _xlfn.PERCENTILE.INC($E$2:$E$761,1),
        "Ekstrem Tinggi",
        "Normal"
    )
)</f>
        <v>Normal</v>
      </c>
      <c r="AB244" t="str">
        <f>IF(F244 &lt; _xlfn.PERCENTILE.INC($F$2:$F$761,0.001),
    "Ekstrem Rendah",
    IF(F244 &gt; _xlfn.PERCENTILE.INC($F$2:$F$761,0.999),
        "Ekstrem Tinggi",
        "Normal"
    )
)</f>
        <v>Normal</v>
      </c>
    </row>
    <row r="245" spans="1:28" x14ac:dyDescent="0.25">
      <c r="A245" t="s">
        <v>31</v>
      </c>
      <c r="B245" s="2">
        <v>45703</v>
      </c>
      <c r="C245" t="s">
        <v>41</v>
      </c>
      <c r="D245" t="s">
        <v>34</v>
      </c>
      <c r="E245">
        <v>2.1</v>
      </c>
      <c r="F245">
        <v>55</v>
      </c>
      <c r="G245">
        <v>549</v>
      </c>
      <c r="H245">
        <v>464</v>
      </c>
      <c r="I245">
        <v>2</v>
      </c>
      <c r="J245" t="s">
        <v>35</v>
      </c>
      <c r="K245">
        <v>1</v>
      </c>
      <c r="L245" t="s">
        <v>36</v>
      </c>
      <c r="M245">
        <v>24</v>
      </c>
      <c r="N245">
        <v>10</v>
      </c>
      <c r="O245">
        <v>13</v>
      </c>
      <c r="P245">
        <v>8</v>
      </c>
      <c r="Q245">
        <v>0</v>
      </c>
      <c r="R245">
        <v>0</v>
      </c>
      <c r="AA245" t="str">
        <f>IF(E245 &lt; _xlfn.PERCENTILE.INC($E$2:$E$761,0),
    "Ekstrem Rendah",
    IF(E245 &gt; _xlfn.PERCENTILE.INC($E$2:$E$761,1),
        "Ekstrem Tinggi",
        "Normal"
    )
)</f>
        <v>Normal</v>
      </c>
      <c r="AB245" t="str">
        <f>IF(F245 &lt; _xlfn.PERCENTILE.INC($F$2:$F$761,0.001),
    "Ekstrem Rendah",
    IF(F245 &gt; _xlfn.PERCENTILE.INC($F$2:$F$761,0.999),
        "Ekstrem Tinggi",
        "Normal"
    )
)</f>
        <v>Normal</v>
      </c>
    </row>
    <row r="246" spans="1:28" x14ac:dyDescent="0.25">
      <c r="A246" t="s">
        <v>31</v>
      </c>
      <c r="B246" s="2">
        <v>45703</v>
      </c>
      <c r="C246" t="s">
        <v>41</v>
      </c>
      <c r="D246" t="s">
        <v>58</v>
      </c>
      <c r="E246">
        <v>1.9</v>
      </c>
      <c r="F246">
        <v>61</v>
      </c>
      <c r="G246">
        <v>618</v>
      </c>
      <c r="H246">
        <v>564</v>
      </c>
      <c r="I246">
        <v>4</v>
      </c>
      <c r="J246" t="s">
        <v>35</v>
      </c>
      <c r="K246">
        <v>3</v>
      </c>
      <c r="L246" t="s">
        <v>35</v>
      </c>
      <c r="M246">
        <v>11</v>
      </c>
      <c r="N246">
        <v>7</v>
      </c>
      <c r="O246">
        <v>5</v>
      </c>
      <c r="P246">
        <v>7</v>
      </c>
      <c r="Q246">
        <v>0</v>
      </c>
      <c r="R246">
        <v>0</v>
      </c>
      <c r="AA246" t="str">
        <f>IF(E246 &lt; _xlfn.PERCENTILE.INC($E$2:$E$761,0),
    "Ekstrem Rendah",
    IF(E246 &gt; _xlfn.PERCENTILE.INC($E$2:$E$761,1),
        "Ekstrem Tinggi",
        "Normal"
    )
)</f>
        <v>Normal</v>
      </c>
      <c r="AB246" t="str">
        <f>IF(F246 &lt; _xlfn.PERCENTILE.INC($F$2:$F$761,0.001),
    "Ekstrem Rendah",
    IF(F246 &gt; _xlfn.PERCENTILE.INC($F$2:$F$761,0.999),
        "Ekstrem Tinggi",
        "Normal"
    )
)</f>
        <v>Normal</v>
      </c>
    </row>
    <row r="247" spans="1:28" x14ac:dyDescent="0.25">
      <c r="A247" t="s">
        <v>31</v>
      </c>
      <c r="B247" s="2">
        <v>45703</v>
      </c>
      <c r="C247" t="s">
        <v>41</v>
      </c>
      <c r="D247" t="s">
        <v>47</v>
      </c>
      <c r="E247">
        <v>0.8</v>
      </c>
      <c r="F247">
        <v>44</v>
      </c>
      <c r="G247">
        <v>423</v>
      </c>
      <c r="H247">
        <v>325</v>
      </c>
      <c r="I247">
        <v>1</v>
      </c>
      <c r="J247" t="s">
        <v>40</v>
      </c>
      <c r="K247">
        <v>0</v>
      </c>
      <c r="L247" t="s">
        <v>40</v>
      </c>
      <c r="M247">
        <v>11</v>
      </c>
      <c r="N247">
        <v>4</v>
      </c>
      <c r="O247">
        <v>13</v>
      </c>
      <c r="P247">
        <v>4</v>
      </c>
      <c r="Q247">
        <v>1</v>
      </c>
      <c r="R247">
        <v>0</v>
      </c>
      <c r="AA247" t="str">
        <f>IF(E247 &lt; _xlfn.PERCENTILE.INC($E$2:$E$761,0),
    "Ekstrem Rendah",
    IF(E247 &gt; _xlfn.PERCENTILE.INC($E$2:$E$761,1),
        "Ekstrem Tinggi",
        "Normal"
    )
)</f>
        <v>Normal</v>
      </c>
      <c r="AB247" t="str">
        <f>IF(F247 &lt; _xlfn.PERCENTILE.INC($F$2:$F$761,0.001),
    "Ekstrem Rendah",
    IF(F247 &gt; _xlfn.PERCENTILE.INC($F$2:$F$761,0.999),
        "Ekstrem Tinggi",
        "Normal"
    )
)</f>
        <v>Normal</v>
      </c>
    </row>
    <row r="248" spans="1:28" x14ac:dyDescent="0.25">
      <c r="A248" t="s">
        <v>31</v>
      </c>
      <c r="B248" s="2">
        <v>45703</v>
      </c>
      <c r="C248" t="s">
        <v>41</v>
      </c>
      <c r="D248" t="s">
        <v>51</v>
      </c>
      <c r="E248">
        <v>0.8</v>
      </c>
      <c r="F248">
        <v>58</v>
      </c>
      <c r="G248">
        <v>559</v>
      </c>
      <c r="H248">
        <v>453</v>
      </c>
      <c r="I248">
        <v>0</v>
      </c>
      <c r="J248" t="s">
        <v>40</v>
      </c>
      <c r="K248">
        <v>0</v>
      </c>
      <c r="L248" t="s">
        <v>40</v>
      </c>
      <c r="M248">
        <v>13</v>
      </c>
      <c r="N248">
        <v>3</v>
      </c>
      <c r="O248">
        <v>10</v>
      </c>
      <c r="P248">
        <v>9</v>
      </c>
      <c r="Q248">
        <v>1</v>
      </c>
      <c r="R248">
        <v>0</v>
      </c>
      <c r="AA248" t="str">
        <f>IF(E248 &lt; _xlfn.PERCENTILE.INC($E$2:$E$761,0),
    "Ekstrem Rendah",
    IF(E248 &gt; _xlfn.PERCENTILE.INC($E$2:$E$761,1),
        "Ekstrem Tinggi",
        "Normal"
    )
)</f>
        <v>Normal</v>
      </c>
      <c r="AB248" t="str">
        <f>IF(F248 &lt; _xlfn.PERCENTILE.INC($F$2:$F$761,0.001),
    "Ekstrem Rendah",
    IF(F248 &gt; _xlfn.PERCENTILE.INC($F$2:$F$761,0.999),
        "Ekstrem Tinggi",
        "Normal"
    )
)</f>
        <v>Normal</v>
      </c>
    </row>
    <row r="249" spans="1:28" x14ac:dyDescent="0.25">
      <c r="A249" t="s">
        <v>31</v>
      </c>
      <c r="B249" s="2">
        <v>45703</v>
      </c>
      <c r="C249" t="s">
        <v>50</v>
      </c>
      <c r="D249" t="s">
        <v>55</v>
      </c>
      <c r="E249">
        <v>1.6</v>
      </c>
      <c r="F249">
        <v>58</v>
      </c>
      <c r="G249">
        <v>568</v>
      </c>
      <c r="H249">
        <v>427</v>
      </c>
      <c r="I249">
        <v>1</v>
      </c>
      <c r="J249" t="s">
        <v>40</v>
      </c>
      <c r="K249">
        <v>0</v>
      </c>
      <c r="L249" t="s">
        <v>40</v>
      </c>
      <c r="M249">
        <v>17</v>
      </c>
      <c r="N249">
        <v>6</v>
      </c>
      <c r="O249">
        <v>9</v>
      </c>
      <c r="P249">
        <v>6</v>
      </c>
      <c r="Q249">
        <v>0</v>
      </c>
      <c r="R249">
        <v>0</v>
      </c>
      <c r="AA249" t="str">
        <f>IF(E249 &lt; _xlfn.PERCENTILE.INC($E$2:$E$761,0),
    "Ekstrem Rendah",
    IF(E249 &gt; _xlfn.PERCENTILE.INC($E$2:$E$761,1),
        "Ekstrem Tinggi",
        "Normal"
    )
)</f>
        <v>Normal</v>
      </c>
      <c r="AB249" t="str">
        <f>IF(F249 &lt; _xlfn.PERCENTILE.INC($F$2:$F$761,0.001),
    "Ekstrem Rendah",
    IF(F249 &gt; _xlfn.PERCENTILE.INC($F$2:$F$761,0.999),
        "Ekstrem Tinggi",
        "Normal"
    )
)</f>
        <v>Normal</v>
      </c>
    </row>
    <row r="250" spans="1:28" x14ac:dyDescent="0.25">
      <c r="A250" t="s">
        <v>31</v>
      </c>
      <c r="B250" s="2">
        <v>45704</v>
      </c>
      <c r="C250" t="s">
        <v>53</v>
      </c>
      <c r="D250" t="s">
        <v>39</v>
      </c>
      <c r="E250">
        <v>1.7</v>
      </c>
      <c r="F250">
        <v>50</v>
      </c>
      <c r="G250">
        <v>489</v>
      </c>
      <c r="H250">
        <v>392</v>
      </c>
      <c r="I250">
        <v>2</v>
      </c>
      <c r="J250" t="s">
        <v>35</v>
      </c>
      <c r="K250">
        <v>2</v>
      </c>
      <c r="L250" t="s">
        <v>35</v>
      </c>
      <c r="M250">
        <v>10</v>
      </c>
      <c r="N250">
        <v>3</v>
      </c>
      <c r="O250">
        <v>15</v>
      </c>
      <c r="P250">
        <v>4</v>
      </c>
      <c r="Q250">
        <v>2</v>
      </c>
      <c r="R250">
        <v>0</v>
      </c>
      <c r="AA250" t="str">
        <f>IF(E250 &lt; _xlfn.PERCENTILE.INC($E$2:$E$761,0),
    "Ekstrem Rendah",
    IF(E250 &gt; _xlfn.PERCENTILE.INC($E$2:$E$761,1),
        "Ekstrem Tinggi",
        "Normal"
    )
)</f>
        <v>Normal</v>
      </c>
      <c r="AB250" t="str">
        <f>IF(F250 &lt; _xlfn.PERCENTILE.INC($F$2:$F$761,0.001),
    "Ekstrem Rendah",
    IF(F250 &gt; _xlfn.PERCENTILE.INC($F$2:$F$761,0.999),
        "Ekstrem Tinggi",
        "Normal"
    )
)</f>
        <v>Normal</v>
      </c>
    </row>
    <row r="251" spans="1:28" x14ac:dyDescent="0.25">
      <c r="A251" t="s">
        <v>31</v>
      </c>
      <c r="B251" s="2">
        <v>45704</v>
      </c>
      <c r="C251" t="s">
        <v>56</v>
      </c>
      <c r="D251" t="s">
        <v>60</v>
      </c>
      <c r="E251">
        <v>2.2000000000000002</v>
      </c>
      <c r="F251">
        <v>55</v>
      </c>
      <c r="G251">
        <v>566</v>
      </c>
      <c r="H251">
        <v>482</v>
      </c>
      <c r="I251">
        <v>1</v>
      </c>
      <c r="J251" t="s">
        <v>35</v>
      </c>
      <c r="K251">
        <v>1</v>
      </c>
      <c r="L251" t="s">
        <v>35</v>
      </c>
      <c r="M251">
        <v>22</v>
      </c>
      <c r="N251">
        <v>7</v>
      </c>
      <c r="O251">
        <v>13</v>
      </c>
      <c r="P251">
        <v>10</v>
      </c>
      <c r="Q251">
        <v>1</v>
      </c>
      <c r="R251">
        <v>0</v>
      </c>
      <c r="AA251" t="str">
        <f>IF(E251 &lt; _xlfn.PERCENTILE.INC($E$2:$E$761,0),
    "Ekstrem Rendah",
    IF(E251 &gt; _xlfn.PERCENTILE.INC($E$2:$E$761,1),
        "Ekstrem Tinggi",
        "Normal"
    )
)</f>
        <v>Normal</v>
      </c>
      <c r="AB251" t="str">
        <f>IF(F251 &lt; _xlfn.PERCENTILE.INC($F$2:$F$761,0.001),
    "Ekstrem Rendah",
    IF(F251 &gt; _xlfn.PERCENTILE.INC($F$2:$F$761,0.999),
        "Ekstrem Tinggi",
        "Normal"
    )
)</f>
        <v>Normal</v>
      </c>
    </row>
    <row r="252" spans="1:28" x14ac:dyDescent="0.25">
      <c r="A252" t="s">
        <v>31</v>
      </c>
      <c r="B252" s="2">
        <v>45707</v>
      </c>
      <c r="C252" t="s">
        <v>63</v>
      </c>
      <c r="D252" t="s">
        <v>52</v>
      </c>
      <c r="E252">
        <v>0.6</v>
      </c>
      <c r="F252">
        <v>52</v>
      </c>
      <c r="G252">
        <v>486</v>
      </c>
      <c r="H252">
        <v>394</v>
      </c>
      <c r="I252">
        <v>2</v>
      </c>
      <c r="J252" t="s">
        <v>36</v>
      </c>
      <c r="K252">
        <v>2</v>
      </c>
      <c r="L252" t="s">
        <v>35</v>
      </c>
      <c r="M252">
        <v>9</v>
      </c>
      <c r="N252">
        <v>4</v>
      </c>
      <c r="O252">
        <v>8</v>
      </c>
      <c r="P252">
        <v>6</v>
      </c>
      <c r="Q252">
        <v>1</v>
      </c>
      <c r="R252">
        <v>0</v>
      </c>
      <c r="AA252" t="str">
        <f>IF(E252 &lt; _xlfn.PERCENTILE.INC($E$2:$E$761,0),
    "Ekstrem Rendah",
    IF(E252 &gt; _xlfn.PERCENTILE.INC($E$2:$E$761,1),
        "Ekstrem Tinggi",
        "Normal"
    )
)</f>
        <v>Normal</v>
      </c>
      <c r="AB252" t="str">
        <f>IF(F252 &lt; _xlfn.PERCENTILE.INC($F$2:$F$761,0.001),
    "Ekstrem Rendah",
    IF(F252 &gt; _xlfn.PERCENTILE.INC($F$2:$F$761,0.999),
        "Ekstrem Tinggi",
        "Normal"
    )
)</f>
        <v>Normal</v>
      </c>
    </row>
    <row r="253" spans="1:28" x14ac:dyDescent="0.25">
      <c r="A253" t="s">
        <v>31</v>
      </c>
      <c r="B253" s="2">
        <v>45709</v>
      </c>
      <c r="C253" t="s">
        <v>32</v>
      </c>
      <c r="D253" t="s">
        <v>59</v>
      </c>
      <c r="E253">
        <v>0.5</v>
      </c>
      <c r="F253">
        <v>48</v>
      </c>
      <c r="G253">
        <v>429</v>
      </c>
      <c r="H253">
        <v>333</v>
      </c>
      <c r="I253">
        <v>0</v>
      </c>
      <c r="J253" t="s">
        <v>40</v>
      </c>
      <c r="K253">
        <v>0</v>
      </c>
      <c r="L253" t="s">
        <v>40</v>
      </c>
      <c r="M253">
        <v>8</v>
      </c>
      <c r="N253">
        <v>3</v>
      </c>
      <c r="O253">
        <v>10</v>
      </c>
      <c r="P253">
        <v>5</v>
      </c>
      <c r="Q253">
        <v>4</v>
      </c>
      <c r="R253">
        <v>0</v>
      </c>
      <c r="AA253" t="str">
        <f>IF(E253 &lt; _xlfn.PERCENTILE.INC($E$2:$E$761,0),
    "Ekstrem Rendah",
    IF(E253 &gt; _xlfn.PERCENTILE.INC($E$2:$E$761,1),
        "Ekstrem Tinggi",
        "Normal"
    )
)</f>
        <v>Normal</v>
      </c>
      <c r="AB253" t="str">
        <f>IF(F253 &lt; _xlfn.PERCENTILE.INC($F$2:$F$761,0.001),
    "Ekstrem Rendah",
    IF(F253 &gt; _xlfn.PERCENTILE.INC($F$2:$F$761,0.999),
        "Ekstrem Tinggi",
        "Normal"
    )
)</f>
        <v>Normal</v>
      </c>
    </row>
    <row r="254" spans="1:28" x14ac:dyDescent="0.25">
      <c r="A254" t="s">
        <v>31</v>
      </c>
      <c r="B254" s="2">
        <v>45710</v>
      </c>
      <c r="C254" t="s">
        <v>37</v>
      </c>
      <c r="D254" t="s">
        <v>44</v>
      </c>
      <c r="E254">
        <v>1.6</v>
      </c>
      <c r="F254">
        <v>38</v>
      </c>
      <c r="G254">
        <v>355</v>
      </c>
      <c r="H254">
        <v>256</v>
      </c>
      <c r="I254">
        <v>2</v>
      </c>
      <c r="J254" t="s">
        <v>36</v>
      </c>
      <c r="K254">
        <v>2</v>
      </c>
      <c r="L254" t="s">
        <v>35</v>
      </c>
      <c r="M254">
        <v>9</v>
      </c>
      <c r="N254">
        <v>8</v>
      </c>
      <c r="O254">
        <v>12</v>
      </c>
      <c r="P254">
        <v>7</v>
      </c>
      <c r="Q254">
        <v>4</v>
      </c>
      <c r="R254">
        <v>0</v>
      </c>
      <c r="AA254" t="str">
        <f>IF(E254 &lt; _xlfn.PERCENTILE.INC($E$2:$E$761,0),
    "Ekstrem Rendah",
    IF(E254 &gt; _xlfn.PERCENTILE.INC($E$2:$E$761,1),
        "Ekstrem Tinggi",
        "Normal"
    )
)</f>
        <v>Normal</v>
      </c>
      <c r="AB254" t="str">
        <f>IF(F254 &lt; _xlfn.PERCENTILE.INC($F$2:$F$761,0.001),
    "Ekstrem Rendah",
    IF(F254 &gt; _xlfn.PERCENTILE.INC($F$2:$F$761,0.999),
        "Ekstrem Tinggi",
        "Normal"
    )
)</f>
        <v>Normal</v>
      </c>
    </row>
    <row r="255" spans="1:28" x14ac:dyDescent="0.25">
      <c r="A255" t="s">
        <v>31</v>
      </c>
      <c r="B255" s="2">
        <v>45710</v>
      </c>
      <c r="C255" t="s">
        <v>41</v>
      </c>
      <c r="D255" t="s">
        <v>42</v>
      </c>
      <c r="E255">
        <v>1.2</v>
      </c>
      <c r="F255">
        <v>68</v>
      </c>
      <c r="G255">
        <v>694</v>
      </c>
      <c r="H255">
        <v>600</v>
      </c>
      <c r="I255">
        <v>0</v>
      </c>
      <c r="J255" t="s">
        <v>40</v>
      </c>
      <c r="K255">
        <v>0</v>
      </c>
      <c r="L255" t="s">
        <v>40</v>
      </c>
      <c r="M255">
        <v>20</v>
      </c>
      <c r="N255">
        <v>2</v>
      </c>
      <c r="O255">
        <v>16</v>
      </c>
      <c r="P255">
        <v>2</v>
      </c>
      <c r="Q255">
        <v>1</v>
      </c>
      <c r="R255">
        <v>1</v>
      </c>
      <c r="AA255" t="str">
        <f>IF(E255 &lt; _xlfn.PERCENTILE.INC($E$2:$E$761,0),
    "Ekstrem Rendah",
    IF(E255 &gt; _xlfn.PERCENTILE.INC($E$2:$E$761,1),
        "Ekstrem Tinggi",
        "Normal"
    )
)</f>
        <v>Normal</v>
      </c>
      <c r="AB255" t="str">
        <f>IF(F255 &lt; _xlfn.PERCENTILE.INC($F$2:$F$761,0.001),
    "Ekstrem Rendah",
    IF(F255 &gt; _xlfn.PERCENTILE.INC($F$2:$F$761,0.999),
        "Ekstrem Tinggi",
        "Normal"
    )
)</f>
        <v>Normal</v>
      </c>
    </row>
    <row r="256" spans="1:28" x14ac:dyDescent="0.25">
      <c r="A256" t="s">
        <v>31</v>
      </c>
      <c r="B256" s="2">
        <v>45710</v>
      </c>
      <c r="C256" t="s">
        <v>41</v>
      </c>
      <c r="D256" t="s">
        <v>49</v>
      </c>
      <c r="E256">
        <v>0.9</v>
      </c>
      <c r="F256">
        <v>46</v>
      </c>
      <c r="G256">
        <v>412</v>
      </c>
      <c r="H256">
        <v>298</v>
      </c>
      <c r="I256">
        <v>0</v>
      </c>
      <c r="J256" t="s">
        <v>40</v>
      </c>
      <c r="K256">
        <v>0</v>
      </c>
      <c r="L256" t="s">
        <v>40</v>
      </c>
      <c r="M256">
        <v>8</v>
      </c>
      <c r="N256">
        <v>3</v>
      </c>
      <c r="O256">
        <v>17</v>
      </c>
      <c r="P256">
        <v>6</v>
      </c>
      <c r="Q256">
        <v>3</v>
      </c>
      <c r="R256">
        <v>1</v>
      </c>
      <c r="AA256" t="str">
        <f>IF(E256 &lt; _xlfn.PERCENTILE.INC($E$2:$E$761,0),
    "Ekstrem Rendah",
    IF(E256 &gt; _xlfn.PERCENTILE.INC($E$2:$E$761,1),
        "Ekstrem Tinggi",
        "Normal"
    )
)</f>
        <v>Normal</v>
      </c>
      <c r="AB256" t="str">
        <f>IF(F256 &lt; _xlfn.PERCENTILE.INC($F$2:$F$761,0.001),
    "Ekstrem Rendah",
    IF(F256 &gt; _xlfn.PERCENTILE.INC($F$2:$F$761,0.999),
        "Ekstrem Tinggi",
        "Normal"
    )
)</f>
        <v>Normal</v>
      </c>
    </row>
    <row r="257" spans="1:28" x14ac:dyDescent="0.25">
      <c r="A257" t="s">
        <v>31</v>
      </c>
      <c r="B257" s="2">
        <v>45710</v>
      </c>
      <c r="C257" t="s">
        <v>41</v>
      </c>
      <c r="D257" t="s">
        <v>34</v>
      </c>
      <c r="E257">
        <v>0.2</v>
      </c>
      <c r="F257">
        <v>62</v>
      </c>
      <c r="G257">
        <v>588</v>
      </c>
      <c r="H257">
        <v>471</v>
      </c>
      <c r="I257">
        <v>0</v>
      </c>
      <c r="J257" t="s">
        <v>40</v>
      </c>
      <c r="K257">
        <v>0</v>
      </c>
      <c r="L257" t="s">
        <v>40</v>
      </c>
      <c r="M257">
        <v>10</v>
      </c>
      <c r="N257">
        <v>0</v>
      </c>
      <c r="O257">
        <v>10</v>
      </c>
      <c r="P257">
        <v>7</v>
      </c>
      <c r="Q257">
        <v>1</v>
      </c>
      <c r="R257">
        <v>0</v>
      </c>
      <c r="AA257" t="str">
        <f>IF(E257 &lt; _xlfn.PERCENTILE.INC($E$2:$E$761,0),
    "Ekstrem Rendah",
    IF(E257 &gt; _xlfn.PERCENTILE.INC($E$2:$E$761,1),
        "Ekstrem Tinggi",
        "Normal"
    )
)</f>
        <v>Normal</v>
      </c>
      <c r="AB257" t="str">
        <f>IF(F257 &lt; _xlfn.PERCENTILE.INC($F$2:$F$761,0.001),
    "Ekstrem Rendah",
    IF(F257 &gt; _xlfn.PERCENTILE.INC($F$2:$F$761,0.999),
        "Ekstrem Tinggi",
        "Normal"
    )
)</f>
        <v>Normal</v>
      </c>
    </row>
    <row r="258" spans="1:28" x14ac:dyDescent="0.25">
      <c r="A258" t="s">
        <v>31</v>
      </c>
      <c r="B258" s="2">
        <v>45710</v>
      </c>
      <c r="C258" t="s">
        <v>41</v>
      </c>
      <c r="D258" t="s">
        <v>38</v>
      </c>
      <c r="E258">
        <v>1.1000000000000001</v>
      </c>
      <c r="F258">
        <v>42</v>
      </c>
      <c r="G258">
        <v>391</v>
      </c>
      <c r="H258">
        <v>312</v>
      </c>
      <c r="I258">
        <v>1</v>
      </c>
      <c r="J258" t="s">
        <v>40</v>
      </c>
      <c r="K258">
        <v>1</v>
      </c>
      <c r="L258" t="s">
        <v>40</v>
      </c>
      <c r="M258">
        <v>17</v>
      </c>
      <c r="N258">
        <v>5</v>
      </c>
      <c r="O258">
        <v>15</v>
      </c>
      <c r="P258">
        <v>4</v>
      </c>
      <c r="Q258">
        <v>2</v>
      </c>
      <c r="R258">
        <v>0</v>
      </c>
      <c r="AA258" t="str">
        <f>IF(E258 &lt; _xlfn.PERCENTILE.INC($E$2:$E$761,0),
    "Ekstrem Rendah",
    IF(E258 &gt; _xlfn.PERCENTILE.INC($E$2:$E$761,1),
        "Ekstrem Tinggi",
        "Normal"
    )
)</f>
        <v>Normal</v>
      </c>
      <c r="AB258" t="str">
        <f>IF(F258 &lt; _xlfn.PERCENTILE.INC($F$2:$F$761,0.001),
    "Ekstrem Rendah",
    IF(F258 &gt; _xlfn.PERCENTILE.INC($F$2:$F$761,0.999),
        "Ekstrem Tinggi",
        "Normal"
    )
)</f>
        <v>Normal</v>
      </c>
    </row>
    <row r="259" spans="1:28" x14ac:dyDescent="0.25">
      <c r="A259" t="s">
        <v>31</v>
      </c>
      <c r="B259" s="2">
        <v>45710</v>
      </c>
      <c r="C259" t="s">
        <v>41</v>
      </c>
      <c r="D259" t="s">
        <v>47</v>
      </c>
      <c r="E259">
        <v>0.1</v>
      </c>
      <c r="F259">
        <v>50</v>
      </c>
      <c r="G259">
        <v>467</v>
      </c>
      <c r="H259">
        <v>369</v>
      </c>
      <c r="I259">
        <v>0</v>
      </c>
      <c r="J259" t="s">
        <v>40</v>
      </c>
      <c r="K259">
        <v>0</v>
      </c>
      <c r="L259" t="s">
        <v>40</v>
      </c>
      <c r="M259">
        <v>6</v>
      </c>
      <c r="N259">
        <v>1</v>
      </c>
      <c r="O259">
        <v>11</v>
      </c>
      <c r="P259">
        <v>5</v>
      </c>
      <c r="Q259">
        <v>2</v>
      </c>
      <c r="R259">
        <v>0</v>
      </c>
      <c r="AA259" t="str">
        <f>IF(E259 &lt; _xlfn.PERCENTILE.INC($E$2:$E$761,0),
    "Ekstrem Rendah",
    IF(E259 &gt; _xlfn.PERCENTILE.INC($E$2:$E$761,1),
        "Ekstrem Tinggi",
        "Normal"
    )
)</f>
        <v>Normal</v>
      </c>
      <c r="AB259" t="str">
        <f>IF(F259 &lt; _xlfn.PERCENTILE.INC($F$2:$F$761,0.001),
    "Ekstrem Rendah",
    IF(F259 &gt; _xlfn.PERCENTILE.INC($F$2:$F$761,0.999),
        "Ekstrem Tinggi",
        "Normal"
    )
)</f>
        <v>Normal</v>
      </c>
    </row>
    <row r="260" spans="1:28" x14ac:dyDescent="0.25">
      <c r="A260" t="s">
        <v>31</v>
      </c>
      <c r="B260" s="2">
        <v>45710</v>
      </c>
      <c r="C260" t="s">
        <v>50</v>
      </c>
      <c r="D260" t="s">
        <v>52</v>
      </c>
      <c r="E260">
        <v>2.2999999999999998</v>
      </c>
      <c r="F260">
        <v>52</v>
      </c>
      <c r="G260">
        <v>518</v>
      </c>
      <c r="H260">
        <v>441</v>
      </c>
      <c r="I260">
        <v>2</v>
      </c>
      <c r="J260" t="s">
        <v>35</v>
      </c>
      <c r="K260">
        <v>0</v>
      </c>
      <c r="L260" t="s">
        <v>40</v>
      </c>
      <c r="M260">
        <v>12</v>
      </c>
      <c r="N260">
        <v>6</v>
      </c>
      <c r="O260">
        <v>15</v>
      </c>
      <c r="P260">
        <v>2</v>
      </c>
      <c r="Q260">
        <v>1</v>
      </c>
      <c r="R260">
        <v>0</v>
      </c>
      <c r="AA260" t="str">
        <f>IF(E260 &lt; _xlfn.PERCENTILE.INC($E$2:$E$761,0),
    "Ekstrem Rendah",
    IF(E260 &gt; _xlfn.PERCENTILE.INC($E$2:$E$761,1),
        "Ekstrem Tinggi",
        "Normal"
    )
)</f>
        <v>Normal</v>
      </c>
      <c r="AB260" t="str">
        <f>IF(F260 &lt; _xlfn.PERCENTILE.INC($F$2:$F$761,0.001),
    "Ekstrem Rendah",
    IF(F260 &gt; _xlfn.PERCENTILE.INC($F$2:$F$761,0.999),
        "Ekstrem Tinggi",
        "Normal"
    )
)</f>
        <v>Normal</v>
      </c>
    </row>
    <row r="261" spans="1:28" x14ac:dyDescent="0.25">
      <c r="A261" t="s">
        <v>31</v>
      </c>
      <c r="B261" s="2">
        <v>45711</v>
      </c>
      <c r="C261" t="s">
        <v>53</v>
      </c>
      <c r="D261" t="s">
        <v>46</v>
      </c>
      <c r="E261">
        <v>2.9</v>
      </c>
      <c r="F261">
        <v>57</v>
      </c>
      <c r="G261">
        <v>512</v>
      </c>
      <c r="H261">
        <v>407</v>
      </c>
      <c r="I261">
        <v>4</v>
      </c>
      <c r="J261" t="s">
        <v>35</v>
      </c>
      <c r="K261">
        <v>4</v>
      </c>
      <c r="L261" t="s">
        <v>35</v>
      </c>
      <c r="M261">
        <v>13</v>
      </c>
      <c r="N261">
        <v>5</v>
      </c>
      <c r="O261">
        <v>11</v>
      </c>
      <c r="P261">
        <v>7</v>
      </c>
      <c r="Q261">
        <v>1</v>
      </c>
      <c r="R261">
        <v>0</v>
      </c>
      <c r="AA261" t="str">
        <f>IF(E261 &lt; _xlfn.PERCENTILE.INC($E$2:$E$761,0),
    "Ekstrem Rendah",
    IF(E261 &gt; _xlfn.PERCENTILE.INC($E$2:$E$761,1),
        "Ekstrem Tinggi",
        "Normal"
    )
)</f>
        <v>Normal</v>
      </c>
      <c r="AB261" t="str">
        <f>IF(F261 &lt; _xlfn.PERCENTILE.INC($F$2:$F$761,0.001),
    "Ekstrem Rendah",
    IF(F261 &gt; _xlfn.PERCENTILE.INC($F$2:$F$761,0.999),
        "Ekstrem Tinggi",
        "Normal"
    )
)</f>
        <v>Normal</v>
      </c>
    </row>
    <row r="262" spans="1:28" x14ac:dyDescent="0.25">
      <c r="A262" t="s">
        <v>31</v>
      </c>
      <c r="B262" s="2">
        <v>45711</v>
      </c>
      <c r="C262" t="s">
        <v>56</v>
      </c>
      <c r="D262" t="s">
        <v>58</v>
      </c>
      <c r="E262">
        <v>0.6</v>
      </c>
      <c r="F262">
        <v>66</v>
      </c>
      <c r="G262">
        <v>704</v>
      </c>
      <c r="H262">
        <v>627</v>
      </c>
      <c r="I262">
        <v>0</v>
      </c>
      <c r="J262" t="s">
        <v>40</v>
      </c>
      <c r="K262">
        <v>0</v>
      </c>
      <c r="L262" t="s">
        <v>40</v>
      </c>
      <c r="M262">
        <v>16</v>
      </c>
      <c r="N262">
        <v>5</v>
      </c>
      <c r="O262">
        <v>3</v>
      </c>
      <c r="P262">
        <v>7</v>
      </c>
      <c r="Q262">
        <v>0</v>
      </c>
      <c r="R262">
        <v>0</v>
      </c>
      <c r="AA262" t="str">
        <f>IF(E262 &lt; _xlfn.PERCENTILE.INC($E$2:$E$761,0),
    "Ekstrem Rendah",
    IF(E262 &gt; _xlfn.PERCENTILE.INC($E$2:$E$761,1),
        "Ekstrem Tinggi",
        "Normal"
    )
)</f>
        <v>Normal</v>
      </c>
      <c r="AB262" t="str">
        <f>IF(F262 &lt; _xlfn.PERCENTILE.INC($F$2:$F$761,0.001),
    "Ekstrem Rendah",
    IF(F262 &gt; _xlfn.PERCENTILE.INC($F$2:$F$761,0.999),
        "Ekstrem Tinggi",
        "Normal"
    )
)</f>
        <v>Normal</v>
      </c>
    </row>
    <row r="263" spans="1:28" x14ac:dyDescent="0.25">
      <c r="A263" t="s">
        <v>31</v>
      </c>
      <c r="B263" s="2">
        <v>45713</v>
      </c>
      <c r="C263" t="s">
        <v>63</v>
      </c>
      <c r="D263" t="s">
        <v>45</v>
      </c>
      <c r="E263">
        <v>2.4</v>
      </c>
      <c r="F263">
        <v>44</v>
      </c>
      <c r="G263">
        <v>404</v>
      </c>
      <c r="H263">
        <v>285</v>
      </c>
      <c r="I263">
        <v>2</v>
      </c>
      <c r="J263" t="s">
        <v>35</v>
      </c>
      <c r="K263">
        <v>1</v>
      </c>
      <c r="L263" t="s">
        <v>35</v>
      </c>
      <c r="M263">
        <v>11</v>
      </c>
      <c r="N263">
        <v>4</v>
      </c>
      <c r="O263">
        <v>12</v>
      </c>
      <c r="P263">
        <v>1</v>
      </c>
      <c r="Q263">
        <v>2</v>
      </c>
      <c r="R263">
        <v>0</v>
      </c>
      <c r="AA263" t="str">
        <f>IF(E263 &lt; _xlfn.PERCENTILE.INC($E$2:$E$761,0),
    "Ekstrem Rendah",
    IF(E263 &gt; _xlfn.PERCENTILE.INC($E$2:$E$761,1),
        "Ekstrem Tinggi",
        "Normal"
    )
)</f>
        <v>Normal</v>
      </c>
      <c r="AB263" t="str">
        <f>IF(F263 &lt; _xlfn.PERCENTILE.INC($F$2:$F$761,0.001),
    "Ekstrem Rendah",
    IF(F263 &gt; _xlfn.PERCENTILE.INC($F$2:$F$761,0.999),
        "Ekstrem Tinggi",
        "Normal"
    )
)</f>
        <v>Normal</v>
      </c>
    </row>
    <row r="264" spans="1:28" x14ac:dyDescent="0.25">
      <c r="A264" t="s">
        <v>31</v>
      </c>
      <c r="B264" s="2">
        <v>45713</v>
      </c>
      <c r="C264" t="s">
        <v>63</v>
      </c>
      <c r="D264" t="s">
        <v>55</v>
      </c>
      <c r="E264">
        <v>4.3</v>
      </c>
      <c r="F264">
        <v>36</v>
      </c>
      <c r="G264">
        <v>290</v>
      </c>
      <c r="H264">
        <v>202</v>
      </c>
      <c r="I264">
        <v>4</v>
      </c>
      <c r="J264" t="s">
        <v>35</v>
      </c>
      <c r="K264">
        <v>1</v>
      </c>
      <c r="L264" t="s">
        <v>35</v>
      </c>
      <c r="M264">
        <v>19</v>
      </c>
      <c r="N264">
        <v>6</v>
      </c>
      <c r="O264">
        <v>19</v>
      </c>
      <c r="P264">
        <v>3</v>
      </c>
      <c r="Q264">
        <v>3</v>
      </c>
      <c r="R264">
        <v>0</v>
      </c>
      <c r="AA264" t="str">
        <f>IF(E264 &lt; _xlfn.PERCENTILE.INC($E$2:$E$761,0),
    "Ekstrem Rendah",
    IF(E264 &gt; _xlfn.PERCENTILE.INC($E$2:$E$761,1),
        "Ekstrem Tinggi",
        "Normal"
    )
)</f>
        <v>Normal</v>
      </c>
      <c r="AB264" t="str">
        <f>IF(F264 &lt; _xlfn.PERCENTILE.INC($F$2:$F$761,0.001),
    "Ekstrem Rendah",
    IF(F264 &gt; _xlfn.PERCENTILE.INC($F$2:$F$761,0.999),
        "Ekstrem Tinggi",
        "Normal"
    )
)</f>
        <v>Normal</v>
      </c>
    </row>
    <row r="265" spans="1:28" x14ac:dyDescent="0.25">
      <c r="A265" t="s">
        <v>31</v>
      </c>
      <c r="B265" s="2">
        <v>45713</v>
      </c>
      <c r="C265" t="s">
        <v>63</v>
      </c>
      <c r="D265" t="s">
        <v>43</v>
      </c>
      <c r="E265">
        <v>1.3</v>
      </c>
      <c r="F265">
        <v>60</v>
      </c>
      <c r="G265">
        <v>625</v>
      </c>
      <c r="H265">
        <v>535</v>
      </c>
      <c r="I265">
        <v>1</v>
      </c>
      <c r="J265" t="s">
        <v>40</v>
      </c>
      <c r="K265">
        <v>1</v>
      </c>
      <c r="L265" t="s">
        <v>36</v>
      </c>
      <c r="M265">
        <v>18</v>
      </c>
      <c r="N265">
        <v>5</v>
      </c>
      <c r="O265">
        <v>8</v>
      </c>
      <c r="P265">
        <v>7</v>
      </c>
      <c r="Q265">
        <v>1</v>
      </c>
      <c r="R265">
        <v>0</v>
      </c>
      <c r="AA265" t="str">
        <f>IF(E265 &lt; _xlfn.PERCENTILE.INC($E$2:$E$761,0),
    "Ekstrem Rendah",
    IF(E265 &gt; _xlfn.PERCENTILE.INC($E$2:$E$761,1),
        "Ekstrem Tinggi",
        "Normal"
    )
)</f>
        <v>Normal</v>
      </c>
      <c r="AB265" t="str">
        <f>IF(F265 &lt; _xlfn.PERCENTILE.INC($F$2:$F$761,0.001),
    "Ekstrem Rendah",
    IF(F265 &gt; _xlfn.PERCENTILE.INC($F$2:$F$761,0.999),
        "Ekstrem Tinggi",
        "Normal"
    )
)</f>
        <v>Normal</v>
      </c>
    </row>
    <row r="266" spans="1:28" x14ac:dyDescent="0.25">
      <c r="A266" t="s">
        <v>31</v>
      </c>
      <c r="B266" s="2">
        <v>45713</v>
      </c>
      <c r="C266" t="s">
        <v>64</v>
      </c>
      <c r="D266" t="s">
        <v>57</v>
      </c>
      <c r="E266">
        <v>2.4</v>
      </c>
      <c r="F266">
        <v>60</v>
      </c>
      <c r="G266">
        <v>648</v>
      </c>
      <c r="H266">
        <v>585</v>
      </c>
      <c r="I266">
        <v>4</v>
      </c>
      <c r="J266" t="s">
        <v>35</v>
      </c>
      <c r="K266">
        <v>3</v>
      </c>
      <c r="L266" t="s">
        <v>35</v>
      </c>
      <c r="M266">
        <v>19</v>
      </c>
      <c r="N266">
        <v>10</v>
      </c>
      <c r="O266">
        <v>6</v>
      </c>
      <c r="P266">
        <v>4</v>
      </c>
      <c r="Q266">
        <v>1</v>
      </c>
      <c r="R266">
        <v>0</v>
      </c>
      <c r="AA266" t="str">
        <f>IF(E266 &lt; _xlfn.PERCENTILE.INC($E$2:$E$761,0),
    "Ekstrem Rendah",
    IF(E266 &gt; _xlfn.PERCENTILE.INC($E$2:$E$761,1),
        "Ekstrem Tinggi",
        "Normal"
    )
)</f>
        <v>Normal</v>
      </c>
      <c r="AB266" t="str">
        <f>IF(F266 &lt; _xlfn.PERCENTILE.INC($F$2:$F$761,0.001),
    "Ekstrem Rendah",
    IF(F266 &gt; _xlfn.PERCENTILE.INC($F$2:$F$761,0.999),
        "Ekstrem Tinggi",
        "Normal"
    )
)</f>
        <v>Normal</v>
      </c>
    </row>
    <row r="267" spans="1:28" x14ac:dyDescent="0.25">
      <c r="A267" t="s">
        <v>31</v>
      </c>
      <c r="B267" s="2">
        <v>45714</v>
      </c>
      <c r="C267" t="s">
        <v>63</v>
      </c>
      <c r="D267" t="s">
        <v>54</v>
      </c>
      <c r="E267">
        <v>1.4</v>
      </c>
      <c r="F267">
        <v>52</v>
      </c>
      <c r="G267">
        <v>507</v>
      </c>
      <c r="H267">
        <v>411</v>
      </c>
      <c r="I267">
        <v>1</v>
      </c>
      <c r="J267" t="s">
        <v>36</v>
      </c>
      <c r="K267">
        <v>1</v>
      </c>
      <c r="L267" t="s">
        <v>35</v>
      </c>
      <c r="M267">
        <v>12</v>
      </c>
      <c r="N267">
        <v>3</v>
      </c>
      <c r="O267">
        <v>3</v>
      </c>
      <c r="P267">
        <v>2</v>
      </c>
      <c r="Q267">
        <v>2</v>
      </c>
      <c r="R267">
        <v>0</v>
      </c>
      <c r="AA267" t="str">
        <f>IF(E267 &lt; _xlfn.PERCENTILE.INC($E$2:$E$761,0),
    "Ekstrem Rendah",
    IF(E267 &gt; _xlfn.PERCENTILE.INC($E$2:$E$761,1),
        "Ekstrem Tinggi",
        "Normal"
    )
)</f>
        <v>Normal</v>
      </c>
      <c r="AB267" t="str">
        <f>IF(F267 &lt; _xlfn.PERCENTILE.INC($F$2:$F$761,0.001),
    "Ekstrem Rendah",
    IF(F267 &gt; _xlfn.PERCENTILE.INC($F$2:$F$761,0.999),
        "Ekstrem Tinggi",
        "Normal"
    )
)</f>
        <v>Normal</v>
      </c>
    </row>
    <row r="268" spans="1:28" x14ac:dyDescent="0.25">
      <c r="A268" t="s">
        <v>31</v>
      </c>
      <c r="B268" s="2">
        <v>45714</v>
      </c>
      <c r="C268" t="s">
        <v>63</v>
      </c>
      <c r="D268" t="s">
        <v>33</v>
      </c>
      <c r="E268">
        <v>0.7</v>
      </c>
      <c r="F268">
        <v>45</v>
      </c>
      <c r="G268">
        <v>397</v>
      </c>
      <c r="H268">
        <v>313</v>
      </c>
      <c r="I268">
        <v>3</v>
      </c>
      <c r="J268" t="s">
        <v>35</v>
      </c>
      <c r="K268">
        <v>2</v>
      </c>
      <c r="L268" t="s">
        <v>36</v>
      </c>
      <c r="M268">
        <v>10</v>
      </c>
      <c r="N268">
        <v>6</v>
      </c>
      <c r="O268">
        <v>9</v>
      </c>
      <c r="P268">
        <v>5</v>
      </c>
      <c r="Q268">
        <v>4</v>
      </c>
      <c r="R268">
        <v>1</v>
      </c>
      <c r="AA268" t="str">
        <f>IF(E268 &lt; _xlfn.PERCENTILE.INC($E$2:$E$761,0),
    "Ekstrem Rendah",
    IF(E268 &gt; _xlfn.PERCENTILE.INC($E$2:$E$761,1),
        "Ekstrem Tinggi",
        "Normal"
    )
)</f>
        <v>Normal</v>
      </c>
      <c r="AB268" t="str">
        <f>IF(F268 &lt; _xlfn.PERCENTILE.INC($F$2:$F$761,0.001),
    "Ekstrem Rendah",
    IF(F268 &gt; _xlfn.PERCENTILE.INC($F$2:$F$761,0.999),
        "Ekstrem Tinggi",
        "Normal"
    )
)</f>
        <v>Normal</v>
      </c>
    </row>
    <row r="269" spans="1:28" x14ac:dyDescent="0.25">
      <c r="A269" t="s">
        <v>31</v>
      </c>
      <c r="B269" s="2">
        <v>45714</v>
      </c>
      <c r="C269" t="s">
        <v>63</v>
      </c>
      <c r="D269" t="s">
        <v>48</v>
      </c>
      <c r="E269">
        <v>0.4</v>
      </c>
      <c r="F269">
        <v>36</v>
      </c>
      <c r="G269">
        <v>303</v>
      </c>
      <c r="H269">
        <v>213</v>
      </c>
      <c r="I269">
        <v>0</v>
      </c>
      <c r="J269" t="s">
        <v>36</v>
      </c>
      <c r="K269">
        <v>0</v>
      </c>
      <c r="L269" t="s">
        <v>36</v>
      </c>
      <c r="M269">
        <v>6</v>
      </c>
      <c r="N269">
        <v>2</v>
      </c>
      <c r="O269">
        <v>10</v>
      </c>
      <c r="P269">
        <v>3</v>
      </c>
      <c r="Q269">
        <v>1</v>
      </c>
      <c r="R269">
        <v>0</v>
      </c>
      <c r="AA269" t="str">
        <f>IF(E269 &lt; _xlfn.PERCENTILE.INC($E$2:$E$761,0),
    "Ekstrem Rendah",
    IF(E269 &gt; _xlfn.PERCENTILE.INC($E$2:$E$761,1),
        "Ekstrem Tinggi",
        "Normal"
    )
)</f>
        <v>Normal</v>
      </c>
      <c r="AB269" t="str">
        <f>IF(F269 &lt; _xlfn.PERCENTILE.INC($F$2:$F$761,0.001),
    "Ekstrem Rendah",
    IF(F269 &gt; _xlfn.PERCENTILE.INC($F$2:$F$761,0.999),
        "Ekstrem Tinggi",
        "Normal"
    )
)</f>
        <v>Normal</v>
      </c>
    </row>
    <row r="270" spans="1:28" x14ac:dyDescent="0.25">
      <c r="A270" t="s">
        <v>31</v>
      </c>
      <c r="B270" s="2">
        <v>45714</v>
      </c>
      <c r="C270" t="s">
        <v>63</v>
      </c>
      <c r="D270" t="s">
        <v>60</v>
      </c>
      <c r="E270">
        <v>1.3</v>
      </c>
      <c r="F270">
        <v>55</v>
      </c>
      <c r="G270">
        <v>569</v>
      </c>
      <c r="H270">
        <v>497</v>
      </c>
      <c r="I270">
        <v>0</v>
      </c>
      <c r="J270" t="s">
        <v>40</v>
      </c>
      <c r="K270">
        <v>0</v>
      </c>
      <c r="L270" t="s">
        <v>40</v>
      </c>
      <c r="M270">
        <v>11</v>
      </c>
      <c r="N270">
        <v>6</v>
      </c>
      <c r="O270">
        <v>12</v>
      </c>
      <c r="P270">
        <v>8</v>
      </c>
      <c r="Q270">
        <v>3</v>
      </c>
      <c r="R270">
        <v>0</v>
      </c>
      <c r="AA270" t="str">
        <f>IF(E270 &lt; _xlfn.PERCENTILE.INC($E$2:$E$761,0),
    "Ekstrem Rendah",
    IF(E270 &gt; _xlfn.PERCENTILE.INC($E$2:$E$761,1),
        "Ekstrem Tinggi",
        "Normal"
    )
)</f>
        <v>Normal</v>
      </c>
      <c r="AB270" t="str">
        <f>IF(F270 &lt; _xlfn.PERCENTILE.INC($F$2:$F$761,0.001),
    "Ekstrem Rendah",
    IF(F270 &gt; _xlfn.PERCENTILE.INC($F$2:$F$761,0.999),
        "Ekstrem Tinggi",
        "Normal"
    )
)</f>
        <v>Normal</v>
      </c>
    </row>
    <row r="271" spans="1:28" x14ac:dyDescent="0.25">
      <c r="A271" t="s">
        <v>31</v>
      </c>
      <c r="B271" s="2">
        <v>45714</v>
      </c>
      <c r="C271" t="s">
        <v>64</v>
      </c>
      <c r="D271" t="s">
        <v>39</v>
      </c>
      <c r="E271">
        <v>1.7</v>
      </c>
      <c r="F271">
        <v>61</v>
      </c>
      <c r="G271">
        <v>623</v>
      </c>
      <c r="H271">
        <v>555</v>
      </c>
      <c r="I271">
        <v>2</v>
      </c>
      <c r="J271" t="s">
        <v>35</v>
      </c>
      <c r="K271">
        <v>1</v>
      </c>
      <c r="L271" t="s">
        <v>35</v>
      </c>
      <c r="M271">
        <v>12</v>
      </c>
      <c r="N271">
        <v>3</v>
      </c>
      <c r="O271">
        <v>12</v>
      </c>
      <c r="P271">
        <v>4</v>
      </c>
      <c r="Q271">
        <v>0</v>
      </c>
      <c r="R271">
        <v>0</v>
      </c>
      <c r="AA271" t="str">
        <f>IF(E271 &lt; _xlfn.PERCENTILE.INC($E$2:$E$761,0),
    "Ekstrem Rendah",
    IF(E271 &gt; _xlfn.PERCENTILE.INC($E$2:$E$761,1),
        "Ekstrem Tinggi",
        "Normal"
    )
)</f>
        <v>Normal</v>
      </c>
      <c r="AB271" t="str">
        <f>IF(F271 &lt; _xlfn.PERCENTILE.INC($F$2:$F$761,0.001),
    "Ekstrem Rendah",
    IF(F271 &gt; _xlfn.PERCENTILE.INC($F$2:$F$761,0.999),
        "Ekstrem Tinggi",
        "Normal"
    )
)</f>
        <v>Normal</v>
      </c>
    </row>
    <row r="272" spans="1:28" x14ac:dyDescent="0.25">
      <c r="A272" t="s">
        <v>31</v>
      </c>
      <c r="B272" s="2">
        <v>45715</v>
      </c>
      <c r="C272" t="s">
        <v>32</v>
      </c>
      <c r="D272" t="s">
        <v>51</v>
      </c>
      <c r="E272">
        <v>1.3</v>
      </c>
      <c r="F272">
        <v>58</v>
      </c>
      <c r="G272">
        <v>686</v>
      </c>
      <c r="H272">
        <v>602</v>
      </c>
      <c r="I272">
        <v>2</v>
      </c>
      <c r="J272" t="s">
        <v>35</v>
      </c>
      <c r="K272">
        <v>2</v>
      </c>
      <c r="L272" t="s">
        <v>35</v>
      </c>
      <c r="M272">
        <v>8</v>
      </c>
      <c r="N272">
        <v>2</v>
      </c>
      <c r="O272">
        <v>12</v>
      </c>
      <c r="P272">
        <v>3</v>
      </c>
      <c r="Q272">
        <v>0</v>
      </c>
      <c r="R272">
        <v>0</v>
      </c>
      <c r="AA272" t="str">
        <f>IF(E272 &lt; _xlfn.PERCENTILE.INC($E$2:$E$761,0),
    "Ekstrem Rendah",
    IF(E272 &gt; _xlfn.PERCENTILE.INC($E$2:$E$761,1),
        "Ekstrem Tinggi",
        "Normal"
    )
)</f>
        <v>Normal</v>
      </c>
      <c r="AB272" t="str">
        <f>IF(F272 &lt; _xlfn.PERCENTILE.INC($F$2:$F$761,0.001),
    "Ekstrem Rendah",
    IF(F272 &gt; _xlfn.PERCENTILE.INC($F$2:$F$761,0.999),
        "Ekstrem Tinggi",
        "Normal"
    )
)</f>
        <v>Normal</v>
      </c>
    </row>
    <row r="273" spans="1:28" x14ac:dyDescent="0.25">
      <c r="A273" t="s">
        <v>31</v>
      </c>
      <c r="B273" s="2">
        <v>45724</v>
      </c>
      <c r="C273" t="s">
        <v>37</v>
      </c>
      <c r="D273" t="s">
        <v>48</v>
      </c>
      <c r="E273">
        <v>0.7</v>
      </c>
      <c r="F273">
        <v>31</v>
      </c>
      <c r="G273">
        <v>299</v>
      </c>
      <c r="H273">
        <v>230</v>
      </c>
      <c r="I273">
        <v>1</v>
      </c>
      <c r="J273" t="s">
        <v>35</v>
      </c>
      <c r="K273">
        <v>0</v>
      </c>
      <c r="L273" t="s">
        <v>36</v>
      </c>
      <c r="M273">
        <v>9</v>
      </c>
      <c r="N273">
        <v>4</v>
      </c>
      <c r="O273">
        <v>9</v>
      </c>
      <c r="P273">
        <v>3</v>
      </c>
      <c r="Q273">
        <v>3</v>
      </c>
      <c r="R273">
        <v>0</v>
      </c>
      <c r="AA273" t="str">
        <f>IF(E273 &lt; _xlfn.PERCENTILE.INC($E$2:$E$761,0),
    "Ekstrem Rendah",
    IF(E273 &gt; _xlfn.PERCENTILE.INC($E$2:$E$761,1),
        "Ekstrem Tinggi",
        "Normal"
    )
)</f>
        <v>Normal</v>
      </c>
      <c r="AB273" t="str">
        <f>IF(F273 &lt; _xlfn.PERCENTILE.INC($F$2:$F$761,0.001),
    "Ekstrem Rendah",
    IF(F273 &gt; _xlfn.PERCENTILE.INC($F$2:$F$761,0.999),
        "Ekstrem Tinggi",
        "Normal"
    )
)</f>
        <v>Normal</v>
      </c>
    </row>
    <row r="274" spans="1:28" x14ac:dyDescent="0.25">
      <c r="A274" t="s">
        <v>31</v>
      </c>
      <c r="B274" s="2">
        <v>45724</v>
      </c>
      <c r="C274" t="s">
        <v>41</v>
      </c>
      <c r="D274" t="s">
        <v>45</v>
      </c>
      <c r="E274">
        <v>1.5</v>
      </c>
      <c r="F274">
        <v>53</v>
      </c>
      <c r="G274">
        <v>550</v>
      </c>
      <c r="H274">
        <v>463</v>
      </c>
      <c r="I274">
        <v>2</v>
      </c>
      <c r="J274" t="s">
        <v>35</v>
      </c>
      <c r="K274">
        <v>1</v>
      </c>
      <c r="L274" t="s">
        <v>36</v>
      </c>
      <c r="M274">
        <v>9</v>
      </c>
      <c r="N274">
        <v>4</v>
      </c>
      <c r="O274">
        <v>6</v>
      </c>
      <c r="P274">
        <v>3</v>
      </c>
      <c r="Q274">
        <v>0</v>
      </c>
      <c r="R274">
        <v>0</v>
      </c>
      <c r="AA274" t="str">
        <f>IF(E274 &lt; _xlfn.PERCENTILE.INC($E$2:$E$761,0),
    "Ekstrem Rendah",
    IF(E274 &gt; _xlfn.PERCENTILE.INC($E$2:$E$761,1),
        "Ekstrem Tinggi",
        "Normal"
    )
)</f>
        <v>Normal</v>
      </c>
      <c r="AB274" t="str">
        <f>IF(F274 &lt; _xlfn.PERCENTILE.INC($F$2:$F$761,0.001),
    "Ekstrem Rendah",
    IF(F274 &gt; _xlfn.PERCENTILE.INC($F$2:$F$761,0.999),
        "Ekstrem Tinggi",
        "Normal"
    )
)</f>
        <v>Normal</v>
      </c>
    </row>
    <row r="275" spans="1:28" x14ac:dyDescent="0.25">
      <c r="A275" t="s">
        <v>31</v>
      </c>
      <c r="B275" s="2">
        <v>45724</v>
      </c>
      <c r="C275" t="s">
        <v>41</v>
      </c>
      <c r="D275" t="s">
        <v>55</v>
      </c>
      <c r="E275">
        <v>3.2</v>
      </c>
      <c r="F275">
        <v>55</v>
      </c>
      <c r="G275">
        <v>459</v>
      </c>
      <c r="H275">
        <v>336</v>
      </c>
      <c r="I275">
        <v>1</v>
      </c>
      <c r="J275" t="s">
        <v>35</v>
      </c>
      <c r="K275">
        <v>0</v>
      </c>
      <c r="L275" t="s">
        <v>36</v>
      </c>
      <c r="M275">
        <v>19</v>
      </c>
      <c r="N275">
        <v>4</v>
      </c>
      <c r="O275">
        <v>8</v>
      </c>
      <c r="P275">
        <v>5</v>
      </c>
      <c r="Q275">
        <v>4</v>
      </c>
      <c r="R275">
        <v>0</v>
      </c>
      <c r="AA275" t="str">
        <f>IF(E275 &lt; _xlfn.PERCENTILE.INC($E$2:$E$761,0),
    "Ekstrem Rendah",
    IF(E275 &gt; _xlfn.PERCENTILE.INC($E$2:$E$761,1),
        "Ekstrem Tinggi",
        "Normal"
    )
)</f>
        <v>Normal</v>
      </c>
      <c r="AB275" t="str">
        <f>IF(F275 &lt; _xlfn.PERCENTILE.INC($F$2:$F$761,0.001),
    "Ekstrem Rendah",
    IF(F275 &gt; _xlfn.PERCENTILE.INC($F$2:$F$761,0.999),
        "Ekstrem Tinggi",
        "Normal"
    )
)</f>
        <v>Normal</v>
      </c>
    </row>
    <row r="276" spans="1:28" x14ac:dyDescent="0.25">
      <c r="A276" t="s">
        <v>31</v>
      </c>
      <c r="B276" s="2">
        <v>45724</v>
      </c>
      <c r="C276" t="s">
        <v>41</v>
      </c>
      <c r="D276" t="s">
        <v>39</v>
      </c>
      <c r="E276">
        <v>3.9</v>
      </c>
      <c r="F276">
        <v>71</v>
      </c>
      <c r="G276">
        <v>700</v>
      </c>
      <c r="H276">
        <v>623</v>
      </c>
      <c r="I276">
        <v>3</v>
      </c>
      <c r="J276" t="s">
        <v>35</v>
      </c>
      <c r="K276">
        <v>0</v>
      </c>
      <c r="L276" t="s">
        <v>40</v>
      </c>
      <c r="M276">
        <v>28</v>
      </c>
      <c r="N276">
        <v>7</v>
      </c>
      <c r="O276">
        <v>10</v>
      </c>
      <c r="P276">
        <v>6</v>
      </c>
      <c r="Q276">
        <v>2</v>
      </c>
      <c r="R276">
        <v>0</v>
      </c>
      <c r="AA276" t="str">
        <f>IF(E276 &lt; _xlfn.PERCENTILE.INC($E$2:$E$761,0),
    "Ekstrem Rendah",
    IF(E276 &gt; _xlfn.PERCENTILE.INC($E$2:$E$761,1),
        "Ekstrem Tinggi",
        "Normal"
    )
)</f>
        <v>Normal</v>
      </c>
      <c r="AB276" t="str">
        <f>IF(F276 &lt; _xlfn.PERCENTILE.INC($F$2:$F$761,0.001),
    "Ekstrem Rendah",
    IF(F276 &gt; _xlfn.PERCENTILE.INC($F$2:$F$761,0.999),
        "Ekstrem Tinggi",
        "Normal"
    )
)</f>
        <v>Normal</v>
      </c>
    </row>
    <row r="277" spans="1:28" x14ac:dyDescent="0.25">
      <c r="A277" t="s">
        <v>31</v>
      </c>
      <c r="B277" s="2">
        <v>45724</v>
      </c>
      <c r="C277" t="s">
        <v>50</v>
      </c>
      <c r="D277" t="s">
        <v>54</v>
      </c>
      <c r="E277">
        <v>0.8</v>
      </c>
      <c r="F277">
        <v>59</v>
      </c>
      <c r="G277">
        <v>505</v>
      </c>
      <c r="H277">
        <v>415</v>
      </c>
      <c r="I277">
        <v>0</v>
      </c>
      <c r="J277" t="s">
        <v>40</v>
      </c>
      <c r="K277">
        <v>0</v>
      </c>
      <c r="L277" t="s">
        <v>36</v>
      </c>
      <c r="M277">
        <v>13</v>
      </c>
      <c r="N277">
        <v>3</v>
      </c>
      <c r="O277">
        <v>10</v>
      </c>
      <c r="P277">
        <v>6</v>
      </c>
      <c r="Q277">
        <v>2</v>
      </c>
      <c r="R277">
        <v>0</v>
      </c>
      <c r="AA277" t="str">
        <f>IF(E277 &lt; _xlfn.PERCENTILE.INC($E$2:$E$761,0),
    "Ekstrem Rendah",
    IF(E277 &gt; _xlfn.PERCENTILE.INC($E$2:$E$761,1),
        "Ekstrem Tinggi",
        "Normal"
    )
)</f>
        <v>Normal</v>
      </c>
      <c r="AB277" t="str">
        <f>IF(F277 &lt; _xlfn.PERCENTILE.INC($F$2:$F$761,0.001),
    "Ekstrem Rendah",
    IF(F277 &gt; _xlfn.PERCENTILE.INC($F$2:$F$761,0.999),
        "Ekstrem Tinggi",
        "Normal"
    )
)</f>
        <v>Normal</v>
      </c>
    </row>
    <row r="278" spans="1:28" x14ac:dyDescent="0.25">
      <c r="A278" t="s">
        <v>31</v>
      </c>
      <c r="B278" s="2">
        <v>45724</v>
      </c>
      <c r="C278" t="s">
        <v>32</v>
      </c>
      <c r="D278" t="s">
        <v>43</v>
      </c>
      <c r="E278">
        <v>0.8</v>
      </c>
      <c r="F278">
        <v>66</v>
      </c>
      <c r="G278">
        <v>643</v>
      </c>
      <c r="H278">
        <v>554</v>
      </c>
      <c r="I278">
        <v>1</v>
      </c>
      <c r="J278" t="s">
        <v>36</v>
      </c>
      <c r="K278">
        <v>1</v>
      </c>
      <c r="L278" t="s">
        <v>36</v>
      </c>
      <c r="M278">
        <v>11</v>
      </c>
      <c r="N278">
        <v>3</v>
      </c>
      <c r="O278">
        <v>11</v>
      </c>
      <c r="P278">
        <v>5</v>
      </c>
      <c r="Q278">
        <v>2</v>
      </c>
      <c r="R278">
        <v>0</v>
      </c>
      <c r="AA278" t="str">
        <f>IF(E278 &lt; _xlfn.PERCENTILE.INC($E$2:$E$761,0),
    "Ekstrem Rendah",
    IF(E278 &gt; _xlfn.PERCENTILE.INC($E$2:$E$761,1),
        "Ekstrem Tinggi",
        "Normal"
    )
)</f>
        <v>Normal</v>
      </c>
      <c r="AB278" t="str">
        <f>IF(F278 &lt; _xlfn.PERCENTILE.INC($F$2:$F$761,0.001),
    "Ekstrem Rendah",
    IF(F278 &gt; _xlfn.PERCENTILE.INC($F$2:$F$761,0.999),
        "Ekstrem Tinggi",
        "Normal"
    )
)</f>
        <v>Normal</v>
      </c>
    </row>
    <row r="279" spans="1:28" x14ac:dyDescent="0.25">
      <c r="A279" t="s">
        <v>31</v>
      </c>
      <c r="B279" s="2">
        <v>45725</v>
      </c>
      <c r="C279" t="s">
        <v>53</v>
      </c>
      <c r="D279" t="s">
        <v>57</v>
      </c>
      <c r="E279">
        <v>1.7</v>
      </c>
      <c r="F279">
        <v>56</v>
      </c>
      <c r="G279">
        <v>584</v>
      </c>
      <c r="H279">
        <v>488</v>
      </c>
      <c r="I279">
        <v>1</v>
      </c>
      <c r="J279" t="s">
        <v>35</v>
      </c>
      <c r="K279">
        <v>0</v>
      </c>
      <c r="L279" t="s">
        <v>36</v>
      </c>
      <c r="M279">
        <v>20</v>
      </c>
      <c r="N279">
        <v>7</v>
      </c>
      <c r="O279">
        <v>12</v>
      </c>
      <c r="P279">
        <v>12</v>
      </c>
      <c r="Q279">
        <v>1</v>
      </c>
      <c r="R279">
        <v>0</v>
      </c>
      <c r="AA279" t="str">
        <f>IF(E279 &lt; _xlfn.PERCENTILE.INC($E$2:$E$761,0),
    "Ekstrem Rendah",
    IF(E279 &gt; _xlfn.PERCENTILE.INC($E$2:$E$761,1),
        "Ekstrem Tinggi",
        "Normal"
    )
)</f>
        <v>Normal</v>
      </c>
      <c r="AB279" t="str">
        <f>IF(F279 &lt; _xlfn.PERCENTILE.INC($F$2:$F$761,0.001),
    "Ekstrem Rendah",
    IF(F279 &gt; _xlfn.PERCENTILE.INC($F$2:$F$761,0.999),
        "Ekstrem Tinggi",
        "Normal"
    )
)</f>
        <v>Normal</v>
      </c>
    </row>
    <row r="280" spans="1:28" x14ac:dyDescent="0.25">
      <c r="A280" t="s">
        <v>31</v>
      </c>
      <c r="B280" s="2">
        <v>45725</v>
      </c>
      <c r="C280" t="s">
        <v>53</v>
      </c>
      <c r="D280" t="s">
        <v>60</v>
      </c>
      <c r="E280">
        <v>1.5</v>
      </c>
      <c r="F280">
        <v>61</v>
      </c>
      <c r="G280">
        <v>587</v>
      </c>
      <c r="H280">
        <v>475</v>
      </c>
      <c r="I280">
        <v>2</v>
      </c>
      <c r="J280" t="s">
        <v>36</v>
      </c>
      <c r="K280">
        <v>0</v>
      </c>
      <c r="L280" t="s">
        <v>40</v>
      </c>
      <c r="M280">
        <v>12</v>
      </c>
      <c r="N280">
        <v>4</v>
      </c>
      <c r="O280">
        <v>15</v>
      </c>
      <c r="P280">
        <v>3</v>
      </c>
      <c r="Q280">
        <v>3</v>
      </c>
      <c r="R280">
        <v>0</v>
      </c>
      <c r="AA280" t="str">
        <f>IF(E280 &lt; _xlfn.PERCENTILE.INC($E$2:$E$761,0),
    "Ekstrem Rendah",
    IF(E280 &gt; _xlfn.PERCENTILE.INC($E$2:$E$761,1),
        "Ekstrem Tinggi",
        "Normal"
    )
)</f>
        <v>Normal</v>
      </c>
      <c r="AB280" t="str">
        <f>IF(F280 &lt; _xlfn.PERCENTILE.INC($F$2:$F$761,0.001),
    "Ekstrem Rendah",
    IF(F280 &gt; _xlfn.PERCENTILE.INC($F$2:$F$761,0.999),
        "Ekstrem Tinggi",
        "Normal"
    )
)</f>
        <v>Normal</v>
      </c>
    </row>
    <row r="281" spans="1:28" x14ac:dyDescent="0.25">
      <c r="A281" t="s">
        <v>31</v>
      </c>
      <c r="B281" s="2">
        <v>45725</v>
      </c>
      <c r="C281" t="s">
        <v>56</v>
      </c>
      <c r="D281" t="s">
        <v>33</v>
      </c>
      <c r="E281">
        <v>1.5</v>
      </c>
      <c r="F281">
        <v>32</v>
      </c>
      <c r="G281">
        <v>298</v>
      </c>
      <c r="H281">
        <v>219</v>
      </c>
      <c r="I281">
        <v>1</v>
      </c>
      <c r="J281" t="s">
        <v>36</v>
      </c>
      <c r="K281">
        <v>1</v>
      </c>
      <c r="L281" t="s">
        <v>35</v>
      </c>
      <c r="M281">
        <v>10</v>
      </c>
      <c r="N281">
        <v>6</v>
      </c>
      <c r="O281">
        <v>8</v>
      </c>
      <c r="P281">
        <v>2</v>
      </c>
      <c r="Q281">
        <v>0</v>
      </c>
      <c r="R281">
        <v>0</v>
      </c>
      <c r="AA281" t="str">
        <f>IF(E281 &lt; _xlfn.PERCENTILE.INC($E$2:$E$761,0),
    "Ekstrem Rendah",
    IF(E281 &gt; _xlfn.PERCENTILE.INC($E$2:$E$761,1),
        "Ekstrem Tinggi",
        "Normal"
    )
)</f>
        <v>Normal</v>
      </c>
      <c r="AB281" t="str">
        <f>IF(F281 &lt; _xlfn.PERCENTILE.INC($F$2:$F$761,0.001),
    "Ekstrem Rendah",
    IF(F281 &gt; _xlfn.PERCENTILE.INC($F$2:$F$761,0.999),
        "Ekstrem Tinggi",
        "Normal"
    )
)</f>
        <v>Normal</v>
      </c>
    </row>
    <row r="282" spans="1:28" x14ac:dyDescent="0.25">
      <c r="A282" t="s">
        <v>31</v>
      </c>
      <c r="B282" s="2">
        <v>45726</v>
      </c>
      <c r="C282" t="s">
        <v>32</v>
      </c>
      <c r="D282" t="s">
        <v>51</v>
      </c>
      <c r="E282">
        <v>0.7</v>
      </c>
      <c r="F282">
        <v>51</v>
      </c>
      <c r="G282">
        <v>505</v>
      </c>
      <c r="H282">
        <v>393</v>
      </c>
      <c r="I282">
        <v>0</v>
      </c>
      <c r="J282" t="s">
        <v>40</v>
      </c>
      <c r="K282">
        <v>0</v>
      </c>
      <c r="L282" t="s">
        <v>36</v>
      </c>
      <c r="M282">
        <v>9</v>
      </c>
      <c r="N282">
        <v>2</v>
      </c>
      <c r="O282">
        <v>7</v>
      </c>
      <c r="P282">
        <v>3</v>
      </c>
      <c r="Q282">
        <v>0</v>
      </c>
      <c r="R282">
        <v>0</v>
      </c>
      <c r="AA282" t="str">
        <f>IF(E282 &lt; _xlfn.PERCENTILE.INC($E$2:$E$761,0),
    "Ekstrem Rendah",
    IF(E282 &gt; _xlfn.PERCENTILE.INC($E$2:$E$761,1),
        "Ekstrem Tinggi",
        "Normal"
    )
)</f>
        <v>Normal</v>
      </c>
      <c r="AB282" t="str">
        <f>IF(F282 &lt; _xlfn.PERCENTILE.INC($F$2:$F$761,0.001),
    "Ekstrem Rendah",
    IF(F282 &gt; _xlfn.PERCENTILE.INC($F$2:$F$761,0.999),
        "Ekstrem Tinggi",
        "Normal"
    )
)</f>
        <v>Normal</v>
      </c>
    </row>
    <row r="283" spans="1:28" x14ac:dyDescent="0.25">
      <c r="A283" t="s">
        <v>31</v>
      </c>
      <c r="B283" s="2">
        <v>45731</v>
      </c>
      <c r="C283" t="s">
        <v>41</v>
      </c>
      <c r="D283" t="s">
        <v>44</v>
      </c>
      <c r="E283">
        <v>1</v>
      </c>
      <c r="F283">
        <v>54</v>
      </c>
      <c r="G283">
        <v>550</v>
      </c>
      <c r="H283">
        <v>446</v>
      </c>
      <c r="I283">
        <v>1</v>
      </c>
      <c r="J283" t="s">
        <v>36</v>
      </c>
      <c r="K283">
        <v>0</v>
      </c>
      <c r="L283" t="s">
        <v>36</v>
      </c>
      <c r="M283">
        <v>13</v>
      </c>
      <c r="N283">
        <v>5</v>
      </c>
      <c r="O283">
        <v>12</v>
      </c>
      <c r="P283">
        <v>6</v>
      </c>
      <c r="Q283">
        <v>1</v>
      </c>
      <c r="R283">
        <v>0</v>
      </c>
      <c r="AA283" t="str">
        <f>IF(E283 &lt; _xlfn.PERCENTILE.INC($E$2:$E$761,0),
    "Ekstrem Rendah",
    IF(E283 &gt; _xlfn.PERCENTILE.INC($E$2:$E$761,1),
        "Ekstrem Tinggi",
        "Normal"
    )
)</f>
        <v>Normal</v>
      </c>
      <c r="AB283" t="str">
        <f>IF(F283 &lt; _xlfn.PERCENTILE.INC($F$2:$F$761,0.001),
    "Ekstrem Rendah",
    IF(F283 &gt; _xlfn.PERCENTILE.INC($F$2:$F$761,0.999),
        "Ekstrem Tinggi",
        "Normal"
    )
)</f>
        <v>Normal</v>
      </c>
    </row>
    <row r="284" spans="1:28" x14ac:dyDescent="0.25">
      <c r="A284" t="s">
        <v>31</v>
      </c>
      <c r="B284" s="2">
        <v>45731</v>
      </c>
      <c r="C284" t="s">
        <v>41</v>
      </c>
      <c r="D284" t="s">
        <v>38</v>
      </c>
      <c r="E284">
        <v>0.4</v>
      </c>
      <c r="F284">
        <v>55</v>
      </c>
      <c r="G284">
        <v>480</v>
      </c>
      <c r="H284">
        <v>391</v>
      </c>
      <c r="I284">
        <v>2</v>
      </c>
      <c r="J284" t="s">
        <v>40</v>
      </c>
      <c r="K284">
        <v>0</v>
      </c>
      <c r="L284" t="s">
        <v>40</v>
      </c>
      <c r="M284">
        <v>11</v>
      </c>
      <c r="N284">
        <v>4</v>
      </c>
      <c r="O284">
        <v>4</v>
      </c>
      <c r="P284">
        <v>6</v>
      </c>
      <c r="Q284">
        <v>1</v>
      </c>
      <c r="R284">
        <v>0</v>
      </c>
      <c r="AA284" t="str">
        <f>IF(E284 &lt; _xlfn.PERCENTILE.INC($E$2:$E$761,0),
    "Ekstrem Rendah",
    IF(E284 &gt; _xlfn.PERCENTILE.INC($E$2:$E$761,1),
        "Ekstrem Tinggi",
        "Normal"
    )
)</f>
        <v>Normal</v>
      </c>
      <c r="AB284" t="str">
        <f>IF(F284 &lt; _xlfn.PERCENTILE.INC($F$2:$F$761,0.001),
    "Ekstrem Rendah",
    IF(F284 &gt; _xlfn.PERCENTILE.INC($F$2:$F$761,0.999),
        "Ekstrem Tinggi",
        "Normal"
    )
)</f>
        <v>Normal</v>
      </c>
    </row>
    <row r="285" spans="1:28" x14ac:dyDescent="0.25">
      <c r="A285" t="s">
        <v>31</v>
      </c>
      <c r="B285" s="2">
        <v>45731</v>
      </c>
      <c r="C285" t="s">
        <v>41</v>
      </c>
      <c r="D285" t="s">
        <v>58</v>
      </c>
      <c r="E285">
        <v>1.7</v>
      </c>
      <c r="F285">
        <v>60</v>
      </c>
      <c r="G285">
        <v>535</v>
      </c>
      <c r="H285">
        <v>443</v>
      </c>
      <c r="I285">
        <v>2</v>
      </c>
      <c r="J285" t="s">
        <v>36</v>
      </c>
      <c r="K285">
        <v>2</v>
      </c>
      <c r="L285" t="s">
        <v>35</v>
      </c>
      <c r="M285">
        <v>11</v>
      </c>
      <c r="N285">
        <v>3</v>
      </c>
      <c r="O285">
        <v>10</v>
      </c>
      <c r="P285">
        <v>4</v>
      </c>
      <c r="Q285">
        <v>2</v>
      </c>
      <c r="R285">
        <v>0</v>
      </c>
      <c r="AA285" t="str">
        <f>IF(E285 &lt; _xlfn.PERCENTILE.INC($E$2:$E$761,0),
    "Ekstrem Rendah",
    IF(E285 &gt; _xlfn.PERCENTILE.INC($E$2:$E$761,1),
        "Ekstrem Tinggi",
        "Normal"
    )
)</f>
        <v>Normal</v>
      </c>
      <c r="AB285" t="str">
        <f>IF(F285 &lt; _xlfn.PERCENTILE.INC($F$2:$F$761,0.001),
    "Ekstrem Rendah",
    IF(F285 &gt; _xlfn.PERCENTILE.INC($F$2:$F$761,0.999),
        "Ekstrem Tinggi",
        "Normal"
    )
)</f>
        <v>Normal</v>
      </c>
    </row>
    <row r="286" spans="1:28" x14ac:dyDescent="0.25">
      <c r="A286" t="s">
        <v>31</v>
      </c>
      <c r="B286" s="2">
        <v>45731</v>
      </c>
      <c r="C286" t="s">
        <v>41</v>
      </c>
      <c r="D286" t="s">
        <v>47</v>
      </c>
      <c r="E286">
        <v>1.3</v>
      </c>
      <c r="F286">
        <v>60</v>
      </c>
      <c r="G286">
        <v>645</v>
      </c>
      <c r="H286">
        <v>564</v>
      </c>
      <c r="I286">
        <v>1</v>
      </c>
      <c r="J286" t="s">
        <v>40</v>
      </c>
      <c r="K286">
        <v>0</v>
      </c>
      <c r="L286" t="s">
        <v>40</v>
      </c>
      <c r="M286">
        <v>10</v>
      </c>
      <c r="N286">
        <v>3</v>
      </c>
      <c r="O286">
        <v>12</v>
      </c>
      <c r="P286">
        <v>5</v>
      </c>
      <c r="Q286">
        <v>0</v>
      </c>
      <c r="R286">
        <v>0</v>
      </c>
      <c r="AA286" t="str">
        <f>IF(E286 &lt; _xlfn.PERCENTILE.INC($E$2:$E$761,0),
    "Ekstrem Rendah",
    IF(E286 &gt; _xlfn.PERCENTILE.INC($E$2:$E$761,1),
        "Ekstrem Tinggi",
        "Normal"
    )
)</f>
        <v>Normal</v>
      </c>
      <c r="AB286" t="str">
        <f>IF(F286 &lt; _xlfn.PERCENTILE.INC($F$2:$F$761,0.001),
    "Ekstrem Rendah",
    IF(F286 &gt; _xlfn.PERCENTILE.INC($F$2:$F$761,0.999),
        "Ekstrem Tinggi",
        "Normal"
    )
)</f>
        <v>Normal</v>
      </c>
    </row>
    <row r="287" spans="1:28" x14ac:dyDescent="0.25">
      <c r="A287" t="s">
        <v>31</v>
      </c>
      <c r="B287" s="2">
        <v>45731</v>
      </c>
      <c r="C287" t="s">
        <v>50</v>
      </c>
      <c r="D287" t="s">
        <v>49</v>
      </c>
      <c r="E287">
        <v>1.6</v>
      </c>
      <c r="F287">
        <v>58</v>
      </c>
      <c r="G287">
        <v>539</v>
      </c>
      <c r="H287">
        <v>422</v>
      </c>
      <c r="I287">
        <v>1</v>
      </c>
      <c r="J287" t="s">
        <v>40</v>
      </c>
      <c r="K287">
        <v>1</v>
      </c>
      <c r="L287" t="s">
        <v>36</v>
      </c>
      <c r="M287">
        <v>17</v>
      </c>
      <c r="N287">
        <v>5</v>
      </c>
      <c r="O287">
        <v>13</v>
      </c>
      <c r="P287">
        <v>4</v>
      </c>
      <c r="Q287">
        <v>3</v>
      </c>
      <c r="R287">
        <v>0</v>
      </c>
      <c r="AA287" t="str">
        <f>IF(E287 &lt; _xlfn.PERCENTILE.INC($E$2:$E$761,0),
    "Ekstrem Rendah",
    IF(E287 &gt; _xlfn.PERCENTILE.INC($E$2:$E$761,1),
        "Ekstrem Tinggi",
        "Normal"
    )
)</f>
        <v>Normal</v>
      </c>
      <c r="AB287" t="str">
        <f>IF(F287 &lt; _xlfn.PERCENTILE.INC($F$2:$F$761,0.001),
    "Ekstrem Rendah",
    IF(F287 &gt; _xlfn.PERCENTILE.INC($F$2:$F$761,0.999),
        "Ekstrem Tinggi",
        "Normal"
    )
)</f>
        <v>Normal</v>
      </c>
    </row>
    <row r="288" spans="1:28" x14ac:dyDescent="0.25">
      <c r="A288" t="s">
        <v>31</v>
      </c>
      <c r="B288" s="2">
        <v>45732</v>
      </c>
      <c r="C288" t="s">
        <v>61</v>
      </c>
      <c r="D288" t="s">
        <v>42</v>
      </c>
      <c r="E288">
        <v>0.7</v>
      </c>
      <c r="F288">
        <v>42</v>
      </c>
      <c r="G288">
        <v>390</v>
      </c>
      <c r="H288">
        <v>322</v>
      </c>
      <c r="I288">
        <v>1</v>
      </c>
      <c r="J288" t="s">
        <v>35</v>
      </c>
      <c r="K288">
        <v>1</v>
      </c>
      <c r="L288" t="s">
        <v>35</v>
      </c>
      <c r="M288">
        <v>12</v>
      </c>
      <c r="N288">
        <v>4</v>
      </c>
      <c r="O288">
        <v>10</v>
      </c>
      <c r="P288">
        <v>5</v>
      </c>
      <c r="Q288">
        <v>3</v>
      </c>
      <c r="R288">
        <v>0</v>
      </c>
      <c r="AA288" t="str">
        <f>IF(E288 &lt; _xlfn.PERCENTILE.INC($E$2:$E$761,0),
    "Ekstrem Rendah",
    IF(E288 &gt; _xlfn.PERCENTILE.INC($E$2:$E$761,1),
        "Ekstrem Tinggi",
        "Normal"
    )
)</f>
        <v>Normal</v>
      </c>
      <c r="AB288" t="str">
        <f>IF(F288 &lt; _xlfn.PERCENTILE.INC($F$2:$F$761,0.001),
    "Ekstrem Rendah",
    IF(F288 &gt; _xlfn.PERCENTILE.INC($F$2:$F$761,0.999),
        "Ekstrem Tinggi",
        "Normal"
    )
)</f>
        <v>Normal</v>
      </c>
    </row>
    <row r="289" spans="1:28" x14ac:dyDescent="0.25">
      <c r="A289" t="s">
        <v>31</v>
      </c>
      <c r="B289" s="2">
        <v>45732</v>
      </c>
      <c r="C289" t="s">
        <v>61</v>
      </c>
      <c r="D289" t="s">
        <v>34</v>
      </c>
      <c r="E289">
        <v>1</v>
      </c>
      <c r="F289">
        <v>57</v>
      </c>
      <c r="G289">
        <v>590</v>
      </c>
      <c r="H289">
        <v>481</v>
      </c>
      <c r="I289">
        <v>2</v>
      </c>
      <c r="J289" t="s">
        <v>35</v>
      </c>
      <c r="K289">
        <v>0</v>
      </c>
      <c r="L289" t="s">
        <v>36</v>
      </c>
      <c r="M289">
        <v>13</v>
      </c>
      <c r="N289">
        <v>4</v>
      </c>
      <c r="O289">
        <v>13</v>
      </c>
      <c r="P289">
        <v>6</v>
      </c>
      <c r="Q289">
        <v>0</v>
      </c>
      <c r="R289">
        <v>0</v>
      </c>
      <c r="AA289" t="str">
        <f>IF(E289 &lt; _xlfn.PERCENTILE.INC($E$2:$E$761,0),
    "Ekstrem Rendah",
    IF(E289 &gt; _xlfn.PERCENTILE.INC($E$2:$E$761,1),
        "Ekstrem Tinggi",
        "Normal"
    )
)</f>
        <v>Normal</v>
      </c>
      <c r="AB289" t="str">
        <f>IF(F289 &lt; _xlfn.PERCENTILE.INC($F$2:$F$761,0.001),
    "Ekstrem Rendah",
    IF(F289 &gt; _xlfn.PERCENTILE.INC($F$2:$F$761,0.999),
        "Ekstrem Tinggi",
        "Normal"
    )
)</f>
        <v>Normal</v>
      </c>
    </row>
    <row r="290" spans="1:28" x14ac:dyDescent="0.25">
      <c r="A290" t="s">
        <v>31</v>
      </c>
      <c r="B290" s="2">
        <v>45732</v>
      </c>
      <c r="C290" t="s">
        <v>65</v>
      </c>
      <c r="D290" t="s">
        <v>59</v>
      </c>
      <c r="E290">
        <v>1</v>
      </c>
      <c r="F290">
        <v>53</v>
      </c>
      <c r="G290">
        <v>575</v>
      </c>
      <c r="H290">
        <v>455</v>
      </c>
      <c r="I290">
        <v>0</v>
      </c>
      <c r="J290" t="s">
        <v>40</v>
      </c>
      <c r="K290">
        <v>0</v>
      </c>
      <c r="L290" t="s">
        <v>40</v>
      </c>
      <c r="M290">
        <v>11</v>
      </c>
      <c r="N290">
        <v>3</v>
      </c>
      <c r="O290">
        <v>6</v>
      </c>
      <c r="P290">
        <v>6</v>
      </c>
      <c r="Q290">
        <v>2</v>
      </c>
      <c r="R290">
        <v>0</v>
      </c>
      <c r="AA290" t="str">
        <f>IF(E290 &lt; _xlfn.PERCENTILE.INC($E$2:$E$761,0),
    "Ekstrem Rendah",
    IF(E290 &gt; _xlfn.PERCENTILE.INC($E$2:$E$761,1),
        "Ekstrem Tinggi",
        "Normal"
    )
)</f>
        <v>Normal</v>
      </c>
      <c r="AB290" t="str">
        <f>IF(F290 &lt; _xlfn.PERCENTILE.INC($F$2:$F$761,0.001),
    "Ekstrem Rendah",
    IF(F290 &gt; _xlfn.PERCENTILE.INC($F$2:$F$761,0.999),
        "Ekstrem Tinggi",
        "Normal"
    )
)</f>
        <v>Normal</v>
      </c>
    </row>
    <row r="291" spans="1:28" x14ac:dyDescent="0.25">
      <c r="A291" t="s">
        <v>31</v>
      </c>
      <c r="B291" s="2">
        <v>45748</v>
      </c>
      <c r="C291" t="s">
        <v>68</v>
      </c>
      <c r="D291" t="s">
        <v>42</v>
      </c>
      <c r="E291">
        <v>2.2000000000000002</v>
      </c>
      <c r="F291">
        <v>51</v>
      </c>
      <c r="G291">
        <v>528</v>
      </c>
      <c r="H291">
        <v>454</v>
      </c>
      <c r="I291">
        <v>2</v>
      </c>
      <c r="J291" t="s">
        <v>35</v>
      </c>
      <c r="K291">
        <v>1</v>
      </c>
      <c r="L291" t="s">
        <v>35</v>
      </c>
      <c r="M291">
        <v>17</v>
      </c>
      <c r="N291">
        <v>4</v>
      </c>
      <c r="O291">
        <v>2</v>
      </c>
      <c r="P291">
        <v>5</v>
      </c>
      <c r="Q291">
        <v>1</v>
      </c>
      <c r="R291">
        <v>0</v>
      </c>
      <c r="AA291" t="str">
        <f>IF(E291 &lt; _xlfn.PERCENTILE.INC($E$2:$E$761,0),
    "Ekstrem Rendah",
    IF(E291 &gt; _xlfn.PERCENTILE.INC($E$2:$E$761,1),
        "Ekstrem Tinggi",
        "Normal"
    )
)</f>
        <v>Normal</v>
      </c>
      <c r="AB291" t="str">
        <f>IF(F291 &lt; _xlfn.PERCENTILE.INC($F$2:$F$761,0.001),
    "Ekstrem Rendah",
    IF(F291 &gt; _xlfn.PERCENTILE.INC($F$2:$F$761,0.999),
        "Ekstrem Tinggi",
        "Normal"
    )
)</f>
        <v>Normal</v>
      </c>
    </row>
    <row r="292" spans="1:28" x14ac:dyDescent="0.25">
      <c r="A292" t="s">
        <v>31</v>
      </c>
      <c r="B292" s="2">
        <v>45748</v>
      </c>
      <c r="C292" t="s">
        <v>68</v>
      </c>
      <c r="D292" t="s">
        <v>43</v>
      </c>
      <c r="E292">
        <v>1.2</v>
      </c>
      <c r="F292">
        <v>42</v>
      </c>
      <c r="G292">
        <v>447</v>
      </c>
      <c r="H292">
        <v>359</v>
      </c>
      <c r="I292">
        <v>1</v>
      </c>
      <c r="J292" t="s">
        <v>35</v>
      </c>
      <c r="K292">
        <v>1</v>
      </c>
      <c r="L292" t="s">
        <v>35</v>
      </c>
      <c r="M292">
        <v>9</v>
      </c>
      <c r="N292">
        <v>2</v>
      </c>
      <c r="O292">
        <v>16</v>
      </c>
      <c r="P292">
        <v>1</v>
      </c>
      <c r="Q292">
        <v>4</v>
      </c>
      <c r="R292">
        <v>0</v>
      </c>
      <c r="AA292" t="str">
        <f>IF(E292 &lt; _xlfn.PERCENTILE.INC($E$2:$E$761,0),
    "Ekstrem Rendah",
    IF(E292 &gt; _xlfn.PERCENTILE.INC($E$2:$E$761,1),
        "Ekstrem Tinggi",
        "Normal"
    )
)</f>
        <v>Normal</v>
      </c>
      <c r="AB292" t="str">
        <f>IF(F292 &lt; _xlfn.PERCENTILE.INC($F$2:$F$761,0.001),
    "Ekstrem Rendah",
    IF(F292 &gt; _xlfn.PERCENTILE.INC($F$2:$F$761,0.999),
        "Ekstrem Tinggi",
        "Normal"
    )
)</f>
        <v>Normal</v>
      </c>
    </row>
    <row r="293" spans="1:28" x14ac:dyDescent="0.25">
      <c r="A293" t="s">
        <v>31</v>
      </c>
      <c r="B293" s="2">
        <v>45748</v>
      </c>
      <c r="C293" t="s">
        <v>32</v>
      </c>
      <c r="D293" t="s">
        <v>48</v>
      </c>
      <c r="E293">
        <v>0.5</v>
      </c>
      <c r="F293">
        <v>32</v>
      </c>
      <c r="G293">
        <v>336</v>
      </c>
      <c r="H293">
        <v>241</v>
      </c>
      <c r="I293">
        <v>1</v>
      </c>
      <c r="J293" t="s">
        <v>35</v>
      </c>
      <c r="K293">
        <v>1</v>
      </c>
      <c r="L293" t="s">
        <v>35</v>
      </c>
      <c r="M293">
        <v>8</v>
      </c>
      <c r="N293">
        <v>2</v>
      </c>
      <c r="O293">
        <v>5</v>
      </c>
      <c r="P293">
        <v>3</v>
      </c>
      <c r="Q293">
        <v>1</v>
      </c>
      <c r="R293">
        <v>0</v>
      </c>
      <c r="AA293" t="str">
        <f>IF(E293 &lt; _xlfn.PERCENTILE.INC($E$2:$E$761,0),
    "Ekstrem Rendah",
    IF(E293 &gt; _xlfn.PERCENTILE.INC($E$2:$E$761,1),
        "Ekstrem Tinggi",
        "Normal"
    )
)</f>
        <v>Normal</v>
      </c>
      <c r="AB293" t="str">
        <f>IF(F293 &lt; _xlfn.PERCENTILE.INC($F$2:$F$761,0.001),
    "Ekstrem Rendah",
    IF(F293 &gt; _xlfn.PERCENTILE.INC($F$2:$F$761,0.999),
        "Ekstrem Tinggi",
        "Normal"
    )
)</f>
        <v>Normal</v>
      </c>
    </row>
    <row r="294" spans="1:28" x14ac:dyDescent="0.25">
      <c r="A294" t="s">
        <v>31</v>
      </c>
      <c r="B294" s="2">
        <v>45749</v>
      </c>
      <c r="C294" t="s">
        <v>68</v>
      </c>
      <c r="D294" t="s">
        <v>49</v>
      </c>
      <c r="E294">
        <v>1.8</v>
      </c>
      <c r="F294">
        <v>63</v>
      </c>
      <c r="G294">
        <v>581</v>
      </c>
      <c r="H294">
        <v>453</v>
      </c>
      <c r="I294">
        <v>1</v>
      </c>
      <c r="J294" t="s">
        <v>40</v>
      </c>
      <c r="K294">
        <v>0</v>
      </c>
      <c r="L294" t="s">
        <v>40</v>
      </c>
      <c r="M294">
        <v>24</v>
      </c>
      <c r="N294">
        <v>7</v>
      </c>
      <c r="O294">
        <v>14</v>
      </c>
      <c r="P294">
        <v>8</v>
      </c>
      <c r="Q294">
        <v>1</v>
      </c>
      <c r="R294">
        <v>0</v>
      </c>
      <c r="AA294" t="str">
        <f>IF(E294 &lt; _xlfn.PERCENTILE.INC($E$2:$E$761,0),
    "Ekstrem Rendah",
    IF(E294 &gt; _xlfn.PERCENTILE.INC($E$2:$E$761,1),
        "Ekstrem Tinggi",
        "Normal"
    )
)</f>
        <v>Normal</v>
      </c>
      <c r="AB294" t="str">
        <f>IF(F294 &lt; _xlfn.PERCENTILE.INC($F$2:$F$761,0.001),
    "Ekstrem Rendah",
    IF(F294 &gt; _xlfn.PERCENTILE.INC($F$2:$F$761,0.999),
        "Ekstrem Tinggi",
        "Normal"
    )
)</f>
        <v>Normal</v>
      </c>
    </row>
    <row r="295" spans="1:28" x14ac:dyDescent="0.25">
      <c r="A295" t="s">
        <v>31</v>
      </c>
      <c r="B295" s="2">
        <v>45749</v>
      </c>
      <c r="C295" t="s">
        <v>68</v>
      </c>
      <c r="D295" t="s">
        <v>45</v>
      </c>
      <c r="E295">
        <v>0.9</v>
      </c>
      <c r="F295">
        <v>56</v>
      </c>
      <c r="G295">
        <v>517</v>
      </c>
      <c r="H295">
        <v>429</v>
      </c>
      <c r="I295">
        <v>0</v>
      </c>
      <c r="J295" t="s">
        <v>40</v>
      </c>
      <c r="K295">
        <v>0</v>
      </c>
      <c r="L295" t="s">
        <v>36</v>
      </c>
      <c r="M295">
        <v>11</v>
      </c>
      <c r="N295">
        <v>4</v>
      </c>
      <c r="O295">
        <v>16</v>
      </c>
      <c r="P295">
        <v>4</v>
      </c>
      <c r="Q295">
        <v>1</v>
      </c>
      <c r="R295">
        <v>0</v>
      </c>
      <c r="AA295" t="str">
        <f>IF(E295 &lt; _xlfn.PERCENTILE.INC($E$2:$E$761,0),
    "Ekstrem Rendah",
    IF(E295 &gt; _xlfn.PERCENTILE.INC($E$2:$E$761,1),
        "Ekstrem Tinggi",
        "Normal"
    )
)</f>
        <v>Normal</v>
      </c>
      <c r="AB295" t="str">
        <f>IF(F295 &lt; _xlfn.PERCENTILE.INC($F$2:$F$761,0.001),
    "Ekstrem Rendah",
    IF(F295 &gt; _xlfn.PERCENTILE.INC($F$2:$F$761,0.999),
        "Ekstrem Tinggi",
        "Normal"
    )
)</f>
        <v>Normal</v>
      </c>
    </row>
    <row r="296" spans="1:28" x14ac:dyDescent="0.25">
      <c r="A296" t="s">
        <v>31</v>
      </c>
      <c r="B296" s="2">
        <v>45749</v>
      </c>
      <c r="C296" t="s">
        <v>68</v>
      </c>
      <c r="D296" t="s">
        <v>58</v>
      </c>
      <c r="E296">
        <v>2.2000000000000002</v>
      </c>
      <c r="F296">
        <v>72</v>
      </c>
      <c r="G296">
        <v>810</v>
      </c>
      <c r="H296">
        <v>749</v>
      </c>
      <c r="I296">
        <v>2</v>
      </c>
      <c r="J296" t="s">
        <v>35</v>
      </c>
      <c r="K296">
        <v>2</v>
      </c>
      <c r="L296" t="s">
        <v>35</v>
      </c>
      <c r="M296">
        <v>18</v>
      </c>
      <c r="N296">
        <v>5</v>
      </c>
      <c r="O296">
        <v>11</v>
      </c>
      <c r="P296">
        <v>5</v>
      </c>
      <c r="Q296">
        <v>1</v>
      </c>
      <c r="R296">
        <v>0</v>
      </c>
      <c r="AA296" t="str">
        <f>IF(E296 &lt; _xlfn.PERCENTILE.INC($E$2:$E$761,0),
    "Ekstrem Rendah",
    IF(E296 &gt; _xlfn.PERCENTILE.INC($E$2:$E$761,1),
        "Ekstrem Tinggi",
        "Normal"
    )
)</f>
        <v>Normal</v>
      </c>
      <c r="AB296" t="str">
        <f>IF(F296 &lt; _xlfn.PERCENTILE.INC($F$2:$F$761,0.001),
    "Ekstrem Rendah",
    IF(F296 &gt; _xlfn.PERCENTILE.INC($F$2:$F$761,0.999),
        "Ekstrem Tinggi",
        "Normal"
    )
)</f>
        <v>Normal</v>
      </c>
    </row>
    <row r="297" spans="1:28" x14ac:dyDescent="0.25">
      <c r="A297" t="s">
        <v>31</v>
      </c>
      <c r="B297" s="2">
        <v>45749</v>
      </c>
      <c r="C297" t="s">
        <v>68</v>
      </c>
      <c r="D297" t="s">
        <v>46</v>
      </c>
      <c r="E297">
        <v>1.3</v>
      </c>
      <c r="F297">
        <v>49</v>
      </c>
      <c r="G297">
        <v>444</v>
      </c>
      <c r="H297">
        <v>336</v>
      </c>
      <c r="I297">
        <v>2</v>
      </c>
      <c r="J297" t="s">
        <v>35</v>
      </c>
      <c r="K297">
        <v>1</v>
      </c>
      <c r="L297" t="s">
        <v>35</v>
      </c>
      <c r="M297">
        <v>21</v>
      </c>
      <c r="N297">
        <v>4</v>
      </c>
      <c r="O297">
        <v>12</v>
      </c>
      <c r="P297">
        <v>4</v>
      </c>
      <c r="Q297">
        <v>1</v>
      </c>
      <c r="R297">
        <v>0</v>
      </c>
      <c r="AA297" t="str">
        <f>IF(E297 &lt; _xlfn.PERCENTILE.INC($E$2:$E$761,0),
    "Ekstrem Rendah",
    IF(E297 &gt; _xlfn.PERCENTILE.INC($E$2:$E$761,1),
        "Ekstrem Tinggi",
        "Normal"
    )
)</f>
        <v>Normal</v>
      </c>
      <c r="AB297" t="str">
        <f>IF(F297 &lt; _xlfn.PERCENTILE.INC($F$2:$F$761,0.001),
    "Ekstrem Rendah",
    IF(F297 &gt; _xlfn.PERCENTILE.INC($F$2:$F$761,0.999),
        "Ekstrem Tinggi",
        "Normal"
    )
)</f>
        <v>Normal</v>
      </c>
    </row>
    <row r="298" spans="1:28" x14ac:dyDescent="0.25">
      <c r="A298" t="s">
        <v>31</v>
      </c>
      <c r="B298" s="2">
        <v>45749</v>
      </c>
      <c r="C298" t="s">
        <v>68</v>
      </c>
      <c r="D298" t="s">
        <v>47</v>
      </c>
      <c r="E298">
        <v>0.7</v>
      </c>
      <c r="F298">
        <v>43</v>
      </c>
      <c r="G298">
        <v>424</v>
      </c>
      <c r="H298">
        <v>327</v>
      </c>
      <c r="I298">
        <v>1</v>
      </c>
      <c r="J298" t="s">
        <v>36</v>
      </c>
      <c r="K298">
        <v>1</v>
      </c>
      <c r="L298" t="s">
        <v>35</v>
      </c>
      <c r="M298">
        <v>8</v>
      </c>
      <c r="N298">
        <v>2</v>
      </c>
      <c r="O298">
        <v>14</v>
      </c>
      <c r="P298">
        <v>2</v>
      </c>
      <c r="Q298">
        <v>2</v>
      </c>
      <c r="R298">
        <v>0</v>
      </c>
      <c r="AA298" t="str">
        <f>IF(E298 &lt; _xlfn.PERCENTILE.INC($E$2:$E$761,0),
    "Ekstrem Rendah",
    IF(E298 &gt; _xlfn.PERCENTILE.INC($E$2:$E$761,1),
        "Ekstrem Tinggi",
        "Normal"
    )
)</f>
        <v>Normal</v>
      </c>
      <c r="AB298" t="str">
        <f>IF(F298 &lt; _xlfn.PERCENTILE.INC($F$2:$F$761,0.001),
    "Ekstrem Rendah",
    IF(F298 &gt; _xlfn.PERCENTILE.INC($F$2:$F$761,0.999),
        "Ekstrem Tinggi",
        "Normal"
    )
)</f>
        <v>Normal</v>
      </c>
    </row>
    <row r="299" spans="1:28" x14ac:dyDescent="0.25">
      <c r="A299" t="s">
        <v>31</v>
      </c>
      <c r="B299" s="2">
        <v>45749</v>
      </c>
      <c r="C299" t="s">
        <v>32</v>
      </c>
      <c r="D299" t="s">
        <v>39</v>
      </c>
      <c r="E299">
        <v>1.5</v>
      </c>
      <c r="F299">
        <v>73</v>
      </c>
      <c r="G299">
        <v>670</v>
      </c>
      <c r="H299">
        <v>563</v>
      </c>
      <c r="I299">
        <v>1</v>
      </c>
      <c r="J299" t="s">
        <v>35</v>
      </c>
      <c r="K299">
        <v>0</v>
      </c>
      <c r="L299" t="s">
        <v>36</v>
      </c>
      <c r="M299">
        <v>17</v>
      </c>
      <c r="N299">
        <v>3</v>
      </c>
      <c r="O299">
        <v>7</v>
      </c>
      <c r="P299">
        <v>11</v>
      </c>
      <c r="Q299">
        <v>2</v>
      </c>
      <c r="R299">
        <v>0</v>
      </c>
      <c r="AA299" t="str">
        <f>IF(E299 &lt; _xlfn.PERCENTILE.INC($E$2:$E$761,0),
    "Ekstrem Rendah",
    IF(E299 &gt; _xlfn.PERCENTILE.INC($E$2:$E$761,1),
        "Ekstrem Tinggi",
        "Normal"
    )
)</f>
        <v>Normal</v>
      </c>
      <c r="AB299" t="str">
        <f>IF(F299 &lt; _xlfn.PERCENTILE.INC($F$2:$F$761,0.001),
    "Ekstrem Rendah",
    IF(F299 &gt; _xlfn.PERCENTILE.INC($F$2:$F$761,0.999),
        "Ekstrem Tinggi",
        "Normal"
    )
)</f>
        <v>Normal</v>
      </c>
    </row>
    <row r="300" spans="1:28" x14ac:dyDescent="0.25">
      <c r="A300" t="s">
        <v>31</v>
      </c>
      <c r="B300" s="2">
        <v>45750</v>
      </c>
      <c r="C300" t="s">
        <v>32</v>
      </c>
      <c r="D300" t="s">
        <v>57</v>
      </c>
      <c r="E300">
        <v>1</v>
      </c>
      <c r="F300">
        <v>51</v>
      </c>
      <c r="G300">
        <v>486</v>
      </c>
      <c r="H300">
        <v>396</v>
      </c>
      <c r="I300">
        <v>1</v>
      </c>
      <c r="J300" t="s">
        <v>35</v>
      </c>
      <c r="K300">
        <v>0</v>
      </c>
      <c r="L300" t="s">
        <v>36</v>
      </c>
      <c r="M300">
        <v>11</v>
      </c>
      <c r="N300">
        <v>5</v>
      </c>
      <c r="O300">
        <v>7</v>
      </c>
      <c r="P300">
        <v>4</v>
      </c>
      <c r="Q300">
        <v>5</v>
      </c>
      <c r="R300">
        <v>0</v>
      </c>
      <c r="AA300" t="str">
        <f>IF(E300 &lt; _xlfn.PERCENTILE.INC($E$2:$E$761,0),
    "Ekstrem Rendah",
    IF(E300 &gt; _xlfn.PERCENTILE.INC($E$2:$E$761,1),
        "Ekstrem Tinggi",
        "Normal"
    )
)</f>
        <v>Normal</v>
      </c>
      <c r="AB300" t="str">
        <f>IF(F300 &lt; _xlfn.PERCENTILE.INC($F$2:$F$761,0.001),
    "Ekstrem Rendah",
    IF(F300 &gt; _xlfn.PERCENTILE.INC($F$2:$F$761,0.999),
        "Ekstrem Tinggi",
        "Normal"
    )
)</f>
        <v>Normal</v>
      </c>
    </row>
    <row r="301" spans="1:28" x14ac:dyDescent="0.25">
      <c r="A301" t="s">
        <v>31</v>
      </c>
      <c r="B301" s="2">
        <v>45752</v>
      </c>
      <c r="C301" t="s">
        <v>37</v>
      </c>
      <c r="D301" t="s">
        <v>44</v>
      </c>
      <c r="E301">
        <v>1.1000000000000001</v>
      </c>
      <c r="F301">
        <v>31</v>
      </c>
      <c r="G301">
        <v>220</v>
      </c>
      <c r="H301">
        <v>144</v>
      </c>
      <c r="I301">
        <v>1</v>
      </c>
      <c r="J301" t="s">
        <v>36</v>
      </c>
      <c r="K301">
        <v>0</v>
      </c>
      <c r="L301" t="s">
        <v>40</v>
      </c>
      <c r="M301">
        <v>5</v>
      </c>
      <c r="N301">
        <v>2</v>
      </c>
      <c r="O301">
        <v>17</v>
      </c>
      <c r="P301">
        <v>3</v>
      </c>
      <c r="Q301">
        <v>3</v>
      </c>
      <c r="R301">
        <v>0</v>
      </c>
      <c r="AA301" t="str">
        <f>IF(E301 &lt; _xlfn.PERCENTILE.INC($E$2:$E$761,0),
    "Ekstrem Rendah",
    IF(E301 &gt; _xlfn.PERCENTILE.INC($E$2:$E$761,1),
        "Ekstrem Tinggi",
        "Normal"
    )
)</f>
        <v>Normal</v>
      </c>
      <c r="AB301" t="str">
        <f>IF(F301 &lt; _xlfn.PERCENTILE.INC($F$2:$F$761,0.001),
    "Ekstrem Rendah",
    IF(F301 &gt; _xlfn.PERCENTILE.INC($F$2:$F$761,0.999),
        "Ekstrem Tinggi",
        "Normal"
    )
)</f>
        <v>Normal</v>
      </c>
    </row>
    <row r="302" spans="1:28" x14ac:dyDescent="0.25">
      <c r="A302" t="s">
        <v>31</v>
      </c>
      <c r="B302" s="2">
        <v>45752</v>
      </c>
      <c r="C302" t="s">
        <v>41</v>
      </c>
      <c r="D302" t="s">
        <v>55</v>
      </c>
      <c r="E302">
        <v>0.6</v>
      </c>
      <c r="F302">
        <v>38</v>
      </c>
      <c r="G302">
        <v>359</v>
      </c>
      <c r="H302">
        <v>266</v>
      </c>
      <c r="I302">
        <v>2</v>
      </c>
      <c r="J302" t="s">
        <v>35</v>
      </c>
      <c r="K302">
        <v>1</v>
      </c>
      <c r="L302" t="s">
        <v>36</v>
      </c>
      <c r="M302">
        <v>8</v>
      </c>
      <c r="N302">
        <v>3</v>
      </c>
      <c r="O302">
        <v>12</v>
      </c>
      <c r="P302">
        <v>2</v>
      </c>
      <c r="Q302">
        <v>0</v>
      </c>
      <c r="R302">
        <v>2</v>
      </c>
      <c r="AA302" t="str">
        <f>IF(E302 &lt; _xlfn.PERCENTILE.INC($E$2:$E$761,0),
    "Ekstrem Rendah",
    IF(E302 &gt; _xlfn.PERCENTILE.INC($E$2:$E$761,1),
        "Ekstrem Tinggi",
        "Normal"
    )
)</f>
        <v>Normal</v>
      </c>
      <c r="AB302" t="str">
        <f>IF(F302 &lt; _xlfn.PERCENTILE.INC($F$2:$F$761,0.001),
    "Ekstrem Rendah",
    IF(F302 &gt; _xlfn.PERCENTILE.INC($F$2:$F$761,0.999),
        "Ekstrem Tinggi",
        "Normal"
    )
)</f>
        <v>Normal</v>
      </c>
    </row>
    <row r="303" spans="1:28" x14ac:dyDescent="0.25">
      <c r="A303" t="s">
        <v>31</v>
      </c>
      <c r="B303" s="2">
        <v>45752</v>
      </c>
      <c r="C303" t="s">
        <v>41</v>
      </c>
      <c r="D303" t="s">
        <v>38</v>
      </c>
      <c r="E303">
        <v>0.8</v>
      </c>
      <c r="F303">
        <v>45</v>
      </c>
      <c r="G303">
        <v>367</v>
      </c>
      <c r="H303">
        <v>266</v>
      </c>
      <c r="I303">
        <v>1</v>
      </c>
      <c r="J303" t="s">
        <v>40</v>
      </c>
      <c r="K303">
        <v>1</v>
      </c>
      <c r="L303" t="s">
        <v>35</v>
      </c>
      <c r="M303">
        <v>6</v>
      </c>
      <c r="N303">
        <v>2</v>
      </c>
      <c r="O303">
        <v>12</v>
      </c>
      <c r="P303">
        <v>4</v>
      </c>
      <c r="Q303">
        <v>2</v>
      </c>
      <c r="R303">
        <v>0</v>
      </c>
      <c r="AA303" t="str">
        <f>IF(E303 &lt; _xlfn.PERCENTILE.INC($E$2:$E$761,0),
    "Ekstrem Rendah",
    IF(E303 &gt; _xlfn.PERCENTILE.INC($E$2:$E$761,1),
        "Ekstrem Tinggi",
        "Normal"
    )
)</f>
        <v>Normal</v>
      </c>
      <c r="AB303" t="str">
        <f>IF(F303 &lt; _xlfn.PERCENTILE.INC($F$2:$F$761,0.001),
    "Ekstrem Rendah",
    IF(F303 &gt; _xlfn.PERCENTILE.INC($F$2:$F$761,0.999),
        "Ekstrem Tinggi",
        "Normal"
    )
)</f>
        <v>Normal</v>
      </c>
    </row>
    <row r="304" spans="1:28" x14ac:dyDescent="0.25">
      <c r="A304" t="s">
        <v>31</v>
      </c>
      <c r="B304" s="2">
        <v>45752</v>
      </c>
      <c r="C304" t="s">
        <v>41</v>
      </c>
      <c r="D304" t="s">
        <v>51</v>
      </c>
      <c r="E304">
        <v>0.7</v>
      </c>
      <c r="F304">
        <v>56</v>
      </c>
      <c r="G304">
        <v>526</v>
      </c>
      <c r="H304">
        <v>409</v>
      </c>
      <c r="I304">
        <v>2</v>
      </c>
      <c r="J304" t="s">
        <v>36</v>
      </c>
      <c r="K304">
        <v>0</v>
      </c>
      <c r="L304" t="s">
        <v>40</v>
      </c>
      <c r="M304">
        <v>9</v>
      </c>
      <c r="N304">
        <v>3</v>
      </c>
      <c r="O304">
        <v>13</v>
      </c>
      <c r="P304">
        <v>4</v>
      </c>
      <c r="Q304">
        <v>2</v>
      </c>
      <c r="R304">
        <v>0</v>
      </c>
      <c r="AA304" t="str">
        <f>IF(E304 &lt; _xlfn.PERCENTILE.INC($E$2:$E$761,0),
    "Ekstrem Rendah",
    IF(E304 &gt; _xlfn.PERCENTILE.INC($E$2:$E$761,1),
        "Ekstrem Tinggi",
        "Normal"
    )
)</f>
        <v>Normal</v>
      </c>
      <c r="AB304" t="str">
        <f>IF(F304 &lt; _xlfn.PERCENTILE.INC($F$2:$F$761,0.001),
    "Ekstrem Rendah",
    IF(F304 &gt; _xlfn.PERCENTILE.INC($F$2:$F$761,0.999),
        "Ekstrem Tinggi",
        "Normal"
    )
)</f>
        <v>Normal</v>
      </c>
    </row>
    <row r="305" spans="1:28" x14ac:dyDescent="0.25">
      <c r="A305" t="s">
        <v>31</v>
      </c>
      <c r="B305" s="2">
        <v>45752</v>
      </c>
      <c r="C305" t="s">
        <v>50</v>
      </c>
      <c r="D305" t="s">
        <v>52</v>
      </c>
      <c r="E305">
        <v>3</v>
      </c>
      <c r="F305">
        <v>52</v>
      </c>
      <c r="G305">
        <v>462</v>
      </c>
      <c r="H305">
        <v>385</v>
      </c>
      <c r="I305">
        <v>2</v>
      </c>
      <c r="J305" t="s">
        <v>35</v>
      </c>
      <c r="K305">
        <v>2</v>
      </c>
      <c r="L305" t="s">
        <v>35</v>
      </c>
      <c r="M305">
        <v>17</v>
      </c>
      <c r="N305">
        <v>8</v>
      </c>
      <c r="O305">
        <v>7</v>
      </c>
      <c r="P305">
        <v>4</v>
      </c>
      <c r="Q305">
        <v>2</v>
      </c>
      <c r="R305">
        <v>0</v>
      </c>
      <c r="AA305" t="str">
        <f>IF(E305 &lt; _xlfn.PERCENTILE.INC($E$2:$E$761,0),
    "Ekstrem Rendah",
    IF(E305 &gt; _xlfn.PERCENTILE.INC($E$2:$E$761,1),
        "Ekstrem Tinggi",
        "Normal"
    )
)</f>
        <v>Normal</v>
      </c>
      <c r="AB305" t="str">
        <f>IF(F305 &lt; _xlfn.PERCENTILE.INC($F$2:$F$761,0.001),
    "Ekstrem Rendah",
    IF(F305 &gt; _xlfn.PERCENTILE.INC($F$2:$F$761,0.999),
        "Ekstrem Tinggi",
        "Normal"
    )
)</f>
        <v>Normal</v>
      </c>
    </row>
    <row r="306" spans="1:28" x14ac:dyDescent="0.25">
      <c r="A306" t="s">
        <v>31</v>
      </c>
      <c r="B306" s="2">
        <v>45753</v>
      </c>
      <c r="C306" t="s">
        <v>53</v>
      </c>
      <c r="D306" t="s">
        <v>54</v>
      </c>
      <c r="E306">
        <v>1.1000000000000001</v>
      </c>
      <c r="F306">
        <v>42</v>
      </c>
      <c r="G306">
        <v>375</v>
      </c>
      <c r="H306">
        <v>273</v>
      </c>
      <c r="I306">
        <v>0</v>
      </c>
      <c r="J306" t="s">
        <v>36</v>
      </c>
      <c r="K306">
        <v>0</v>
      </c>
      <c r="L306" t="s">
        <v>36</v>
      </c>
      <c r="M306">
        <v>9</v>
      </c>
      <c r="N306">
        <v>2</v>
      </c>
      <c r="O306">
        <v>12</v>
      </c>
      <c r="P306">
        <v>3</v>
      </c>
      <c r="Q306">
        <v>1</v>
      </c>
      <c r="R306">
        <v>0</v>
      </c>
      <c r="AA306" t="str">
        <f>IF(E306 &lt; _xlfn.PERCENTILE.INC($E$2:$E$761,0),
    "Ekstrem Rendah",
    IF(E306 &gt; _xlfn.PERCENTILE.INC($E$2:$E$761,1),
        "Ekstrem Tinggi",
        "Normal"
    )
)</f>
        <v>Normal</v>
      </c>
      <c r="AB306" t="str">
        <f>IF(F306 &lt; _xlfn.PERCENTILE.INC($F$2:$F$761,0.001),
    "Ekstrem Rendah",
    IF(F306 &gt; _xlfn.PERCENTILE.INC($F$2:$F$761,0.999),
        "Ekstrem Tinggi",
        "Normal"
    )
)</f>
        <v>Normal</v>
      </c>
    </row>
    <row r="307" spans="1:28" x14ac:dyDescent="0.25">
      <c r="A307" t="s">
        <v>31</v>
      </c>
      <c r="B307" s="2">
        <v>45753</v>
      </c>
      <c r="C307" t="s">
        <v>53</v>
      </c>
      <c r="D307" t="s">
        <v>34</v>
      </c>
      <c r="E307">
        <v>0.7</v>
      </c>
      <c r="F307">
        <v>37</v>
      </c>
      <c r="G307">
        <v>367</v>
      </c>
      <c r="H307">
        <v>274</v>
      </c>
      <c r="I307">
        <v>3</v>
      </c>
      <c r="J307" t="s">
        <v>35</v>
      </c>
      <c r="K307">
        <v>3</v>
      </c>
      <c r="L307" t="s">
        <v>35</v>
      </c>
      <c r="M307">
        <v>12</v>
      </c>
      <c r="N307">
        <v>6</v>
      </c>
      <c r="O307">
        <v>10</v>
      </c>
      <c r="P307">
        <v>4</v>
      </c>
      <c r="Q307">
        <v>3</v>
      </c>
      <c r="R307">
        <v>0</v>
      </c>
      <c r="AA307" t="str">
        <f>IF(E307 &lt; _xlfn.PERCENTILE.INC($E$2:$E$761,0),
    "Ekstrem Rendah",
    IF(E307 &gt; _xlfn.PERCENTILE.INC($E$2:$E$761,1),
        "Ekstrem Tinggi",
        "Normal"
    )
)</f>
        <v>Normal</v>
      </c>
      <c r="AB307" t="str">
        <f>IF(F307 &lt; _xlfn.PERCENTILE.INC($F$2:$F$761,0.001),
    "Ekstrem Rendah",
    IF(F307 &gt; _xlfn.PERCENTILE.INC($F$2:$F$761,0.999),
        "Ekstrem Tinggi",
        "Normal"
    )
)</f>
        <v>Normal</v>
      </c>
    </row>
    <row r="308" spans="1:28" x14ac:dyDescent="0.25">
      <c r="A308" t="s">
        <v>31</v>
      </c>
      <c r="B308" s="2">
        <v>45753</v>
      </c>
      <c r="C308" t="s">
        <v>53</v>
      </c>
      <c r="D308" t="s">
        <v>60</v>
      </c>
      <c r="E308">
        <v>2.1</v>
      </c>
      <c r="F308">
        <v>51</v>
      </c>
      <c r="G308">
        <v>520</v>
      </c>
      <c r="H308">
        <v>451</v>
      </c>
      <c r="I308">
        <v>3</v>
      </c>
      <c r="J308" t="s">
        <v>35</v>
      </c>
      <c r="K308">
        <v>2</v>
      </c>
      <c r="L308" t="s">
        <v>35</v>
      </c>
      <c r="M308">
        <v>13</v>
      </c>
      <c r="N308">
        <v>8</v>
      </c>
      <c r="O308">
        <v>16</v>
      </c>
      <c r="P308">
        <v>4</v>
      </c>
      <c r="Q308">
        <v>1</v>
      </c>
      <c r="R308">
        <v>0</v>
      </c>
      <c r="AA308" t="str">
        <f>IF(E308 &lt; _xlfn.PERCENTILE.INC($E$2:$E$761,0),
    "Ekstrem Rendah",
    IF(E308 &gt; _xlfn.PERCENTILE.INC($E$2:$E$761,1),
        "Ekstrem Tinggi",
        "Normal"
    )
)</f>
        <v>Normal</v>
      </c>
      <c r="AB308" t="str">
        <f>IF(F308 &lt; _xlfn.PERCENTILE.INC($F$2:$F$761,0.001),
    "Ekstrem Rendah",
    IF(F308 &gt; _xlfn.PERCENTILE.INC($F$2:$F$761,0.999),
        "Ekstrem Tinggi",
        "Normal"
    )
)</f>
        <v>Normal</v>
      </c>
    </row>
    <row r="309" spans="1:28" x14ac:dyDescent="0.25">
      <c r="A309" t="s">
        <v>31</v>
      </c>
      <c r="B309" s="2">
        <v>45753</v>
      </c>
      <c r="C309" t="s">
        <v>56</v>
      </c>
      <c r="D309" t="s">
        <v>33</v>
      </c>
      <c r="E309">
        <v>0.9</v>
      </c>
      <c r="F309">
        <v>42</v>
      </c>
      <c r="G309">
        <v>423</v>
      </c>
      <c r="H309">
        <v>347</v>
      </c>
      <c r="I309">
        <v>0</v>
      </c>
      <c r="J309" t="s">
        <v>36</v>
      </c>
      <c r="K309">
        <v>0</v>
      </c>
      <c r="L309" t="s">
        <v>36</v>
      </c>
      <c r="M309">
        <v>13</v>
      </c>
      <c r="N309">
        <v>2</v>
      </c>
      <c r="O309">
        <v>13</v>
      </c>
      <c r="P309">
        <v>5</v>
      </c>
      <c r="Q309">
        <v>3</v>
      </c>
      <c r="R309">
        <v>0</v>
      </c>
      <c r="AA309" t="str">
        <f>IF(E309 &lt; _xlfn.PERCENTILE.INC($E$2:$E$761,0),
    "Ekstrem Rendah",
    IF(E309 &gt; _xlfn.PERCENTILE.INC($E$2:$E$761,1),
        "Ekstrem Tinggi",
        "Normal"
    )
)</f>
        <v>Normal</v>
      </c>
      <c r="AB309" t="str">
        <f>IF(F309 &lt; _xlfn.PERCENTILE.INC($F$2:$F$761,0.001),
    "Ekstrem Rendah",
    IF(F309 &gt; _xlfn.PERCENTILE.INC($F$2:$F$761,0.999),
        "Ekstrem Tinggi",
        "Normal"
    )
)</f>
        <v>Normal</v>
      </c>
    </row>
    <row r="310" spans="1:28" x14ac:dyDescent="0.25">
      <c r="A310" t="s">
        <v>31</v>
      </c>
      <c r="B310" s="2">
        <v>45754</v>
      </c>
      <c r="C310" t="s">
        <v>32</v>
      </c>
      <c r="D310" t="s">
        <v>59</v>
      </c>
      <c r="E310">
        <v>0.5</v>
      </c>
      <c r="F310">
        <v>58</v>
      </c>
      <c r="G310">
        <v>602</v>
      </c>
      <c r="H310">
        <v>482</v>
      </c>
      <c r="I310">
        <v>0</v>
      </c>
      <c r="J310" t="s">
        <v>40</v>
      </c>
      <c r="K310">
        <v>0</v>
      </c>
      <c r="L310" t="s">
        <v>40</v>
      </c>
      <c r="M310">
        <v>7</v>
      </c>
      <c r="N310">
        <v>2</v>
      </c>
      <c r="O310">
        <v>8</v>
      </c>
      <c r="P310">
        <v>12</v>
      </c>
      <c r="Q310">
        <v>2</v>
      </c>
      <c r="R310">
        <v>0</v>
      </c>
      <c r="AA310" t="str">
        <f>IF(E310 &lt; _xlfn.PERCENTILE.INC($E$2:$E$761,0),
    "Ekstrem Rendah",
    IF(E310 &gt; _xlfn.PERCENTILE.INC($E$2:$E$761,1),
        "Ekstrem Tinggi",
        "Normal"
    )
)</f>
        <v>Normal</v>
      </c>
      <c r="AB310" t="str">
        <f>IF(F310 &lt; _xlfn.PERCENTILE.INC($F$2:$F$761,0.001),
    "Ekstrem Rendah",
    IF(F310 &gt; _xlfn.PERCENTILE.INC($F$2:$F$761,0.999),
        "Ekstrem Tinggi",
        "Normal"
    )
)</f>
        <v>Normal</v>
      </c>
    </row>
    <row r="311" spans="1:28" x14ac:dyDescent="0.25">
      <c r="A311" t="s">
        <v>31</v>
      </c>
      <c r="B311" s="2">
        <v>45759</v>
      </c>
      <c r="C311" t="s">
        <v>37</v>
      </c>
      <c r="D311" t="s">
        <v>58</v>
      </c>
      <c r="E311">
        <v>3.7</v>
      </c>
      <c r="F311">
        <v>67</v>
      </c>
      <c r="G311">
        <v>768</v>
      </c>
      <c r="H311">
        <v>689</v>
      </c>
      <c r="I311">
        <v>5</v>
      </c>
      <c r="J311" t="s">
        <v>35</v>
      </c>
      <c r="K311">
        <v>2</v>
      </c>
      <c r="L311" t="s">
        <v>36</v>
      </c>
      <c r="M311">
        <v>21</v>
      </c>
      <c r="N311">
        <v>9</v>
      </c>
      <c r="O311">
        <v>10</v>
      </c>
      <c r="P311">
        <v>1</v>
      </c>
      <c r="Q311">
        <v>2</v>
      </c>
      <c r="R311">
        <v>0</v>
      </c>
      <c r="AA311" t="str">
        <f>IF(E311 &lt; _xlfn.PERCENTILE.INC($E$2:$E$761,0),
    "Ekstrem Rendah",
    IF(E311 &gt; _xlfn.PERCENTILE.INC($E$2:$E$761,1),
        "Ekstrem Tinggi",
        "Normal"
    )
)</f>
        <v>Normal</v>
      </c>
      <c r="AB311" t="str">
        <f>IF(F311 &lt; _xlfn.PERCENTILE.INC($F$2:$F$761,0.001),
    "Ekstrem Rendah",
    IF(F311 &gt; _xlfn.PERCENTILE.INC($F$2:$F$761,0.999),
        "Ekstrem Tinggi",
        "Normal"
    )
)</f>
        <v>Normal</v>
      </c>
    </row>
    <row r="312" spans="1:28" x14ac:dyDescent="0.25">
      <c r="A312" t="s">
        <v>31</v>
      </c>
      <c r="B312" s="2">
        <v>45759</v>
      </c>
      <c r="C312" t="s">
        <v>41</v>
      </c>
      <c r="D312" t="s">
        <v>45</v>
      </c>
      <c r="E312">
        <v>3.8</v>
      </c>
      <c r="F312">
        <v>59</v>
      </c>
      <c r="G312">
        <v>562</v>
      </c>
      <c r="H312">
        <v>480</v>
      </c>
      <c r="I312">
        <v>2</v>
      </c>
      <c r="J312" t="s">
        <v>36</v>
      </c>
      <c r="K312">
        <v>1</v>
      </c>
      <c r="L312" t="s">
        <v>36</v>
      </c>
      <c r="M312">
        <v>21</v>
      </c>
      <c r="N312">
        <v>7</v>
      </c>
      <c r="O312">
        <v>9</v>
      </c>
      <c r="P312">
        <v>3</v>
      </c>
      <c r="Q312">
        <v>2</v>
      </c>
      <c r="R312">
        <v>0</v>
      </c>
      <c r="AA312" t="str">
        <f>IF(E312 &lt; _xlfn.PERCENTILE.INC($E$2:$E$761,0),
    "Ekstrem Rendah",
    IF(E312 &gt; _xlfn.PERCENTILE.INC($E$2:$E$761,1),
        "Ekstrem Tinggi",
        "Normal"
    )
)</f>
        <v>Normal</v>
      </c>
      <c r="AB312" t="str">
        <f>IF(F312 &lt; _xlfn.PERCENTILE.INC($F$2:$F$761,0.001),
    "Ekstrem Rendah",
    IF(F312 &gt; _xlfn.PERCENTILE.INC($F$2:$F$761,0.999),
        "Ekstrem Tinggi",
        "Normal"
    )
)</f>
        <v>Normal</v>
      </c>
    </row>
    <row r="313" spans="1:28" x14ac:dyDescent="0.25">
      <c r="A313" t="s">
        <v>31</v>
      </c>
      <c r="B313" s="2">
        <v>45759</v>
      </c>
      <c r="C313" t="s">
        <v>41</v>
      </c>
      <c r="D313" t="s">
        <v>48</v>
      </c>
      <c r="E313">
        <v>0.5</v>
      </c>
      <c r="F313">
        <v>43</v>
      </c>
      <c r="G313">
        <v>368</v>
      </c>
      <c r="H313">
        <v>265</v>
      </c>
      <c r="I313">
        <v>0</v>
      </c>
      <c r="J313" t="s">
        <v>40</v>
      </c>
      <c r="K313">
        <v>0</v>
      </c>
      <c r="L313" t="s">
        <v>36</v>
      </c>
      <c r="M313">
        <v>10</v>
      </c>
      <c r="N313">
        <v>5</v>
      </c>
      <c r="O313">
        <v>9</v>
      </c>
      <c r="P313">
        <v>1</v>
      </c>
      <c r="Q313">
        <v>0</v>
      </c>
      <c r="R313">
        <v>0</v>
      </c>
      <c r="AA313" t="str">
        <f>IF(E313 &lt; _xlfn.PERCENTILE.INC($E$2:$E$761,0),
    "Ekstrem Rendah",
    IF(E313 &gt; _xlfn.PERCENTILE.INC($E$2:$E$761,1),
        "Ekstrem Tinggi",
        "Normal"
    )
)</f>
        <v>Normal</v>
      </c>
      <c r="AB313" t="str">
        <f>IF(F313 &lt; _xlfn.PERCENTILE.INC($F$2:$F$761,0.001),
    "Ekstrem Rendah",
    IF(F313 &gt; _xlfn.PERCENTILE.INC($F$2:$F$761,0.999),
        "Ekstrem Tinggi",
        "Normal"
    )
)</f>
        <v>Normal</v>
      </c>
    </row>
    <row r="314" spans="1:28" x14ac:dyDescent="0.25">
      <c r="A314" t="s">
        <v>31</v>
      </c>
      <c r="B314" s="2">
        <v>45759</v>
      </c>
      <c r="C314" t="s">
        <v>41</v>
      </c>
      <c r="D314" t="s">
        <v>47</v>
      </c>
      <c r="E314">
        <v>0.3</v>
      </c>
      <c r="F314">
        <v>40</v>
      </c>
      <c r="G314">
        <v>383</v>
      </c>
      <c r="H314">
        <v>322</v>
      </c>
      <c r="I314">
        <v>0</v>
      </c>
      <c r="J314" t="s">
        <v>40</v>
      </c>
      <c r="K314">
        <v>0</v>
      </c>
      <c r="L314" t="s">
        <v>36</v>
      </c>
      <c r="M314">
        <v>7</v>
      </c>
      <c r="N314">
        <v>2</v>
      </c>
      <c r="O314">
        <v>11</v>
      </c>
      <c r="P314">
        <v>2</v>
      </c>
      <c r="Q314">
        <v>3</v>
      </c>
      <c r="R314">
        <v>0</v>
      </c>
      <c r="AA314" t="str">
        <f>IF(E314 &lt; _xlfn.PERCENTILE.INC($E$2:$E$761,0),
    "Ekstrem Rendah",
    IF(E314 &gt; _xlfn.PERCENTILE.INC($E$2:$E$761,1),
        "Ekstrem Tinggi",
        "Normal"
    )
)</f>
        <v>Normal</v>
      </c>
      <c r="AB314" t="str">
        <f>IF(F314 &lt; _xlfn.PERCENTILE.INC($F$2:$F$761,0.001),
    "Ekstrem Rendah",
    IF(F314 &gt; _xlfn.PERCENTILE.INC($F$2:$F$761,0.999),
        "Ekstrem Tinggi",
        "Normal"
    )
)</f>
        <v>Normal</v>
      </c>
    </row>
    <row r="315" spans="1:28" x14ac:dyDescent="0.25">
      <c r="A315" t="s">
        <v>31</v>
      </c>
      <c r="B315" s="2">
        <v>45759</v>
      </c>
      <c r="C315" t="s">
        <v>50</v>
      </c>
      <c r="D315" t="s">
        <v>42</v>
      </c>
      <c r="E315">
        <v>1</v>
      </c>
      <c r="F315">
        <v>63</v>
      </c>
      <c r="G315">
        <v>526</v>
      </c>
      <c r="H315">
        <v>444</v>
      </c>
      <c r="I315">
        <v>1</v>
      </c>
      <c r="J315" t="s">
        <v>36</v>
      </c>
      <c r="K315">
        <v>0</v>
      </c>
      <c r="L315" t="s">
        <v>36</v>
      </c>
      <c r="M315">
        <v>14</v>
      </c>
      <c r="N315">
        <v>3</v>
      </c>
      <c r="O315">
        <v>7</v>
      </c>
      <c r="P315">
        <v>13</v>
      </c>
      <c r="Q315">
        <v>1</v>
      </c>
      <c r="R315">
        <v>0</v>
      </c>
      <c r="AA315" t="str">
        <f>IF(E315 &lt; _xlfn.PERCENTILE.INC($E$2:$E$761,0),
    "Ekstrem Rendah",
    IF(E315 &gt; _xlfn.PERCENTILE.INC($E$2:$E$761,1),
        "Ekstrem Tinggi",
        "Normal"
    )
)</f>
        <v>Normal</v>
      </c>
      <c r="AB315" t="str">
        <f>IF(F315 &lt; _xlfn.PERCENTILE.INC($F$2:$F$761,0.001),
    "Ekstrem Rendah",
    IF(F315 &gt; _xlfn.PERCENTILE.INC($F$2:$F$761,0.999),
        "Ekstrem Tinggi",
        "Normal"
    )
)</f>
        <v>Normal</v>
      </c>
    </row>
    <row r="316" spans="1:28" x14ac:dyDescent="0.25">
      <c r="A316" t="s">
        <v>31</v>
      </c>
      <c r="B316" s="2">
        <v>45760</v>
      </c>
      <c r="C316" t="s">
        <v>53</v>
      </c>
      <c r="D316" t="s">
        <v>57</v>
      </c>
      <c r="E316">
        <v>2.2000000000000002</v>
      </c>
      <c r="F316">
        <v>73</v>
      </c>
      <c r="G316">
        <v>656</v>
      </c>
      <c r="H316">
        <v>550</v>
      </c>
      <c r="I316">
        <v>2</v>
      </c>
      <c r="J316" t="s">
        <v>36</v>
      </c>
      <c r="K316">
        <v>0</v>
      </c>
      <c r="L316" t="s">
        <v>40</v>
      </c>
      <c r="M316">
        <v>34</v>
      </c>
      <c r="N316">
        <v>9</v>
      </c>
      <c r="O316">
        <v>11</v>
      </c>
      <c r="P316">
        <v>15</v>
      </c>
      <c r="Q316">
        <v>2</v>
      </c>
      <c r="R316">
        <v>0</v>
      </c>
      <c r="AA316" t="str">
        <f>IF(E316 &lt; _xlfn.PERCENTILE.INC($E$2:$E$761,0),
    "Ekstrem Rendah",
    IF(E316 &gt; _xlfn.PERCENTILE.INC($E$2:$E$761,1),
        "Ekstrem Tinggi",
        "Normal"
    )
)</f>
        <v>Normal</v>
      </c>
      <c r="AB316" t="str">
        <f>IF(F316 &lt; _xlfn.PERCENTILE.INC($F$2:$F$761,0.001),
    "Ekstrem Rendah",
    IF(F316 &gt; _xlfn.PERCENTILE.INC($F$2:$F$761,0.999),
        "Ekstrem Tinggi",
        "Normal"
    )
)</f>
        <v>Normal</v>
      </c>
    </row>
    <row r="317" spans="1:28" x14ac:dyDescent="0.25">
      <c r="A317" t="s">
        <v>31</v>
      </c>
      <c r="B317" s="2">
        <v>45760</v>
      </c>
      <c r="C317" t="s">
        <v>53</v>
      </c>
      <c r="D317" t="s">
        <v>39</v>
      </c>
      <c r="E317">
        <v>1.8</v>
      </c>
      <c r="F317">
        <v>55</v>
      </c>
      <c r="G317">
        <v>539</v>
      </c>
      <c r="H317">
        <v>443</v>
      </c>
      <c r="I317">
        <v>2</v>
      </c>
      <c r="J317" t="s">
        <v>35</v>
      </c>
      <c r="K317">
        <v>1</v>
      </c>
      <c r="L317" t="s">
        <v>35</v>
      </c>
      <c r="M317">
        <v>15</v>
      </c>
      <c r="N317">
        <v>6</v>
      </c>
      <c r="O317">
        <v>15</v>
      </c>
      <c r="P317">
        <v>10</v>
      </c>
      <c r="Q317">
        <v>0</v>
      </c>
      <c r="R317">
        <v>0</v>
      </c>
      <c r="AA317" t="str">
        <f>IF(E317 &lt; _xlfn.PERCENTILE.INC($E$2:$E$761,0),
    "Ekstrem Rendah",
    IF(E317 &gt; _xlfn.PERCENTILE.INC($E$2:$E$761,1),
        "Ekstrem Tinggi",
        "Normal"
    )
)</f>
        <v>Normal</v>
      </c>
      <c r="AB317" t="str">
        <f>IF(F317 &lt; _xlfn.PERCENTILE.INC($F$2:$F$761,0.001),
    "Ekstrem Rendah",
    IF(F317 &gt; _xlfn.PERCENTILE.INC($F$2:$F$761,0.999),
        "Ekstrem Tinggi",
        "Normal"
    )
)</f>
        <v>Normal</v>
      </c>
    </row>
    <row r="318" spans="1:28" x14ac:dyDescent="0.25">
      <c r="A318" t="s">
        <v>31</v>
      </c>
      <c r="B318" s="2">
        <v>45760</v>
      </c>
      <c r="C318" t="s">
        <v>53</v>
      </c>
      <c r="D318" t="s">
        <v>43</v>
      </c>
      <c r="E318">
        <v>2.4</v>
      </c>
      <c r="F318">
        <v>37</v>
      </c>
      <c r="G318">
        <v>370</v>
      </c>
      <c r="H318">
        <v>295</v>
      </c>
      <c r="I318">
        <v>4</v>
      </c>
      <c r="J318" t="s">
        <v>35</v>
      </c>
      <c r="K318">
        <v>2</v>
      </c>
      <c r="L318" t="s">
        <v>35</v>
      </c>
      <c r="M318">
        <v>13</v>
      </c>
      <c r="N318">
        <v>5</v>
      </c>
      <c r="O318">
        <v>12</v>
      </c>
      <c r="P318">
        <v>1</v>
      </c>
      <c r="Q318">
        <v>1</v>
      </c>
      <c r="R318">
        <v>0</v>
      </c>
      <c r="AA318" t="str">
        <f>IF(E318 &lt; _xlfn.PERCENTILE.INC($E$2:$E$761,0),
    "Ekstrem Rendah",
    IF(E318 &gt; _xlfn.PERCENTILE.INC($E$2:$E$761,1),
        "Ekstrem Tinggi",
        "Normal"
    )
)</f>
        <v>Normal</v>
      </c>
      <c r="AB318" t="str">
        <f>IF(F318 &lt; _xlfn.PERCENTILE.INC($F$2:$F$761,0.001),
    "Ekstrem Rendah",
    IF(F318 &gt; _xlfn.PERCENTILE.INC($F$2:$F$761,0.999),
        "Ekstrem Tinggi",
        "Normal"
    )
)</f>
        <v>Normal</v>
      </c>
    </row>
    <row r="319" spans="1:28" x14ac:dyDescent="0.25">
      <c r="A319" t="s">
        <v>31</v>
      </c>
      <c r="B319" s="2">
        <v>45760</v>
      </c>
      <c r="C319" t="s">
        <v>56</v>
      </c>
      <c r="D319" t="s">
        <v>46</v>
      </c>
      <c r="E319">
        <v>2.2000000000000002</v>
      </c>
      <c r="F319">
        <v>48</v>
      </c>
      <c r="G319">
        <v>467</v>
      </c>
      <c r="H319">
        <v>367</v>
      </c>
      <c r="I319">
        <v>4</v>
      </c>
      <c r="J319" t="s">
        <v>35</v>
      </c>
      <c r="K319">
        <v>1</v>
      </c>
      <c r="L319" t="s">
        <v>36</v>
      </c>
      <c r="M319">
        <v>13</v>
      </c>
      <c r="N319">
        <v>6</v>
      </c>
      <c r="O319">
        <v>7</v>
      </c>
      <c r="P319">
        <v>7</v>
      </c>
      <c r="Q319">
        <v>0</v>
      </c>
      <c r="R319">
        <v>0</v>
      </c>
      <c r="AA319" t="str">
        <f>IF(E319 &lt; _xlfn.PERCENTILE.INC($E$2:$E$761,0),
    "Ekstrem Rendah",
    IF(E319 &gt; _xlfn.PERCENTILE.INC($E$2:$E$761,1),
        "Ekstrem Tinggi",
        "Normal"
    )
)</f>
        <v>Normal</v>
      </c>
      <c r="AB319" t="str">
        <f>IF(F319 &lt; _xlfn.PERCENTILE.INC($F$2:$F$761,0.001),
    "Ekstrem Rendah",
    IF(F319 &gt; _xlfn.PERCENTILE.INC($F$2:$F$761,0.999),
        "Ekstrem Tinggi",
        "Normal"
    )
)</f>
        <v>Normal</v>
      </c>
    </row>
    <row r="320" spans="1:28" x14ac:dyDescent="0.25">
      <c r="A320" t="s">
        <v>31</v>
      </c>
      <c r="B320" s="2">
        <v>45761</v>
      </c>
      <c r="C320" t="s">
        <v>32</v>
      </c>
      <c r="D320" t="s">
        <v>49</v>
      </c>
      <c r="E320">
        <v>1.4</v>
      </c>
      <c r="F320">
        <v>41</v>
      </c>
      <c r="G320">
        <v>373</v>
      </c>
      <c r="H320">
        <v>261</v>
      </c>
      <c r="I320">
        <v>1</v>
      </c>
      <c r="J320" t="s">
        <v>35</v>
      </c>
      <c r="K320">
        <v>1</v>
      </c>
      <c r="L320" t="s">
        <v>35</v>
      </c>
      <c r="M320">
        <v>12</v>
      </c>
      <c r="N320">
        <v>3</v>
      </c>
      <c r="O320">
        <v>11</v>
      </c>
      <c r="P320">
        <v>6</v>
      </c>
      <c r="Q320">
        <v>3</v>
      </c>
      <c r="R320">
        <v>0</v>
      </c>
      <c r="AA320" t="str">
        <f>IF(E320 &lt; _xlfn.PERCENTILE.INC($E$2:$E$761,0),
    "Ekstrem Rendah",
    IF(E320 &gt; _xlfn.PERCENTILE.INC($E$2:$E$761,1),
        "Ekstrem Tinggi",
        "Normal"
    )
)</f>
        <v>Normal</v>
      </c>
      <c r="AB320" t="str">
        <f>IF(F320 &lt; _xlfn.PERCENTILE.INC($F$2:$F$761,0.001),
    "Ekstrem Rendah",
    IF(F320 &gt; _xlfn.PERCENTILE.INC($F$2:$F$761,0.999),
        "Ekstrem Tinggi",
        "Normal"
    )
)</f>
        <v>Normal</v>
      </c>
    </row>
    <row r="321" spans="1:28" x14ac:dyDescent="0.25">
      <c r="A321" t="s">
        <v>31</v>
      </c>
      <c r="B321" s="2">
        <v>45763</v>
      </c>
      <c r="C321" t="s">
        <v>63</v>
      </c>
      <c r="D321" t="s">
        <v>46</v>
      </c>
      <c r="E321">
        <v>1.5</v>
      </c>
      <c r="F321">
        <v>59</v>
      </c>
      <c r="G321">
        <v>575</v>
      </c>
      <c r="H321">
        <v>481</v>
      </c>
      <c r="I321">
        <v>5</v>
      </c>
      <c r="J321" t="s">
        <v>35</v>
      </c>
      <c r="K321">
        <v>4</v>
      </c>
      <c r="L321" t="s">
        <v>35</v>
      </c>
      <c r="M321">
        <v>14</v>
      </c>
      <c r="N321">
        <v>7</v>
      </c>
      <c r="O321">
        <v>9</v>
      </c>
      <c r="P321">
        <v>5</v>
      </c>
      <c r="Q321">
        <v>2</v>
      </c>
      <c r="R321">
        <v>0</v>
      </c>
      <c r="AA321" t="str">
        <f>IF(E321 &lt; _xlfn.PERCENTILE.INC($E$2:$E$761,0),
    "Ekstrem Rendah",
    IF(E321 &gt; _xlfn.PERCENTILE.INC($E$2:$E$761,1),
        "Ekstrem Tinggi",
        "Normal"
    )
)</f>
        <v>Normal</v>
      </c>
      <c r="AB321" t="str">
        <f>IF(F321 &lt; _xlfn.PERCENTILE.INC($F$2:$F$761,0.001),
    "Ekstrem Rendah",
    IF(F321 &gt; _xlfn.PERCENTILE.INC($F$2:$F$761,0.999),
        "Ekstrem Tinggi",
        "Normal"
    )
)</f>
        <v>Normal</v>
      </c>
    </row>
    <row r="322" spans="1:28" x14ac:dyDescent="0.25">
      <c r="A322" t="s">
        <v>31</v>
      </c>
      <c r="B322" s="2">
        <v>45766</v>
      </c>
      <c r="C322" t="s">
        <v>41</v>
      </c>
      <c r="D322" t="s">
        <v>54</v>
      </c>
      <c r="E322">
        <v>2.1</v>
      </c>
      <c r="F322">
        <v>47</v>
      </c>
      <c r="G322">
        <v>462</v>
      </c>
      <c r="H322">
        <v>367</v>
      </c>
      <c r="I322">
        <v>4</v>
      </c>
      <c r="J322" t="s">
        <v>35</v>
      </c>
      <c r="K322">
        <v>1</v>
      </c>
      <c r="L322" t="s">
        <v>36</v>
      </c>
      <c r="M322">
        <v>16</v>
      </c>
      <c r="N322">
        <v>8</v>
      </c>
      <c r="O322">
        <v>7</v>
      </c>
      <c r="P322">
        <v>4</v>
      </c>
      <c r="Q322">
        <v>3</v>
      </c>
      <c r="R322">
        <v>0</v>
      </c>
      <c r="AA322" t="str">
        <f>IF(E322 &lt; _xlfn.PERCENTILE.INC($E$2:$E$761,0),
    "Ekstrem Rendah",
    IF(E322 &gt; _xlfn.PERCENTILE.INC($E$2:$E$761,1),
        "Ekstrem Tinggi",
        "Normal"
    )
)</f>
        <v>Normal</v>
      </c>
      <c r="AB322" t="str">
        <f>IF(F322 &lt; _xlfn.PERCENTILE.INC($F$2:$F$761,0.001),
    "Ekstrem Rendah",
    IF(F322 &gt; _xlfn.PERCENTILE.INC($F$2:$F$761,0.999),
        "Ekstrem Tinggi",
        "Normal"
    )
)</f>
        <v>Normal</v>
      </c>
    </row>
    <row r="323" spans="1:28" x14ac:dyDescent="0.25">
      <c r="A323" t="s">
        <v>31</v>
      </c>
      <c r="B323" s="2">
        <v>45766</v>
      </c>
      <c r="C323" t="s">
        <v>41</v>
      </c>
      <c r="D323" t="s">
        <v>55</v>
      </c>
      <c r="E323">
        <v>0.4</v>
      </c>
      <c r="F323">
        <v>29</v>
      </c>
      <c r="G323">
        <v>249</v>
      </c>
      <c r="H323">
        <v>151</v>
      </c>
      <c r="I323">
        <v>0</v>
      </c>
      <c r="J323" t="s">
        <v>36</v>
      </c>
      <c r="K323">
        <v>0</v>
      </c>
      <c r="L323" t="s">
        <v>36</v>
      </c>
      <c r="M323">
        <v>5</v>
      </c>
      <c r="N323">
        <v>0</v>
      </c>
      <c r="O323">
        <v>13</v>
      </c>
      <c r="P323">
        <v>5</v>
      </c>
      <c r="Q323">
        <v>3</v>
      </c>
      <c r="R323">
        <v>1</v>
      </c>
      <c r="AA323" t="str">
        <f>IF(E323 &lt; _xlfn.PERCENTILE.INC($E$2:$E$761,0),
    "Ekstrem Rendah",
    IF(E323 &gt; _xlfn.PERCENTILE.INC($E$2:$E$761,1),
        "Ekstrem Tinggi",
        "Normal"
    )
)</f>
        <v>Normal</v>
      </c>
      <c r="AB323" t="str">
        <f>IF(F323 &lt; _xlfn.PERCENTILE.INC($F$2:$F$761,0.001),
    "Ekstrem Rendah",
    IF(F323 &gt; _xlfn.PERCENTILE.INC($F$2:$F$761,0.999),
        "Ekstrem Tinggi",
        "Normal"
    )
)</f>
        <v>Normal</v>
      </c>
    </row>
    <row r="324" spans="1:28" x14ac:dyDescent="0.25">
      <c r="A324" t="s">
        <v>31</v>
      </c>
      <c r="B324" s="2">
        <v>45766</v>
      </c>
      <c r="C324" t="s">
        <v>41</v>
      </c>
      <c r="D324" t="s">
        <v>44</v>
      </c>
      <c r="E324">
        <v>0.9</v>
      </c>
      <c r="F324">
        <v>33</v>
      </c>
      <c r="G324">
        <v>354</v>
      </c>
      <c r="H324">
        <v>271</v>
      </c>
      <c r="I324">
        <v>0</v>
      </c>
      <c r="J324" t="s">
        <v>40</v>
      </c>
      <c r="K324">
        <v>0</v>
      </c>
      <c r="L324" t="s">
        <v>36</v>
      </c>
      <c r="M324">
        <v>8</v>
      </c>
      <c r="N324">
        <v>3</v>
      </c>
      <c r="O324">
        <v>7</v>
      </c>
      <c r="P324">
        <v>2</v>
      </c>
      <c r="Q324">
        <v>4</v>
      </c>
      <c r="R324">
        <v>0</v>
      </c>
      <c r="AA324" t="str">
        <f>IF(E324 &lt; _xlfn.PERCENTILE.INC($E$2:$E$761,0),
    "Ekstrem Rendah",
    IF(E324 &gt; _xlfn.PERCENTILE.INC($E$2:$E$761,1),
        "Ekstrem Tinggi",
        "Normal"
    )
)</f>
        <v>Normal</v>
      </c>
      <c r="AB324" t="str">
        <f>IF(F324 &lt; _xlfn.PERCENTILE.INC($F$2:$F$761,0.001),
    "Ekstrem Rendah",
    IF(F324 &gt; _xlfn.PERCENTILE.INC($F$2:$F$761,0.999),
        "Ekstrem Tinggi",
        "Normal"
    )
)</f>
        <v>Normal</v>
      </c>
    </row>
    <row r="325" spans="1:28" x14ac:dyDescent="0.25">
      <c r="A325" t="s">
        <v>31</v>
      </c>
      <c r="B325" s="2">
        <v>45766</v>
      </c>
      <c r="C325" t="s">
        <v>41</v>
      </c>
      <c r="D325" t="s">
        <v>51</v>
      </c>
      <c r="E325">
        <v>0.9</v>
      </c>
      <c r="F325">
        <v>52</v>
      </c>
      <c r="G325">
        <v>523</v>
      </c>
      <c r="H325">
        <v>462</v>
      </c>
      <c r="I325">
        <v>1</v>
      </c>
      <c r="J325" t="s">
        <v>36</v>
      </c>
      <c r="K325">
        <v>0</v>
      </c>
      <c r="L325" t="s">
        <v>36</v>
      </c>
      <c r="M325">
        <v>12</v>
      </c>
      <c r="N325">
        <v>4</v>
      </c>
      <c r="O325">
        <v>14</v>
      </c>
      <c r="P325">
        <v>2</v>
      </c>
      <c r="Q325">
        <v>2</v>
      </c>
      <c r="R325">
        <v>0</v>
      </c>
      <c r="AA325" t="str">
        <f>IF(E325 &lt; _xlfn.PERCENTILE.INC($E$2:$E$761,0),
    "Ekstrem Rendah",
    IF(E325 &gt; _xlfn.PERCENTILE.INC($E$2:$E$761,1),
        "Ekstrem Tinggi",
        "Normal"
    )
)</f>
        <v>Normal</v>
      </c>
      <c r="AB325" t="str">
        <f>IF(F325 &lt; _xlfn.PERCENTILE.INC($F$2:$F$761,0.001),
    "Ekstrem Rendah",
    IF(F325 &gt; _xlfn.PERCENTILE.INC($F$2:$F$761,0.999),
        "Ekstrem Tinggi",
        "Normal"
    )
)</f>
        <v>Normal</v>
      </c>
    </row>
    <row r="326" spans="1:28" x14ac:dyDescent="0.25">
      <c r="A326" t="s">
        <v>31</v>
      </c>
      <c r="B326" s="2">
        <v>45766</v>
      </c>
      <c r="C326" t="s">
        <v>50</v>
      </c>
      <c r="D326" t="s">
        <v>52</v>
      </c>
      <c r="E326">
        <v>2.2000000000000002</v>
      </c>
      <c r="F326">
        <v>48</v>
      </c>
      <c r="G326">
        <v>434</v>
      </c>
      <c r="H326">
        <v>358</v>
      </c>
      <c r="I326">
        <v>4</v>
      </c>
      <c r="J326" t="s">
        <v>35</v>
      </c>
      <c r="K326">
        <v>1</v>
      </c>
      <c r="L326" t="s">
        <v>36</v>
      </c>
      <c r="M326">
        <v>23</v>
      </c>
      <c r="N326">
        <v>9</v>
      </c>
      <c r="O326">
        <v>9</v>
      </c>
      <c r="P326">
        <v>7</v>
      </c>
      <c r="Q326">
        <v>1</v>
      </c>
      <c r="R326">
        <v>0</v>
      </c>
      <c r="AA326" t="str">
        <f>IF(E326 &lt; _xlfn.PERCENTILE.INC($E$2:$E$761,0),
    "Ekstrem Rendah",
    IF(E326 &gt; _xlfn.PERCENTILE.INC($E$2:$E$761,1),
        "Ekstrem Tinggi",
        "Normal"
    )
)</f>
        <v>Normal</v>
      </c>
      <c r="AB326" t="str">
        <f>IF(F326 &lt; _xlfn.PERCENTILE.INC($F$2:$F$761,0.001),
    "Ekstrem Rendah",
    IF(F326 &gt; _xlfn.PERCENTILE.INC($F$2:$F$761,0.999),
        "Ekstrem Tinggi",
        "Normal"
    )
)</f>
        <v>Normal</v>
      </c>
    </row>
    <row r="327" spans="1:28" x14ac:dyDescent="0.25">
      <c r="A327" t="s">
        <v>31</v>
      </c>
      <c r="B327" s="2">
        <v>45767</v>
      </c>
      <c r="C327" t="s">
        <v>53</v>
      </c>
      <c r="D327" t="s">
        <v>34</v>
      </c>
      <c r="E327">
        <v>0.3</v>
      </c>
      <c r="F327">
        <v>41</v>
      </c>
      <c r="G327">
        <v>397</v>
      </c>
      <c r="H327">
        <v>310</v>
      </c>
      <c r="I327">
        <v>1</v>
      </c>
      <c r="J327" t="s">
        <v>40</v>
      </c>
      <c r="K327">
        <v>1</v>
      </c>
      <c r="L327" t="s">
        <v>35</v>
      </c>
      <c r="M327">
        <v>6</v>
      </c>
      <c r="N327">
        <v>1</v>
      </c>
      <c r="O327">
        <v>13</v>
      </c>
      <c r="P327">
        <v>6</v>
      </c>
      <c r="Q327">
        <v>1</v>
      </c>
      <c r="R327">
        <v>0</v>
      </c>
      <c r="AA327" t="str">
        <f>IF(E327 &lt; _xlfn.PERCENTILE.INC($E$2:$E$761,0),
    "Ekstrem Rendah",
    IF(E327 &gt; _xlfn.PERCENTILE.INC($E$2:$E$761,1),
        "Ekstrem Tinggi",
        "Normal"
    )
)</f>
        <v>Normal</v>
      </c>
      <c r="AB327" t="str">
        <f>IF(F327 &lt; _xlfn.PERCENTILE.INC($F$2:$F$761,0.001),
    "Ekstrem Rendah",
    IF(F327 &gt; _xlfn.PERCENTILE.INC($F$2:$F$761,0.999),
        "Ekstrem Tinggi",
        "Normal"
    )
)</f>
        <v>Normal</v>
      </c>
    </row>
    <row r="328" spans="1:28" x14ac:dyDescent="0.25">
      <c r="A328" t="s">
        <v>31</v>
      </c>
      <c r="B328" s="2">
        <v>45767</v>
      </c>
      <c r="C328" t="s">
        <v>53</v>
      </c>
      <c r="D328" t="s">
        <v>38</v>
      </c>
      <c r="E328">
        <v>0.2</v>
      </c>
      <c r="F328">
        <v>25</v>
      </c>
      <c r="G328">
        <v>268</v>
      </c>
      <c r="H328">
        <v>211</v>
      </c>
      <c r="I328">
        <v>0</v>
      </c>
      <c r="J328" t="s">
        <v>40</v>
      </c>
      <c r="K328">
        <v>0</v>
      </c>
      <c r="L328" t="s">
        <v>40</v>
      </c>
      <c r="M328">
        <v>4</v>
      </c>
      <c r="N328">
        <v>0</v>
      </c>
      <c r="O328">
        <v>10</v>
      </c>
      <c r="P328">
        <v>0</v>
      </c>
      <c r="Q328">
        <v>0</v>
      </c>
      <c r="R328">
        <v>1</v>
      </c>
      <c r="AA328" t="str">
        <f>IF(E328 &lt; _xlfn.PERCENTILE.INC($E$2:$E$761,0),
    "Ekstrem Rendah",
    IF(E328 &gt; _xlfn.PERCENTILE.INC($E$2:$E$761,1),
        "Ekstrem Tinggi",
        "Normal"
    )
)</f>
        <v>Normal</v>
      </c>
      <c r="AB328" t="str">
        <f>IF(F328 &lt; _xlfn.PERCENTILE.INC($F$2:$F$761,0.001),
    "Ekstrem Rendah",
    IF(F328 &gt; _xlfn.PERCENTILE.INC($F$2:$F$761,0.999),
        "Ekstrem Tinggi",
        "Normal"
    )
)</f>
        <v>Normal</v>
      </c>
    </row>
    <row r="329" spans="1:28" x14ac:dyDescent="0.25">
      <c r="A329" t="s">
        <v>31</v>
      </c>
      <c r="B329" s="2">
        <v>45767</v>
      </c>
      <c r="C329" t="s">
        <v>53</v>
      </c>
      <c r="D329" t="s">
        <v>33</v>
      </c>
      <c r="E329">
        <v>1.3</v>
      </c>
      <c r="F329">
        <v>59</v>
      </c>
      <c r="G329">
        <v>603</v>
      </c>
      <c r="H329">
        <v>512</v>
      </c>
      <c r="I329">
        <v>0</v>
      </c>
      <c r="J329" t="s">
        <v>40</v>
      </c>
      <c r="K329">
        <v>0</v>
      </c>
      <c r="L329" t="s">
        <v>36</v>
      </c>
      <c r="M329">
        <v>12</v>
      </c>
      <c r="N329">
        <v>2</v>
      </c>
      <c r="O329">
        <v>11</v>
      </c>
      <c r="P329">
        <v>9</v>
      </c>
      <c r="Q329">
        <v>2</v>
      </c>
      <c r="R329">
        <v>0</v>
      </c>
      <c r="AA329" t="str">
        <f>IF(E329 &lt; _xlfn.PERCENTILE.INC($E$2:$E$761,0),
    "Ekstrem Rendah",
    IF(E329 &gt; _xlfn.PERCENTILE.INC($E$2:$E$761,1),
        "Ekstrem Tinggi",
        "Normal"
    )
)</f>
        <v>Normal</v>
      </c>
      <c r="AB329" t="str">
        <f>IF(F329 &lt; _xlfn.PERCENTILE.INC($F$2:$F$761,0.001),
    "Ekstrem Rendah",
    IF(F329 &gt; _xlfn.PERCENTILE.INC($F$2:$F$761,0.999),
        "Ekstrem Tinggi",
        "Normal"
    )
)</f>
        <v>Normal</v>
      </c>
    </row>
    <row r="330" spans="1:28" x14ac:dyDescent="0.25">
      <c r="A330" t="s">
        <v>31</v>
      </c>
      <c r="B330" s="2">
        <v>45767</v>
      </c>
      <c r="C330" t="s">
        <v>56</v>
      </c>
      <c r="D330" t="s">
        <v>59</v>
      </c>
      <c r="E330">
        <v>0.3</v>
      </c>
      <c r="F330">
        <v>42</v>
      </c>
      <c r="G330">
        <v>413</v>
      </c>
      <c r="H330">
        <v>313</v>
      </c>
      <c r="I330">
        <v>0</v>
      </c>
      <c r="J330" t="s">
        <v>40</v>
      </c>
      <c r="K330">
        <v>0</v>
      </c>
      <c r="L330" t="s">
        <v>36</v>
      </c>
      <c r="M330">
        <v>5</v>
      </c>
      <c r="N330">
        <v>0</v>
      </c>
      <c r="O330">
        <v>11</v>
      </c>
      <c r="P330">
        <v>1</v>
      </c>
      <c r="Q330">
        <v>1</v>
      </c>
      <c r="R330">
        <v>0</v>
      </c>
      <c r="AA330" t="str">
        <f>IF(E330 &lt; _xlfn.PERCENTILE.INC($E$2:$E$761,0),
    "Ekstrem Rendah",
    IF(E330 &gt; _xlfn.PERCENTILE.INC($E$2:$E$761,1),
        "Ekstrem Tinggi",
        "Normal"
    )
)</f>
        <v>Normal</v>
      </c>
      <c r="AB330" t="str">
        <f>IF(F330 &lt; _xlfn.PERCENTILE.INC($F$2:$F$761,0.001),
    "Ekstrem Rendah",
    IF(F330 &gt; _xlfn.PERCENTILE.INC($F$2:$F$761,0.999),
        "Ekstrem Tinggi",
        "Normal"
    )
)</f>
        <v>Normal</v>
      </c>
    </row>
    <row r="331" spans="1:28" x14ac:dyDescent="0.25">
      <c r="A331" t="s">
        <v>31</v>
      </c>
      <c r="B331" s="2">
        <v>45768</v>
      </c>
      <c r="C331" t="s">
        <v>32</v>
      </c>
      <c r="D331" t="s">
        <v>60</v>
      </c>
      <c r="E331">
        <v>2.1</v>
      </c>
      <c r="F331">
        <v>69</v>
      </c>
      <c r="G331">
        <v>607</v>
      </c>
      <c r="H331">
        <v>508</v>
      </c>
      <c r="I331">
        <v>1</v>
      </c>
      <c r="J331" t="s">
        <v>40</v>
      </c>
      <c r="K331">
        <v>0</v>
      </c>
      <c r="L331" t="s">
        <v>40</v>
      </c>
      <c r="M331">
        <v>22</v>
      </c>
      <c r="N331">
        <v>6</v>
      </c>
      <c r="O331">
        <v>11</v>
      </c>
      <c r="P331">
        <v>7</v>
      </c>
      <c r="Q331">
        <v>1</v>
      </c>
      <c r="R331">
        <v>0</v>
      </c>
      <c r="AA331" t="str">
        <f>IF(E331 &lt; _xlfn.PERCENTILE.INC($E$2:$E$761,0),
    "Ekstrem Rendah",
    IF(E331 &gt; _xlfn.PERCENTILE.INC($E$2:$E$761,1),
        "Ekstrem Tinggi",
        "Normal"
    )
)</f>
        <v>Normal</v>
      </c>
      <c r="AB331" t="str">
        <f>IF(F331 &lt; _xlfn.PERCENTILE.INC($F$2:$F$761,0.001),
    "Ekstrem Rendah",
    IF(F331 &gt; _xlfn.PERCENTILE.INC($F$2:$F$761,0.999),
        "Ekstrem Tinggi",
        "Normal"
    )
)</f>
        <v>Normal</v>
      </c>
    </row>
    <row r="332" spans="1:28" x14ac:dyDescent="0.25">
      <c r="A332" t="s">
        <v>31</v>
      </c>
      <c r="B332" s="2">
        <v>45769</v>
      </c>
      <c r="C332" t="s">
        <v>32</v>
      </c>
      <c r="D332" t="s">
        <v>58</v>
      </c>
      <c r="E332">
        <v>1.3</v>
      </c>
      <c r="F332">
        <v>61</v>
      </c>
      <c r="G332">
        <v>536</v>
      </c>
      <c r="H332">
        <v>466</v>
      </c>
      <c r="I332">
        <v>2</v>
      </c>
      <c r="J332" t="s">
        <v>35</v>
      </c>
      <c r="K332">
        <v>1</v>
      </c>
      <c r="L332" t="s">
        <v>36</v>
      </c>
      <c r="M332">
        <v>14</v>
      </c>
      <c r="N332">
        <v>6</v>
      </c>
      <c r="O332">
        <v>9</v>
      </c>
      <c r="P332">
        <v>10</v>
      </c>
      <c r="Q332">
        <v>3</v>
      </c>
      <c r="R332">
        <v>0</v>
      </c>
      <c r="AA332" t="str">
        <f>IF(E332 &lt; _xlfn.PERCENTILE.INC($E$2:$E$761,0),
    "Ekstrem Rendah",
    IF(E332 &gt; _xlfn.PERCENTILE.INC($E$2:$E$761,1),
        "Ekstrem Tinggi",
        "Normal"
    )
)</f>
        <v>Normal</v>
      </c>
      <c r="AB332" t="str">
        <f>IF(F332 &lt; _xlfn.PERCENTILE.INC($F$2:$F$761,0.001),
    "Ekstrem Rendah",
    IF(F332 &gt; _xlfn.PERCENTILE.INC($F$2:$F$761,0.999),
        "Ekstrem Tinggi",
        "Normal"
    )
)</f>
        <v>Normal</v>
      </c>
    </row>
    <row r="333" spans="1:28" x14ac:dyDescent="0.25">
      <c r="A333" t="s">
        <v>31</v>
      </c>
      <c r="B333" s="2">
        <v>45770</v>
      </c>
      <c r="C333" t="s">
        <v>32</v>
      </c>
      <c r="D333" t="s">
        <v>42</v>
      </c>
      <c r="E333">
        <v>1.2</v>
      </c>
      <c r="F333">
        <v>67</v>
      </c>
      <c r="G333">
        <v>745</v>
      </c>
      <c r="H333">
        <v>678</v>
      </c>
      <c r="I333">
        <v>2</v>
      </c>
      <c r="J333" t="s">
        <v>36</v>
      </c>
      <c r="K333">
        <v>2</v>
      </c>
      <c r="L333" t="s">
        <v>35</v>
      </c>
      <c r="M333">
        <v>12</v>
      </c>
      <c r="N333">
        <v>6</v>
      </c>
      <c r="O333">
        <v>4</v>
      </c>
      <c r="P333">
        <v>3</v>
      </c>
      <c r="Q333">
        <v>1</v>
      </c>
      <c r="R333">
        <v>0</v>
      </c>
      <c r="AA333" t="str">
        <f>IF(E333 &lt; _xlfn.PERCENTILE.INC($E$2:$E$761,0),
    "Ekstrem Rendah",
    IF(E333 &gt; _xlfn.PERCENTILE.INC($E$2:$E$761,1),
        "Ekstrem Tinggi",
        "Normal"
    )
)</f>
        <v>Normal</v>
      </c>
      <c r="AB333" t="str">
        <f>IF(F333 &lt; _xlfn.PERCENTILE.INC($F$2:$F$761,0.001),
    "Ekstrem Rendah",
    IF(F333 &gt; _xlfn.PERCENTILE.INC($F$2:$F$761,0.999),
        "Ekstrem Tinggi",
        "Normal"
    )
)</f>
        <v>Normal</v>
      </c>
    </row>
    <row r="334" spans="1:28" x14ac:dyDescent="0.25">
      <c r="A334" t="s">
        <v>31</v>
      </c>
      <c r="B334" s="2">
        <v>45773</v>
      </c>
      <c r="C334" t="s">
        <v>37</v>
      </c>
      <c r="D334" t="s">
        <v>57</v>
      </c>
      <c r="E334">
        <v>0.8</v>
      </c>
      <c r="F334">
        <v>55</v>
      </c>
      <c r="G334">
        <v>554</v>
      </c>
      <c r="H334">
        <v>464</v>
      </c>
      <c r="I334">
        <v>1</v>
      </c>
      <c r="J334" t="s">
        <v>35</v>
      </c>
      <c r="K334">
        <v>1</v>
      </c>
      <c r="L334" t="s">
        <v>35</v>
      </c>
      <c r="M334">
        <v>10</v>
      </c>
      <c r="N334">
        <v>7</v>
      </c>
      <c r="O334">
        <v>11</v>
      </c>
      <c r="P334">
        <v>10</v>
      </c>
      <c r="Q334">
        <v>0</v>
      </c>
      <c r="R334">
        <v>0</v>
      </c>
      <c r="AA334" t="str">
        <f>IF(E334 &lt; _xlfn.PERCENTILE.INC($E$2:$E$761,0),
    "Ekstrem Rendah",
    IF(E334 &gt; _xlfn.PERCENTILE.INC($E$2:$E$761,1),
        "Ekstrem Tinggi",
        "Normal"
    )
)</f>
        <v>Normal</v>
      </c>
      <c r="AB334" t="str">
        <f>IF(F334 &lt; _xlfn.PERCENTILE.INC($F$2:$F$761,0.001),
    "Ekstrem Rendah",
    IF(F334 &gt; _xlfn.PERCENTILE.INC($F$2:$F$761,0.999),
        "Ekstrem Tinggi",
        "Normal"
    )
)</f>
        <v>Normal</v>
      </c>
    </row>
    <row r="335" spans="1:28" x14ac:dyDescent="0.25">
      <c r="A335" t="s">
        <v>31</v>
      </c>
      <c r="B335" s="2">
        <v>45773</v>
      </c>
      <c r="C335" t="s">
        <v>41</v>
      </c>
      <c r="D335" t="s">
        <v>45</v>
      </c>
      <c r="E335">
        <v>1.3</v>
      </c>
      <c r="F335">
        <v>53</v>
      </c>
      <c r="G335">
        <v>565</v>
      </c>
      <c r="H335">
        <v>466</v>
      </c>
      <c r="I335">
        <v>3</v>
      </c>
      <c r="J335" t="s">
        <v>35</v>
      </c>
      <c r="K335">
        <v>1</v>
      </c>
      <c r="L335" t="s">
        <v>35</v>
      </c>
      <c r="M335">
        <v>16</v>
      </c>
      <c r="N335">
        <v>9</v>
      </c>
      <c r="O335">
        <v>7</v>
      </c>
      <c r="P335">
        <v>8</v>
      </c>
      <c r="Q335">
        <v>1</v>
      </c>
      <c r="R335">
        <v>0</v>
      </c>
      <c r="AA335" t="str">
        <f>IF(E335 &lt; _xlfn.PERCENTILE.INC($E$2:$E$761,0),
    "Ekstrem Rendah",
    IF(E335 &gt; _xlfn.PERCENTILE.INC($E$2:$E$761,1),
        "Ekstrem Tinggi",
        "Normal"
    )
)</f>
        <v>Normal</v>
      </c>
      <c r="AB335" t="str">
        <f>IF(F335 &lt; _xlfn.PERCENTILE.INC($F$2:$F$761,0.001),
    "Ekstrem Rendah",
    IF(F335 &gt; _xlfn.PERCENTILE.INC($F$2:$F$761,0.999),
        "Ekstrem Tinggi",
        "Normal"
    )
)</f>
        <v>Normal</v>
      </c>
    </row>
    <row r="336" spans="1:28" x14ac:dyDescent="0.25">
      <c r="A336" t="s">
        <v>31</v>
      </c>
      <c r="B336" s="2">
        <v>45773</v>
      </c>
      <c r="C336" t="s">
        <v>41</v>
      </c>
      <c r="D336" t="s">
        <v>46</v>
      </c>
      <c r="E336">
        <v>2.4</v>
      </c>
      <c r="F336">
        <v>77</v>
      </c>
      <c r="G336">
        <v>698</v>
      </c>
      <c r="H336">
        <v>609</v>
      </c>
      <c r="I336">
        <v>3</v>
      </c>
      <c r="J336" t="s">
        <v>35</v>
      </c>
      <c r="K336">
        <v>1</v>
      </c>
      <c r="L336" t="s">
        <v>35</v>
      </c>
      <c r="M336">
        <v>25</v>
      </c>
      <c r="N336">
        <v>5</v>
      </c>
      <c r="O336">
        <v>9</v>
      </c>
      <c r="P336">
        <v>11</v>
      </c>
      <c r="Q336">
        <v>1</v>
      </c>
      <c r="R336">
        <v>0</v>
      </c>
      <c r="AA336" t="str">
        <f>IF(E336 &lt; _xlfn.PERCENTILE.INC($E$2:$E$761,0),
    "Ekstrem Rendah",
    IF(E336 &gt; _xlfn.PERCENTILE.INC($E$2:$E$761,1),
        "Ekstrem Tinggi",
        "Normal"
    )
)</f>
        <v>Normal</v>
      </c>
      <c r="AB336" t="str">
        <f>IF(F336 &lt; _xlfn.PERCENTILE.INC($F$2:$F$761,0.001),
    "Ekstrem Rendah",
    IF(F336 &gt; _xlfn.PERCENTILE.INC($F$2:$F$761,0.999),
        "Ekstrem Tinggi",
        "Normal"
    )
)</f>
        <v>Normal</v>
      </c>
    </row>
    <row r="337" spans="1:28" x14ac:dyDescent="0.25">
      <c r="A337" t="s">
        <v>31</v>
      </c>
      <c r="B337" s="2">
        <v>45773</v>
      </c>
      <c r="C337" t="s">
        <v>41</v>
      </c>
      <c r="D337" t="s">
        <v>47</v>
      </c>
      <c r="E337">
        <v>0.6</v>
      </c>
      <c r="F337">
        <v>35</v>
      </c>
      <c r="G337">
        <v>338</v>
      </c>
      <c r="H337">
        <v>255</v>
      </c>
      <c r="I337">
        <v>1</v>
      </c>
      <c r="J337" t="s">
        <v>40</v>
      </c>
      <c r="K337">
        <v>1</v>
      </c>
      <c r="L337" t="s">
        <v>35</v>
      </c>
      <c r="M337">
        <v>7</v>
      </c>
      <c r="N337">
        <v>3</v>
      </c>
      <c r="O337">
        <v>10</v>
      </c>
      <c r="P337">
        <v>0</v>
      </c>
      <c r="Q337">
        <v>1</v>
      </c>
      <c r="R337">
        <v>0</v>
      </c>
      <c r="AA337" t="str">
        <f>IF(E337 &lt; _xlfn.PERCENTILE.INC($E$2:$E$761,0),
    "Ekstrem Rendah",
    IF(E337 &gt; _xlfn.PERCENTILE.INC($E$2:$E$761,1),
        "Ekstrem Tinggi",
        "Normal"
    )
)</f>
        <v>Normal</v>
      </c>
      <c r="AB337" t="str">
        <f>IF(F337 &lt; _xlfn.PERCENTILE.INC($F$2:$F$761,0.001),
    "Ekstrem Rendah",
    IF(F337 &gt; _xlfn.PERCENTILE.INC($F$2:$F$761,0.999),
        "Ekstrem Tinggi",
        "Normal"
    )
)</f>
        <v>Normal</v>
      </c>
    </row>
    <row r="338" spans="1:28" x14ac:dyDescent="0.25">
      <c r="A338" t="s">
        <v>31</v>
      </c>
      <c r="B338" s="2">
        <v>45773</v>
      </c>
      <c r="C338" t="s">
        <v>41</v>
      </c>
      <c r="D338" t="s">
        <v>43</v>
      </c>
      <c r="E338">
        <v>2</v>
      </c>
      <c r="F338">
        <v>56</v>
      </c>
      <c r="G338">
        <v>651</v>
      </c>
      <c r="H338">
        <v>567</v>
      </c>
      <c r="I338">
        <v>3</v>
      </c>
      <c r="J338" t="s">
        <v>35</v>
      </c>
      <c r="K338">
        <v>1</v>
      </c>
      <c r="L338" t="s">
        <v>35</v>
      </c>
      <c r="M338">
        <v>20</v>
      </c>
      <c r="N338">
        <v>6</v>
      </c>
      <c r="O338">
        <v>7</v>
      </c>
      <c r="P338">
        <v>4</v>
      </c>
      <c r="Q338">
        <v>1</v>
      </c>
      <c r="R338">
        <v>0</v>
      </c>
      <c r="AA338" t="str">
        <f>IF(E338 &lt; _xlfn.PERCENTILE.INC($E$2:$E$761,0),
    "Ekstrem Rendah",
    IF(E338 &gt; _xlfn.PERCENTILE.INC($E$2:$E$761,1),
        "Ekstrem Tinggi",
        "Normal"
    )
)</f>
        <v>Normal</v>
      </c>
      <c r="AB338" t="str">
        <f>IF(F338 &lt; _xlfn.PERCENTILE.INC($F$2:$F$761,0.001),
    "Ekstrem Rendah",
    IF(F338 &gt; _xlfn.PERCENTILE.INC($F$2:$F$761,0.999),
        "Ekstrem Tinggi",
        "Normal"
    )
)</f>
        <v>Normal</v>
      </c>
    </row>
    <row r="339" spans="1:28" x14ac:dyDescent="0.25">
      <c r="A339" t="s">
        <v>31</v>
      </c>
      <c r="B339" s="2">
        <v>45774</v>
      </c>
      <c r="C339" t="s">
        <v>53</v>
      </c>
      <c r="D339" t="s">
        <v>49</v>
      </c>
      <c r="E339">
        <v>0.5</v>
      </c>
      <c r="F339">
        <v>39</v>
      </c>
      <c r="G339">
        <v>335</v>
      </c>
      <c r="H339">
        <v>235</v>
      </c>
      <c r="I339">
        <v>1</v>
      </c>
      <c r="J339" t="s">
        <v>36</v>
      </c>
      <c r="K339">
        <v>1</v>
      </c>
      <c r="L339" t="s">
        <v>35</v>
      </c>
      <c r="M339">
        <v>8</v>
      </c>
      <c r="N339">
        <v>1</v>
      </c>
      <c r="O339">
        <v>11</v>
      </c>
      <c r="P339">
        <v>5</v>
      </c>
      <c r="Q339">
        <v>4</v>
      </c>
      <c r="R339">
        <v>1</v>
      </c>
      <c r="AA339" t="str">
        <f>IF(E339 &lt; _xlfn.PERCENTILE.INC($E$2:$E$761,0),
    "Ekstrem Rendah",
    IF(E339 &gt; _xlfn.PERCENTILE.INC($E$2:$E$761,1),
        "Ekstrem Tinggi",
        "Normal"
    )
)</f>
        <v>Normal</v>
      </c>
      <c r="AB339" t="str">
        <f>IF(F339 &lt; _xlfn.PERCENTILE.INC($F$2:$F$761,0.001),
    "Ekstrem Rendah",
    IF(F339 &gt; _xlfn.PERCENTILE.INC($F$2:$F$761,0.999),
        "Ekstrem Tinggi",
        "Normal"
    )
)</f>
        <v>Normal</v>
      </c>
    </row>
    <row r="340" spans="1:28" x14ac:dyDescent="0.25">
      <c r="A340" t="s">
        <v>31</v>
      </c>
      <c r="B340" s="2">
        <v>45774</v>
      </c>
      <c r="C340" t="s">
        <v>56</v>
      </c>
      <c r="D340" t="s">
        <v>39</v>
      </c>
      <c r="E340">
        <v>2.2000000000000002</v>
      </c>
      <c r="F340">
        <v>61</v>
      </c>
      <c r="G340">
        <v>551</v>
      </c>
      <c r="H340">
        <v>462</v>
      </c>
      <c r="I340">
        <v>5</v>
      </c>
      <c r="J340" t="s">
        <v>35</v>
      </c>
      <c r="K340">
        <v>3</v>
      </c>
      <c r="L340" t="s">
        <v>35</v>
      </c>
      <c r="M340">
        <v>25</v>
      </c>
      <c r="N340">
        <v>8</v>
      </c>
      <c r="O340">
        <v>16</v>
      </c>
      <c r="P340">
        <v>8</v>
      </c>
      <c r="Q340">
        <v>2</v>
      </c>
      <c r="R340">
        <v>0</v>
      </c>
      <c r="AA340" t="str">
        <f>IF(E340 &lt; _xlfn.PERCENTILE.INC($E$2:$E$761,0),
    "Ekstrem Rendah",
    IF(E340 &gt; _xlfn.PERCENTILE.INC($E$2:$E$761,1),
        "Ekstrem Tinggi",
        "Normal"
    )
)</f>
        <v>Normal</v>
      </c>
      <c r="AB340" t="str">
        <f>IF(F340 &lt; _xlfn.PERCENTILE.INC($F$2:$F$761,0.001),
    "Ekstrem Rendah",
    IF(F340 &gt; _xlfn.PERCENTILE.INC($F$2:$F$761,0.999),
        "Ekstrem Tinggi",
        "Normal"
    )
)</f>
        <v>Normal</v>
      </c>
    </row>
    <row r="341" spans="1:28" x14ac:dyDescent="0.25">
      <c r="A341" t="s">
        <v>31</v>
      </c>
      <c r="B341" s="2">
        <v>45778</v>
      </c>
      <c r="C341" t="s">
        <v>63</v>
      </c>
      <c r="D341" t="s">
        <v>48</v>
      </c>
      <c r="E341">
        <v>0.9</v>
      </c>
      <c r="F341">
        <v>55</v>
      </c>
      <c r="G341">
        <v>437</v>
      </c>
      <c r="H341">
        <v>331</v>
      </c>
      <c r="I341">
        <v>0</v>
      </c>
      <c r="J341" t="s">
        <v>40</v>
      </c>
      <c r="K341">
        <v>0</v>
      </c>
      <c r="L341" t="s">
        <v>40</v>
      </c>
      <c r="M341">
        <v>14</v>
      </c>
      <c r="N341">
        <v>5</v>
      </c>
      <c r="O341">
        <v>10</v>
      </c>
      <c r="P341">
        <v>4</v>
      </c>
      <c r="Q341">
        <v>3</v>
      </c>
      <c r="R341">
        <v>0</v>
      </c>
      <c r="AA341" t="str">
        <f>IF(E341 &lt; _xlfn.PERCENTILE.INC($E$2:$E$761,0),
    "Ekstrem Rendah",
    IF(E341 &gt; _xlfn.PERCENTILE.INC($E$2:$E$761,1),
        "Ekstrem Tinggi",
        "Normal"
    )
)</f>
        <v>Normal</v>
      </c>
      <c r="AB341" t="str">
        <f>IF(F341 &lt; _xlfn.PERCENTILE.INC($F$2:$F$761,0.001),
    "Ekstrem Rendah",
    IF(F341 &gt; _xlfn.PERCENTILE.INC($F$2:$F$761,0.999),
        "Ekstrem Tinggi",
        "Normal"
    )
)</f>
        <v>Normal</v>
      </c>
    </row>
    <row r="342" spans="1:28" x14ac:dyDescent="0.25">
      <c r="A342" t="s">
        <v>31</v>
      </c>
      <c r="B342" s="2">
        <v>45779</v>
      </c>
      <c r="C342" t="s">
        <v>32</v>
      </c>
      <c r="D342" t="s">
        <v>58</v>
      </c>
      <c r="E342">
        <v>0.7</v>
      </c>
      <c r="F342">
        <v>63</v>
      </c>
      <c r="G342">
        <v>724</v>
      </c>
      <c r="H342">
        <v>645</v>
      </c>
      <c r="I342">
        <v>1</v>
      </c>
      <c r="J342" t="s">
        <v>35</v>
      </c>
      <c r="K342">
        <v>1</v>
      </c>
      <c r="L342" t="s">
        <v>35</v>
      </c>
      <c r="M342">
        <v>9</v>
      </c>
      <c r="N342">
        <v>2</v>
      </c>
      <c r="O342">
        <v>7</v>
      </c>
      <c r="P342">
        <v>4</v>
      </c>
      <c r="Q342">
        <v>0</v>
      </c>
      <c r="R342">
        <v>0</v>
      </c>
      <c r="AA342" t="str">
        <f>IF(E342 &lt; _xlfn.PERCENTILE.INC($E$2:$E$761,0),
    "Ekstrem Rendah",
    IF(E342 &gt; _xlfn.PERCENTILE.INC($E$2:$E$761,1),
        "Ekstrem Tinggi",
        "Normal"
    )
)</f>
        <v>Normal</v>
      </c>
      <c r="AB342" t="str">
        <f>IF(F342 &lt; _xlfn.PERCENTILE.INC($F$2:$F$761,0.001),
    "Ekstrem Rendah",
    IF(F342 &gt; _xlfn.PERCENTILE.INC($F$2:$F$761,0.999),
        "Ekstrem Tinggi",
        "Normal"
    )
)</f>
        <v>Normal</v>
      </c>
    </row>
    <row r="343" spans="1:28" x14ac:dyDescent="0.25">
      <c r="A343" t="s">
        <v>31</v>
      </c>
      <c r="B343" s="2">
        <v>45780</v>
      </c>
      <c r="C343" t="s">
        <v>37</v>
      </c>
      <c r="D343" t="s">
        <v>52</v>
      </c>
      <c r="E343">
        <v>1</v>
      </c>
      <c r="F343">
        <v>52</v>
      </c>
      <c r="G343">
        <v>470</v>
      </c>
      <c r="H343">
        <v>402</v>
      </c>
      <c r="I343">
        <v>1</v>
      </c>
      <c r="J343" t="s">
        <v>35</v>
      </c>
      <c r="K343">
        <v>1</v>
      </c>
      <c r="L343" t="s">
        <v>35</v>
      </c>
      <c r="M343">
        <v>10</v>
      </c>
      <c r="N343">
        <v>3</v>
      </c>
      <c r="O343">
        <v>6</v>
      </c>
      <c r="P343">
        <v>5</v>
      </c>
      <c r="Q343">
        <v>0</v>
      </c>
      <c r="R343">
        <v>0</v>
      </c>
      <c r="AA343" t="str">
        <f>IF(E343 &lt; _xlfn.PERCENTILE.INC($E$2:$E$761,0),
    "Ekstrem Rendah",
    IF(E343 &gt; _xlfn.PERCENTILE.INC($E$2:$E$761,1),
        "Ekstrem Tinggi",
        "Normal"
    )
)</f>
        <v>Normal</v>
      </c>
      <c r="AB343" t="str">
        <f>IF(F343 &lt; _xlfn.PERCENTILE.INC($F$2:$F$761,0.001),
    "Ekstrem Rendah",
    IF(F343 &gt; _xlfn.PERCENTILE.INC($F$2:$F$761,0.999),
        "Ekstrem Tinggi",
        "Normal"
    )
)</f>
        <v>Normal</v>
      </c>
    </row>
    <row r="344" spans="1:28" x14ac:dyDescent="0.25">
      <c r="A344" t="s">
        <v>31</v>
      </c>
      <c r="B344" s="2">
        <v>45780</v>
      </c>
      <c r="C344" t="s">
        <v>41</v>
      </c>
      <c r="D344" t="s">
        <v>44</v>
      </c>
      <c r="E344">
        <v>0.6</v>
      </c>
      <c r="F344">
        <v>58</v>
      </c>
      <c r="G344">
        <v>536</v>
      </c>
      <c r="H344">
        <v>448</v>
      </c>
      <c r="I344">
        <v>2</v>
      </c>
      <c r="J344" t="s">
        <v>36</v>
      </c>
      <c r="K344">
        <v>2</v>
      </c>
      <c r="L344" t="s">
        <v>35</v>
      </c>
      <c r="M344">
        <v>8</v>
      </c>
      <c r="N344">
        <v>3</v>
      </c>
      <c r="O344">
        <v>12</v>
      </c>
      <c r="P344">
        <v>3</v>
      </c>
      <c r="Q344">
        <v>4</v>
      </c>
      <c r="R344">
        <v>0</v>
      </c>
      <c r="AA344" t="str">
        <f>IF(E344 &lt; _xlfn.PERCENTILE.INC($E$2:$E$761,0),
    "Ekstrem Rendah",
    IF(E344 &gt; _xlfn.PERCENTILE.INC($E$2:$E$761,1),
        "Ekstrem Tinggi",
        "Normal"
    )
)</f>
        <v>Normal</v>
      </c>
      <c r="AB344" t="str">
        <f>IF(F344 &lt; _xlfn.PERCENTILE.INC($F$2:$F$761,0.001),
    "Ekstrem Rendah",
    IF(F344 &gt; _xlfn.PERCENTILE.INC($F$2:$F$761,0.999),
        "Ekstrem Tinggi",
        "Normal"
    )
)</f>
        <v>Normal</v>
      </c>
    </row>
    <row r="345" spans="1:28" x14ac:dyDescent="0.25">
      <c r="A345" t="s">
        <v>31</v>
      </c>
      <c r="B345" s="2">
        <v>45780</v>
      </c>
      <c r="C345" t="s">
        <v>41</v>
      </c>
      <c r="D345" t="s">
        <v>59</v>
      </c>
      <c r="E345">
        <v>1.4</v>
      </c>
      <c r="F345">
        <v>49</v>
      </c>
      <c r="G345">
        <v>480</v>
      </c>
      <c r="H345">
        <v>417</v>
      </c>
      <c r="I345">
        <v>2</v>
      </c>
      <c r="J345" t="s">
        <v>35</v>
      </c>
      <c r="K345">
        <v>2</v>
      </c>
      <c r="L345" t="s">
        <v>35</v>
      </c>
      <c r="M345">
        <v>14</v>
      </c>
      <c r="N345">
        <v>4</v>
      </c>
      <c r="O345">
        <v>12</v>
      </c>
      <c r="P345">
        <v>7</v>
      </c>
      <c r="Q345">
        <v>1</v>
      </c>
      <c r="R345">
        <v>0</v>
      </c>
      <c r="AA345" t="str">
        <f>IF(E345 &lt; _xlfn.PERCENTILE.INC($E$2:$E$761,0),
    "Ekstrem Rendah",
    IF(E345 &gt; _xlfn.PERCENTILE.INC($E$2:$E$761,1),
        "Ekstrem Tinggi",
        "Normal"
    )
)</f>
        <v>Normal</v>
      </c>
      <c r="AB345" t="str">
        <f>IF(F345 &lt; _xlfn.PERCENTILE.INC($F$2:$F$761,0.001),
    "Ekstrem Rendah",
    IF(F345 &gt; _xlfn.PERCENTILE.INC($F$2:$F$761,0.999),
        "Ekstrem Tinggi",
        "Normal"
    )
)</f>
        <v>Normal</v>
      </c>
    </row>
    <row r="346" spans="1:28" x14ac:dyDescent="0.25">
      <c r="A346" t="s">
        <v>31</v>
      </c>
      <c r="B346" s="2">
        <v>45780</v>
      </c>
      <c r="C346" t="s">
        <v>50</v>
      </c>
      <c r="D346" t="s">
        <v>42</v>
      </c>
      <c r="E346">
        <v>1.4</v>
      </c>
      <c r="F346">
        <v>51</v>
      </c>
      <c r="G346">
        <v>457</v>
      </c>
      <c r="H346">
        <v>380</v>
      </c>
      <c r="I346">
        <v>1</v>
      </c>
      <c r="J346" t="s">
        <v>40</v>
      </c>
      <c r="K346">
        <v>1</v>
      </c>
      <c r="L346" t="s">
        <v>35</v>
      </c>
      <c r="M346">
        <v>13</v>
      </c>
      <c r="N346">
        <v>4</v>
      </c>
      <c r="O346">
        <v>7</v>
      </c>
      <c r="P346">
        <v>2</v>
      </c>
      <c r="Q346">
        <v>0</v>
      </c>
      <c r="R346">
        <v>0</v>
      </c>
      <c r="AA346" t="str">
        <f>IF(E346 &lt; _xlfn.PERCENTILE.INC($E$2:$E$761,0),
    "Ekstrem Rendah",
    IF(E346 &gt; _xlfn.PERCENTILE.INC($E$2:$E$761,1),
        "Ekstrem Tinggi",
        "Normal"
    )
)</f>
        <v>Normal</v>
      </c>
      <c r="AB346" t="str">
        <f>IF(F346 &lt; _xlfn.PERCENTILE.INC($F$2:$F$761,0.001),
    "Ekstrem Rendah",
    IF(F346 &gt; _xlfn.PERCENTILE.INC($F$2:$F$761,0.999),
        "Ekstrem Tinggi",
        "Normal"
    )
)</f>
        <v>Normal</v>
      </c>
    </row>
    <row r="347" spans="1:28" x14ac:dyDescent="0.25">
      <c r="A347" t="s">
        <v>31</v>
      </c>
      <c r="B347" s="2">
        <v>45781</v>
      </c>
      <c r="C347" t="s">
        <v>53</v>
      </c>
      <c r="D347" t="s">
        <v>54</v>
      </c>
      <c r="E347">
        <v>2.8</v>
      </c>
      <c r="F347">
        <v>47</v>
      </c>
      <c r="G347">
        <v>455</v>
      </c>
      <c r="H347">
        <v>349</v>
      </c>
      <c r="I347">
        <v>4</v>
      </c>
      <c r="J347" t="s">
        <v>35</v>
      </c>
      <c r="K347">
        <v>2</v>
      </c>
      <c r="L347" t="s">
        <v>35</v>
      </c>
      <c r="M347">
        <v>12</v>
      </c>
      <c r="N347">
        <v>6</v>
      </c>
      <c r="O347">
        <v>8</v>
      </c>
      <c r="P347">
        <v>7</v>
      </c>
      <c r="Q347">
        <v>0</v>
      </c>
      <c r="R347">
        <v>0</v>
      </c>
      <c r="AA347" t="str">
        <f>IF(E347 &lt; _xlfn.PERCENTILE.INC($E$2:$E$761,0),
    "Ekstrem Rendah",
    IF(E347 &gt; _xlfn.PERCENTILE.INC($E$2:$E$761,1),
        "Ekstrem Tinggi",
        "Normal"
    )
)</f>
        <v>Normal</v>
      </c>
      <c r="AB347" t="str">
        <f>IF(F347 &lt; _xlfn.PERCENTILE.INC($F$2:$F$761,0.001),
    "Ekstrem Rendah",
    IF(F347 &gt; _xlfn.PERCENTILE.INC($F$2:$F$761,0.999),
        "Ekstrem Tinggi",
        "Normal"
    )
)</f>
        <v>Normal</v>
      </c>
    </row>
    <row r="348" spans="1:28" x14ac:dyDescent="0.25">
      <c r="A348" t="s">
        <v>31</v>
      </c>
      <c r="B348" s="2">
        <v>45781</v>
      </c>
      <c r="C348" t="s">
        <v>53</v>
      </c>
      <c r="D348" t="s">
        <v>45</v>
      </c>
      <c r="E348">
        <v>0.7</v>
      </c>
      <c r="F348">
        <v>45</v>
      </c>
      <c r="G348">
        <v>408</v>
      </c>
      <c r="H348">
        <v>313</v>
      </c>
      <c r="I348">
        <v>1</v>
      </c>
      <c r="J348" t="s">
        <v>36</v>
      </c>
      <c r="K348">
        <v>1</v>
      </c>
      <c r="L348" t="s">
        <v>35</v>
      </c>
      <c r="M348">
        <v>5</v>
      </c>
      <c r="N348">
        <v>2</v>
      </c>
      <c r="O348">
        <v>15</v>
      </c>
      <c r="P348">
        <v>1</v>
      </c>
      <c r="Q348">
        <v>2</v>
      </c>
      <c r="R348">
        <v>0</v>
      </c>
      <c r="AA348" t="str">
        <f>IF(E348 &lt; _xlfn.PERCENTILE.INC($E$2:$E$761,0),
    "Ekstrem Rendah",
    IF(E348 &gt; _xlfn.PERCENTILE.INC($E$2:$E$761,1),
        "Ekstrem Tinggi",
        "Normal"
    )
)</f>
        <v>Normal</v>
      </c>
      <c r="AB348" t="str">
        <f>IF(F348 &lt; _xlfn.PERCENTILE.INC($F$2:$F$761,0.001),
    "Ekstrem Rendah",
    IF(F348 &gt; _xlfn.PERCENTILE.INC($F$2:$F$761,0.999),
        "Ekstrem Tinggi",
        "Normal"
    )
)</f>
        <v>Normal</v>
      </c>
    </row>
    <row r="349" spans="1:28" x14ac:dyDescent="0.25">
      <c r="A349" t="s">
        <v>31</v>
      </c>
      <c r="B349" s="2">
        <v>45781</v>
      </c>
      <c r="C349" t="s">
        <v>53</v>
      </c>
      <c r="D349" t="s">
        <v>51</v>
      </c>
      <c r="E349">
        <v>0.8</v>
      </c>
      <c r="F349">
        <v>55</v>
      </c>
      <c r="G349">
        <v>497</v>
      </c>
      <c r="H349">
        <v>361</v>
      </c>
      <c r="I349">
        <v>1</v>
      </c>
      <c r="J349" t="s">
        <v>36</v>
      </c>
      <c r="K349">
        <v>1</v>
      </c>
      <c r="L349" t="s">
        <v>36</v>
      </c>
      <c r="M349">
        <v>11</v>
      </c>
      <c r="N349">
        <v>2</v>
      </c>
      <c r="O349">
        <v>18</v>
      </c>
      <c r="P349">
        <v>1</v>
      </c>
      <c r="Q349">
        <v>2</v>
      </c>
      <c r="R349">
        <v>0</v>
      </c>
      <c r="AA349" t="str">
        <f>IF(E349 &lt; _xlfn.PERCENTILE.INC($E$2:$E$761,0),
    "Ekstrem Rendah",
    IF(E349 &gt; _xlfn.PERCENTILE.INC($E$2:$E$761,1),
        "Ekstrem Tinggi",
        "Normal"
    )
)</f>
        <v>Normal</v>
      </c>
      <c r="AB349" t="str">
        <f>IF(F349 &lt; _xlfn.PERCENTILE.INC($F$2:$F$761,0.001),
    "Ekstrem Rendah",
    IF(F349 &gt; _xlfn.PERCENTILE.INC($F$2:$F$761,0.999),
        "Ekstrem Tinggi",
        "Normal"
    )
)</f>
        <v>Normal</v>
      </c>
    </row>
    <row r="350" spans="1:28" x14ac:dyDescent="0.25">
      <c r="A350" t="s">
        <v>31</v>
      </c>
      <c r="B350" s="2">
        <v>45781</v>
      </c>
      <c r="C350" t="s">
        <v>56</v>
      </c>
      <c r="D350" t="s">
        <v>57</v>
      </c>
      <c r="E350">
        <v>3.1</v>
      </c>
      <c r="F350">
        <v>36</v>
      </c>
      <c r="G350">
        <v>386</v>
      </c>
      <c r="H350">
        <v>319</v>
      </c>
      <c r="I350">
        <v>3</v>
      </c>
      <c r="J350" t="s">
        <v>35</v>
      </c>
      <c r="K350">
        <v>1</v>
      </c>
      <c r="L350" t="s">
        <v>35</v>
      </c>
      <c r="M350">
        <v>17</v>
      </c>
      <c r="N350">
        <v>7</v>
      </c>
      <c r="O350">
        <v>10</v>
      </c>
      <c r="P350">
        <v>3</v>
      </c>
      <c r="Q350">
        <v>2</v>
      </c>
      <c r="R350">
        <v>0</v>
      </c>
      <c r="AA350" t="str">
        <f>IF(E350 &lt; _xlfn.PERCENTILE.INC($E$2:$E$761,0),
    "Ekstrem Rendah",
    IF(E350 &gt; _xlfn.PERCENTILE.INC($E$2:$E$761,1),
        "Ekstrem Tinggi",
        "Normal"
    )
)</f>
        <v>Normal</v>
      </c>
      <c r="AB350" t="str">
        <f>IF(F350 &lt; _xlfn.PERCENTILE.INC($F$2:$F$761,0.001),
    "Ekstrem Rendah",
    IF(F350 &gt; _xlfn.PERCENTILE.INC($F$2:$F$761,0.999),
        "Ekstrem Tinggi",
        "Normal"
    )
)</f>
        <v>Normal</v>
      </c>
    </row>
    <row r="351" spans="1:28" x14ac:dyDescent="0.25">
      <c r="A351" t="s">
        <v>31</v>
      </c>
      <c r="B351" s="2">
        <v>45782</v>
      </c>
      <c r="C351" t="s">
        <v>32</v>
      </c>
      <c r="D351" t="s">
        <v>55</v>
      </c>
      <c r="E351">
        <v>2.2999999999999998</v>
      </c>
      <c r="F351">
        <v>50</v>
      </c>
      <c r="G351">
        <v>441</v>
      </c>
      <c r="H351">
        <v>311</v>
      </c>
      <c r="I351">
        <v>1</v>
      </c>
      <c r="J351" t="s">
        <v>36</v>
      </c>
      <c r="K351">
        <v>0</v>
      </c>
      <c r="L351" t="s">
        <v>36</v>
      </c>
      <c r="M351">
        <v>20</v>
      </c>
      <c r="N351">
        <v>3</v>
      </c>
      <c r="O351">
        <v>9</v>
      </c>
      <c r="P351">
        <v>7</v>
      </c>
      <c r="Q351">
        <v>3</v>
      </c>
      <c r="R351">
        <v>0</v>
      </c>
      <c r="AA351" t="str">
        <f>IF(E351 &lt; _xlfn.PERCENTILE.INC($E$2:$E$761,0),
    "Ekstrem Rendah",
    IF(E351 &gt; _xlfn.PERCENTILE.INC($E$2:$E$761,1),
        "Ekstrem Tinggi",
        "Normal"
    )
)</f>
        <v>Normal</v>
      </c>
      <c r="AB351" t="str">
        <f>IF(F351 &lt; _xlfn.PERCENTILE.INC($F$2:$F$761,0.001),
    "Ekstrem Rendah",
    IF(F351 &gt; _xlfn.PERCENTILE.INC($F$2:$F$761,0.999),
        "Ekstrem Tinggi",
        "Normal"
    )
)</f>
        <v>Normal</v>
      </c>
    </row>
    <row r="352" spans="1:28" x14ac:dyDescent="0.25">
      <c r="A352" t="s">
        <v>31</v>
      </c>
      <c r="B352" s="2">
        <v>45787</v>
      </c>
      <c r="C352" t="s">
        <v>41</v>
      </c>
      <c r="D352" t="s">
        <v>34</v>
      </c>
      <c r="E352">
        <v>0.8</v>
      </c>
      <c r="F352">
        <v>64</v>
      </c>
      <c r="G352">
        <v>607</v>
      </c>
      <c r="H352">
        <v>508</v>
      </c>
      <c r="I352">
        <v>1</v>
      </c>
      <c r="J352" t="s">
        <v>40</v>
      </c>
      <c r="K352">
        <v>1</v>
      </c>
      <c r="L352" t="s">
        <v>36</v>
      </c>
      <c r="M352">
        <v>18</v>
      </c>
      <c r="N352">
        <v>6</v>
      </c>
      <c r="O352">
        <v>15</v>
      </c>
      <c r="P352">
        <v>5</v>
      </c>
      <c r="Q352">
        <v>1</v>
      </c>
      <c r="R352">
        <v>0</v>
      </c>
      <c r="AA352" t="str">
        <f>IF(E352 &lt; _xlfn.PERCENTILE.INC($E$2:$E$761,0),
    "Ekstrem Rendah",
    IF(E352 &gt; _xlfn.PERCENTILE.INC($E$2:$E$761,1),
        "Ekstrem Tinggi",
        "Normal"
    )
)</f>
        <v>Normal</v>
      </c>
      <c r="AB352" t="str">
        <f>IF(F352 &lt; _xlfn.PERCENTILE.INC($F$2:$F$761,0.001),
    "Ekstrem Rendah",
    IF(F352 &gt; _xlfn.PERCENTILE.INC($F$2:$F$761,0.999),
        "Ekstrem Tinggi",
        "Normal"
    )
)</f>
        <v>Normal</v>
      </c>
    </row>
    <row r="353" spans="1:28" x14ac:dyDescent="0.25">
      <c r="A353" t="s">
        <v>31</v>
      </c>
      <c r="B353" s="2">
        <v>45787</v>
      </c>
      <c r="C353" t="s">
        <v>41</v>
      </c>
      <c r="D353" t="s">
        <v>38</v>
      </c>
      <c r="E353">
        <v>0.9</v>
      </c>
      <c r="F353">
        <v>49</v>
      </c>
      <c r="G353">
        <v>404</v>
      </c>
      <c r="H353">
        <v>323</v>
      </c>
      <c r="I353">
        <v>0</v>
      </c>
      <c r="J353" t="s">
        <v>40</v>
      </c>
      <c r="K353">
        <v>0</v>
      </c>
      <c r="L353" t="s">
        <v>40</v>
      </c>
      <c r="M353">
        <v>11</v>
      </c>
      <c r="N353">
        <v>4</v>
      </c>
      <c r="O353">
        <v>6</v>
      </c>
      <c r="P353">
        <v>5</v>
      </c>
      <c r="Q353">
        <v>2</v>
      </c>
      <c r="R353">
        <v>0</v>
      </c>
      <c r="AA353" t="str">
        <f>IF(E353 &lt; _xlfn.PERCENTILE.INC($E$2:$E$761,0),
    "Ekstrem Rendah",
    IF(E353 &gt; _xlfn.PERCENTILE.INC($E$2:$E$761,1),
        "Ekstrem Tinggi",
        "Normal"
    )
)</f>
        <v>Normal</v>
      </c>
      <c r="AB353" t="str">
        <f>IF(F353 &lt; _xlfn.PERCENTILE.INC($F$2:$F$761,0.001),
    "Ekstrem Rendah",
    IF(F353 &gt; _xlfn.PERCENTILE.INC($F$2:$F$761,0.999),
        "Ekstrem Tinggi",
        "Normal"
    )
)</f>
        <v>Normal</v>
      </c>
    </row>
    <row r="354" spans="1:28" x14ac:dyDescent="0.25">
      <c r="A354" t="s">
        <v>31</v>
      </c>
      <c r="B354" s="2">
        <v>45787</v>
      </c>
      <c r="C354" t="s">
        <v>41</v>
      </c>
      <c r="D354" t="s">
        <v>47</v>
      </c>
      <c r="E354">
        <v>0.1</v>
      </c>
      <c r="F354">
        <v>28</v>
      </c>
      <c r="G354">
        <v>279</v>
      </c>
      <c r="H354">
        <v>208</v>
      </c>
      <c r="I354">
        <v>0</v>
      </c>
      <c r="J354" t="s">
        <v>36</v>
      </c>
      <c r="K354">
        <v>0</v>
      </c>
      <c r="L354" t="s">
        <v>36</v>
      </c>
      <c r="M354">
        <v>2</v>
      </c>
      <c r="N354">
        <v>0</v>
      </c>
      <c r="O354">
        <v>9</v>
      </c>
      <c r="P354">
        <v>1</v>
      </c>
      <c r="Q354">
        <v>2</v>
      </c>
      <c r="R354">
        <v>0</v>
      </c>
      <c r="AA354" t="str">
        <f>IF(E354 &lt; _xlfn.PERCENTILE.INC($E$2:$E$761,0),
    "Ekstrem Rendah",
    IF(E354 &gt; _xlfn.PERCENTILE.INC($E$2:$E$761,1),
        "Ekstrem Tinggi",
        "Normal"
    )
)</f>
        <v>Normal</v>
      </c>
      <c r="AB354" t="str">
        <f>IF(F354 &lt; _xlfn.PERCENTILE.INC($F$2:$F$761,0.001),
    "Ekstrem Rendah",
    IF(F354 &gt; _xlfn.PERCENTILE.INC($F$2:$F$761,0.999),
        "Ekstrem Tinggi",
        "Normal"
    )
)</f>
        <v>Normal</v>
      </c>
    </row>
    <row r="355" spans="1:28" x14ac:dyDescent="0.25">
      <c r="A355" t="s">
        <v>31</v>
      </c>
      <c r="B355" s="2">
        <v>45787</v>
      </c>
      <c r="C355" t="s">
        <v>41</v>
      </c>
      <c r="D355" t="s">
        <v>43</v>
      </c>
      <c r="E355">
        <v>0.9</v>
      </c>
      <c r="F355">
        <v>56</v>
      </c>
      <c r="G355">
        <v>580</v>
      </c>
      <c r="H355">
        <v>488</v>
      </c>
      <c r="I355">
        <v>0</v>
      </c>
      <c r="J355" t="s">
        <v>40</v>
      </c>
      <c r="K355">
        <v>0</v>
      </c>
      <c r="L355" t="s">
        <v>40</v>
      </c>
      <c r="M355">
        <v>10</v>
      </c>
      <c r="N355">
        <v>3</v>
      </c>
      <c r="O355">
        <v>8</v>
      </c>
      <c r="P355">
        <v>7</v>
      </c>
      <c r="Q355">
        <v>1</v>
      </c>
      <c r="R355">
        <v>0</v>
      </c>
      <c r="AA355" t="str">
        <f>IF(E355 &lt; _xlfn.PERCENTILE.INC($E$2:$E$761,0),
    "Ekstrem Rendah",
    IF(E355 &gt; _xlfn.PERCENTILE.INC($E$2:$E$761,1),
        "Ekstrem Tinggi",
        "Normal"
    )
)</f>
        <v>Normal</v>
      </c>
      <c r="AB355" t="str">
        <f>IF(F355 &lt; _xlfn.PERCENTILE.INC($F$2:$F$761,0.001),
    "Ekstrem Rendah",
    IF(F355 &gt; _xlfn.PERCENTILE.INC($F$2:$F$761,0.999),
        "Ekstrem Tinggi",
        "Normal"
    )
)</f>
        <v>Normal</v>
      </c>
    </row>
    <row r="356" spans="1:28" x14ac:dyDescent="0.25">
      <c r="A356" t="s">
        <v>31</v>
      </c>
      <c r="B356" s="2">
        <v>45787</v>
      </c>
      <c r="C356" t="s">
        <v>50</v>
      </c>
      <c r="D356" t="s">
        <v>49</v>
      </c>
      <c r="E356">
        <v>0.8</v>
      </c>
      <c r="F356">
        <v>66</v>
      </c>
      <c r="G356">
        <v>541</v>
      </c>
      <c r="H356">
        <v>444</v>
      </c>
      <c r="I356">
        <v>0</v>
      </c>
      <c r="J356" t="s">
        <v>40</v>
      </c>
      <c r="K356">
        <v>0</v>
      </c>
      <c r="L356" t="s">
        <v>40</v>
      </c>
      <c r="M356">
        <v>10</v>
      </c>
      <c r="N356">
        <v>4</v>
      </c>
      <c r="O356">
        <v>19</v>
      </c>
      <c r="P356">
        <v>10</v>
      </c>
      <c r="Q356">
        <v>4</v>
      </c>
      <c r="R356">
        <v>0</v>
      </c>
      <c r="AA356" t="str">
        <f>IF(E356 &lt; _xlfn.PERCENTILE.INC($E$2:$E$761,0),
    "Ekstrem Rendah",
    IF(E356 &gt; _xlfn.PERCENTILE.INC($E$2:$E$761,1),
        "Ekstrem Tinggi",
        "Normal"
    )
)</f>
        <v>Normal</v>
      </c>
      <c r="AB356" t="str">
        <f>IF(F356 &lt; _xlfn.PERCENTILE.INC($F$2:$F$761,0.001),
    "Ekstrem Rendah",
    IF(F356 &gt; _xlfn.PERCENTILE.INC($F$2:$F$761,0.999),
        "Ekstrem Tinggi",
        "Normal"
    )
)</f>
        <v>Normal</v>
      </c>
    </row>
    <row r="357" spans="1:28" x14ac:dyDescent="0.25">
      <c r="A357" t="s">
        <v>31</v>
      </c>
      <c r="B357" s="2">
        <v>45788</v>
      </c>
      <c r="C357" t="s">
        <v>69</v>
      </c>
      <c r="D357" t="s">
        <v>46</v>
      </c>
      <c r="E357">
        <v>1.6</v>
      </c>
      <c r="F357">
        <v>45</v>
      </c>
      <c r="G357">
        <v>447</v>
      </c>
      <c r="H357">
        <v>375</v>
      </c>
      <c r="I357">
        <v>2</v>
      </c>
      <c r="J357" t="s">
        <v>35</v>
      </c>
      <c r="K357">
        <v>1</v>
      </c>
      <c r="L357" t="s">
        <v>35</v>
      </c>
      <c r="M357">
        <v>15</v>
      </c>
      <c r="N357">
        <v>6</v>
      </c>
      <c r="O357">
        <v>9</v>
      </c>
      <c r="P357">
        <v>2</v>
      </c>
      <c r="Q357">
        <v>4</v>
      </c>
      <c r="R357">
        <v>0</v>
      </c>
      <c r="AA357" t="str">
        <f>IF(E357 &lt; _xlfn.PERCENTILE.INC($E$2:$E$761,0),
    "Ekstrem Rendah",
    IF(E357 &gt; _xlfn.PERCENTILE.INC($E$2:$E$761,1),
        "Ekstrem Tinggi",
        "Normal"
    )
)</f>
        <v>Normal</v>
      </c>
      <c r="AB357" t="str">
        <f>IF(F357 &lt; _xlfn.PERCENTILE.INC($F$2:$F$761,0.001),
    "Ekstrem Rendah",
    IF(F357 &gt; _xlfn.PERCENTILE.INC($F$2:$F$761,0.999),
        "Ekstrem Tinggi",
        "Normal"
    )
)</f>
        <v>Normal</v>
      </c>
    </row>
    <row r="358" spans="1:28" x14ac:dyDescent="0.25">
      <c r="A358" t="s">
        <v>31</v>
      </c>
      <c r="B358" s="2">
        <v>45788</v>
      </c>
      <c r="C358" t="s">
        <v>70</v>
      </c>
      <c r="D358" t="s">
        <v>33</v>
      </c>
      <c r="E358">
        <v>2.1</v>
      </c>
      <c r="F358">
        <v>52</v>
      </c>
      <c r="G358">
        <v>553</v>
      </c>
      <c r="H358">
        <v>481</v>
      </c>
      <c r="I358">
        <v>0</v>
      </c>
      <c r="J358" t="s">
        <v>40</v>
      </c>
      <c r="K358">
        <v>0</v>
      </c>
      <c r="L358" t="s">
        <v>40</v>
      </c>
      <c r="M358">
        <v>20</v>
      </c>
      <c r="N358">
        <v>5</v>
      </c>
      <c r="O358">
        <v>3</v>
      </c>
      <c r="P358">
        <v>8</v>
      </c>
      <c r="Q358">
        <v>0</v>
      </c>
      <c r="R358">
        <v>0</v>
      </c>
      <c r="AA358" t="str">
        <f>IF(E358 &lt; _xlfn.PERCENTILE.INC($E$2:$E$761,0),
    "Ekstrem Rendah",
    IF(E358 &gt; _xlfn.PERCENTILE.INC($E$2:$E$761,1),
        "Ekstrem Tinggi",
        "Normal"
    )
)</f>
        <v>Normal</v>
      </c>
      <c r="AB358" t="str">
        <f>IF(F358 &lt; _xlfn.PERCENTILE.INC($F$2:$F$761,0.001),
    "Ekstrem Rendah",
    IF(F358 &gt; _xlfn.PERCENTILE.INC($F$2:$F$761,0.999),
        "Ekstrem Tinggi",
        "Normal"
    )
)</f>
        <v>Normal</v>
      </c>
    </row>
    <row r="359" spans="1:28" x14ac:dyDescent="0.25">
      <c r="A359" t="s">
        <v>31</v>
      </c>
      <c r="B359" s="2">
        <v>45788</v>
      </c>
      <c r="C359" t="s">
        <v>70</v>
      </c>
      <c r="D359" t="s">
        <v>48</v>
      </c>
      <c r="E359">
        <v>1.3</v>
      </c>
      <c r="F359">
        <v>55</v>
      </c>
      <c r="G359">
        <v>478</v>
      </c>
      <c r="H359">
        <v>389</v>
      </c>
      <c r="I359">
        <v>2</v>
      </c>
      <c r="J359" t="s">
        <v>36</v>
      </c>
      <c r="K359">
        <v>1</v>
      </c>
      <c r="L359" t="s">
        <v>36</v>
      </c>
      <c r="M359">
        <v>15</v>
      </c>
      <c r="N359">
        <v>4</v>
      </c>
      <c r="O359">
        <v>11</v>
      </c>
      <c r="P359">
        <v>4</v>
      </c>
      <c r="Q359">
        <v>3</v>
      </c>
      <c r="R359">
        <v>0</v>
      </c>
      <c r="AA359" t="str">
        <f>IF(E359 &lt; _xlfn.PERCENTILE.INC($E$2:$E$761,0),
    "Ekstrem Rendah",
    IF(E359 &gt; _xlfn.PERCENTILE.INC($E$2:$E$761,1),
        "Ekstrem Tinggi",
        "Normal"
    )
)</f>
        <v>Normal</v>
      </c>
      <c r="AB359" t="str">
        <f>IF(F359 &lt; _xlfn.PERCENTILE.INC($F$2:$F$761,0.001),
    "Ekstrem Rendah",
    IF(F359 &gt; _xlfn.PERCENTILE.INC($F$2:$F$761,0.999),
        "Ekstrem Tinggi",
        "Normal"
    )
)</f>
        <v>Normal</v>
      </c>
    </row>
    <row r="360" spans="1:28" x14ac:dyDescent="0.25">
      <c r="A360" t="s">
        <v>31</v>
      </c>
      <c r="B360" s="2">
        <v>45788</v>
      </c>
      <c r="C360" t="s">
        <v>70</v>
      </c>
      <c r="D360" t="s">
        <v>60</v>
      </c>
      <c r="E360">
        <v>0.7</v>
      </c>
      <c r="F360">
        <v>48</v>
      </c>
      <c r="G360">
        <v>412</v>
      </c>
      <c r="H360">
        <v>313</v>
      </c>
      <c r="I360">
        <v>0</v>
      </c>
      <c r="J360" t="s">
        <v>40</v>
      </c>
      <c r="K360">
        <v>0</v>
      </c>
      <c r="L360" t="s">
        <v>40</v>
      </c>
      <c r="M360">
        <v>8</v>
      </c>
      <c r="N360">
        <v>1</v>
      </c>
      <c r="O360">
        <v>12</v>
      </c>
      <c r="P360">
        <v>4</v>
      </c>
      <c r="Q360">
        <v>1</v>
      </c>
      <c r="R360">
        <v>0</v>
      </c>
      <c r="AA360" t="str">
        <f>IF(E360 &lt; _xlfn.PERCENTILE.INC($E$2:$E$761,0),
    "Ekstrem Rendah",
    IF(E360 &gt; _xlfn.PERCENTILE.INC($E$2:$E$761,1),
        "Ekstrem Tinggi",
        "Normal"
    )
)</f>
        <v>Normal</v>
      </c>
      <c r="AB360" t="str">
        <f>IF(F360 &lt; _xlfn.PERCENTILE.INC($F$2:$F$761,0.001),
    "Ekstrem Rendah",
    IF(F360 &gt; _xlfn.PERCENTILE.INC($F$2:$F$761,0.999),
        "Ekstrem Tinggi",
        "Normal"
    )
)</f>
        <v>Normal</v>
      </c>
    </row>
    <row r="361" spans="1:28" x14ac:dyDescent="0.25">
      <c r="A361" t="s">
        <v>31</v>
      </c>
      <c r="B361" s="2">
        <v>45788</v>
      </c>
      <c r="C361" t="s">
        <v>56</v>
      </c>
      <c r="D361" t="s">
        <v>39</v>
      </c>
      <c r="E361">
        <v>2.4</v>
      </c>
      <c r="F361">
        <v>45</v>
      </c>
      <c r="G361">
        <v>390</v>
      </c>
      <c r="H361">
        <v>313</v>
      </c>
      <c r="I361">
        <v>2</v>
      </c>
      <c r="J361" t="s">
        <v>36</v>
      </c>
      <c r="K361">
        <v>2</v>
      </c>
      <c r="L361" t="s">
        <v>35</v>
      </c>
      <c r="M361">
        <v>14</v>
      </c>
      <c r="N361">
        <v>5</v>
      </c>
      <c r="O361">
        <v>13</v>
      </c>
      <c r="P361">
        <v>3</v>
      </c>
      <c r="Q361">
        <v>1</v>
      </c>
      <c r="R361">
        <v>0</v>
      </c>
      <c r="AA361" t="str">
        <f>IF(E361 &lt; _xlfn.PERCENTILE.INC($E$2:$E$761,0),
    "Ekstrem Rendah",
    IF(E361 &gt; _xlfn.PERCENTILE.INC($E$2:$E$761,1),
        "Ekstrem Tinggi",
        "Normal"
    )
)</f>
        <v>Normal</v>
      </c>
      <c r="AB361" t="str">
        <f>IF(F361 &lt; _xlfn.PERCENTILE.INC($F$2:$F$761,0.001),
    "Ekstrem Rendah",
    IF(F361 &gt; _xlfn.PERCENTILE.INC($F$2:$F$761,0.999),
        "Ekstrem Tinggi",
        "Normal"
    )
)</f>
        <v>Normal</v>
      </c>
    </row>
    <row r="362" spans="1:28" x14ac:dyDescent="0.25">
      <c r="A362" t="s">
        <v>31</v>
      </c>
      <c r="B362" s="2">
        <v>45793</v>
      </c>
      <c r="C362" t="s">
        <v>63</v>
      </c>
      <c r="D362" t="s">
        <v>52</v>
      </c>
      <c r="E362">
        <v>1.4</v>
      </c>
      <c r="F362">
        <v>67</v>
      </c>
      <c r="G362">
        <v>626</v>
      </c>
      <c r="H362">
        <v>542</v>
      </c>
      <c r="I362">
        <v>2</v>
      </c>
      <c r="J362" t="s">
        <v>35</v>
      </c>
      <c r="K362">
        <v>0</v>
      </c>
      <c r="L362" t="s">
        <v>36</v>
      </c>
      <c r="M362">
        <v>18</v>
      </c>
      <c r="N362">
        <v>7</v>
      </c>
      <c r="O362">
        <v>5</v>
      </c>
      <c r="P362">
        <v>9</v>
      </c>
      <c r="Q362">
        <v>1</v>
      </c>
      <c r="R362">
        <v>0</v>
      </c>
      <c r="AA362" t="str">
        <f>IF(E362 &lt; _xlfn.PERCENTILE.INC($E$2:$E$761,0),
    "Ekstrem Rendah",
    IF(E362 &gt; _xlfn.PERCENTILE.INC($E$2:$E$761,1),
        "Ekstrem Tinggi",
        "Normal"
    )
)</f>
        <v>Normal</v>
      </c>
      <c r="AB362" t="str">
        <f>IF(F362 &lt; _xlfn.PERCENTILE.INC($F$2:$F$761,0.001),
    "Ekstrem Rendah",
    IF(F362 &gt; _xlfn.PERCENTILE.INC($F$2:$F$761,0.999),
        "Ekstrem Tinggi",
        "Normal"
    )
)</f>
        <v>Normal</v>
      </c>
    </row>
    <row r="363" spans="1:28" x14ac:dyDescent="0.25">
      <c r="A363" t="s">
        <v>31</v>
      </c>
      <c r="B363" s="2">
        <v>45793</v>
      </c>
      <c r="C363" t="s">
        <v>64</v>
      </c>
      <c r="D363" t="s">
        <v>57</v>
      </c>
      <c r="E363">
        <v>0.8</v>
      </c>
      <c r="F363">
        <v>47</v>
      </c>
      <c r="G363">
        <v>441</v>
      </c>
      <c r="H363">
        <v>346</v>
      </c>
      <c r="I363">
        <v>1</v>
      </c>
      <c r="J363" t="s">
        <v>35</v>
      </c>
      <c r="K363">
        <v>0</v>
      </c>
      <c r="L363" t="s">
        <v>36</v>
      </c>
      <c r="M363">
        <v>11</v>
      </c>
      <c r="N363">
        <v>3</v>
      </c>
      <c r="O363">
        <v>10</v>
      </c>
      <c r="P363">
        <v>7</v>
      </c>
      <c r="Q363">
        <v>1</v>
      </c>
      <c r="R363">
        <v>0</v>
      </c>
      <c r="AA363" t="str">
        <f>IF(E363 &lt; _xlfn.PERCENTILE.INC($E$2:$E$761,0),
    "Ekstrem Rendah",
    IF(E363 &gt; _xlfn.PERCENTILE.INC($E$2:$E$761,1),
        "Ekstrem Tinggi",
        "Normal"
    )
)</f>
        <v>Normal</v>
      </c>
      <c r="AB363" t="str">
        <f>IF(F363 &lt; _xlfn.PERCENTILE.INC($F$2:$F$761,0.001),
    "Ekstrem Rendah",
    IF(F363 &gt; _xlfn.PERCENTILE.INC($F$2:$F$761,0.999),
        "Ekstrem Tinggi",
        "Normal"
    )
)</f>
        <v>Normal</v>
      </c>
    </row>
    <row r="364" spans="1:28" x14ac:dyDescent="0.25">
      <c r="A364" t="s">
        <v>31</v>
      </c>
      <c r="B364" s="2">
        <v>45795</v>
      </c>
      <c r="C364" t="s">
        <v>69</v>
      </c>
      <c r="D364" t="s">
        <v>44</v>
      </c>
      <c r="E364">
        <v>2.7</v>
      </c>
      <c r="F364">
        <v>50</v>
      </c>
      <c r="G364">
        <v>541</v>
      </c>
      <c r="H364">
        <v>458</v>
      </c>
      <c r="I364">
        <v>2</v>
      </c>
      <c r="J364" t="s">
        <v>35</v>
      </c>
      <c r="K364">
        <v>2</v>
      </c>
      <c r="L364" t="s">
        <v>35</v>
      </c>
      <c r="M364">
        <v>13</v>
      </c>
      <c r="N364">
        <v>5</v>
      </c>
      <c r="O364">
        <v>6</v>
      </c>
      <c r="P364">
        <v>4</v>
      </c>
      <c r="Q364">
        <v>1</v>
      </c>
      <c r="R364">
        <v>0</v>
      </c>
      <c r="AA364" t="str">
        <f>IF(E364 &lt; _xlfn.PERCENTILE.INC($E$2:$E$761,0),
    "Ekstrem Rendah",
    IF(E364 &gt; _xlfn.PERCENTILE.INC($E$2:$E$761,1),
        "Ekstrem Tinggi",
        "Normal"
    )
)</f>
        <v>Normal</v>
      </c>
      <c r="AB364" t="str">
        <f>IF(F364 &lt; _xlfn.PERCENTILE.INC($F$2:$F$761,0.001),
    "Ekstrem Rendah",
    IF(F364 &gt; _xlfn.PERCENTILE.INC($F$2:$F$761,0.999),
        "Ekstrem Tinggi",
        "Normal"
    )
)</f>
        <v>Normal</v>
      </c>
    </row>
    <row r="365" spans="1:28" x14ac:dyDescent="0.25">
      <c r="A365" t="s">
        <v>31</v>
      </c>
      <c r="B365" s="2">
        <v>45795</v>
      </c>
      <c r="C365" t="s">
        <v>70</v>
      </c>
      <c r="D365" t="s">
        <v>51</v>
      </c>
      <c r="E365">
        <v>1.1000000000000001</v>
      </c>
      <c r="F365">
        <v>60</v>
      </c>
      <c r="G365">
        <v>554</v>
      </c>
      <c r="H365">
        <v>465</v>
      </c>
      <c r="I365">
        <v>1</v>
      </c>
      <c r="J365" t="s">
        <v>40</v>
      </c>
      <c r="K365">
        <v>0</v>
      </c>
      <c r="L365" t="s">
        <v>40</v>
      </c>
      <c r="M365">
        <v>16</v>
      </c>
      <c r="N365">
        <v>5</v>
      </c>
      <c r="O365">
        <v>14</v>
      </c>
      <c r="P365">
        <v>8</v>
      </c>
      <c r="Q365">
        <v>6</v>
      </c>
      <c r="R365">
        <v>0</v>
      </c>
      <c r="AA365" t="str">
        <f>IF(E365 &lt; _xlfn.PERCENTILE.INC($E$2:$E$761,0),
    "Ekstrem Rendah",
    IF(E365 &gt; _xlfn.PERCENTILE.INC($E$2:$E$761,1),
        "Ekstrem Tinggi",
        "Normal"
    )
)</f>
        <v>Normal</v>
      </c>
      <c r="AB365" t="str">
        <f>IF(F365 &lt; _xlfn.PERCENTILE.INC($F$2:$F$761,0.001),
    "Ekstrem Rendah",
    IF(F365 &gt; _xlfn.PERCENTILE.INC($F$2:$F$761,0.999),
        "Ekstrem Tinggi",
        "Normal"
    )
)</f>
        <v>Normal</v>
      </c>
    </row>
    <row r="366" spans="1:28" x14ac:dyDescent="0.25">
      <c r="A366" t="s">
        <v>31</v>
      </c>
      <c r="B366" s="2">
        <v>45795</v>
      </c>
      <c r="C366" t="s">
        <v>41</v>
      </c>
      <c r="D366" t="s">
        <v>54</v>
      </c>
      <c r="E366">
        <v>2.5</v>
      </c>
      <c r="F366">
        <v>51</v>
      </c>
      <c r="G366">
        <v>416</v>
      </c>
      <c r="H366">
        <v>313</v>
      </c>
      <c r="I366">
        <v>2</v>
      </c>
      <c r="J366" t="s">
        <v>40</v>
      </c>
      <c r="K366">
        <v>2</v>
      </c>
      <c r="L366" t="s">
        <v>35</v>
      </c>
      <c r="M366">
        <v>11</v>
      </c>
      <c r="N366">
        <v>6</v>
      </c>
      <c r="O366">
        <v>12</v>
      </c>
      <c r="P366">
        <v>5</v>
      </c>
      <c r="Q366">
        <v>4</v>
      </c>
      <c r="R366">
        <v>0</v>
      </c>
      <c r="AA366" t="str">
        <f>IF(E366 &lt; _xlfn.PERCENTILE.INC($E$2:$E$761,0),
    "Ekstrem Rendah",
    IF(E366 &gt; _xlfn.PERCENTILE.INC($E$2:$E$761,1),
        "Ekstrem Tinggi",
        "Normal"
    )
)</f>
        <v>Normal</v>
      </c>
      <c r="AB366" t="str">
        <f>IF(F366 &lt; _xlfn.PERCENTILE.INC($F$2:$F$761,0.001),
    "Ekstrem Rendah",
    IF(F366 &gt; _xlfn.PERCENTILE.INC($F$2:$F$761,0.999),
        "Ekstrem Tinggi",
        "Normal"
    )
)</f>
        <v>Normal</v>
      </c>
    </row>
    <row r="367" spans="1:28" x14ac:dyDescent="0.25">
      <c r="A367" t="s">
        <v>31</v>
      </c>
      <c r="B367" s="2">
        <v>45795</v>
      </c>
      <c r="C367" t="s">
        <v>41</v>
      </c>
      <c r="D367" t="s">
        <v>59</v>
      </c>
      <c r="E367">
        <v>0.8</v>
      </c>
      <c r="F367">
        <v>50</v>
      </c>
      <c r="G367">
        <v>486</v>
      </c>
      <c r="H367">
        <v>403</v>
      </c>
      <c r="I367">
        <v>2</v>
      </c>
      <c r="J367" t="s">
        <v>35</v>
      </c>
      <c r="K367">
        <v>1</v>
      </c>
      <c r="L367" t="s">
        <v>35</v>
      </c>
      <c r="M367">
        <v>9</v>
      </c>
      <c r="N367">
        <v>3</v>
      </c>
      <c r="O367">
        <v>15</v>
      </c>
      <c r="P367">
        <v>2</v>
      </c>
      <c r="Q367">
        <v>1</v>
      </c>
      <c r="R367">
        <v>0</v>
      </c>
      <c r="AA367" t="str">
        <f>IF(E367 &lt; _xlfn.PERCENTILE.INC($E$2:$E$761,0),
    "Ekstrem Rendah",
    IF(E367 &gt; _xlfn.PERCENTILE.INC($E$2:$E$761,1),
        "Ekstrem Tinggi",
        "Normal"
    )
)</f>
        <v>Normal</v>
      </c>
      <c r="AB367" t="str">
        <f>IF(F367 &lt; _xlfn.PERCENTILE.INC($F$2:$F$761,0.001),
    "Ekstrem Rendah",
    IF(F367 &gt; _xlfn.PERCENTILE.INC($F$2:$F$761,0.999),
        "Ekstrem Tinggi",
        "Normal"
    )
)</f>
        <v>Normal</v>
      </c>
    </row>
    <row r="368" spans="1:28" x14ac:dyDescent="0.25">
      <c r="A368" t="s">
        <v>31</v>
      </c>
      <c r="B368" s="2">
        <v>45795</v>
      </c>
      <c r="C368" t="s">
        <v>56</v>
      </c>
      <c r="D368" t="s">
        <v>42</v>
      </c>
      <c r="E368">
        <v>0.6</v>
      </c>
      <c r="F368">
        <v>51</v>
      </c>
      <c r="G368">
        <v>447</v>
      </c>
      <c r="H368">
        <v>363</v>
      </c>
      <c r="I368">
        <v>1</v>
      </c>
      <c r="J368" t="s">
        <v>35</v>
      </c>
      <c r="K368">
        <v>0</v>
      </c>
      <c r="L368" t="s">
        <v>36</v>
      </c>
      <c r="M368">
        <v>12</v>
      </c>
      <c r="N368">
        <v>4</v>
      </c>
      <c r="O368">
        <v>9</v>
      </c>
      <c r="P368">
        <v>10</v>
      </c>
      <c r="Q368">
        <v>3</v>
      </c>
      <c r="R368">
        <v>0</v>
      </c>
      <c r="AA368" t="str">
        <f>IF(E368 &lt; _xlfn.PERCENTILE.INC($E$2:$E$761,0),
    "Ekstrem Rendah",
    IF(E368 &gt; _xlfn.PERCENTILE.INC($E$2:$E$761,1),
        "Ekstrem Tinggi",
        "Normal"
    )
)</f>
        <v>Normal</v>
      </c>
      <c r="AB368" t="str">
        <f>IF(F368 &lt; _xlfn.PERCENTILE.INC($F$2:$F$761,0.001),
    "Ekstrem Rendah",
    IF(F368 &gt; _xlfn.PERCENTILE.INC($F$2:$F$761,0.999),
        "Ekstrem Tinggi",
        "Normal"
    )
)</f>
        <v>Normal</v>
      </c>
    </row>
    <row r="369" spans="1:28" x14ac:dyDescent="0.25">
      <c r="A369" t="s">
        <v>31</v>
      </c>
      <c r="B369" s="2">
        <v>45796</v>
      </c>
      <c r="C369" t="s">
        <v>32</v>
      </c>
      <c r="D369" t="s">
        <v>45</v>
      </c>
      <c r="E369">
        <v>2.2000000000000002</v>
      </c>
      <c r="F369">
        <v>49</v>
      </c>
      <c r="G369">
        <v>489</v>
      </c>
      <c r="H369">
        <v>410</v>
      </c>
      <c r="I369">
        <v>3</v>
      </c>
      <c r="J369" t="s">
        <v>35</v>
      </c>
      <c r="K369">
        <v>1</v>
      </c>
      <c r="L369" t="s">
        <v>40</v>
      </c>
      <c r="M369">
        <v>25</v>
      </c>
      <c r="N369">
        <v>12</v>
      </c>
      <c r="O369">
        <v>9</v>
      </c>
      <c r="P369">
        <v>3</v>
      </c>
      <c r="Q369">
        <v>1</v>
      </c>
      <c r="R369">
        <v>0</v>
      </c>
      <c r="AA369" t="str">
        <f>IF(E369 &lt; _xlfn.PERCENTILE.INC($E$2:$E$761,0),
    "Ekstrem Rendah",
    IF(E369 &gt; _xlfn.PERCENTILE.INC($E$2:$E$761,1),
        "Ekstrem Tinggi",
        "Normal"
    )
)</f>
        <v>Normal</v>
      </c>
      <c r="AB369" t="str">
        <f>IF(F369 &lt; _xlfn.PERCENTILE.INC($F$2:$F$761,0.001),
    "Ekstrem Rendah",
    IF(F369 &gt; _xlfn.PERCENTILE.INC($F$2:$F$761,0.999),
        "Ekstrem Tinggi",
        "Normal"
    )
)</f>
        <v>Normal</v>
      </c>
    </row>
    <row r="370" spans="1:28" x14ac:dyDescent="0.25">
      <c r="A370" t="s">
        <v>31</v>
      </c>
      <c r="B370" s="2">
        <v>45797</v>
      </c>
      <c r="C370" t="s">
        <v>32</v>
      </c>
      <c r="D370" t="s">
        <v>55</v>
      </c>
      <c r="E370">
        <v>1.7</v>
      </c>
      <c r="F370">
        <v>31</v>
      </c>
      <c r="G370">
        <v>307</v>
      </c>
      <c r="H370">
        <v>227</v>
      </c>
      <c r="I370">
        <v>4</v>
      </c>
      <c r="J370" t="s">
        <v>35</v>
      </c>
      <c r="K370">
        <v>2</v>
      </c>
      <c r="L370" t="s">
        <v>35</v>
      </c>
      <c r="M370">
        <v>14</v>
      </c>
      <c r="N370">
        <v>10</v>
      </c>
      <c r="O370">
        <v>14</v>
      </c>
      <c r="P370">
        <v>0</v>
      </c>
      <c r="Q370">
        <v>1</v>
      </c>
      <c r="R370">
        <v>0</v>
      </c>
      <c r="AA370" t="str">
        <f>IF(E370 &lt; _xlfn.PERCENTILE.INC($E$2:$E$761,0),
    "Ekstrem Rendah",
    IF(E370 &gt; _xlfn.PERCENTILE.INC($E$2:$E$761,1),
        "Ekstrem Tinggi",
        "Normal"
    )
)</f>
        <v>Normal</v>
      </c>
      <c r="AB370" t="str">
        <f>IF(F370 &lt; _xlfn.PERCENTILE.INC($F$2:$F$761,0.001),
    "Ekstrem Rendah",
    IF(F370 &gt; _xlfn.PERCENTILE.INC($F$2:$F$761,0.999),
        "Ekstrem Tinggi",
        "Normal"
    )
)</f>
        <v>Normal</v>
      </c>
    </row>
    <row r="371" spans="1:28" x14ac:dyDescent="0.25">
      <c r="A371" t="s">
        <v>31</v>
      </c>
      <c r="B371" s="2">
        <v>45797</v>
      </c>
      <c r="C371" t="s">
        <v>32</v>
      </c>
      <c r="D371" t="s">
        <v>58</v>
      </c>
      <c r="E371">
        <v>1.5</v>
      </c>
      <c r="F371">
        <v>57</v>
      </c>
      <c r="G371">
        <v>640</v>
      </c>
      <c r="H371">
        <v>571</v>
      </c>
      <c r="I371">
        <v>3</v>
      </c>
      <c r="J371" t="s">
        <v>35</v>
      </c>
      <c r="K371">
        <v>2</v>
      </c>
      <c r="L371" t="s">
        <v>35</v>
      </c>
      <c r="M371">
        <v>12</v>
      </c>
      <c r="N371">
        <v>5</v>
      </c>
      <c r="O371">
        <v>7</v>
      </c>
      <c r="P371">
        <v>3</v>
      </c>
      <c r="Q371">
        <v>1</v>
      </c>
      <c r="R371">
        <v>1</v>
      </c>
      <c r="AA371" t="str">
        <f>IF(E371 &lt; _xlfn.PERCENTILE.INC($E$2:$E$761,0),
    "Ekstrem Rendah",
    IF(E371 &gt; _xlfn.PERCENTILE.INC($E$2:$E$761,1),
        "Ekstrem Tinggi",
        "Normal"
    )
)</f>
        <v>Normal</v>
      </c>
      <c r="AB371" t="str">
        <f>IF(F371 &lt; _xlfn.PERCENTILE.INC($F$2:$F$761,0.001),
    "Ekstrem Rendah",
    IF(F371 &gt; _xlfn.PERCENTILE.INC($F$2:$F$761,0.999),
        "Ekstrem Tinggi",
        "Normal"
    )
)</f>
        <v>Normal</v>
      </c>
    </row>
    <row r="372" spans="1:28" x14ac:dyDescent="0.25">
      <c r="A372" t="s">
        <v>31</v>
      </c>
      <c r="B372" s="2">
        <v>45802</v>
      </c>
      <c r="C372" t="s">
        <v>62</v>
      </c>
      <c r="D372" t="s">
        <v>49</v>
      </c>
      <c r="E372">
        <v>1.6</v>
      </c>
      <c r="F372">
        <v>63</v>
      </c>
      <c r="G372">
        <v>547</v>
      </c>
      <c r="H372">
        <v>440</v>
      </c>
      <c r="I372">
        <v>2</v>
      </c>
      <c r="J372" t="s">
        <v>35</v>
      </c>
      <c r="K372">
        <v>0</v>
      </c>
      <c r="L372" t="s">
        <v>36</v>
      </c>
      <c r="M372">
        <v>20</v>
      </c>
      <c r="N372">
        <v>7</v>
      </c>
      <c r="O372">
        <v>19</v>
      </c>
      <c r="P372">
        <v>6</v>
      </c>
      <c r="Q372">
        <v>0</v>
      </c>
      <c r="R372">
        <v>0</v>
      </c>
      <c r="AA372" t="str">
        <f>IF(E372 &lt; _xlfn.PERCENTILE.INC($E$2:$E$761,0),
    "Ekstrem Rendah",
    IF(E372 &gt; _xlfn.PERCENTILE.INC($E$2:$E$761,1),
        "Ekstrem Tinggi",
        "Normal"
    )
)</f>
        <v>Normal</v>
      </c>
      <c r="AB372" t="str">
        <f>IF(F372 &lt; _xlfn.PERCENTILE.INC($F$2:$F$761,0.001),
    "Ekstrem Rendah",
    IF(F372 &gt; _xlfn.PERCENTILE.INC($F$2:$F$761,0.999),
        "Ekstrem Tinggi",
        "Normal"
    )
)</f>
        <v>Normal</v>
      </c>
    </row>
    <row r="373" spans="1:28" x14ac:dyDescent="0.25">
      <c r="A373" t="s">
        <v>31</v>
      </c>
      <c r="B373" s="2">
        <v>45802</v>
      </c>
      <c r="C373" t="s">
        <v>62</v>
      </c>
      <c r="D373" t="s">
        <v>34</v>
      </c>
      <c r="E373">
        <v>1.3</v>
      </c>
      <c r="F373">
        <v>47</v>
      </c>
      <c r="G373">
        <v>477</v>
      </c>
      <c r="H373">
        <v>399</v>
      </c>
      <c r="I373">
        <v>0</v>
      </c>
      <c r="J373" t="s">
        <v>40</v>
      </c>
      <c r="K373">
        <v>0</v>
      </c>
      <c r="L373" t="s">
        <v>40</v>
      </c>
      <c r="M373">
        <v>13</v>
      </c>
      <c r="N373">
        <v>3</v>
      </c>
      <c r="O373">
        <v>11</v>
      </c>
      <c r="P373">
        <v>1</v>
      </c>
      <c r="Q373">
        <v>0</v>
      </c>
      <c r="R373">
        <v>0</v>
      </c>
      <c r="AA373" t="str">
        <f>IF(E373 &lt; _xlfn.PERCENTILE.INC($E$2:$E$761,0),
    "Ekstrem Rendah",
    IF(E373 &gt; _xlfn.PERCENTILE.INC($E$2:$E$761,1),
        "Ekstrem Tinggi",
        "Normal"
    )
)</f>
        <v>Normal</v>
      </c>
      <c r="AB373" t="str">
        <f>IF(F373 &lt; _xlfn.PERCENTILE.INC($F$2:$F$761,0.001),
    "Ekstrem Rendah",
    IF(F373 &gt; _xlfn.PERCENTILE.INC($F$2:$F$761,0.999),
        "Ekstrem Tinggi",
        "Normal"
    )
)</f>
        <v>Normal</v>
      </c>
    </row>
    <row r="374" spans="1:28" x14ac:dyDescent="0.25">
      <c r="A374" t="s">
        <v>31</v>
      </c>
      <c r="B374" s="2">
        <v>45802</v>
      </c>
      <c r="C374" t="s">
        <v>62</v>
      </c>
      <c r="D374" t="s">
        <v>38</v>
      </c>
      <c r="E374">
        <v>0.7</v>
      </c>
      <c r="F374">
        <v>42</v>
      </c>
      <c r="G374">
        <v>464</v>
      </c>
      <c r="H374">
        <v>374</v>
      </c>
      <c r="I374">
        <v>1</v>
      </c>
      <c r="J374" t="s">
        <v>40</v>
      </c>
      <c r="K374">
        <v>0</v>
      </c>
      <c r="L374" t="s">
        <v>40</v>
      </c>
      <c r="M374">
        <v>14</v>
      </c>
      <c r="N374">
        <v>4</v>
      </c>
      <c r="O374">
        <v>10</v>
      </c>
      <c r="P374">
        <v>4</v>
      </c>
      <c r="Q374">
        <v>1</v>
      </c>
      <c r="R374">
        <v>0</v>
      </c>
      <c r="AA374" t="str">
        <f>IF(E374 &lt; _xlfn.PERCENTILE.INC($E$2:$E$761,0),
    "Ekstrem Rendah",
    IF(E374 &gt; _xlfn.PERCENTILE.INC($E$2:$E$761,1),
        "Ekstrem Tinggi",
        "Normal"
    )
)</f>
        <v>Normal</v>
      </c>
      <c r="AB374" t="str">
        <f>IF(F374 &lt; _xlfn.PERCENTILE.INC($F$2:$F$761,0.001),
    "Ekstrem Rendah",
    IF(F374 &gt; _xlfn.PERCENTILE.INC($F$2:$F$761,0.999),
        "Ekstrem Tinggi",
        "Normal"
    )
)</f>
        <v>Normal</v>
      </c>
    </row>
    <row r="375" spans="1:28" x14ac:dyDescent="0.25">
      <c r="A375" t="s">
        <v>31</v>
      </c>
      <c r="B375" s="2">
        <v>45802</v>
      </c>
      <c r="C375" t="s">
        <v>62</v>
      </c>
      <c r="D375" t="s">
        <v>39</v>
      </c>
      <c r="E375">
        <v>2.1</v>
      </c>
      <c r="F375">
        <v>69</v>
      </c>
      <c r="G375">
        <v>695</v>
      </c>
      <c r="H375">
        <v>580</v>
      </c>
      <c r="I375">
        <v>1</v>
      </c>
      <c r="J375" t="s">
        <v>36</v>
      </c>
      <c r="K375">
        <v>0</v>
      </c>
      <c r="L375" t="s">
        <v>40</v>
      </c>
      <c r="M375">
        <v>14</v>
      </c>
      <c r="N375">
        <v>3</v>
      </c>
      <c r="O375">
        <v>7</v>
      </c>
      <c r="P375">
        <v>11</v>
      </c>
      <c r="Q375">
        <v>1</v>
      </c>
      <c r="R375">
        <v>1</v>
      </c>
      <c r="AA375" t="str">
        <f>IF(E375 &lt; _xlfn.PERCENTILE.INC($E$2:$E$761,0),
    "Ekstrem Rendah",
    IF(E375 &gt; _xlfn.PERCENTILE.INC($E$2:$E$761,1),
        "Ekstrem Tinggi",
        "Normal"
    )
)</f>
        <v>Normal</v>
      </c>
      <c r="AB375" t="str">
        <f>IF(F375 &lt; _xlfn.PERCENTILE.INC($F$2:$F$761,0.001),
    "Ekstrem Rendah",
    IF(F375 &gt; _xlfn.PERCENTILE.INC($F$2:$F$761,0.999),
        "Ekstrem Tinggi",
        "Normal"
    )
)</f>
        <v>Normal</v>
      </c>
    </row>
    <row r="376" spans="1:28" x14ac:dyDescent="0.25">
      <c r="A376" t="s">
        <v>31</v>
      </c>
      <c r="B376" s="2">
        <v>45802</v>
      </c>
      <c r="C376" t="s">
        <v>62</v>
      </c>
      <c r="D376" t="s">
        <v>33</v>
      </c>
      <c r="E376">
        <v>2.9</v>
      </c>
      <c r="F376">
        <v>67</v>
      </c>
      <c r="G376">
        <v>644</v>
      </c>
      <c r="H376">
        <v>555</v>
      </c>
      <c r="I376">
        <v>2</v>
      </c>
      <c r="J376" t="s">
        <v>35</v>
      </c>
      <c r="K376">
        <v>0</v>
      </c>
      <c r="L376" t="s">
        <v>36</v>
      </c>
      <c r="M376">
        <v>25</v>
      </c>
      <c r="N376">
        <v>10</v>
      </c>
      <c r="O376">
        <v>10</v>
      </c>
      <c r="P376">
        <v>4</v>
      </c>
      <c r="Q376">
        <v>2</v>
      </c>
      <c r="R376">
        <v>0</v>
      </c>
      <c r="AA376" t="str">
        <f>IF(E376 &lt; _xlfn.PERCENTILE.INC($E$2:$E$761,0),
    "Ekstrem Rendah",
    IF(E376 &gt; _xlfn.PERCENTILE.INC($E$2:$E$761,1),
        "Ekstrem Tinggi",
        "Normal"
    )
)</f>
        <v>Normal</v>
      </c>
      <c r="AB376" t="str">
        <f>IF(F376 &lt; _xlfn.PERCENTILE.INC($F$2:$F$761,0.001),
    "Ekstrem Rendah",
    IF(F376 &gt; _xlfn.PERCENTILE.INC($F$2:$F$761,0.999),
        "Ekstrem Tinggi",
        "Normal"
    )
)</f>
        <v>Normal</v>
      </c>
    </row>
    <row r="377" spans="1:28" x14ac:dyDescent="0.25">
      <c r="A377" t="s">
        <v>31</v>
      </c>
      <c r="B377" s="2">
        <v>45802</v>
      </c>
      <c r="C377" t="s">
        <v>62</v>
      </c>
      <c r="D377" t="s">
        <v>46</v>
      </c>
      <c r="E377">
        <v>1.2</v>
      </c>
      <c r="F377">
        <v>65</v>
      </c>
      <c r="G377">
        <v>590</v>
      </c>
      <c r="H377">
        <v>501</v>
      </c>
      <c r="I377">
        <v>0</v>
      </c>
      <c r="J377" t="s">
        <v>40</v>
      </c>
      <c r="K377">
        <v>0</v>
      </c>
      <c r="L377" t="s">
        <v>36</v>
      </c>
      <c r="M377">
        <v>17</v>
      </c>
      <c r="N377">
        <v>6</v>
      </c>
      <c r="O377">
        <v>12</v>
      </c>
      <c r="P377">
        <v>12</v>
      </c>
      <c r="Q377">
        <v>1</v>
      </c>
      <c r="R377">
        <v>0</v>
      </c>
      <c r="AA377" t="str">
        <f>IF(E377 &lt; _xlfn.PERCENTILE.INC($E$2:$E$761,0),
    "Ekstrem Rendah",
    IF(E377 &gt; _xlfn.PERCENTILE.INC($E$2:$E$761,1),
        "Ekstrem Tinggi",
        "Normal"
    )
)</f>
        <v>Normal</v>
      </c>
      <c r="AB377" t="str">
        <f>IF(F377 &lt; _xlfn.PERCENTILE.INC($F$2:$F$761,0.001),
    "Ekstrem Rendah",
    IF(F377 &gt; _xlfn.PERCENTILE.INC($F$2:$F$761,0.999),
        "Ekstrem Tinggi",
        "Normal"
    )
)</f>
        <v>Normal</v>
      </c>
    </row>
    <row r="378" spans="1:28" x14ac:dyDescent="0.25">
      <c r="A378" t="s">
        <v>31</v>
      </c>
      <c r="B378" s="2">
        <v>45802</v>
      </c>
      <c r="C378" t="s">
        <v>62</v>
      </c>
      <c r="D378" t="s">
        <v>48</v>
      </c>
      <c r="E378">
        <v>1.2</v>
      </c>
      <c r="F378">
        <v>52</v>
      </c>
      <c r="G378">
        <v>487</v>
      </c>
      <c r="H378">
        <v>384</v>
      </c>
      <c r="I378">
        <v>0</v>
      </c>
      <c r="J378" t="s">
        <v>40</v>
      </c>
      <c r="K378">
        <v>0</v>
      </c>
      <c r="L378" t="s">
        <v>36</v>
      </c>
      <c r="M378">
        <v>10</v>
      </c>
      <c r="N378">
        <v>2</v>
      </c>
      <c r="O378">
        <v>10</v>
      </c>
      <c r="P378">
        <v>7</v>
      </c>
      <c r="Q378">
        <v>2</v>
      </c>
      <c r="R378">
        <v>0</v>
      </c>
      <c r="AA378" t="str">
        <f>IF(E378 &lt; _xlfn.PERCENTILE.INC($E$2:$E$761,0),
    "Ekstrem Rendah",
    IF(E378 &gt; _xlfn.PERCENTILE.INC($E$2:$E$761,1),
        "Ekstrem Tinggi",
        "Normal"
    )
)</f>
        <v>Normal</v>
      </c>
      <c r="AB378" t="str">
        <f>IF(F378 &lt; _xlfn.PERCENTILE.INC($F$2:$F$761,0.001),
    "Ekstrem Rendah",
    IF(F378 &gt; _xlfn.PERCENTILE.INC($F$2:$F$761,0.999),
        "Ekstrem Tinggi",
        "Normal"
    )
)</f>
        <v>Normal</v>
      </c>
    </row>
    <row r="379" spans="1:28" x14ac:dyDescent="0.25">
      <c r="A379" t="s">
        <v>31</v>
      </c>
      <c r="B379" s="2">
        <v>45802</v>
      </c>
      <c r="C379" t="s">
        <v>62</v>
      </c>
      <c r="D379" t="s">
        <v>47</v>
      </c>
      <c r="E379">
        <v>0.6</v>
      </c>
      <c r="F379">
        <v>38</v>
      </c>
      <c r="G379">
        <v>363</v>
      </c>
      <c r="H379">
        <v>289</v>
      </c>
      <c r="I379">
        <v>1</v>
      </c>
      <c r="J379" t="s">
        <v>40</v>
      </c>
      <c r="K379">
        <v>0</v>
      </c>
      <c r="L379" t="s">
        <v>40</v>
      </c>
      <c r="M379">
        <v>7</v>
      </c>
      <c r="N379">
        <v>2</v>
      </c>
      <c r="O379">
        <v>7</v>
      </c>
      <c r="P379">
        <v>5</v>
      </c>
      <c r="Q379">
        <v>0</v>
      </c>
      <c r="R379">
        <v>0</v>
      </c>
      <c r="AA379" t="str">
        <f>IF(E379 &lt; _xlfn.PERCENTILE.INC($E$2:$E$761,0),
    "Ekstrem Rendah",
    IF(E379 &gt; _xlfn.PERCENTILE.INC($E$2:$E$761,1),
        "Ekstrem Tinggi",
        "Normal"
    )
)</f>
        <v>Normal</v>
      </c>
      <c r="AB379" t="str">
        <f>IF(F379 &lt; _xlfn.PERCENTILE.INC($F$2:$F$761,0.001),
    "Ekstrem Rendah",
    IF(F379 &gt; _xlfn.PERCENTILE.INC($F$2:$F$761,0.999),
        "Ekstrem Tinggi",
        "Normal"
    )
)</f>
        <v>Normal</v>
      </c>
    </row>
    <row r="380" spans="1:28" x14ac:dyDescent="0.25">
      <c r="A380" t="s">
        <v>31</v>
      </c>
      <c r="B380" s="2">
        <v>45802</v>
      </c>
      <c r="C380" t="s">
        <v>62</v>
      </c>
      <c r="D380" t="s">
        <v>60</v>
      </c>
      <c r="E380">
        <v>2</v>
      </c>
      <c r="F380">
        <v>34</v>
      </c>
      <c r="G380">
        <v>301</v>
      </c>
      <c r="H380">
        <v>229</v>
      </c>
      <c r="I380">
        <v>1</v>
      </c>
      <c r="J380" t="s">
        <v>40</v>
      </c>
      <c r="K380">
        <v>1</v>
      </c>
      <c r="L380" t="s">
        <v>35</v>
      </c>
      <c r="M380">
        <v>4</v>
      </c>
      <c r="N380">
        <v>2</v>
      </c>
      <c r="O380">
        <v>13</v>
      </c>
      <c r="P380">
        <v>2</v>
      </c>
      <c r="Q380">
        <v>3</v>
      </c>
      <c r="R380">
        <v>0</v>
      </c>
      <c r="AA380" t="str">
        <f>IF(E380 &lt; _xlfn.PERCENTILE.INC($E$2:$E$761,0),
    "Ekstrem Rendah",
    IF(E380 &gt; _xlfn.PERCENTILE.INC($E$2:$E$761,1),
        "Ekstrem Tinggi",
        "Normal"
    )
)</f>
        <v>Normal</v>
      </c>
      <c r="AB380" t="str">
        <f>IF(F380 &lt; _xlfn.PERCENTILE.INC($F$2:$F$761,0.001),
    "Ekstrem Rendah",
    IF(F380 &gt; _xlfn.PERCENTILE.INC($F$2:$F$761,0.999),
        "Ekstrem Tinggi",
        "Normal"
    )
)</f>
        <v>Normal</v>
      </c>
    </row>
    <row r="381" spans="1:28" x14ac:dyDescent="0.25">
      <c r="A381" t="s">
        <v>31</v>
      </c>
      <c r="B381" s="2">
        <v>45802</v>
      </c>
      <c r="C381" t="s">
        <v>62</v>
      </c>
      <c r="D381" t="s">
        <v>43</v>
      </c>
      <c r="E381">
        <v>1</v>
      </c>
      <c r="F381">
        <v>49</v>
      </c>
      <c r="G381">
        <v>471</v>
      </c>
      <c r="H381">
        <v>374</v>
      </c>
      <c r="I381">
        <v>1</v>
      </c>
      <c r="J381" t="s">
        <v>36</v>
      </c>
      <c r="K381">
        <v>0</v>
      </c>
      <c r="L381" t="s">
        <v>40</v>
      </c>
      <c r="M381">
        <v>18</v>
      </c>
      <c r="N381">
        <v>6</v>
      </c>
      <c r="O381">
        <v>7</v>
      </c>
      <c r="P381">
        <v>8</v>
      </c>
      <c r="Q381">
        <v>2</v>
      </c>
      <c r="R381">
        <v>0</v>
      </c>
      <c r="AA381" t="str">
        <f>IF(E381 &lt; _xlfn.PERCENTILE.INC($E$2:$E$761,0),
    "Ekstrem Rendah",
    IF(E381 &gt; _xlfn.PERCENTILE.INC($E$2:$E$761,1),
        "Ekstrem Tinggi",
        "Normal"
    )
)</f>
        <v>Normal</v>
      </c>
      <c r="AB381" t="str">
        <f>IF(F381 &lt; _xlfn.PERCENTILE.INC($F$2:$F$761,0.001),
    "Ekstrem Rendah",
    IF(F381 &gt; _xlfn.PERCENTILE.INC($F$2:$F$761,0.999),
        "Ekstrem Tinggi",
        "Normal"
    )
)</f>
        <v>Normal</v>
      </c>
    </row>
    <row r="382" spans="1:28" x14ac:dyDescent="0.25">
      <c r="D382" t="s">
        <v>34</v>
      </c>
      <c r="E382">
        <v>0.4</v>
      </c>
      <c r="F382">
        <v>45</v>
      </c>
      <c r="G382">
        <v>424</v>
      </c>
      <c r="H382">
        <v>329</v>
      </c>
      <c r="I382">
        <v>0</v>
      </c>
      <c r="J382" t="s">
        <v>35</v>
      </c>
      <c r="K382">
        <v>0</v>
      </c>
      <c r="L382" t="s">
        <v>36</v>
      </c>
      <c r="M382">
        <v>10</v>
      </c>
      <c r="N382">
        <v>2</v>
      </c>
      <c r="O382">
        <v>10</v>
      </c>
      <c r="P382">
        <v>8</v>
      </c>
      <c r="Q382">
        <v>3</v>
      </c>
      <c r="R382">
        <v>0</v>
      </c>
      <c r="AA382" t="str">
        <f>IF(E382 &lt; _xlfn.PERCENTILE.INC($E$2:$E$761,0),
    "Ekstrem Rendah",
    IF(E382 &gt; _xlfn.PERCENTILE.INC($E$2:$E$761,1),
        "Ekstrem Tinggi",
        "Normal"
    )
)</f>
        <v>Normal</v>
      </c>
      <c r="AB382" t="str">
        <f>IF(F382 &lt; _xlfn.PERCENTILE.INC($F$2:$F$761,0.001),
    "Ekstrem Rendah",
    IF(F382 &gt; _xlfn.PERCENTILE.INC($F$2:$F$761,0.999),
        "Ekstrem Tinggi",
        "Normal"
    )
)</f>
        <v>Normal</v>
      </c>
    </row>
    <row r="383" spans="1:28" x14ac:dyDescent="0.25">
      <c r="D383" t="s">
        <v>39</v>
      </c>
      <c r="E383">
        <v>2.6</v>
      </c>
      <c r="F383">
        <v>62</v>
      </c>
      <c r="G383">
        <v>620</v>
      </c>
      <c r="H383">
        <v>520</v>
      </c>
      <c r="I383">
        <v>2</v>
      </c>
      <c r="J383" t="s">
        <v>40</v>
      </c>
      <c r="K383">
        <v>0</v>
      </c>
      <c r="L383" t="s">
        <v>36</v>
      </c>
      <c r="M383">
        <v>18</v>
      </c>
      <c r="N383">
        <v>5</v>
      </c>
      <c r="O383">
        <v>18</v>
      </c>
      <c r="P383">
        <v>10</v>
      </c>
      <c r="Q383">
        <v>1</v>
      </c>
      <c r="R383">
        <v>0</v>
      </c>
      <c r="AA383" t="str">
        <f>IF(E383 &lt; _xlfn.PERCENTILE.INC($E$2:$E$761,0),
    "Ekstrem Rendah",
    IF(E383 &gt; _xlfn.PERCENTILE.INC($E$2:$E$761,1),
        "Ekstrem Tinggi",
        "Normal"
    )
)</f>
        <v>Normal</v>
      </c>
      <c r="AB383" t="str">
        <f>IF(F383 &lt; _xlfn.PERCENTILE.INC($F$2:$F$761,0.001),
    "Ekstrem Rendah",
    IF(F383 &gt; _xlfn.PERCENTILE.INC($F$2:$F$761,0.999),
        "Ekstrem Tinggi",
        "Normal"
    )
)</f>
        <v>Normal</v>
      </c>
    </row>
    <row r="384" spans="1:28" x14ac:dyDescent="0.25">
      <c r="D384" t="s">
        <v>43</v>
      </c>
      <c r="E384">
        <v>0.5</v>
      </c>
      <c r="F384">
        <v>47</v>
      </c>
      <c r="G384">
        <v>406</v>
      </c>
      <c r="H384">
        <v>324</v>
      </c>
      <c r="I384">
        <v>0</v>
      </c>
      <c r="J384" t="s">
        <v>35</v>
      </c>
      <c r="K384">
        <v>0</v>
      </c>
      <c r="L384" t="s">
        <v>35</v>
      </c>
      <c r="M384">
        <v>9</v>
      </c>
      <c r="N384">
        <v>3</v>
      </c>
      <c r="O384">
        <v>14</v>
      </c>
      <c r="P384">
        <v>2</v>
      </c>
      <c r="Q384">
        <v>2</v>
      </c>
      <c r="R384">
        <v>0</v>
      </c>
      <c r="AA384" t="str">
        <f>IF(E384 &lt; _xlfn.PERCENTILE.INC($E$2:$E$761,0),
    "Ekstrem Rendah",
    IF(E384 &gt; _xlfn.PERCENTILE.INC($E$2:$E$761,1),
        "Ekstrem Tinggi",
        "Normal"
    )
)</f>
        <v>Normal</v>
      </c>
      <c r="AB384" t="str">
        <f>IF(F384 &lt; _xlfn.PERCENTILE.INC($F$2:$F$761,0.001),
    "Ekstrem Rendah",
    IF(F384 &gt; _xlfn.PERCENTILE.INC($F$2:$F$761,0.999),
        "Ekstrem Tinggi",
        "Normal"
    )
)</f>
        <v>Normal</v>
      </c>
    </row>
    <row r="385" spans="4:28" x14ac:dyDescent="0.25">
      <c r="D385" t="s">
        <v>45</v>
      </c>
      <c r="E385">
        <v>1.4</v>
      </c>
      <c r="F385">
        <v>60</v>
      </c>
      <c r="G385">
        <v>605</v>
      </c>
      <c r="H385">
        <v>510</v>
      </c>
      <c r="I385">
        <v>3</v>
      </c>
      <c r="J385" t="s">
        <v>40</v>
      </c>
      <c r="K385">
        <v>1</v>
      </c>
      <c r="L385" t="s">
        <v>40</v>
      </c>
      <c r="M385">
        <v>10</v>
      </c>
      <c r="N385">
        <v>5</v>
      </c>
      <c r="O385">
        <v>8</v>
      </c>
      <c r="P385">
        <v>5</v>
      </c>
      <c r="Q385">
        <v>1</v>
      </c>
      <c r="R385">
        <v>0</v>
      </c>
      <c r="AA385" t="str">
        <f>IF(E385 &lt; _xlfn.PERCENTILE.INC($E$2:$E$761,0),
    "Ekstrem Rendah",
    IF(E385 &gt; _xlfn.PERCENTILE.INC($E$2:$E$761,1),
        "Ekstrem Tinggi",
        "Normal"
    )
)</f>
        <v>Normal</v>
      </c>
      <c r="AB385" t="str">
        <f>IF(F385 &lt; _xlfn.PERCENTILE.INC($F$2:$F$761,0.001),
    "Ekstrem Rendah",
    IF(F385 &gt; _xlfn.PERCENTILE.INC($F$2:$F$761,0.999),
        "Ekstrem Tinggi",
        "Normal"
    )
)</f>
        <v>Normal</v>
      </c>
    </row>
    <row r="386" spans="4:28" x14ac:dyDescent="0.25">
      <c r="D386" t="s">
        <v>47</v>
      </c>
      <c r="E386">
        <v>1.8</v>
      </c>
      <c r="F386">
        <v>77</v>
      </c>
      <c r="G386">
        <v>702</v>
      </c>
      <c r="H386">
        <v>604</v>
      </c>
      <c r="I386">
        <v>0</v>
      </c>
      <c r="J386" t="s">
        <v>35</v>
      </c>
      <c r="K386">
        <v>0</v>
      </c>
      <c r="L386" t="s">
        <v>35</v>
      </c>
      <c r="M386">
        <v>19</v>
      </c>
      <c r="N386">
        <v>4</v>
      </c>
      <c r="O386">
        <v>16</v>
      </c>
      <c r="P386">
        <v>12</v>
      </c>
      <c r="Q386">
        <v>4</v>
      </c>
      <c r="R386">
        <v>0</v>
      </c>
      <c r="AA386" t="str">
        <f>IF(E386 &lt; _xlfn.PERCENTILE.INC($E$2:$E$761,0),
    "Ekstrem Rendah",
    IF(E386 &gt; _xlfn.PERCENTILE.INC($E$2:$E$761,1),
        "Ekstrem Tinggi",
        "Normal"
    )
)</f>
        <v>Normal</v>
      </c>
      <c r="AB386" t="str">
        <f>IF(F386 &lt; _xlfn.PERCENTILE.INC($F$2:$F$761,0.001),
    "Ekstrem Rendah",
    IF(F386 &gt; _xlfn.PERCENTILE.INC($F$2:$F$761,0.999),
        "Ekstrem Tinggi",
        "Normal"
    )
)</f>
        <v>Normal</v>
      </c>
    </row>
    <row r="387" spans="4:28" x14ac:dyDescent="0.25">
      <c r="D387" t="s">
        <v>49</v>
      </c>
      <c r="E387">
        <v>1.2</v>
      </c>
      <c r="F387">
        <v>47</v>
      </c>
      <c r="G387">
        <v>485</v>
      </c>
      <c r="H387">
        <v>363</v>
      </c>
      <c r="I387">
        <v>1</v>
      </c>
      <c r="J387" t="s">
        <v>36</v>
      </c>
      <c r="K387">
        <v>0</v>
      </c>
      <c r="L387" t="s">
        <v>35</v>
      </c>
      <c r="M387">
        <v>13</v>
      </c>
      <c r="N387">
        <v>4</v>
      </c>
      <c r="O387">
        <v>8</v>
      </c>
      <c r="P387">
        <v>6</v>
      </c>
      <c r="Q387">
        <v>3</v>
      </c>
      <c r="R387">
        <v>0</v>
      </c>
      <c r="AA387" t="str">
        <f>IF(E387 &lt; _xlfn.PERCENTILE.INC($E$2:$E$761,0),
    "Ekstrem Rendah",
    IF(E387 &gt; _xlfn.PERCENTILE.INC($E$2:$E$761,1),
        "Ekstrem Tinggi",
        "Normal"
    )
)</f>
        <v>Normal</v>
      </c>
      <c r="AB387" t="str">
        <f>IF(F387 &lt; _xlfn.PERCENTILE.INC($F$2:$F$761,0.001),
    "Ekstrem Rendah",
    IF(F387 &gt; _xlfn.PERCENTILE.INC($F$2:$F$761,0.999),
        "Ekstrem Tinggi",
        "Normal"
    )
)</f>
        <v>Normal</v>
      </c>
    </row>
    <row r="388" spans="4:28" x14ac:dyDescent="0.25">
      <c r="D388" t="s">
        <v>52</v>
      </c>
      <c r="E388">
        <v>2</v>
      </c>
      <c r="F388">
        <v>48</v>
      </c>
      <c r="G388">
        <v>433</v>
      </c>
      <c r="H388">
        <v>348</v>
      </c>
      <c r="I388">
        <v>2</v>
      </c>
      <c r="J388" t="s">
        <v>40</v>
      </c>
      <c r="K388">
        <v>1</v>
      </c>
      <c r="L388" t="s">
        <v>36</v>
      </c>
      <c r="M388">
        <v>15</v>
      </c>
      <c r="N388">
        <v>3</v>
      </c>
      <c r="O388">
        <v>11</v>
      </c>
      <c r="P388">
        <v>3</v>
      </c>
      <c r="Q388">
        <v>2</v>
      </c>
      <c r="R388">
        <v>0</v>
      </c>
      <c r="AA388" t="str">
        <f>IF(E388 &lt; _xlfn.PERCENTILE.INC($E$2:$E$761,0),
    "Ekstrem Rendah",
    IF(E388 &gt; _xlfn.PERCENTILE.INC($E$2:$E$761,1),
        "Ekstrem Tinggi",
        "Normal"
    )
)</f>
        <v>Normal</v>
      </c>
      <c r="AB388" t="str">
        <f>IF(F388 &lt; _xlfn.PERCENTILE.INC($F$2:$F$761,0.001),
    "Ekstrem Rendah",
    IF(F388 &gt; _xlfn.PERCENTILE.INC($F$2:$F$761,0.999),
        "Ekstrem Tinggi",
        "Normal"
    )
)</f>
        <v>Normal</v>
      </c>
    </row>
    <row r="389" spans="4:28" x14ac:dyDescent="0.25">
      <c r="D389" t="s">
        <v>55</v>
      </c>
      <c r="E389">
        <v>1.2</v>
      </c>
      <c r="F389">
        <v>54</v>
      </c>
      <c r="G389">
        <v>519</v>
      </c>
      <c r="H389">
        <v>410</v>
      </c>
      <c r="I389">
        <v>1</v>
      </c>
      <c r="J389" t="s">
        <v>35</v>
      </c>
      <c r="K389">
        <v>0</v>
      </c>
      <c r="L389" t="s">
        <v>35</v>
      </c>
      <c r="M389">
        <v>14</v>
      </c>
      <c r="N389">
        <v>6</v>
      </c>
      <c r="O389">
        <v>15</v>
      </c>
      <c r="P389">
        <v>7</v>
      </c>
      <c r="Q389">
        <v>5</v>
      </c>
      <c r="R389">
        <v>0</v>
      </c>
      <c r="AA389" t="str">
        <f>IF(E389 &lt; _xlfn.PERCENTILE.INC($E$2:$E$761,0),
    "Ekstrem Rendah",
    IF(E389 &gt; _xlfn.PERCENTILE.INC($E$2:$E$761,1),
        "Ekstrem Tinggi",
        "Normal"
    )
)</f>
        <v>Normal</v>
      </c>
      <c r="AB389" t="str">
        <f>IF(F389 &lt; _xlfn.PERCENTILE.INC($F$2:$F$761,0.001),
    "Ekstrem Rendah",
    IF(F389 &gt; _xlfn.PERCENTILE.INC($F$2:$F$761,0.999),
        "Ekstrem Tinggi",
        "Normal"
    )
)</f>
        <v>Normal</v>
      </c>
    </row>
    <row r="390" spans="4:28" x14ac:dyDescent="0.25">
      <c r="D390" t="s">
        <v>58</v>
      </c>
      <c r="E390">
        <v>0.8</v>
      </c>
      <c r="F390">
        <v>52</v>
      </c>
      <c r="G390">
        <v>570</v>
      </c>
      <c r="H390">
        <v>501</v>
      </c>
      <c r="I390">
        <v>2</v>
      </c>
      <c r="J390" t="s">
        <v>40</v>
      </c>
      <c r="K390">
        <v>1</v>
      </c>
      <c r="L390" t="s">
        <v>40</v>
      </c>
      <c r="M390">
        <v>11</v>
      </c>
      <c r="N390">
        <v>5</v>
      </c>
      <c r="O390">
        <v>9</v>
      </c>
      <c r="P390">
        <v>3</v>
      </c>
      <c r="Q390">
        <v>1</v>
      </c>
      <c r="R390">
        <v>0</v>
      </c>
      <c r="AA390" t="str">
        <f>IF(E390 &lt; _xlfn.PERCENTILE.INC($E$2:$E$761,0),
    "Ekstrem Rendah",
    IF(E390 &gt; _xlfn.PERCENTILE.INC($E$2:$E$761,1),
        "Ekstrem Tinggi",
        "Normal"
    )
)</f>
        <v>Normal</v>
      </c>
      <c r="AB390" t="str">
        <f>IF(F390 &lt; _xlfn.PERCENTILE.INC($F$2:$F$761,0.001),
    "Ekstrem Rendah",
    IF(F390 &gt; _xlfn.PERCENTILE.INC($F$2:$F$761,0.999),
        "Ekstrem Tinggi",
        "Normal"
    )
)</f>
        <v>Normal</v>
      </c>
    </row>
    <row r="391" spans="4:28" x14ac:dyDescent="0.25">
      <c r="D391" t="s">
        <v>60</v>
      </c>
      <c r="E391">
        <v>1.2</v>
      </c>
      <c r="F391">
        <v>70</v>
      </c>
      <c r="G391">
        <v>724</v>
      </c>
      <c r="H391">
        <v>631</v>
      </c>
      <c r="I391">
        <v>1</v>
      </c>
      <c r="J391" t="s">
        <v>36</v>
      </c>
      <c r="K391">
        <v>1</v>
      </c>
      <c r="L391" t="s">
        <v>40</v>
      </c>
      <c r="M391">
        <v>15</v>
      </c>
      <c r="N391">
        <v>7</v>
      </c>
      <c r="O391">
        <v>12</v>
      </c>
      <c r="P391">
        <v>13</v>
      </c>
      <c r="Q391">
        <v>1</v>
      </c>
      <c r="R391">
        <v>0</v>
      </c>
      <c r="AA391" t="str">
        <f>IF(E391 &lt; _xlfn.PERCENTILE.INC($E$2:$E$761,0),
    "Ekstrem Rendah",
    IF(E391 &gt; _xlfn.PERCENTILE.INC($E$2:$E$761,1),
        "Ekstrem Tinggi",
        "Normal"
    )
)</f>
        <v>Normal</v>
      </c>
      <c r="AB391" t="str">
        <f>IF(F391 &lt; _xlfn.PERCENTILE.INC($F$2:$F$761,0.001),
    "Ekstrem Rendah",
    IF(F391 &gt; _xlfn.PERCENTILE.INC($F$2:$F$761,0.999),
        "Ekstrem Tinggi",
        "Normal"
    )
)</f>
        <v>Normal</v>
      </c>
    </row>
    <row r="392" spans="4:28" x14ac:dyDescent="0.25">
      <c r="D392" t="s">
        <v>33</v>
      </c>
      <c r="E392">
        <v>1.4</v>
      </c>
      <c r="F392">
        <v>52</v>
      </c>
      <c r="G392">
        <v>552</v>
      </c>
      <c r="H392">
        <v>470</v>
      </c>
      <c r="I392">
        <v>1</v>
      </c>
      <c r="J392" t="s">
        <v>35</v>
      </c>
      <c r="K392">
        <v>0</v>
      </c>
      <c r="L392" t="s">
        <v>35</v>
      </c>
      <c r="M392">
        <v>11</v>
      </c>
      <c r="N392">
        <v>4</v>
      </c>
      <c r="O392">
        <v>13</v>
      </c>
      <c r="P392">
        <v>4</v>
      </c>
      <c r="Q392">
        <v>2</v>
      </c>
      <c r="R392">
        <v>0</v>
      </c>
      <c r="AA392" t="str">
        <f>IF(E392 &lt; _xlfn.PERCENTILE.INC($E$2:$E$761,0),
    "Ekstrem Rendah",
    IF(E392 &gt; _xlfn.PERCENTILE.INC($E$2:$E$761,1),
        "Ekstrem Tinggi",
        "Normal"
    )
)</f>
        <v>Normal</v>
      </c>
      <c r="AB392" t="str">
        <f>IF(F392 &lt; _xlfn.PERCENTILE.INC($F$2:$F$761,0.001),
    "Ekstrem Rendah",
    IF(F392 &gt; _xlfn.PERCENTILE.INC($F$2:$F$761,0.999),
        "Ekstrem Tinggi",
        "Normal"
    )
)</f>
        <v>Normal</v>
      </c>
    </row>
    <row r="393" spans="4:28" x14ac:dyDescent="0.25">
      <c r="D393" t="s">
        <v>51</v>
      </c>
      <c r="E393">
        <v>1.4</v>
      </c>
      <c r="F393">
        <v>42</v>
      </c>
      <c r="G393">
        <v>425</v>
      </c>
      <c r="H393">
        <v>320</v>
      </c>
      <c r="I393">
        <v>2</v>
      </c>
      <c r="J393" t="s">
        <v>40</v>
      </c>
      <c r="K393">
        <v>0</v>
      </c>
      <c r="L393" t="s">
        <v>36</v>
      </c>
      <c r="M393">
        <v>18</v>
      </c>
      <c r="N393">
        <v>3</v>
      </c>
      <c r="O393">
        <v>17</v>
      </c>
      <c r="P393">
        <v>3</v>
      </c>
      <c r="Q393">
        <v>1</v>
      </c>
      <c r="R393">
        <v>0</v>
      </c>
      <c r="AA393" t="str">
        <f>IF(E393 &lt; _xlfn.PERCENTILE.INC($E$2:$E$761,0),
    "Ekstrem Rendah",
    IF(E393 &gt; _xlfn.PERCENTILE.INC($E$2:$E$761,1),
        "Ekstrem Tinggi",
        "Normal"
    )
)</f>
        <v>Normal</v>
      </c>
      <c r="AB393" t="str">
        <f>IF(F393 &lt; _xlfn.PERCENTILE.INC($F$2:$F$761,0.001),
    "Ekstrem Rendah",
    IF(F393 &gt; _xlfn.PERCENTILE.INC($F$2:$F$761,0.999),
        "Ekstrem Tinggi",
        "Normal"
    )
)</f>
        <v>Normal</v>
      </c>
    </row>
    <row r="394" spans="4:28" x14ac:dyDescent="0.25">
      <c r="D394" t="s">
        <v>59</v>
      </c>
      <c r="E394">
        <v>0.6</v>
      </c>
      <c r="F394">
        <v>46</v>
      </c>
      <c r="G394">
        <v>489</v>
      </c>
      <c r="H394">
        <v>402</v>
      </c>
      <c r="I394">
        <v>1</v>
      </c>
      <c r="J394" t="s">
        <v>35</v>
      </c>
      <c r="K394">
        <v>1</v>
      </c>
      <c r="L394" t="s">
        <v>36</v>
      </c>
      <c r="M394">
        <v>10</v>
      </c>
      <c r="N394">
        <v>4</v>
      </c>
      <c r="O394">
        <v>13</v>
      </c>
      <c r="P394">
        <v>5</v>
      </c>
      <c r="Q394">
        <v>2</v>
      </c>
      <c r="R394">
        <v>0</v>
      </c>
      <c r="AA394" t="str">
        <f>IF(E394 &lt; _xlfn.PERCENTILE.INC($E$2:$E$761,0),
    "Ekstrem Rendah",
    IF(E394 &gt; _xlfn.PERCENTILE.INC($E$2:$E$761,1),
        "Ekstrem Tinggi",
        "Normal"
    )
)</f>
        <v>Normal</v>
      </c>
      <c r="AB394" t="str">
        <f>IF(F394 &lt; _xlfn.PERCENTILE.INC($F$2:$F$761,0.001),
    "Ekstrem Rendah",
    IF(F394 &gt; _xlfn.PERCENTILE.INC($F$2:$F$761,0.999),
        "Ekstrem Tinggi",
        "Normal"
    )
)</f>
        <v>Normal</v>
      </c>
    </row>
    <row r="395" spans="4:28" x14ac:dyDescent="0.25">
      <c r="D395" t="s">
        <v>38</v>
      </c>
      <c r="E395">
        <v>0.3</v>
      </c>
      <c r="F395">
        <v>25</v>
      </c>
      <c r="G395">
        <v>266</v>
      </c>
      <c r="H395">
        <v>211</v>
      </c>
      <c r="I395">
        <v>1</v>
      </c>
      <c r="J395" t="s">
        <v>35</v>
      </c>
      <c r="K395">
        <v>1</v>
      </c>
      <c r="L395" t="s">
        <v>35</v>
      </c>
      <c r="M395">
        <v>1</v>
      </c>
      <c r="N395">
        <v>1</v>
      </c>
      <c r="O395">
        <v>15</v>
      </c>
      <c r="P395">
        <v>1</v>
      </c>
      <c r="Q395">
        <v>3</v>
      </c>
      <c r="R395">
        <v>0</v>
      </c>
      <c r="AA395" t="str">
        <f>IF(E395 &lt; _xlfn.PERCENTILE.INC($E$2:$E$761,0),
    "Ekstrem Rendah",
    IF(E395 &gt; _xlfn.PERCENTILE.INC($E$2:$E$761,1),
        "Ekstrem Tinggi",
        "Normal"
    )
)</f>
        <v>Normal</v>
      </c>
      <c r="AB395" t="str">
        <f>IF(F395 &lt; _xlfn.PERCENTILE.INC($F$2:$F$761,0.001),
    "Ekstrem Rendah",
    IF(F395 &gt; _xlfn.PERCENTILE.INC($F$2:$F$761,0.999),
        "Ekstrem Tinggi",
        "Normal"
    )
)</f>
        <v>Normal</v>
      </c>
    </row>
    <row r="396" spans="4:28" x14ac:dyDescent="0.25">
      <c r="D396" t="s">
        <v>48</v>
      </c>
      <c r="E396">
        <v>2.2000000000000002</v>
      </c>
      <c r="F396">
        <v>36</v>
      </c>
      <c r="G396">
        <v>383</v>
      </c>
      <c r="H396">
        <v>306</v>
      </c>
      <c r="I396">
        <v>1</v>
      </c>
      <c r="J396" t="s">
        <v>40</v>
      </c>
      <c r="K396">
        <v>0</v>
      </c>
      <c r="L396" t="s">
        <v>36</v>
      </c>
      <c r="M396">
        <v>23</v>
      </c>
      <c r="N396">
        <v>8</v>
      </c>
      <c r="O396">
        <v>14</v>
      </c>
      <c r="P396">
        <v>10</v>
      </c>
      <c r="Q396">
        <v>3</v>
      </c>
      <c r="R396">
        <v>0</v>
      </c>
      <c r="AA396" t="str">
        <f>IF(E396 &lt; _xlfn.PERCENTILE.INC($E$2:$E$761,0),
    "Ekstrem Rendah",
    IF(E396 &gt; _xlfn.PERCENTILE.INC($E$2:$E$761,1),
        "Ekstrem Tinggi",
        "Normal"
    )
)</f>
        <v>Normal</v>
      </c>
      <c r="AB396" t="str">
        <f>IF(F396 &lt; _xlfn.PERCENTILE.INC($F$2:$F$761,0.001),
    "Ekstrem Rendah",
    IF(F396 &gt; _xlfn.PERCENTILE.INC($F$2:$F$761,0.999),
        "Ekstrem Tinggi",
        "Normal"
    )
)</f>
        <v>Normal</v>
      </c>
    </row>
    <row r="397" spans="4:28" x14ac:dyDescent="0.25">
      <c r="D397" t="s">
        <v>44</v>
      </c>
      <c r="E397">
        <v>1</v>
      </c>
      <c r="F397">
        <v>30</v>
      </c>
      <c r="G397">
        <v>287</v>
      </c>
      <c r="H397">
        <v>211</v>
      </c>
      <c r="I397">
        <v>0</v>
      </c>
      <c r="J397" t="s">
        <v>35</v>
      </c>
      <c r="K397">
        <v>0</v>
      </c>
      <c r="L397" t="s">
        <v>35</v>
      </c>
      <c r="M397">
        <v>10</v>
      </c>
      <c r="N397">
        <v>1</v>
      </c>
      <c r="O397">
        <v>15</v>
      </c>
      <c r="P397">
        <v>5</v>
      </c>
      <c r="Q397">
        <v>0</v>
      </c>
      <c r="R397">
        <v>0</v>
      </c>
      <c r="AA397" t="str">
        <f>IF(E397 &lt; _xlfn.PERCENTILE.INC($E$2:$E$761,0),
    "Ekstrem Rendah",
    IF(E397 &gt; _xlfn.PERCENTILE.INC($E$2:$E$761,1),
        "Ekstrem Tinggi",
        "Normal"
    )
)</f>
        <v>Normal</v>
      </c>
      <c r="AB397" t="str">
        <f>IF(F397 &lt; _xlfn.PERCENTILE.INC($F$2:$F$761,0.001),
    "Ekstrem Rendah",
    IF(F397 &gt; _xlfn.PERCENTILE.INC($F$2:$F$761,0.999),
        "Ekstrem Tinggi",
        "Normal"
    )
)</f>
        <v>Normal</v>
      </c>
    </row>
    <row r="398" spans="4:28" x14ac:dyDescent="0.25">
      <c r="D398" t="s">
        <v>42</v>
      </c>
      <c r="E398">
        <v>0.9</v>
      </c>
      <c r="F398">
        <v>60</v>
      </c>
      <c r="G398">
        <v>544</v>
      </c>
      <c r="H398">
        <v>483</v>
      </c>
      <c r="I398">
        <v>2</v>
      </c>
      <c r="J398" t="s">
        <v>40</v>
      </c>
      <c r="K398">
        <v>0</v>
      </c>
      <c r="L398" t="s">
        <v>36</v>
      </c>
      <c r="M398">
        <v>9</v>
      </c>
      <c r="N398">
        <v>4</v>
      </c>
      <c r="O398">
        <v>15</v>
      </c>
      <c r="P398">
        <v>1</v>
      </c>
      <c r="Q398">
        <v>3</v>
      </c>
      <c r="R398">
        <v>0</v>
      </c>
      <c r="AA398" t="str">
        <f>IF(E398 &lt; _xlfn.PERCENTILE.INC($E$2:$E$761,0),
    "Ekstrem Rendah",
    IF(E398 &gt; _xlfn.PERCENTILE.INC($E$2:$E$761,1),
        "Ekstrem Tinggi",
        "Normal"
    )
)</f>
        <v>Normal</v>
      </c>
      <c r="AB398" t="str">
        <f>IF(F398 &lt; _xlfn.PERCENTILE.INC($F$2:$F$761,0.001),
    "Ekstrem Rendah",
    IF(F398 &gt; _xlfn.PERCENTILE.INC($F$2:$F$761,0.999),
        "Ekstrem Tinggi",
        "Normal"
    )
)</f>
        <v>Normal</v>
      </c>
    </row>
    <row r="399" spans="4:28" x14ac:dyDescent="0.25">
      <c r="D399" t="s">
        <v>46</v>
      </c>
      <c r="E399">
        <v>1.6</v>
      </c>
      <c r="F399">
        <v>61</v>
      </c>
      <c r="G399">
        <v>552</v>
      </c>
      <c r="H399">
        <v>428</v>
      </c>
      <c r="I399">
        <v>1</v>
      </c>
      <c r="J399" t="s">
        <v>36</v>
      </c>
      <c r="K399">
        <v>0</v>
      </c>
      <c r="L399" t="s">
        <v>35</v>
      </c>
      <c r="M399">
        <v>14</v>
      </c>
      <c r="N399">
        <v>5</v>
      </c>
      <c r="O399">
        <v>8</v>
      </c>
      <c r="P399">
        <v>9</v>
      </c>
      <c r="Q399">
        <v>2</v>
      </c>
      <c r="R399">
        <v>0</v>
      </c>
      <c r="AA399" t="str">
        <f>IF(E399 &lt; _xlfn.PERCENTILE.INC($E$2:$E$761,0),
    "Ekstrem Rendah",
    IF(E399 &gt; _xlfn.PERCENTILE.INC($E$2:$E$761,1),
        "Ekstrem Tinggi",
        "Normal"
    )
)</f>
        <v>Normal</v>
      </c>
      <c r="AB399" t="str">
        <f>IF(F399 &lt; _xlfn.PERCENTILE.INC($F$2:$F$761,0.001),
    "Ekstrem Rendah",
    IF(F399 &gt; _xlfn.PERCENTILE.INC($F$2:$F$761,0.999),
        "Ekstrem Tinggi",
        "Normal"
    )
)</f>
        <v>Normal</v>
      </c>
    </row>
    <row r="400" spans="4:28" x14ac:dyDescent="0.25">
      <c r="D400" t="s">
        <v>57</v>
      </c>
      <c r="E400">
        <v>1.6</v>
      </c>
      <c r="F400">
        <v>60</v>
      </c>
      <c r="G400">
        <v>525</v>
      </c>
      <c r="H400">
        <v>445</v>
      </c>
      <c r="I400">
        <v>6</v>
      </c>
      <c r="J400" t="s">
        <v>40</v>
      </c>
      <c r="K400">
        <v>2</v>
      </c>
      <c r="L400" t="s">
        <v>36</v>
      </c>
      <c r="M400">
        <v>14</v>
      </c>
      <c r="N400">
        <v>8</v>
      </c>
      <c r="O400">
        <v>13</v>
      </c>
      <c r="P400">
        <v>5</v>
      </c>
      <c r="Q400">
        <v>3</v>
      </c>
      <c r="R400">
        <v>0</v>
      </c>
      <c r="AA400" t="str">
        <f>IF(E400 &lt; _xlfn.PERCENTILE.INC($E$2:$E$761,0),
    "Ekstrem Rendah",
    IF(E400 &gt; _xlfn.PERCENTILE.INC($E$2:$E$761,1),
        "Ekstrem Tinggi",
        "Normal"
    )
)</f>
        <v>Normal</v>
      </c>
      <c r="AB400" t="str">
        <f>IF(F400 &lt; _xlfn.PERCENTILE.INC($F$2:$F$761,0.001),
    "Ekstrem Rendah",
    IF(F400 &gt; _xlfn.PERCENTILE.INC($F$2:$F$761,0.999),
        "Ekstrem Tinggi",
        "Normal"
    )
)</f>
        <v>Normal</v>
      </c>
    </row>
    <row r="401" spans="4:28" x14ac:dyDescent="0.25">
      <c r="D401" t="s">
        <v>54</v>
      </c>
      <c r="E401">
        <v>0.5</v>
      </c>
      <c r="F401">
        <v>38</v>
      </c>
      <c r="G401">
        <v>399</v>
      </c>
      <c r="H401">
        <v>322</v>
      </c>
      <c r="I401">
        <v>0</v>
      </c>
      <c r="J401" t="s">
        <v>35</v>
      </c>
      <c r="K401">
        <v>0</v>
      </c>
      <c r="L401" t="s">
        <v>35</v>
      </c>
      <c r="M401">
        <v>8</v>
      </c>
      <c r="N401">
        <v>2</v>
      </c>
      <c r="O401">
        <v>7</v>
      </c>
      <c r="P401">
        <v>4</v>
      </c>
      <c r="Q401">
        <v>3</v>
      </c>
      <c r="R401">
        <v>0</v>
      </c>
      <c r="AA401" t="str">
        <f>IF(E401 &lt; _xlfn.PERCENTILE.INC($E$2:$E$761,0),
    "Ekstrem Rendah",
    IF(E401 &gt; _xlfn.PERCENTILE.INC($E$2:$E$761,1),
        "Ekstrem Tinggi",
        "Normal"
    )
)</f>
        <v>Normal</v>
      </c>
      <c r="AB401" t="str">
        <f>IF(F401 &lt; _xlfn.PERCENTILE.INC($F$2:$F$761,0.001),
    "Ekstrem Rendah",
    IF(F401 &gt; _xlfn.PERCENTILE.INC($F$2:$F$761,0.999),
        "Ekstrem Tinggi",
        "Normal"
    )
)</f>
        <v>Normal</v>
      </c>
    </row>
    <row r="402" spans="4:28" x14ac:dyDescent="0.25">
      <c r="D402" t="s">
        <v>45</v>
      </c>
      <c r="E402">
        <v>1.7</v>
      </c>
      <c r="F402">
        <v>64</v>
      </c>
      <c r="G402">
        <v>518</v>
      </c>
      <c r="H402">
        <v>429</v>
      </c>
      <c r="I402">
        <v>1</v>
      </c>
      <c r="J402" t="s">
        <v>36</v>
      </c>
      <c r="K402">
        <v>0</v>
      </c>
      <c r="L402" t="s">
        <v>35</v>
      </c>
      <c r="M402">
        <v>22</v>
      </c>
      <c r="N402">
        <v>4</v>
      </c>
      <c r="O402">
        <v>7</v>
      </c>
      <c r="P402">
        <v>7</v>
      </c>
      <c r="Q402">
        <v>2</v>
      </c>
      <c r="R402">
        <v>0</v>
      </c>
      <c r="AA402" t="str">
        <f>IF(E402 &lt; _xlfn.PERCENTILE.INC($E$2:$E$761,0),
    "Ekstrem Rendah",
    IF(E402 &gt; _xlfn.PERCENTILE.INC($E$2:$E$761,1),
        "Ekstrem Tinggi",
        "Normal"
    )
)</f>
        <v>Normal</v>
      </c>
      <c r="AB402" t="str">
        <f>IF(F402 &lt; _xlfn.PERCENTILE.INC($F$2:$F$761,0.001),
    "Ekstrem Rendah",
    IF(F402 &gt; _xlfn.PERCENTILE.INC($F$2:$F$761,0.999),
        "Ekstrem Tinggi",
        "Normal"
    )
)</f>
        <v>Normal</v>
      </c>
    </row>
    <row r="403" spans="4:28" x14ac:dyDescent="0.25">
      <c r="D403" t="s">
        <v>47</v>
      </c>
      <c r="E403">
        <v>1.5</v>
      </c>
      <c r="F403">
        <v>63</v>
      </c>
      <c r="G403">
        <v>664</v>
      </c>
      <c r="H403">
        <v>573</v>
      </c>
      <c r="I403">
        <v>1</v>
      </c>
      <c r="J403" t="s">
        <v>35</v>
      </c>
      <c r="K403">
        <v>0</v>
      </c>
      <c r="L403" t="s">
        <v>35</v>
      </c>
      <c r="M403">
        <v>18</v>
      </c>
      <c r="N403">
        <v>6</v>
      </c>
      <c r="O403">
        <v>7</v>
      </c>
      <c r="P403">
        <v>8</v>
      </c>
      <c r="Q403">
        <v>1</v>
      </c>
      <c r="R403">
        <v>0</v>
      </c>
      <c r="AA403" t="str">
        <f>IF(E403 &lt; _xlfn.PERCENTILE.INC($E$2:$E$761,0),
    "Ekstrem Rendah",
    IF(E403 &gt; _xlfn.PERCENTILE.INC($E$2:$E$761,1),
        "Ekstrem Tinggi",
        "Normal"
    )
)</f>
        <v>Normal</v>
      </c>
      <c r="AB403" t="str">
        <f>IF(F403 &lt; _xlfn.PERCENTILE.INC($F$2:$F$761,0.001),
    "Ekstrem Rendah",
    IF(F403 &gt; _xlfn.PERCENTILE.INC($F$2:$F$761,0.999),
        "Ekstrem Tinggi",
        "Normal"
    )
)</f>
        <v>Normal</v>
      </c>
    </row>
    <row r="404" spans="4:28" x14ac:dyDescent="0.25">
      <c r="D404" t="s">
        <v>49</v>
      </c>
      <c r="E404">
        <v>2.4</v>
      </c>
      <c r="F404">
        <v>53</v>
      </c>
      <c r="G404">
        <v>441</v>
      </c>
      <c r="H404">
        <v>327</v>
      </c>
      <c r="I404">
        <v>3</v>
      </c>
      <c r="J404" t="s">
        <v>40</v>
      </c>
      <c r="K404">
        <v>0</v>
      </c>
      <c r="L404" t="s">
        <v>36</v>
      </c>
      <c r="M404">
        <v>17</v>
      </c>
      <c r="N404">
        <v>7</v>
      </c>
      <c r="O404">
        <v>1</v>
      </c>
      <c r="P404">
        <v>4</v>
      </c>
      <c r="Q404">
        <v>1</v>
      </c>
      <c r="R404">
        <v>0</v>
      </c>
      <c r="AA404" t="str">
        <f>IF(E404 &lt; _xlfn.PERCENTILE.INC($E$2:$E$761,0),
    "Ekstrem Rendah",
    IF(E404 &gt; _xlfn.PERCENTILE.INC($E$2:$E$761,1),
        "Ekstrem Tinggi",
        "Normal"
    )
)</f>
        <v>Normal</v>
      </c>
      <c r="AB404" t="str">
        <f>IF(F404 &lt; _xlfn.PERCENTILE.INC($F$2:$F$761,0.001),
    "Ekstrem Rendah",
    IF(F404 &gt; _xlfn.PERCENTILE.INC($F$2:$F$761,0.999),
        "Ekstrem Tinggi",
        "Normal"
    )
)</f>
        <v>Normal</v>
      </c>
    </row>
    <row r="405" spans="4:28" x14ac:dyDescent="0.25">
      <c r="D405" t="s">
        <v>34</v>
      </c>
      <c r="E405">
        <v>0.9</v>
      </c>
      <c r="F405">
        <v>52</v>
      </c>
      <c r="G405">
        <v>469</v>
      </c>
      <c r="H405">
        <v>383</v>
      </c>
      <c r="I405">
        <v>1</v>
      </c>
      <c r="J405" t="s">
        <v>36</v>
      </c>
      <c r="K405">
        <v>1</v>
      </c>
      <c r="L405" t="s">
        <v>36</v>
      </c>
      <c r="M405">
        <v>9</v>
      </c>
      <c r="N405">
        <v>4</v>
      </c>
      <c r="O405">
        <v>15</v>
      </c>
      <c r="P405">
        <v>6</v>
      </c>
      <c r="Q405">
        <v>3</v>
      </c>
      <c r="R405">
        <v>0</v>
      </c>
      <c r="AA405" t="str">
        <f>IF(E405 &lt; _xlfn.PERCENTILE.INC($E$2:$E$761,0),
    "Ekstrem Rendah",
    IF(E405 &gt; _xlfn.PERCENTILE.INC($E$2:$E$761,1),
        "Ekstrem Tinggi",
        "Normal"
    )
)</f>
        <v>Normal</v>
      </c>
      <c r="AB405" t="str">
        <f>IF(F405 &lt; _xlfn.PERCENTILE.INC($F$2:$F$761,0.001),
    "Ekstrem Rendah",
    IF(F405 &gt; _xlfn.PERCENTILE.INC($F$2:$F$761,0.999),
        "Ekstrem Tinggi",
        "Normal"
    )
)</f>
        <v>Normal</v>
      </c>
    </row>
    <row r="406" spans="4:28" x14ac:dyDescent="0.25">
      <c r="D406" t="s">
        <v>52</v>
      </c>
      <c r="E406">
        <v>1.4</v>
      </c>
      <c r="F406">
        <v>43</v>
      </c>
      <c r="G406">
        <v>411</v>
      </c>
      <c r="H406">
        <v>333</v>
      </c>
      <c r="I406">
        <v>2</v>
      </c>
      <c r="J406" t="s">
        <v>40</v>
      </c>
      <c r="K406">
        <v>1</v>
      </c>
      <c r="L406" t="s">
        <v>40</v>
      </c>
      <c r="M406">
        <v>10</v>
      </c>
      <c r="N406">
        <v>5</v>
      </c>
      <c r="O406">
        <v>21</v>
      </c>
      <c r="P406">
        <v>4</v>
      </c>
      <c r="Q406">
        <v>5</v>
      </c>
      <c r="R406">
        <v>0</v>
      </c>
      <c r="AA406" t="str">
        <f>IF(E406 &lt; _xlfn.PERCENTILE.INC($E$2:$E$761,0),
    "Ekstrem Rendah",
    IF(E406 &gt; _xlfn.PERCENTILE.INC($E$2:$E$761,1),
        "Ekstrem Tinggi",
        "Normal"
    )
)</f>
        <v>Normal</v>
      </c>
      <c r="AB406" t="str">
        <f>IF(F406 &lt; _xlfn.PERCENTILE.INC($F$2:$F$761,0.001),
    "Ekstrem Rendah",
    IF(F406 &gt; _xlfn.PERCENTILE.INC($F$2:$F$761,0.999),
        "Ekstrem Tinggi",
        "Normal"
    )
)</f>
        <v>Normal</v>
      </c>
    </row>
    <row r="407" spans="4:28" x14ac:dyDescent="0.25">
      <c r="D407" t="s">
        <v>43</v>
      </c>
      <c r="E407">
        <v>0.7</v>
      </c>
      <c r="F407">
        <v>48</v>
      </c>
      <c r="G407">
        <v>383</v>
      </c>
      <c r="H407">
        <v>292</v>
      </c>
      <c r="I407">
        <v>1</v>
      </c>
      <c r="J407" t="s">
        <v>36</v>
      </c>
      <c r="K407">
        <v>1</v>
      </c>
      <c r="L407" t="s">
        <v>36</v>
      </c>
      <c r="M407">
        <v>11</v>
      </c>
      <c r="N407">
        <v>3</v>
      </c>
      <c r="O407">
        <v>18</v>
      </c>
      <c r="P407">
        <v>3</v>
      </c>
      <c r="Q407">
        <v>4</v>
      </c>
      <c r="R407">
        <v>0</v>
      </c>
      <c r="AA407" t="str">
        <f>IF(E407 &lt; _xlfn.PERCENTILE.INC($E$2:$E$761,0),
    "Ekstrem Rendah",
    IF(E407 &gt; _xlfn.PERCENTILE.INC($E$2:$E$761,1),
        "Ekstrem Tinggi",
        "Normal"
    )
)</f>
        <v>Normal</v>
      </c>
      <c r="AB407" t="str">
        <f>IF(F407 &lt; _xlfn.PERCENTILE.INC($F$2:$F$761,0.001),
    "Ekstrem Rendah",
    IF(F407 &gt; _xlfn.PERCENTILE.INC($F$2:$F$761,0.999),
        "Ekstrem Tinggi",
        "Normal"
    )
)</f>
        <v>Normal</v>
      </c>
    </row>
    <row r="408" spans="4:28" x14ac:dyDescent="0.25">
      <c r="D408" t="s">
        <v>58</v>
      </c>
      <c r="E408">
        <v>3</v>
      </c>
      <c r="F408">
        <v>67</v>
      </c>
      <c r="G408">
        <v>762</v>
      </c>
      <c r="H408">
        <v>691</v>
      </c>
      <c r="I408">
        <v>3</v>
      </c>
      <c r="J408" t="s">
        <v>40</v>
      </c>
      <c r="K408">
        <v>2</v>
      </c>
      <c r="L408" t="s">
        <v>40</v>
      </c>
      <c r="M408">
        <v>23</v>
      </c>
      <c r="N408">
        <v>8</v>
      </c>
      <c r="O408">
        <v>3</v>
      </c>
      <c r="P408">
        <v>11</v>
      </c>
      <c r="Q408">
        <v>2</v>
      </c>
      <c r="R408">
        <v>0</v>
      </c>
      <c r="AA408" t="str">
        <f>IF(E408 &lt; _xlfn.PERCENTILE.INC($E$2:$E$761,0),
    "Ekstrem Rendah",
    IF(E408 &gt; _xlfn.PERCENTILE.INC($E$2:$E$761,1),
        "Ekstrem Tinggi",
        "Normal"
    )
)</f>
        <v>Normal</v>
      </c>
      <c r="AB408" t="str">
        <f>IF(F408 &lt; _xlfn.PERCENTILE.INC($F$2:$F$761,0.001),
    "Ekstrem Rendah",
    IF(F408 &gt; _xlfn.PERCENTILE.INC($F$2:$F$761,0.999),
        "Ekstrem Tinggi",
        "Normal"
    )
)</f>
        <v>Normal</v>
      </c>
    </row>
    <row r="409" spans="4:28" x14ac:dyDescent="0.25">
      <c r="D409" t="s">
        <v>55</v>
      </c>
      <c r="E409">
        <v>0.5</v>
      </c>
      <c r="F409">
        <v>38</v>
      </c>
      <c r="G409">
        <v>382</v>
      </c>
      <c r="H409">
        <v>300</v>
      </c>
      <c r="I409">
        <v>1</v>
      </c>
      <c r="J409" t="s">
        <v>36</v>
      </c>
      <c r="K409">
        <v>0</v>
      </c>
      <c r="L409" t="s">
        <v>35</v>
      </c>
      <c r="M409">
        <v>9</v>
      </c>
      <c r="N409">
        <v>3</v>
      </c>
      <c r="O409">
        <v>13</v>
      </c>
      <c r="P409">
        <v>5</v>
      </c>
      <c r="Q409">
        <v>2</v>
      </c>
      <c r="R409">
        <v>0</v>
      </c>
      <c r="AA409" t="str">
        <f>IF(E409 &lt; _xlfn.PERCENTILE.INC($E$2:$E$761,0),
    "Ekstrem Rendah",
    IF(E409 &gt; _xlfn.PERCENTILE.INC($E$2:$E$761,1),
        "Ekstrem Tinggi",
        "Normal"
    )
)</f>
        <v>Normal</v>
      </c>
      <c r="AB409" t="str">
        <f>IF(F409 &lt; _xlfn.PERCENTILE.INC($F$2:$F$761,0.001),
    "Ekstrem Rendah",
    IF(F409 &gt; _xlfn.PERCENTILE.INC($F$2:$F$761,0.999),
        "Ekstrem Tinggi",
        "Normal"
    )
)</f>
        <v>Normal</v>
      </c>
    </row>
    <row r="410" spans="4:28" x14ac:dyDescent="0.25">
      <c r="D410" t="s">
        <v>60</v>
      </c>
      <c r="E410">
        <v>1.2</v>
      </c>
      <c r="F410">
        <v>65</v>
      </c>
      <c r="G410">
        <v>557</v>
      </c>
      <c r="H410">
        <v>450</v>
      </c>
      <c r="I410">
        <v>1</v>
      </c>
      <c r="J410" t="s">
        <v>35</v>
      </c>
      <c r="K410">
        <v>0</v>
      </c>
      <c r="L410" t="s">
        <v>35</v>
      </c>
      <c r="M410">
        <v>20</v>
      </c>
      <c r="N410">
        <v>6</v>
      </c>
      <c r="O410">
        <v>13</v>
      </c>
      <c r="P410">
        <v>12</v>
      </c>
      <c r="Q410">
        <v>4</v>
      </c>
      <c r="R410">
        <v>0</v>
      </c>
      <c r="AA410" t="str">
        <f>IF(E410 &lt; _xlfn.PERCENTILE.INC($E$2:$E$761,0),
    "Ekstrem Rendah",
    IF(E410 &gt; _xlfn.PERCENTILE.INC($E$2:$E$761,1),
        "Ekstrem Tinggi",
        "Normal"
    )
)</f>
        <v>Normal</v>
      </c>
      <c r="AB410" t="str">
        <f>IF(F410 &lt; _xlfn.PERCENTILE.INC($F$2:$F$761,0.001),
    "Ekstrem Rendah",
    IF(F410 &gt; _xlfn.PERCENTILE.INC($F$2:$F$761,0.999),
        "Ekstrem Tinggi",
        "Normal"
    )
)</f>
        <v>Normal</v>
      </c>
    </row>
    <row r="411" spans="4:28" x14ac:dyDescent="0.25">
      <c r="D411" t="s">
        <v>39</v>
      </c>
      <c r="E411">
        <v>1.8</v>
      </c>
      <c r="F411">
        <v>47</v>
      </c>
      <c r="G411">
        <v>497</v>
      </c>
      <c r="H411">
        <v>414</v>
      </c>
      <c r="I411">
        <v>3</v>
      </c>
      <c r="J411" t="s">
        <v>40</v>
      </c>
      <c r="K411">
        <v>2</v>
      </c>
      <c r="L411" t="s">
        <v>40</v>
      </c>
      <c r="M411">
        <v>11</v>
      </c>
      <c r="N411">
        <v>3</v>
      </c>
      <c r="O411">
        <v>7</v>
      </c>
      <c r="P411">
        <v>2</v>
      </c>
      <c r="Q411">
        <v>1</v>
      </c>
      <c r="R411">
        <v>0</v>
      </c>
      <c r="AA411" t="str">
        <f>IF(E411 &lt; _xlfn.PERCENTILE.INC($E$2:$E$761,0),
    "Ekstrem Rendah",
    IF(E411 &gt; _xlfn.PERCENTILE.INC($E$2:$E$761,1),
        "Ekstrem Tinggi",
        "Normal"
    )
)</f>
        <v>Normal</v>
      </c>
      <c r="AB411" t="str">
        <f>IF(F411 &lt; _xlfn.PERCENTILE.INC($F$2:$F$761,0.001),
    "Ekstrem Rendah",
    IF(F411 &gt; _xlfn.PERCENTILE.INC($F$2:$F$761,0.999),
        "Ekstrem Tinggi",
        "Normal"
    )
)</f>
        <v>Normal</v>
      </c>
    </row>
    <row r="412" spans="4:28" x14ac:dyDescent="0.25">
      <c r="D412" t="s">
        <v>33</v>
      </c>
      <c r="E412">
        <v>2.6</v>
      </c>
      <c r="F412">
        <v>56</v>
      </c>
      <c r="G412">
        <v>640</v>
      </c>
      <c r="H412">
        <v>576</v>
      </c>
      <c r="I412">
        <v>3</v>
      </c>
      <c r="J412" t="s">
        <v>40</v>
      </c>
      <c r="K412">
        <v>2</v>
      </c>
      <c r="L412" t="s">
        <v>40</v>
      </c>
      <c r="M412">
        <v>20</v>
      </c>
      <c r="N412">
        <v>10</v>
      </c>
      <c r="O412">
        <v>14</v>
      </c>
      <c r="P412">
        <v>7</v>
      </c>
      <c r="Q412">
        <v>4</v>
      </c>
      <c r="R412">
        <v>0</v>
      </c>
      <c r="AA412" t="str">
        <f>IF(E412 &lt; _xlfn.PERCENTILE.INC($E$2:$E$761,0),
    "Ekstrem Rendah",
    IF(E412 &gt; _xlfn.PERCENTILE.INC($E$2:$E$761,1),
        "Ekstrem Tinggi",
        "Normal"
    )
)</f>
        <v>Normal</v>
      </c>
      <c r="AB412" t="str">
        <f>IF(F412 &lt; _xlfn.PERCENTILE.INC($F$2:$F$761,0.001),
    "Ekstrem Rendah",
    IF(F412 &gt; _xlfn.PERCENTILE.INC($F$2:$F$761,0.999),
        "Ekstrem Tinggi",
        "Normal"
    )
)</f>
        <v>Normal</v>
      </c>
    </row>
    <row r="413" spans="4:28" x14ac:dyDescent="0.25">
      <c r="D413" t="s">
        <v>38</v>
      </c>
      <c r="E413">
        <v>0.3</v>
      </c>
      <c r="F413">
        <v>32</v>
      </c>
      <c r="G413">
        <v>293</v>
      </c>
      <c r="H413">
        <v>205</v>
      </c>
      <c r="I413">
        <v>0</v>
      </c>
      <c r="J413" t="s">
        <v>36</v>
      </c>
      <c r="K413">
        <v>0</v>
      </c>
      <c r="L413" t="s">
        <v>36</v>
      </c>
      <c r="M413">
        <v>6</v>
      </c>
      <c r="N413">
        <v>1</v>
      </c>
      <c r="O413">
        <v>16</v>
      </c>
      <c r="P413">
        <v>2</v>
      </c>
      <c r="Q413">
        <v>3</v>
      </c>
      <c r="R413">
        <v>0</v>
      </c>
      <c r="AA413" t="str">
        <f>IF(E413 &lt; _xlfn.PERCENTILE.INC($E$2:$E$761,0),
    "Ekstrem Rendah",
    IF(E413 &gt; _xlfn.PERCENTILE.INC($E$2:$E$761,1),
        "Ekstrem Tinggi",
        "Normal"
    )
)</f>
        <v>Normal</v>
      </c>
      <c r="AB413" t="str">
        <f>IF(F413 &lt; _xlfn.PERCENTILE.INC($F$2:$F$761,0.001),
    "Ekstrem Rendah",
    IF(F413 &gt; _xlfn.PERCENTILE.INC($F$2:$F$761,0.999),
        "Ekstrem Tinggi",
        "Normal"
    )
)</f>
        <v>Normal</v>
      </c>
    </row>
    <row r="414" spans="4:28" x14ac:dyDescent="0.25">
      <c r="D414" t="s">
        <v>59</v>
      </c>
      <c r="E414">
        <v>1.2</v>
      </c>
      <c r="F414">
        <v>34</v>
      </c>
      <c r="G414">
        <v>333</v>
      </c>
      <c r="H414">
        <v>229</v>
      </c>
      <c r="I414">
        <v>2</v>
      </c>
      <c r="J414" t="s">
        <v>36</v>
      </c>
      <c r="K414">
        <v>1</v>
      </c>
      <c r="L414" t="s">
        <v>40</v>
      </c>
      <c r="M414">
        <v>9</v>
      </c>
      <c r="N414">
        <v>4</v>
      </c>
      <c r="O414">
        <v>15</v>
      </c>
      <c r="P414">
        <v>2</v>
      </c>
      <c r="Q414">
        <v>3</v>
      </c>
      <c r="R414">
        <v>0</v>
      </c>
      <c r="AA414" t="str">
        <f>IF(E414 &lt; _xlfn.PERCENTILE.INC($E$2:$E$761,0),
    "Ekstrem Rendah",
    IF(E414 &gt; _xlfn.PERCENTILE.INC($E$2:$E$761,1),
        "Ekstrem Tinggi",
        "Normal"
    )
)</f>
        <v>Normal</v>
      </c>
      <c r="AB414" t="str">
        <f>IF(F414 &lt; _xlfn.PERCENTILE.INC($F$2:$F$761,0.001),
    "Ekstrem Rendah",
    IF(F414 &gt; _xlfn.PERCENTILE.INC($F$2:$F$761,0.999),
        "Ekstrem Tinggi",
        "Normal"
    )
)</f>
        <v>Normal</v>
      </c>
    </row>
    <row r="415" spans="4:28" x14ac:dyDescent="0.25">
      <c r="D415" t="s">
        <v>51</v>
      </c>
      <c r="E415">
        <v>0.8</v>
      </c>
      <c r="F415">
        <v>46</v>
      </c>
      <c r="G415">
        <v>379</v>
      </c>
      <c r="H415">
        <v>283</v>
      </c>
      <c r="I415">
        <v>1</v>
      </c>
      <c r="J415" t="s">
        <v>36</v>
      </c>
      <c r="K415">
        <v>0</v>
      </c>
      <c r="L415" t="s">
        <v>35</v>
      </c>
      <c r="M415">
        <v>11</v>
      </c>
      <c r="N415">
        <v>3</v>
      </c>
      <c r="O415">
        <v>18</v>
      </c>
      <c r="P415">
        <v>2</v>
      </c>
      <c r="Q415">
        <v>3</v>
      </c>
      <c r="R415">
        <v>0</v>
      </c>
      <c r="AA415" t="str">
        <f>IF(E415 &lt; _xlfn.PERCENTILE.INC($E$2:$E$761,0),
    "Ekstrem Rendah",
    IF(E415 &gt; _xlfn.PERCENTILE.INC($E$2:$E$761,1),
        "Ekstrem Tinggi",
        "Normal"
    )
)</f>
        <v>Normal</v>
      </c>
      <c r="AB415" t="str">
        <f>IF(F415 &lt; _xlfn.PERCENTILE.INC($F$2:$F$761,0.001),
    "Ekstrem Rendah",
    IF(F415 &gt; _xlfn.PERCENTILE.INC($F$2:$F$761,0.999),
        "Ekstrem Tinggi",
        "Normal"
    )
)</f>
        <v>Normal</v>
      </c>
    </row>
    <row r="416" spans="4:28" x14ac:dyDescent="0.25">
      <c r="D416" t="s">
        <v>48</v>
      </c>
      <c r="E416">
        <v>0.4</v>
      </c>
      <c r="F416">
        <v>32</v>
      </c>
      <c r="G416">
        <v>304</v>
      </c>
      <c r="H416">
        <v>197</v>
      </c>
      <c r="I416">
        <v>1</v>
      </c>
      <c r="J416" t="s">
        <v>40</v>
      </c>
      <c r="K416">
        <v>0</v>
      </c>
      <c r="L416" t="s">
        <v>36</v>
      </c>
      <c r="M416">
        <v>5</v>
      </c>
      <c r="N416">
        <v>3</v>
      </c>
      <c r="O416">
        <v>6</v>
      </c>
      <c r="P416">
        <v>2</v>
      </c>
      <c r="Q416">
        <v>4</v>
      </c>
      <c r="R416">
        <v>0</v>
      </c>
      <c r="AA416" t="str">
        <f>IF(E416 &lt; _xlfn.PERCENTILE.INC($E$2:$E$761,0),
    "Ekstrem Rendah",
    IF(E416 &gt; _xlfn.PERCENTILE.INC($E$2:$E$761,1),
        "Ekstrem Tinggi",
        "Normal"
    )
)</f>
        <v>Normal</v>
      </c>
      <c r="AB416" t="str">
        <f>IF(F416 &lt; _xlfn.PERCENTILE.INC($F$2:$F$761,0.001),
    "Ekstrem Rendah",
    IF(F416 &gt; _xlfn.PERCENTILE.INC($F$2:$F$761,0.999),
        "Ekstrem Tinggi",
        "Normal"
    )
)</f>
        <v>Normal</v>
      </c>
    </row>
    <row r="417" spans="4:28" x14ac:dyDescent="0.25">
      <c r="D417" t="s">
        <v>54</v>
      </c>
      <c r="E417">
        <v>1</v>
      </c>
      <c r="F417">
        <v>46</v>
      </c>
      <c r="G417">
        <v>492</v>
      </c>
      <c r="H417">
        <v>414</v>
      </c>
      <c r="I417">
        <v>1</v>
      </c>
      <c r="J417" t="s">
        <v>35</v>
      </c>
      <c r="K417">
        <v>1</v>
      </c>
      <c r="L417" t="s">
        <v>35</v>
      </c>
      <c r="M417">
        <v>8</v>
      </c>
      <c r="N417">
        <v>5</v>
      </c>
      <c r="O417">
        <v>3</v>
      </c>
      <c r="P417">
        <v>3</v>
      </c>
      <c r="Q417">
        <v>1</v>
      </c>
      <c r="R417">
        <v>0</v>
      </c>
      <c r="AA417" t="str">
        <f>IF(E417 &lt; _xlfn.PERCENTILE.INC($E$2:$E$761,0),
    "Ekstrem Rendah",
    IF(E417 &gt; _xlfn.PERCENTILE.INC($E$2:$E$761,1),
        "Ekstrem Tinggi",
        "Normal"
    )
)</f>
        <v>Normal</v>
      </c>
      <c r="AB417" t="str">
        <f>IF(F417 &lt; _xlfn.PERCENTILE.INC($F$2:$F$761,0.001),
    "Ekstrem Rendah",
    IF(F417 &gt; _xlfn.PERCENTILE.INC($F$2:$F$761,0.999),
        "Ekstrem Tinggi",
        "Normal"
    )
)</f>
        <v>Normal</v>
      </c>
    </row>
    <row r="418" spans="4:28" x14ac:dyDescent="0.25">
      <c r="D418" t="s">
        <v>44</v>
      </c>
      <c r="E418">
        <v>0.9</v>
      </c>
      <c r="F418">
        <v>28</v>
      </c>
      <c r="G418">
        <v>272</v>
      </c>
      <c r="H418">
        <v>203</v>
      </c>
      <c r="I418">
        <v>2</v>
      </c>
      <c r="J418" t="s">
        <v>35</v>
      </c>
      <c r="K418">
        <v>2</v>
      </c>
      <c r="L418" t="s">
        <v>40</v>
      </c>
      <c r="M418">
        <v>6</v>
      </c>
      <c r="N418">
        <v>2</v>
      </c>
      <c r="O418">
        <v>12</v>
      </c>
      <c r="P418">
        <v>2</v>
      </c>
      <c r="Q418">
        <v>4</v>
      </c>
      <c r="R418">
        <v>0</v>
      </c>
      <c r="AA418" t="str">
        <f>IF(E418 &lt; _xlfn.PERCENTILE.INC($E$2:$E$761,0),
    "Ekstrem Rendah",
    IF(E418 &gt; _xlfn.PERCENTILE.INC($E$2:$E$761,1),
        "Ekstrem Tinggi",
        "Normal"
    )
)</f>
        <v>Normal</v>
      </c>
      <c r="AB418" t="str">
        <f>IF(F418 &lt; _xlfn.PERCENTILE.INC($F$2:$F$761,0.001),
    "Ekstrem Rendah",
    IF(F418 &gt; _xlfn.PERCENTILE.INC($F$2:$F$761,0.999),
        "Ekstrem Tinggi",
        "Normal"
    )
)</f>
        <v>Normal</v>
      </c>
    </row>
    <row r="419" spans="4:28" x14ac:dyDescent="0.25">
      <c r="D419" t="s">
        <v>57</v>
      </c>
      <c r="E419">
        <v>0.8</v>
      </c>
      <c r="F419">
        <v>66</v>
      </c>
      <c r="G419">
        <v>619</v>
      </c>
      <c r="H419">
        <v>522</v>
      </c>
      <c r="I419">
        <v>1</v>
      </c>
      <c r="J419" t="s">
        <v>40</v>
      </c>
      <c r="K419">
        <v>0</v>
      </c>
      <c r="L419" t="s">
        <v>36</v>
      </c>
      <c r="M419">
        <v>10</v>
      </c>
      <c r="N419">
        <v>3</v>
      </c>
      <c r="O419">
        <v>9</v>
      </c>
      <c r="P419">
        <v>3</v>
      </c>
      <c r="Q419">
        <v>8</v>
      </c>
      <c r="R419">
        <v>0</v>
      </c>
      <c r="AA419" t="str">
        <f>IF(E419 &lt; _xlfn.PERCENTILE.INC($E$2:$E$761,0),
    "Ekstrem Rendah",
    IF(E419 &gt; _xlfn.PERCENTILE.INC($E$2:$E$761,1),
        "Ekstrem Tinggi",
        "Normal"
    )
)</f>
        <v>Normal</v>
      </c>
      <c r="AB419" t="str">
        <f>IF(F419 &lt; _xlfn.PERCENTILE.INC($F$2:$F$761,0.001),
    "Ekstrem Rendah",
    IF(F419 &gt; _xlfn.PERCENTILE.INC($F$2:$F$761,0.999),
        "Ekstrem Tinggi",
        "Normal"
    )
)</f>
        <v>Normal</v>
      </c>
    </row>
    <row r="420" spans="4:28" x14ac:dyDescent="0.25">
      <c r="D420" t="s">
        <v>42</v>
      </c>
      <c r="E420">
        <v>0.7</v>
      </c>
      <c r="F420">
        <v>37</v>
      </c>
      <c r="G420">
        <v>320</v>
      </c>
      <c r="H420">
        <v>235</v>
      </c>
      <c r="I420">
        <v>1</v>
      </c>
      <c r="J420" t="s">
        <v>40</v>
      </c>
      <c r="K420">
        <v>0</v>
      </c>
      <c r="L420" t="s">
        <v>36</v>
      </c>
      <c r="M420">
        <v>7</v>
      </c>
      <c r="N420">
        <v>4</v>
      </c>
      <c r="O420">
        <v>10</v>
      </c>
      <c r="P420">
        <v>6</v>
      </c>
      <c r="Q420">
        <v>3</v>
      </c>
      <c r="R420">
        <v>0</v>
      </c>
      <c r="AA420" t="str">
        <f>IF(E420 &lt; _xlfn.PERCENTILE.INC($E$2:$E$761,0),
    "Ekstrem Rendah",
    IF(E420 &gt; _xlfn.PERCENTILE.INC($E$2:$E$761,1),
        "Ekstrem Tinggi",
        "Normal"
    )
)</f>
        <v>Normal</v>
      </c>
      <c r="AB420" t="str">
        <f>IF(F420 &lt; _xlfn.PERCENTILE.INC($F$2:$F$761,0.001),
    "Ekstrem Rendah",
    IF(F420 &gt; _xlfn.PERCENTILE.INC($F$2:$F$761,0.999),
        "Ekstrem Tinggi",
        "Normal"
    )
)</f>
        <v>Normal</v>
      </c>
    </row>
    <row r="421" spans="4:28" x14ac:dyDescent="0.25">
      <c r="D421" t="s">
        <v>46</v>
      </c>
      <c r="E421">
        <v>1.5</v>
      </c>
      <c r="F421">
        <v>51</v>
      </c>
      <c r="G421">
        <v>505</v>
      </c>
      <c r="H421">
        <v>434</v>
      </c>
      <c r="I421">
        <v>2</v>
      </c>
      <c r="J421" t="s">
        <v>40</v>
      </c>
      <c r="K421">
        <v>0</v>
      </c>
      <c r="L421" t="s">
        <v>35</v>
      </c>
      <c r="M421">
        <v>14</v>
      </c>
      <c r="N421">
        <v>6</v>
      </c>
      <c r="O421">
        <v>6</v>
      </c>
      <c r="P421">
        <v>7</v>
      </c>
      <c r="Q421">
        <v>3</v>
      </c>
      <c r="R421">
        <v>0</v>
      </c>
      <c r="AA421" t="str">
        <f>IF(E421 &lt; _xlfn.PERCENTILE.INC($E$2:$E$761,0),
    "Ekstrem Rendah",
    IF(E421 &gt; _xlfn.PERCENTILE.INC($E$2:$E$761,1),
        "Ekstrem Tinggi",
        "Normal"
    )
)</f>
        <v>Normal</v>
      </c>
      <c r="AB421" t="str">
        <f>IF(F421 &lt; _xlfn.PERCENTILE.INC($F$2:$F$761,0.001),
    "Ekstrem Rendah",
    IF(F421 &gt; _xlfn.PERCENTILE.INC($F$2:$F$761,0.999),
        "Ekstrem Tinggi",
        "Normal"
    )
)</f>
        <v>Normal</v>
      </c>
    </row>
    <row r="422" spans="4:28" x14ac:dyDescent="0.25">
      <c r="D422" t="s">
        <v>57</v>
      </c>
      <c r="E422">
        <v>2.2000000000000002</v>
      </c>
      <c r="F422">
        <v>47</v>
      </c>
      <c r="G422">
        <v>479</v>
      </c>
      <c r="H422">
        <v>410</v>
      </c>
      <c r="I422">
        <v>3</v>
      </c>
      <c r="J422" t="s">
        <v>40</v>
      </c>
      <c r="K422">
        <v>2</v>
      </c>
      <c r="L422" t="s">
        <v>40</v>
      </c>
      <c r="M422">
        <v>12</v>
      </c>
      <c r="N422">
        <v>5</v>
      </c>
      <c r="O422">
        <v>9</v>
      </c>
      <c r="P422">
        <v>5</v>
      </c>
      <c r="Q422">
        <v>2</v>
      </c>
      <c r="R422">
        <v>0</v>
      </c>
      <c r="AA422" t="str">
        <f>IF(E422 &lt; _xlfn.PERCENTILE.INC($E$2:$E$761,0),
    "Ekstrem Rendah",
    IF(E422 &gt; _xlfn.PERCENTILE.INC($E$2:$E$761,1),
        "Ekstrem Tinggi",
        "Normal"
    )
)</f>
        <v>Normal</v>
      </c>
      <c r="AB422" t="str">
        <f>IF(F422 &lt; _xlfn.PERCENTILE.INC($F$2:$F$761,0.001),
    "Ekstrem Rendah",
    IF(F422 &gt; _xlfn.PERCENTILE.INC($F$2:$F$761,0.999),
        "Ekstrem Tinggi",
        "Normal"
    )
)</f>
        <v>Normal</v>
      </c>
    </row>
    <row r="423" spans="4:28" x14ac:dyDescent="0.25">
      <c r="D423" t="s">
        <v>43</v>
      </c>
      <c r="E423">
        <v>0.5</v>
      </c>
      <c r="F423">
        <v>47</v>
      </c>
      <c r="G423">
        <v>432</v>
      </c>
      <c r="H423">
        <v>364</v>
      </c>
      <c r="I423">
        <v>1</v>
      </c>
      <c r="J423" t="s">
        <v>35</v>
      </c>
      <c r="K423">
        <v>1</v>
      </c>
      <c r="L423" t="s">
        <v>40</v>
      </c>
      <c r="M423">
        <v>10</v>
      </c>
      <c r="N423">
        <v>4</v>
      </c>
      <c r="O423">
        <v>16</v>
      </c>
      <c r="P423">
        <v>5</v>
      </c>
      <c r="Q423">
        <v>6</v>
      </c>
      <c r="R423">
        <v>0</v>
      </c>
      <c r="AA423" t="str">
        <f>IF(E423 &lt; _xlfn.PERCENTILE.INC($E$2:$E$761,0),
    "Ekstrem Rendah",
    IF(E423 &gt; _xlfn.PERCENTILE.INC($E$2:$E$761,1),
        "Ekstrem Tinggi",
        "Normal"
    )
)</f>
        <v>Normal</v>
      </c>
      <c r="AB423" t="str">
        <f>IF(F423 &lt; _xlfn.PERCENTILE.INC($F$2:$F$761,0.001),
    "Ekstrem Rendah",
    IF(F423 &gt; _xlfn.PERCENTILE.INC($F$2:$F$761,0.999),
        "Ekstrem Tinggi",
        "Normal"
    )
)</f>
        <v>Normal</v>
      </c>
    </row>
    <row r="424" spans="4:28" x14ac:dyDescent="0.25">
      <c r="D424" t="s">
        <v>46</v>
      </c>
      <c r="E424">
        <v>1.5</v>
      </c>
      <c r="F424">
        <v>61</v>
      </c>
      <c r="G424">
        <v>605</v>
      </c>
      <c r="H424">
        <v>537</v>
      </c>
      <c r="I424">
        <v>1</v>
      </c>
      <c r="J424" t="s">
        <v>35</v>
      </c>
      <c r="K424">
        <v>0</v>
      </c>
      <c r="L424" t="s">
        <v>35</v>
      </c>
      <c r="M424">
        <v>15</v>
      </c>
      <c r="N424">
        <v>4</v>
      </c>
      <c r="O424">
        <v>8</v>
      </c>
      <c r="P424">
        <v>0</v>
      </c>
      <c r="Q424">
        <v>0</v>
      </c>
      <c r="R424">
        <v>0</v>
      </c>
      <c r="AA424" t="str">
        <f>IF(E424 &lt; _xlfn.PERCENTILE.INC($E$2:$E$761,0),
    "Ekstrem Rendah",
    IF(E424 &gt; _xlfn.PERCENTILE.INC($E$2:$E$761,1),
        "Ekstrem Tinggi",
        "Normal"
    )
)</f>
        <v>Normal</v>
      </c>
      <c r="AB424" t="str">
        <f>IF(F424 &lt; _xlfn.PERCENTILE.INC($F$2:$F$761,0.001),
    "Ekstrem Rendah",
    IF(F424 &gt; _xlfn.PERCENTILE.INC($F$2:$F$761,0.999),
        "Ekstrem Tinggi",
        "Normal"
    )
)</f>
        <v>Normal</v>
      </c>
    </row>
    <row r="425" spans="4:28" x14ac:dyDescent="0.25">
      <c r="D425" t="s">
        <v>44</v>
      </c>
      <c r="E425">
        <v>1.1000000000000001</v>
      </c>
      <c r="F425">
        <v>42</v>
      </c>
      <c r="G425">
        <v>380</v>
      </c>
      <c r="H425">
        <v>295</v>
      </c>
      <c r="I425">
        <v>1</v>
      </c>
      <c r="J425" t="s">
        <v>36</v>
      </c>
      <c r="K425">
        <v>1</v>
      </c>
      <c r="L425" t="s">
        <v>40</v>
      </c>
      <c r="M425">
        <v>16</v>
      </c>
      <c r="N425">
        <v>5</v>
      </c>
      <c r="O425">
        <v>12</v>
      </c>
      <c r="P425">
        <v>1</v>
      </c>
      <c r="Q425">
        <v>2</v>
      </c>
      <c r="R425">
        <v>0</v>
      </c>
      <c r="AA425" t="str">
        <f>IF(E425 &lt; _xlfn.PERCENTILE.INC($E$2:$E$761,0),
    "Ekstrem Rendah",
    IF(E425 &gt; _xlfn.PERCENTILE.INC($E$2:$E$761,1),
        "Ekstrem Tinggi",
        "Normal"
    )
)</f>
        <v>Normal</v>
      </c>
      <c r="AB425" t="str">
        <f>IF(F425 &lt; _xlfn.PERCENTILE.INC($F$2:$F$761,0.001),
    "Ekstrem Rendah",
    IF(F425 &gt; _xlfn.PERCENTILE.INC($F$2:$F$761,0.999),
        "Ekstrem Tinggi",
        "Normal"
    )
)</f>
        <v>Normal</v>
      </c>
    </row>
    <row r="426" spans="4:28" x14ac:dyDescent="0.25">
      <c r="D426" t="s">
        <v>49</v>
      </c>
      <c r="E426">
        <v>1.1000000000000001</v>
      </c>
      <c r="F426">
        <v>42</v>
      </c>
      <c r="G426">
        <v>442</v>
      </c>
      <c r="H426">
        <v>360</v>
      </c>
      <c r="I426">
        <v>0</v>
      </c>
      <c r="J426" t="s">
        <v>35</v>
      </c>
      <c r="K426">
        <v>0</v>
      </c>
      <c r="L426" t="s">
        <v>35</v>
      </c>
      <c r="M426">
        <v>19</v>
      </c>
      <c r="N426">
        <v>6</v>
      </c>
      <c r="O426">
        <v>12</v>
      </c>
      <c r="P426">
        <v>9</v>
      </c>
      <c r="Q426">
        <v>4</v>
      </c>
      <c r="R426">
        <v>0</v>
      </c>
      <c r="AA426" t="str">
        <f>IF(E426 &lt; _xlfn.PERCENTILE.INC($E$2:$E$761,0),
    "Ekstrem Rendah",
    IF(E426 &gt; _xlfn.PERCENTILE.INC($E$2:$E$761,1),
        "Ekstrem Tinggi",
        "Normal"
    )
)</f>
        <v>Normal</v>
      </c>
      <c r="AB426" t="str">
        <f>IF(F426 &lt; _xlfn.PERCENTILE.INC($F$2:$F$761,0.001),
    "Ekstrem Rendah",
    IF(F426 &gt; _xlfn.PERCENTILE.INC($F$2:$F$761,0.999),
        "Ekstrem Tinggi",
        "Normal"
    )
)</f>
        <v>Normal</v>
      </c>
    </row>
    <row r="427" spans="4:28" x14ac:dyDescent="0.25">
      <c r="D427" t="s">
        <v>38</v>
      </c>
      <c r="E427">
        <v>1.6</v>
      </c>
      <c r="F427">
        <v>47</v>
      </c>
      <c r="G427">
        <v>452</v>
      </c>
      <c r="H427">
        <v>371</v>
      </c>
      <c r="I427">
        <v>1</v>
      </c>
      <c r="J427" t="s">
        <v>36</v>
      </c>
      <c r="K427">
        <v>0</v>
      </c>
      <c r="L427" t="s">
        <v>35</v>
      </c>
      <c r="M427">
        <v>13</v>
      </c>
      <c r="N427">
        <v>6</v>
      </c>
      <c r="O427">
        <v>16</v>
      </c>
      <c r="P427">
        <v>10</v>
      </c>
      <c r="Q427">
        <v>4</v>
      </c>
      <c r="R427">
        <v>0</v>
      </c>
      <c r="AA427" t="str">
        <f>IF(E427 &lt; _xlfn.PERCENTILE.INC($E$2:$E$761,0),
    "Ekstrem Rendah",
    IF(E427 &gt; _xlfn.PERCENTILE.INC($E$2:$E$761,1),
        "Ekstrem Tinggi",
        "Normal"
    )
)</f>
        <v>Normal</v>
      </c>
      <c r="AB427" t="str">
        <f>IF(F427 &lt; _xlfn.PERCENTILE.INC($F$2:$F$761,0.001),
    "Ekstrem Rendah",
    IF(F427 &gt; _xlfn.PERCENTILE.INC($F$2:$F$761,0.999),
        "Ekstrem Tinggi",
        "Normal"
    )
)</f>
        <v>Normal</v>
      </c>
    </row>
    <row r="428" spans="4:28" x14ac:dyDescent="0.25">
      <c r="D428" t="s">
        <v>54</v>
      </c>
      <c r="E428">
        <v>0.8</v>
      </c>
      <c r="F428">
        <v>52</v>
      </c>
      <c r="G428">
        <v>523</v>
      </c>
      <c r="H428">
        <v>411</v>
      </c>
      <c r="I428">
        <v>1</v>
      </c>
      <c r="J428" t="s">
        <v>35</v>
      </c>
      <c r="K428">
        <v>1</v>
      </c>
      <c r="L428" t="s">
        <v>35</v>
      </c>
      <c r="M428">
        <v>6</v>
      </c>
      <c r="N428">
        <v>6</v>
      </c>
      <c r="O428">
        <v>9</v>
      </c>
      <c r="P428">
        <v>4</v>
      </c>
      <c r="Q428">
        <v>1</v>
      </c>
      <c r="R428">
        <v>0</v>
      </c>
      <c r="AA428" t="str">
        <f>IF(E428 &lt; _xlfn.PERCENTILE.INC($E$2:$E$761,0),
    "Ekstrem Rendah",
    IF(E428 &gt; _xlfn.PERCENTILE.INC($E$2:$E$761,1),
        "Ekstrem Tinggi",
        "Normal"
    )
)</f>
        <v>Normal</v>
      </c>
      <c r="AB428" t="str">
        <f>IF(F428 &lt; _xlfn.PERCENTILE.INC($F$2:$F$761,0.001),
    "Ekstrem Rendah",
    IF(F428 &gt; _xlfn.PERCENTILE.INC($F$2:$F$761,0.999),
        "Ekstrem Tinggi",
        "Normal"
    )
)</f>
        <v>Normal</v>
      </c>
    </row>
    <row r="429" spans="4:28" x14ac:dyDescent="0.25">
      <c r="D429" t="s">
        <v>33</v>
      </c>
      <c r="E429">
        <v>1.6</v>
      </c>
      <c r="F429">
        <v>67</v>
      </c>
      <c r="G429">
        <v>698</v>
      </c>
      <c r="H429">
        <v>586</v>
      </c>
      <c r="I429">
        <v>0</v>
      </c>
      <c r="J429" t="s">
        <v>36</v>
      </c>
      <c r="K429">
        <v>0</v>
      </c>
      <c r="L429" t="s">
        <v>36</v>
      </c>
      <c r="M429">
        <v>15</v>
      </c>
      <c r="N429">
        <v>6</v>
      </c>
      <c r="O429">
        <v>12</v>
      </c>
      <c r="P429">
        <v>11</v>
      </c>
      <c r="Q429">
        <v>1</v>
      </c>
      <c r="R429">
        <v>0</v>
      </c>
      <c r="AA429" t="str">
        <f>IF(E429 &lt; _xlfn.PERCENTILE.INC($E$2:$E$761,0),
    "Ekstrem Rendah",
    IF(E429 &gt; _xlfn.PERCENTILE.INC($E$2:$E$761,1),
        "Ekstrem Tinggi",
        "Normal"
    )
)</f>
        <v>Normal</v>
      </c>
      <c r="AB429" t="str">
        <f>IF(F429 &lt; _xlfn.PERCENTILE.INC($F$2:$F$761,0.001),
    "Ekstrem Rendah",
    IF(F429 &gt; _xlfn.PERCENTILE.INC($F$2:$F$761,0.999),
        "Ekstrem Tinggi",
        "Normal"
    )
)</f>
        <v>Normal</v>
      </c>
    </row>
    <row r="430" spans="4:28" x14ac:dyDescent="0.25">
      <c r="D430" t="s">
        <v>48</v>
      </c>
      <c r="E430">
        <v>1.4</v>
      </c>
      <c r="F430">
        <v>30</v>
      </c>
      <c r="G430">
        <v>270</v>
      </c>
      <c r="H430">
        <v>182</v>
      </c>
      <c r="I430">
        <v>2</v>
      </c>
      <c r="J430" t="s">
        <v>36</v>
      </c>
      <c r="K430">
        <v>1</v>
      </c>
      <c r="L430" t="s">
        <v>35</v>
      </c>
      <c r="M430">
        <v>4</v>
      </c>
      <c r="N430">
        <v>3</v>
      </c>
      <c r="O430">
        <v>11</v>
      </c>
      <c r="P430">
        <v>1</v>
      </c>
      <c r="Q430">
        <v>4</v>
      </c>
      <c r="R430">
        <v>1</v>
      </c>
      <c r="AA430" t="str">
        <f>IF(E430 &lt; _xlfn.PERCENTILE.INC($E$2:$E$761,0),
    "Ekstrem Rendah",
    IF(E430 &gt; _xlfn.PERCENTILE.INC($E$2:$E$761,1),
        "Ekstrem Tinggi",
        "Normal"
    )
)</f>
        <v>Normal</v>
      </c>
      <c r="AB430" t="str">
        <f>IF(F430 &lt; _xlfn.PERCENTILE.INC($F$2:$F$761,0.001),
    "Ekstrem Rendah",
    IF(F430 &gt; _xlfn.PERCENTILE.INC($F$2:$F$761,0.999),
        "Ekstrem Tinggi",
        "Normal"
    )
)</f>
        <v>Normal</v>
      </c>
    </row>
    <row r="431" spans="4:28" x14ac:dyDescent="0.25">
      <c r="D431" t="s">
        <v>42</v>
      </c>
      <c r="E431">
        <v>0.7</v>
      </c>
      <c r="F431">
        <v>23</v>
      </c>
      <c r="G431">
        <v>221</v>
      </c>
      <c r="H431">
        <v>154</v>
      </c>
      <c r="I431">
        <v>2</v>
      </c>
      <c r="J431" t="s">
        <v>36</v>
      </c>
      <c r="K431">
        <v>2</v>
      </c>
      <c r="L431" t="s">
        <v>40</v>
      </c>
      <c r="M431">
        <v>5</v>
      </c>
      <c r="N431">
        <v>3</v>
      </c>
      <c r="O431">
        <v>10</v>
      </c>
      <c r="P431">
        <v>2</v>
      </c>
      <c r="Q431">
        <v>4</v>
      </c>
      <c r="R431">
        <v>1</v>
      </c>
      <c r="AA431" t="str">
        <f>IF(E431 &lt; _xlfn.PERCENTILE.INC($E$2:$E$761,0),
    "Ekstrem Rendah",
    IF(E431 &gt; _xlfn.PERCENTILE.INC($E$2:$E$761,1),
        "Ekstrem Tinggi",
        "Normal"
    )
)</f>
        <v>Normal</v>
      </c>
      <c r="AB431" t="str">
        <f>IF(F431 &lt; _xlfn.PERCENTILE.INC($F$2:$F$761,0.001),
    "Ekstrem Rendah",
    IF(F431 &gt; _xlfn.PERCENTILE.INC($F$2:$F$761,0.999),
        "Ekstrem Tinggi",
        "Normal"
    )
)</f>
        <v>Normal</v>
      </c>
    </row>
    <row r="432" spans="4:28" x14ac:dyDescent="0.25">
      <c r="D432" t="s">
        <v>58</v>
      </c>
      <c r="E432">
        <v>0.9</v>
      </c>
      <c r="F432">
        <v>62</v>
      </c>
      <c r="G432">
        <v>598</v>
      </c>
      <c r="H432">
        <v>511</v>
      </c>
      <c r="I432">
        <v>1</v>
      </c>
      <c r="J432" t="s">
        <v>36</v>
      </c>
      <c r="K432">
        <v>1</v>
      </c>
      <c r="L432" t="s">
        <v>40</v>
      </c>
      <c r="M432">
        <v>16</v>
      </c>
      <c r="N432">
        <v>6</v>
      </c>
      <c r="O432">
        <v>10</v>
      </c>
      <c r="P432">
        <v>6</v>
      </c>
      <c r="Q432">
        <v>4</v>
      </c>
      <c r="R432">
        <v>0</v>
      </c>
      <c r="AA432" t="str">
        <f>IF(E432 &lt; _xlfn.PERCENTILE.INC($E$2:$E$761,0),
    "Ekstrem Rendah",
    IF(E432 &gt; _xlfn.PERCENTILE.INC($E$2:$E$761,1),
        "Ekstrem Tinggi",
        "Normal"
    )
)</f>
        <v>Normal</v>
      </c>
      <c r="AB432" t="str">
        <f>IF(F432 &lt; _xlfn.PERCENTILE.INC($F$2:$F$761,0.001),
    "Ekstrem Rendah",
    IF(F432 &gt; _xlfn.PERCENTILE.INC($F$2:$F$761,0.999),
        "Ekstrem Tinggi",
        "Normal"
    )
)</f>
        <v>Normal</v>
      </c>
    </row>
    <row r="433" spans="4:28" x14ac:dyDescent="0.25">
      <c r="D433" t="s">
        <v>59</v>
      </c>
      <c r="E433">
        <v>0.3</v>
      </c>
      <c r="F433">
        <v>26</v>
      </c>
      <c r="G433">
        <v>257</v>
      </c>
      <c r="H433">
        <v>192</v>
      </c>
      <c r="I433">
        <v>2</v>
      </c>
      <c r="J433" t="s">
        <v>35</v>
      </c>
      <c r="K433">
        <v>0</v>
      </c>
      <c r="L433" t="s">
        <v>35</v>
      </c>
      <c r="M433">
        <v>5</v>
      </c>
      <c r="N433">
        <v>3</v>
      </c>
      <c r="O433">
        <v>6</v>
      </c>
      <c r="P433">
        <v>0</v>
      </c>
      <c r="Q433">
        <v>4</v>
      </c>
      <c r="R433">
        <v>0</v>
      </c>
      <c r="AA433" t="str">
        <f>IF(E433 &lt; _xlfn.PERCENTILE.INC($E$2:$E$761,0),
    "Ekstrem Rendah",
    IF(E433 &gt; _xlfn.PERCENTILE.INC($E$2:$E$761,1),
        "Ekstrem Tinggi",
        "Normal"
    )
)</f>
        <v>Normal</v>
      </c>
      <c r="AB433" t="str">
        <f>IF(F433 &lt; _xlfn.PERCENTILE.INC($F$2:$F$761,0.001),
    "Ekstrem Rendah",
    IF(F433 &gt; _xlfn.PERCENTILE.INC($F$2:$F$761,0.999),
        "Ekstrem Tinggi",
        "Normal"
    )
)</f>
        <v>Normal</v>
      </c>
    </row>
    <row r="434" spans="4:28" x14ac:dyDescent="0.25">
      <c r="D434" t="s">
        <v>51</v>
      </c>
      <c r="E434">
        <v>1</v>
      </c>
      <c r="F434">
        <v>43</v>
      </c>
      <c r="G434">
        <v>439</v>
      </c>
      <c r="H434">
        <v>338</v>
      </c>
      <c r="I434">
        <v>1</v>
      </c>
      <c r="J434" t="s">
        <v>36</v>
      </c>
      <c r="K434">
        <v>0</v>
      </c>
      <c r="L434" t="s">
        <v>35</v>
      </c>
      <c r="M434">
        <v>19</v>
      </c>
      <c r="N434">
        <v>3</v>
      </c>
      <c r="O434">
        <v>11</v>
      </c>
      <c r="P434">
        <v>7</v>
      </c>
      <c r="Q434">
        <v>3</v>
      </c>
      <c r="R434">
        <v>0</v>
      </c>
      <c r="AA434" t="str">
        <f>IF(E434 &lt; _xlfn.PERCENTILE.INC($E$2:$E$761,0),
    "Ekstrem Rendah",
    IF(E434 &gt; _xlfn.PERCENTILE.INC($E$2:$E$761,1),
        "Ekstrem Tinggi",
        "Normal"
    )
)</f>
        <v>Normal</v>
      </c>
      <c r="AB434" t="str">
        <f>IF(F434 &lt; _xlfn.PERCENTILE.INC($F$2:$F$761,0.001),
    "Ekstrem Rendah",
    IF(F434 &gt; _xlfn.PERCENTILE.INC($F$2:$F$761,0.999),
        "Ekstrem Tinggi",
        "Normal"
    )
)</f>
        <v>Normal</v>
      </c>
    </row>
    <row r="435" spans="4:28" x14ac:dyDescent="0.25">
      <c r="D435" t="s">
        <v>45</v>
      </c>
      <c r="E435">
        <v>1.1000000000000001</v>
      </c>
      <c r="F435">
        <v>59</v>
      </c>
      <c r="G435">
        <v>593</v>
      </c>
      <c r="H435">
        <v>501</v>
      </c>
      <c r="I435">
        <v>2</v>
      </c>
      <c r="J435" t="s">
        <v>35</v>
      </c>
      <c r="K435">
        <v>2</v>
      </c>
      <c r="L435" t="s">
        <v>35</v>
      </c>
      <c r="M435">
        <v>15</v>
      </c>
      <c r="N435">
        <v>5</v>
      </c>
      <c r="O435">
        <v>8</v>
      </c>
      <c r="P435">
        <v>2</v>
      </c>
      <c r="Q435">
        <v>2</v>
      </c>
      <c r="R435">
        <v>0</v>
      </c>
      <c r="AA435" t="str">
        <f>IF(E435 &lt; _xlfn.PERCENTILE.INC($E$2:$E$761,0),
    "Ekstrem Rendah",
    IF(E435 &gt; _xlfn.PERCENTILE.INC($E$2:$E$761,1),
        "Ekstrem Tinggi",
        "Normal"
    )
)</f>
        <v>Normal</v>
      </c>
      <c r="AB435" t="str">
        <f>IF(F435 &lt; _xlfn.PERCENTILE.INC($F$2:$F$761,0.001),
    "Ekstrem Rendah",
    IF(F435 &gt; _xlfn.PERCENTILE.INC($F$2:$F$761,0.999),
        "Ekstrem Tinggi",
        "Normal"
    )
)</f>
        <v>Normal</v>
      </c>
    </row>
    <row r="436" spans="4:28" x14ac:dyDescent="0.25">
      <c r="D436" t="s">
        <v>55</v>
      </c>
      <c r="E436">
        <v>0.9</v>
      </c>
      <c r="F436">
        <v>59</v>
      </c>
      <c r="G436">
        <v>581</v>
      </c>
      <c r="H436">
        <v>458</v>
      </c>
      <c r="I436">
        <v>1</v>
      </c>
      <c r="J436" t="s">
        <v>35</v>
      </c>
      <c r="K436">
        <v>1</v>
      </c>
      <c r="L436" t="s">
        <v>40</v>
      </c>
      <c r="M436">
        <v>17</v>
      </c>
      <c r="N436">
        <v>5</v>
      </c>
      <c r="O436">
        <v>11</v>
      </c>
      <c r="P436">
        <v>8</v>
      </c>
      <c r="Q436">
        <v>1</v>
      </c>
      <c r="R436">
        <v>0</v>
      </c>
      <c r="AA436" t="str">
        <f>IF(E436 &lt; _xlfn.PERCENTILE.INC($E$2:$E$761,0),
    "Ekstrem Rendah",
    IF(E436 &gt; _xlfn.PERCENTILE.INC($E$2:$E$761,1),
        "Ekstrem Tinggi",
        "Normal"
    )
)</f>
        <v>Normal</v>
      </c>
      <c r="AB436" t="str">
        <f>IF(F436 &lt; _xlfn.PERCENTILE.INC($F$2:$F$761,0.001),
    "Ekstrem Rendah",
    IF(F436 &gt; _xlfn.PERCENTILE.INC($F$2:$F$761,0.999),
        "Ekstrem Tinggi",
        "Normal"
    )
)</f>
        <v>Normal</v>
      </c>
    </row>
    <row r="437" spans="4:28" x14ac:dyDescent="0.25">
      <c r="D437" t="s">
        <v>34</v>
      </c>
      <c r="E437">
        <v>1.3</v>
      </c>
      <c r="F437">
        <v>59</v>
      </c>
      <c r="G437">
        <v>563</v>
      </c>
      <c r="H437">
        <v>473</v>
      </c>
      <c r="I437">
        <v>1</v>
      </c>
      <c r="J437" t="s">
        <v>40</v>
      </c>
      <c r="K437">
        <v>0</v>
      </c>
      <c r="L437" t="s">
        <v>36</v>
      </c>
      <c r="M437">
        <v>14</v>
      </c>
      <c r="N437">
        <v>2</v>
      </c>
      <c r="O437">
        <v>15</v>
      </c>
      <c r="P437">
        <v>5</v>
      </c>
      <c r="Q437">
        <v>4</v>
      </c>
      <c r="R437">
        <v>0</v>
      </c>
      <c r="AA437" t="str">
        <f>IF(E437 &lt; _xlfn.PERCENTILE.INC($E$2:$E$761,0),
    "Ekstrem Rendah",
    IF(E437 &gt; _xlfn.PERCENTILE.INC($E$2:$E$761,1),
        "Ekstrem Tinggi",
        "Normal"
    )
)</f>
        <v>Normal</v>
      </c>
      <c r="AB437" t="str">
        <f>IF(F437 &lt; _xlfn.PERCENTILE.INC($F$2:$F$761,0.001),
    "Ekstrem Rendah",
    IF(F437 &gt; _xlfn.PERCENTILE.INC($F$2:$F$761,0.999),
        "Ekstrem Tinggi",
        "Normal"
    )
)</f>
        <v>Normal</v>
      </c>
    </row>
    <row r="438" spans="4:28" x14ac:dyDescent="0.25">
      <c r="D438" t="s">
        <v>39</v>
      </c>
      <c r="E438">
        <v>2.5</v>
      </c>
      <c r="F438">
        <v>55</v>
      </c>
      <c r="G438">
        <v>574</v>
      </c>
      <c r="H438">
        <v>476</v>
      </c>
      <c r="I438">
        <v>2</v>
      </c>
      <c r="J438" t="s">
        <v>40</v>
      </c>
      <c r="K438">
        <v>1</v>
      </c>
      <c r="L438" t="s">
        <v>40</v>
      </c>
      <c r="M438">
        <v>10</v>
      </c>
      <c r="N438">
        <v>6</v>
      </c>
      <c r="O438">
        <v>8</v>
      </c>
      <c r="P438">
        <v>10</v>
      </c>
      <c r="Q438">
        <v>3</v>
      </c>
      <c r="R438">
        <v>0</v>
      </c>
      <c r="AA438" t="str">
        <f>IF(E438 &lt; _xlfn.PERCENTILE.INC($E$2:$E$761,0),
    "Ekstrem Rendah",
    IF(E438 &gt; _xlfn.PERCENTILE.INC($E$2:$E$761,1),
        "Ekstrem Tinggi",
        "Normal"
    )
)</f>
        <v>Normal</v>
      </c>
      <c r="AB438" t="str">
        <f>IF(F438 &lt; _xlfn.PERCENTILE.INC($F$2:$F$761,0.001),
    "Ekstrem Rendah",
    IF(F438 &gt; _xlfn.PERCENTILE.INC($F$2:$F$761,0.999),
        "Ekstrem Tinggi",
        "Normal"
    )
)</f>
        <v>Normal</v>
      </c>
    </row>
    <row r="439" spans="4:28" x14ac:dyDescent="0.25">
      <c r="D439" t="s">
        <v>52</v>
      </c>
      <c r="E439">
        <v>0.8</v>
      </c>
      <c r="F439">
        <v>56</v>
      </c>
      <c r="G439">
        <v>561</v>
      </c>
      <c r="H439">
        <v>493</v>
      </c>
      <c r="I439">
        <v>2</v>
      </c>
      <c r="J439" t="s">
        <v>36</v>
      </c>
      <c r="K439">
        <v>2</v>
      </c>
      <c r="L439" t="s">
        <v>40</v>
      </c>
      <c r="M439">
        <v>7</v>
      </c>
      <c r="N439">
        <v>3</v>
      </c>
      <c r="O439">
        <v>14</v>
      </c>
      <c r="P439">
        <v>0</v>
      </c>
      <c r="Q439">
        <v>1</v>
      </c>
      <c r="R439">
        <v>0</v>
      </c>
      <c r="AA439" t="str">
        <f>IF(E439 &lt; _xlfn.PERCENTILE.INC($E$2:$E$761,0),
    "Ekstrem Rendah",
    IF(E439 &gt; _xlfn.PERCENTILE.INC($E$2:$E$761,1),
        "Ekstrem Tinggi",
        "Normal"
    )
)</f>
        <v>Normal</v>
      </c>
      <c r="AB439" t="str">
        <f>IF(F439 &lt; _xlfn.PERCENTILE.INC($F$2:$F$761,0.001),
    "Ekstrem Rendah",
    IF(F439 &gt; _xlfn.PERCENTILE.INC($F$2:$F$761,0.999),
        "Ekstrem Tinggi",
        "Normal"
    )
)</f>
        <v>Normal</v>
      </c>
    </row>
    <row r="440" spans="4:28" x14ac:dyDescent="0.25">
      <c r="D440" t="s">
        <v>60</v>
      </c>
      <c r="E440">
        <v>4.4000000000000004</v>
      </c>
      <c r="F440">
        <v>61</v>
      </c>
      <c r="G440">
        <v>675</v>
      </c>
      <c r="H440">
        <v>591</v>
      </c>
      <c r="I440">
        <v>3</v>
      </c>
      <c r="J440" t="s">
        <v>40</v>
      </c>
      <c r="K440">
        <v>1</v>
      </c>
      <c r="L440" t="s">
        <v>40</v>
      </c>
      <c r="M440">
        <v>24</v>
      </c>
      <c r="N440">
        <v>10</v>
      </c>
      <c r="O440">
        <v>14</v>
      </c>
      <c r="P440">
        <v>3</v>
      </c>
      <c r="Q440">
        <v>3</v>
      </c>
      <c r="R440">
        <v>0</v>
      </c>
      <c r="AA440" t="str">
        <f>IF(E440 &lt; _xlfn.PERCENTILE.INC($E$2:$E$761,0),
    "Ekstrem Rendah",
    IF(E440 &gt; _xlfn.PERCENTILE.INC($E$2:$E$761,1),
        "Ekstrem Tinggi",
        "Normal"
    )
)</f>
        <v>Normal</v>
      </c>
      <c r="AB440" t="str">
        <f>IF(F440 &lt; _xlfn.PERCENTILE.INC($F$2:$F$761,0.001),
    "Ekstrem Rendah",
    IF(F440 &gt; _xlfn.PERCENTILE.INC($F$2:$F$761,0.999),
        "Ekstrem Tinggi",
        "Normal"
    )
)</f>
        <v>Normal</v>
      </c>
    </row>
    <row r="441" spans="4:28" x14ac:dyDescent="0.25">
      <c r="D441" t="s">
        <v>47</v>
      </c>
      <c r="E441">
        <v>0.6</v>
      </c>
      <c r="F441">
        <v>60</v>
      </c>
      <c r="G441">
        <v>620</v>
      </c>
      <c r="H441">
        <v>530</v>
      </c>
      <c r="I441">
        <v>1</v>
      </c>
      <c r="J441" t="s">
        <v>35</v>
      </c>
      <c r="K441">
        <v>0</v>
      </c>
      <c r="L441" t="s">
        <v>35</v>
      </c>
      <c r="M441">
        <v>9</v>
      </c>
      <c r="N441">
        <v>3</v>
      </c>
      <c r="O441">
        <v>12</v>
      </c>
      <c r="P441">
        <v>4</v>
      </c>
      <c r="Q441">
        <v>5</v>
      </c>
      <c r="R441">
        <v>0</v>
      </c>
      <c r="AA441" t="str">
        <f>IF(E441 &lt; _xlfn.PERCENTILE.INC($E$2:$E$761,0),
    "Ekstrem Rendah",
    IF(E441 &gt; _xlfn.PERCENTILE.INC($E$2:$E$761,1),
        "Ekstrem Tinggi",
        "Normal"
    )
)</f>
        <v>Normal</v>
      </c>
      <c r="AB441" t="str">
        <f>IF(F441 &lt; _xlfn.PERCENTILE.INC($F$2:$F$761,0.001),
    "Ekstrem Rendah",
    IF(F441 &gt; _xlfn.PERCENTILE.INC($F$2:$F$761,0.999),
        "Ekstrem Tinggi",
        "Normal"
    )
)</f>
        <v>Normal</v>
      </c>
    </row>
    <row r="442" spans="4:28" x14ac:dyDescent="0.25">
      <c r="D442" t="s">
        <v>39</v>
      </c>
      <c r="E442">
        <v>1.4</v>
      </c>
      <c r="F442">
        <v>68</v>
      </c>
      <c r="G442">
        <v>691</v>
      </c>
      <c r="H442">
        <v>584</v>
      </c>
      <c r="I442">
        <v>1</v>
      </c>
      <c r="J442" t="s">
        <v>40</v>
      </c>
      <c r="K442">
        <v>1</v>
      </c>
      <c r="L442" t="s">
        <v>40</v>
      </c>
      <c r="M442">
        <v>16</v>
      </c>
      <c r="N442">
        <v>4</v>
      </c>
      <c r="O442">
        <v>15</v>
      </c>
      <c r="P442">
        <v>8</v>
      </c>
      <c r="Q442">
        <v>2</v>
      </c>
      <c r="R442">
        <v>0</v>
      </c>
      <c r="AA442" t="str">
        <f>IF(E442 &lt; _xlfn.PERCENTILE.INC($E$2:$E$761,0),
    "Ekstrem Rendah",
    IF(E442 &gt; _xlfn.PERCENTILE.INC($E$2:$E$761,1),
        "Ekstrem Tinggi",
        "Normal"
    )
)</f>
        <v>Normal</v>
      </c>
      <c r="AB442" t="str">
        <f>IF(F442 &lt; _xlfn.PERCENTILE.INC($F$2:$F$761,0.001),
    "Ekstrem Rendah",
    IF(F442 &gt; _xlfn.PERCENTILE.INC($F$2:$F$761,0.999),
        "Ekstrem Tinggi",
        "Normal"
    )
)</f>
        <v>Normal</v>
      </c>
    </row>
    <row r="443" spans="4:28" x14ac:dyDescent="0.25">
      <c r="D443" t="s">
        <v>47</v>
      </c>
      <c r="E443">
        <v>0.6</v>
      </c>
      <c r="F443">
        <v>41</v>
      </c>
      <c r="G443">
        <v>411</v>
      </c>
      <c r="H443">
        <v>345</v>
      </c>
      <c r="I443">
        <v>1</v>
      </c>
      <c r="J443" t="s">
        <v>35</v>
      </c>
      <c r="K443">
        <v>0</v>
      </c>
      <c r="L443" t="s">
        <v>36</v>
      </c>
      <c r="M443">
        <v>8</v>
      </c>
      <c r="N443">
        <v>2</v>
      </c>
      <c r="O443">
        <v>9</v>
      </c>
      <c r="P443">
        <v>1</v>
      </c>
      <c r="Q443">
        <v>3</v>
      </c>
      <c r="R443">
        <v>0</v>
      </c>
      <c r="AA443" t="str">
        <f>IF(E443 &lt; _xlfn.PERCENTILE.INC($E$2:$E$761,0),
    "Ekstrem Rendah",
    IF(E443 &gt; _xlfn.PERCENTILE.INC($E$2:$E$761,1),
        "Ekstrem Tinggi",
        "Normal"
    )
)</f>
        <v>Normal</v>
      </c>
      <c r="AB443" t="str">
        <f>IF(F443 &lt; _xlfn.PERCENTILE.INC($F$2:$F$761,0.001),
    "Ekstrem Rendah",
    IF(F443 &gt; _xlfn.PERCENTILE.INC($F$2:$F$761,0.999),
        "Ekstrem Tinggi",
        "Normal"
    )
)</f>
        <v>Normal</v>
      </c>
    </row>
    <row r="444" spans="4:28" x14ac:dyDescent="0.25">
      <c r="D444" t="s">
        <v>43</v>
      </c>
      <c r="E444">
        <v>1</v>
      </c>
      <c r="F444">
        <v>56</v>
      </c>
      <c r="G444">
        <v>514</v>
      </c>
      <c r="H444">
        <v>394</v>
      </c>
      <c r="I444">
        <v>3</v>
      </c>
      <c r="J444" t="s">
        <v>35</v>
      </c>
      <c r="K444">
        <v>2</v>
      </c>
      <c r="L444" t="s">
        <v>35</v>
      </c>
      <c r="M444">
        <v>17</v>
      </c>
      <c r="N444">
        <v>6</v>
      </c>
      <c r="O444">
        <v>10</v>
      </c>
      <c r="P444">
        <v>3</v>
      </c>
      <c r="Q444">
        <v>3</v>
      </c>
      <c r="R444">
        <v>0</v>
      </c>
      <c r="AA444" t="str">
        <f>IF(E444 &lt; _xlfn.PERCENTILE.INC($E$2:$E$761,0),
    "Ekstrem Rendah",
    IF(E444 &gt; _xlfn.PERCENTILE.INC($E$2:$E$761,1),
        "Ekstrem Tinggi",
        "Normal"
    )
)</f>
        <v>Normal</v>
      </c>
      <c r="AB444" t="str">
        <f>IF(F444 &lt; _xlfn.PERCENTILE.INC($F$2:$F$761,0.001),
    "Ekstrem Rendah",
    IF(F444 &gt; _xlfn.PERCENTILE.INC($F$2:$F$761,0.999),
        "Ekstrem Tinggi",
        "Normal"
    )
)</f>
        <v>Normal</v>
      </c>
    </row>
    <row r="445" spans="4:28" x14ac:dyDescent="0.25">
      <c r="D445" t="s">
        <v>49</v>
      </c>
      <c r="E445">
        <v>2.1</v>
      </c>
      <c r="F445">
        <v>55</v>
      </c>
      <c r="G445">
        <v>494</v>
      </c>
      <c r="H445">
        <v>385</v>
      </c>
      <c r="I445">
        <v>0</v>
      </c>
      <c r="J445" t="s">
        <v>35</v>
      </c>
      <c r="K445">
        <v>0</v>
      </c>
      <c r="L445" t="s">
        <v>35</v>
      </c>
      <c r="M445">
        <v>17</v>
      </c>
      <c r="N445">
        <v>2</v>
      </c>
      <c r="O445">
        <v>14</v>
      </c>
      <c r="P445">
        <v>9</v>
      </c>
      <c r="Q445">
        <v>1</v>
      </c>
      <c r="R445">
        <v>0</v>
      </c>
      <c r="AA445" t="str">
        <f>IF(E445 &lt; _xlfn.PERCENTILE.INC($E$2:$E$761,0),
    "Ekstrem Rendah",
    IF(E445 &gt; _xlfn.PERCENTILE.INC($E$2:$E$761,1),
        "Ekstrem Tinggi",
        "Normal"
    )
)</f>
        <v>Normal</v>
      </c>
      <c r="AB445" t="str">
        <f>IF(F445 &lt; _xlfn.PERCENTILE.INC($F$2:$F$761,0.001),
    "Ekstrem Rendah",
    IF(F445 &gt; _xlfn.PERCENTILE.INC($F$2:$F$761,0.999),
        "Ekstrem Tinggi",
        "Normal"
    )
)</f>
        <v>Normal</v>
      </c>
    </row>
    <row r="446" spans="4:28" x14ac:dyDescent="0.25">
      <c r="D446" t="s">
        <v>34</v>
      </c>
      <c r="E446">
        <v>2.6</v>
      </c>
      <c r="F446">
        <v>42</v>
      </c>
      <c r="G446">
        <v>486</v>
      </c>
      <c r="H446">
        <v>410</v>
      </c>
      <c r="I446">
        <v>2</v>
      </c>
      <c r="J446" t="s">
        <v>35</v>
      </c>
      <c r="K446">
        <v>1</v>
      </c>
      <c r="L446" t="s">
        <v>36</v>
      </c>
      <c r="M446">
        <v>11</v>
      </c>
      <c r="N446">
        <v>4</v>
      </c>
      <c r="O446">
        <v>10</v>
      </c>
      <c r="P446">
        <v>3</v>
      </c>
      <c r="Q446">
        <v>1</v>
      </c>
      <c r="R446">
        <v>0</v>
      </c>
      <c r="AA446" t="str">
        <f>IF(E446 &lt; _xlfn.PERCENTILE.INC($E$2:$E$761,0),
    "Ekstrem Rendah",
    IF(E446 &gt; _xlfn.PERCENTILE.INC($E$2:$E$761,1),
        "Ekstrem Tinggi",
        "Normal"
    )
)</f>
        <v>Normal</v>
      </c>
      <c r="AB446" t="str">
        <f>IF(F446 &lt; _xlfn.PERCENTILE.INC($F$2:$F$761,0.001),
    "Ekstrem Rendah",
    IF(F446 &gt; _xlfn.PERCENTILE.INC($F$2:$F$761,0.999),
        "Ekstrem Tinggi",
        "Normal"
    )
)</f>
        <v>Normal</v>
      </c>
    </row>
    <row r="447" spans="4:28" x14ac:dyDescent="0.25">
      <c r="D447" t="s">
        <v>38</v>
      </c>
      <c r="E447">
        <v>0.6</v>
      </c>
      <c r="F447">
        <v>48</v>
      </c>
      <c r="G447">
        <v>479</v>
      </c>
      <c r="H447">
        <v>393</v>
      </c>
      <c r="I447">
        <v>1</v>
      </c>
      <c r="J447" t="s">
        <v>35</v>
      </c>
      <c r="K447">
        <v>1</v>
      </c>
      <c r="L447" t="s">
        <v>35</v>
      </c>
      <c r="M447">
        <v>9</v>
      </c>
      <c r="N447">
        <v>2</v>
      </c>
      <c r="O447">
        <v>6</v>
      </c>
      <c r="P447">
        <v>5</v>
      </c>
      <c r="Q447">
        <v>1</v>
      </c>
      <c r="R447">
        <v>0</v>
      </c>
      <c r="AA447" t="str">
        <f>IF(E447 &lt; _xlfn.PERCENTILE.INC($E$2:$E$761,0),
    "Ekstrem Rendah",
    IF(E447 &gt; _xlfn.PERCENTILE.INC($E$2:$E$761,1),
        "Ekstrem Tinggi",
        "Normal"
    )
)</f>
        <v>Normal</v>
      </c>
      <c r="AB447" t="str">
        <f>IF(F447 &lt; _xlfn.PERCENTILE.INC($F$2:$F$761,0.001),
    "Ekstrem Rendah",
    IF(F447 &gt; _xlfn.PERCENTILE.INC($F$2:$F$761,0.999),
        "Ekstrem Tinggi",
        "Normal"
    )
)</f>
        <v>Normal</v>
      </c>
    </row>
    <row r="448" spans="4:28" x14ac:dyDescent="0.25">
      <c r="D448" t="s">
        <v>46</v>
      </c>
      <c r="E448">
        <v>2.1</v>
      </c>
      <c r="F448">
        <v>67</v>
      </c>
      <c r="G448">
        <v>703</v>
      </c>
      <c r="H448">
        <v>594</v>
      </c>
      <c r="I448">
        <v>0</v>
      </c>
      <c r="J448" t="s">
        <v>36</v>
      </c>
      <c r="K448">
        <v>0</v>
      </c>
      <c r="L448" t="s">
        <v>36</v>
      </c>
      <c r="M448">
        <v>14</v>
      </c>
      <c r="N448">
        <v>3</v>
      </c>
      <c r="O448">
        <v>8</v>
      </c>
      <c r="P448">
        <v>10</v>
      </c>
      <c r="Q448">
        <v>2</v>
      </c>
      <c r="R448">
        <v>0</v>
      </c>
      <c r="AA448" t="str">
        <f>IF(E448 &lt; _xlfn.PERCENTILE.INC($E$2:$E$761,0),
    "Ekstrem Rendah",
    IF(E448 &gt; _xlfn.PERCENTILE.INC($E$2:$E$761,1),
        "Ekstrem Tinggi",
        "Normal"
    )
)</f>
        <v>Normal</v>
      </c>
      <c r="AB448" t="str">
        <f>IF(F448 &lt; _xlfn.PERCENTILE.INC($F$2:$F$761,0.001),
    "Ekstrem Rendah",
    IF(F448 &gt; _xlfn.PERCENTILE.INC($F$2:$F$761,0.999),
        "Ekstrem Tinggi",
        "Normal"
    )
)</f>
        <v>Normal</v>
      </c>
    </row>
    <row r="449" spans="4:28" x14ac:dyDescent="0.25">
      <c r="D449" t="s">
        <v>33</v>
      </c>
      <c r="E449">
        <v>0.6</v>
      </c>
      <c r="F449">
        <v>47</v>
      </c>
      <c r="G449">
        <v>396</v>
      </c>
      <c r="H449">
        <v>320</v>
      </c>
      <c r="I449">
        <v>0</v>
      </c>
      <c r="J449" t="s">
        <v>36</v>
      </c>
      <c r="K449">
        <v>0</v>
      </c>
      <c r="L449" t="s">
        <v>36</v>
      </c>
      <c r="M449">
        <v>10</v>
      </c>
      <c r="N449">
        <v>4</v>
      </c>
      <c r="O449">
        <v>11</v>
      </c>
      <c r="P449">
        <v>3</v>
      </c>
      <c r="Q449">
        <v>5</v>
      </c>
      <c r="R449">
        <v>0</v>
      </c>
      <c r="AA449" t="str">
        <f>IF(E449 &lt; _xlfn.PERCENTILE.INC($E$2:$E$761,0),
    "Ekstrem Rendah",
    IF(E449 &gt; _xlfn.PERCENTILE.INC($E$2:$E$761,1),
        "Ekstrem Tinggi",
        "Normal"
    )
)</f>
        <v>Normal</v>
      </c>
      <c r="AB449" t="str">
        <f>IF(F449 &lt; _xlfn.PERCENTILE.INC($F$2:$F$761,0.001),
    "Ekstrem Rendah",
    IF(F449 &gt; _xlfn.PERCENTILE.INC($F$2:$F$761,0.999),
        "Ekstrem Tinggi",
        "Normal"
    )
)</f>
        <v>Normal</v>
      </c>
    </row>
    <row r="450" spans="4:28" x14ac:dyDescent="0.25">
      <c r="D450" t="s">
        <v>48</v>
      </c>
      <c r="E450">
        <v>0.9</v>
      </c>
      <c r="F450">
        <v>35</v>
      </c>
      <c r="G450">
        <v>339</v>
      </c>
      <c r="H450">
        <v>249</v>
      </c>
      <c r="I450">
        <v>1</v>
      </c>
      <c r="J450" t="s">
        <v>36</v>
      </c>
      <c r="K450">
        <v>0</v>
      </c>
      <c r="L450" t="s">
        <v>36</v>
      </c>
      <c r="M450">
        <v>16</v>
      </c>
      <c r="N450">
        <v>9</v>
      </c>
      <c r="O450">
        <v>11</v>
      </c>
      <c r="P450">
        <v>3</v>
      </c>
      <c r="Q450">
        <v>2</v>
      </c>
      <c r="R450">
        <v>1</v>
      </c>
      <c r="AA450" t="str">
        <f>IF(E450 &lt; _xlfn.PERCENTILE.INC($E$2:$E$761,0),
    "Ekstrem Rendah",
    IF(E450 &gt; _xlfn.PERCENTILE.INC($E$2:$E$761,1),
        "Ekstrem Tinggi",
        "Normal"
    )
)</f>
        <v>Normal</v>
      </c>
      <c r="AB450" t="str">
        <f>IF(F450 &lt; _xlfn.PERCENTILE.INC($F$2:$F$761,0.001),
    "Ekstrem Rendah",
    IF(F450 &gt; _xlfn.PERCENTILE.INC($F$2:$F$761,0.999),
        "Ekstrem Tinggi",
        "Normal"
    )
)</f>
        <v>Normal</v>
      </c>
    </row>
    <row r="451" spans="4:28" x14ac:dyDescent="0.25">
      <c r="D451" t="s">
        <v>60</v>
      </c>
      <c r="E451">
        <v>1.3</v>
      </c>
      <c r="F451">
        <v>59</v>
      </c>
      <c r="G451">
        <v>571</v>
      </c>
      <c r="H451">
        <v>485</v>
      </c>
      <c r="I451">
        <v>2</v>
      </c>
      <c r="J451" t="s">
        <v>35</v>
      </c>
      <c r="K451">
        <v>2</v>
      </c>
      <c r="L451" t="s">
        <v>40</v>
      </c>
      <c r="M451">
        <v>13</v>
      </c>
      <c r="N451">
        <v>3</v>
      </c>
      <c r="O451">
        <v>10</v>
      </c>
      <c r="P451">
        <v>7</v>
      </c>
      <c r="Q451">
        <v>2</v>
      </c>
      <c r="R451">
        <v>0</v>
      </c>
      <c r="AA451" t="str">
        <f>IF(E451 &lt; _xlfn.PERCENTILE.INC($E$2:$E$761,0),
    "Ekstrem Rendah",
    IF(E451 &gt; _xlfn.PERCENTILE.INC($E$2:$E$761,1),
        "Ekstrem Tinggi",
        "Normal"
    )
)</f>
        <v>Normal</v>
      </c>
      <c r="AB451" t="str">
        <f>IF(F451 &lt; _xlfn.PERCENTILE.INC($F$2:$F$761,0.001),
    "Ekstrem Rendah",
    IF(F451 &gt; _xlfn.PERCENTILE.INC($F$2:$F$761,0.999),
        "Ekstrem Tinggi",
        "Normal"
    )
)</f>
        <v>Normal</v>
      </c>
    </row>
    <row r="452" spans="4:28" x14ac:dyDescent="0.25">
      <c r="D452" t="s">
        <v>51</v>
      </c>
      <c r="E452">
        <v>0.8</v>
      </c>
      <c r="F452">
        <v>43</v>
      </c>
      <c r="G452">
        <v>400</v>
      </c>
      <c r="H452">
        <v>317</v>
      </c>
      <c r="I452">
        <v>1</v>
      </c>
      <c r="J452" t="s">
        <v>35</v>
      </c>
      <c r="K452">
        <v>1</v>
      </c>
      <c r="L452" t="s">
        <v>36</v>
      </c>
      <c r="M452">
        <v>11</v>
      </c>
      <c r="N452">
        <v>4</v>
      </c>
      <c r="O452">
        <v>15</v>
      </c>
      <c r="P452">
        <v>5</v>
      </c>
      <c r="Q452">
        <v>3</v>
      </c>
      <c r="R452">
        <v>1</v>
      </c>
      <c r="AA452" t="str">
        <f>IF(E452 &lt; _xlfn.PERCENTILE.INC($E$2:$E$761,0),
    "Ekstrem Rendah",
    IF(E452 &gt; _xlfn.PERCENTILE.INC($E$2:$E$761,1),
        "Ekstrem Tinggi",
        "Normal"
    )
)</f>
        <v>Normal</v>
      </c>
      <c r="AB452" t="str">
        <f>IF(F452 &lt; _xlfn.PERCENTILE.INC($F$2:$F$761,0.001),
    "Ekstrem Rendah",
    IF(F452 &gt; _xlfn.PERCENTILE.INC($F$2:$F$761,0.999),
        "Ekstrem Tinggi",
        "Normal"
    )
)</f>
        <v>Normal</v>
      </c>
    </row>
    <row r="453" spans="4:28" x14ac:dyDescent="0.25">
      <c r="D453" t="s">
        <v>52</v>
      </c>
      <c r="E453">
        <v>1.6</v>
      </c>
      <c r="F453">
        <v>48</v>
      </c>
      <c r="G453">
        <v>444</v>
      </c>
      <c r="H453">
        <v>374</v>
      </c>
      <c r="I453">
        <v>3</v>
      </c>
      <c r="J453" t="s">
        <v>40</v>
      </c>
      <c r="K453">
        <v>1</v>
      </c>
      <c r="L453" t="s">
        <v>36</v>
      </c>
      <c r="M453">
        <v>14</v>
      </c>
      <c r="N453">
        <v>5</v>
      </c>
      <c r="O453">
        <v>11</v>
      </c>
      <c r="P453">
        <v>11</v>
      </c>
      <c r="Q453">
        <v>3</v>
      </c>
      <c r="R453">
        <v>1</v>
      </c>
      <c r="AA453" t="str">
        <f>IF(E453 &lt; _xlfn.PERCENTILE.INC($E$2:$E$761,0),
    "Ekstrem Rendah",
    IF(E453 &gt; _xlfn.PERCENTILE.INC($E$2:$E$761,1),
        "Ekstrem Tinggi",
        "Normal"
    )
)</f>
        <v>Normal</v>
      </c>
      <c r="AB453" t="str">
        <f>IF(F453 &lt; _xlfn.PERCENTILE.INC($F$2:$F$761,0.001),
    "Ekstrem Rendah",
    IF(F453 &gt; _xlfn.PERCENTILE.INC($F$2:$F$761,0.999),
        "Ekstrem Tinggi",
        "Normal"
    )
)</f>
        <v>Normal</v>
      </c>
    </row>
    <row r="454" spans="4:28" x14ac:dyDescent="0.25">
      <c r="D454" t="s">
        <v>44</v>
      </c>
      <c r="E454">
        <v>1.7</v>
      </c>
      <c r="F454">
        <v>45</v>
      </c>
      <c r="G454">
        <v>435</v>
      </c>
      <c r="H454">
        <v>336</v>
      </c>
      <c r="I454">
        <v>2</v>
      </c>
      <c r="J454" t="s">
        <v>40</v>
      </c>
      <c r="K454">
        <v>2</v>
      </c>
      <c r="L454" t="s">
        <v>40</v>
      </c>
      <c r="M454">
        <v>11</v>
      </c>
      <c r="N454">
        <v>8</v>
      </c>
      <c r="O454">
        <v>10</v>
      </c>
      <c r="P454">
        <v>8</v>
      </c>
      <c r="Q454">
        <v>1</v>
      </c>
      <c r="R454">
        <v>0</v>
      </c>
      <c r="AA454" t="str">
        <f>IF(E454 &lt; _xlfn.PERCENTILE.INC($E$2:$E$761,0),
    "Ekstrem Rendah",
    IF(E454 &gt; _xlfn.PERCENTILE.INC($E$2:$E$761,1),
        "Ekstrem Tinggi",
        "Normal"
    )
)</f>
        <v>Normal</v>
      </c>
      <c r="AB454" t="str">
        <f>IF(F454 &lt; _xlfn.PERCENTILE.INC($F$2:$F$761,0.001),
    "Ekstrem Rendah",
    IF(F454 &gt; _xlfn.PERCENTILE.INC($F$2:$F$761,0.999),
        "Ekstrem Tinggi",
        "Normal"
    )
)</f>
        <v>Normal</v>
      </c>
    </row>
    <row r="455" spans="4:28" x14ac:dyDescent="0.25">
      <c r="D455" t="s">
        <v>54</v>
      </c>
      <c r="E455">
        <v>0.9</v>
      </c>
      <c r="F455">
        <v>50</v>
      </c>
      <c r="G455">
        <v>522</v>
      </c>
      <c r="H455">
        <v>435</v>
      </c>
      <c r="I455">
        <v>1</v>
      </c>
      <c r="J455" t="s">
        <v>35</v>
      </c>
      <c r="K455">
        <v>1</v>
      </c>
      <c r="L455" t="s">
        <v>40</v>
      </c>
      <c r="M455">
        <v>8</v>
      </c>
      <c r="N455">
        <v>2</v>
      </c>
      <c r="O455">
        <v>5</v>
      </c>
      <c r="P455">
        <v>2</v>
      </c>
      <c r="Q455">
        <v>2</v>
      </c>
      <c r="R455">
        <v>0</v>
      </c>
      <c r="AA455" t="str">
        <f>IF(E455 &lt; _xlfn.PERCENTILE.INC($E$2:$E$761,0),
    "Ekstrem Rendah",
    IF(E455 &gt; _xlfn.PERCENTILE.INC($E$2:$E$761,1),
        "Ekstrem Tinggi",
        "Normal"
    )
)</f>
        <v>Normal</v>
      </c>
      <c r="AB455" t="str">
        <f>IF(F455 &lt; _xlfn.PERCENTILE.INC($F$2:$F$761,0.001),
    "Ekstrem Rendah",
    IF(F455 &gt; _xlfn.PERCENTILE.INC($F$2:$F$761,0.999),
        "Ekstrem Tinggi",
        "Normal"
    )
)</f>
        <v>Normal</v>
      </c>
    </row>
    <row r="456" spans="4:28" x14ac:dyDescent="0.25">
      <c r="D456" t="s">
        <v>45</v>
      </c>
      <c r="E456">
        <v>1.1000000000000001</v>
      </c>
      <c r="F456">
        <v>40</v>
      </c>
      <c r="G456">
        <v>399</v>
      </c>
      <c r="H456">
        <v>313</v>
      </c>
      <c r="I456">
        <v>1</v>
      </c>
      <c r="J456" t="s">
        <v>40</v>
      </c>
      <c r="K456">
        <v>1</v>
      </c>
      <c r="L456" t="s">
        <v>40</v>
      </c>
      <c r="M456">
        <v>10</v>
      </c>
      <c r="N456">
        <v>5</v>
      </c>
      <c r="O456">
        <v>9</v>
      </c>
      <c r="P456">
        <v>4</v>
      </c>
      <c r="Q456">
        <v>2</v>
      </c>
      <c r="R456">
        <v>0</v>
      </c>
      <c r="AA456" t="str">
        <f>IF(E456 &lt; _xlfn.PERCENTILE.INC($E$2:$E$761,0),
    "Ekstrem Rendah",
    IF(E456 &gt; _xlfn.PERCENTILE.INC($E$2:$E$761,1),
        "Ekstrem Tinggi",
        "Normal"
    )
)</f>
        <v>Normal</v>
      </c>
      <c r="AB456" t="str">
        <f>IF(F456 &lt; _xlfn.PERCENTILE.INC($F$2:$F$761,0.001),
    "Ekstrem Rendah",
    IF(F456 &gt; _xlfn.PERCENTILE.INC($F$2:$F$761,0.999),
        "Ekstrem Tinggi",
        "Normal"
    )
)</f>
        <v>Normal</v>
      </c>
    </row>
    <row r="457" spans="4:28" x14ac:dyDescent="0.25">
      <c r="D457" t="s">
        <v>59</v>
      </c>
      <c r="E457">
        <v>3.1</v>
      </c>
      <c r="F457">
        <v>58</v>
      </c>
      <c r="G457">
        <v>546</v>
      </c>
      <c r="H457">
        <v>452</v>
      </c>
      <c r="I457">
        <v>3</v>
      </c>
      <c r="J457" t="s">
        <v>40</v>
      </c>
      <c r="K457">
        <v>0</v>
      </c>
      <c r="L457" t="s">
        <v>35</v>
      </c>
      <c r="M457">
        <v>18</v>
      </c>
      <c r="N457">
        <v>4</v>
      </c>
      <c r="O457">
        <v>10</v>
      </c>
      <c r="P457">
        <v>6</v>
      </c>
      <c r="Q457">
        <v>3</v>
      </c>
      <c r="R457">
        <v>0</v>
      </c>
      <c r="AA457" t="str">
        <f>IF(E457 &lt; _xlfn.PERCENTILE.INC($E$2:$E$761,0),
    "Ekstrem Rendah",
    IF(E457 &gt; _xlfn.PERCENTILE.INC($E$2:$E$761,1),
        "Ekstrem Tinggi",
        "Normal"
    )
)</f>
        <v>Normal</v>
      </c>
      <c r="AB457" t="str">
        <f>IF(F457 &lt; _xlfn.PERCENTILE.INC($F$2:$F$761,0.001),
    "Ekstrem Rendah",
    IF(F457 &gt; _xlfn.PERCENTILE.INC($F$2:$F$761,0.999),
        "Ekstrem Tinggi",
        "Normal"
    )
)</f>
        <v>Normal</v>
      </c>
    </row>
    <row r="458" spans="4:28" x14ac:dyDescent="0.25">
      <c r="D458" t="s">
        <v>42</v>
      </c>
      <c r="E458">
        <v>0.7</v>
      </c>
      <c r="F458">
        <v>51</v>
      </c>
      <c r="G458">
        <v>470</v>
      </c>
      <c r="H458">
        <v>361</v>
      </c>
      <c r="I458">
        <v>0</v>
      </c>
      <c r="J458" t="s">
        <v>35</v>
      </c>
      <c r="K458">
        <v>0</v>
      </c>
      <c r="L458" t="s">
        <v>36</v>
      </c>
      <c r="M458">
        <v>6</v>
      </c>
      <c r="N458">
        <v>1</v>
      </c>
      <c r="O458">
        <v>11</v>
      </c>
      <c r="P458">
        <v>4</v>
      </c>
      <c r="Q458">
        <v>1</v>
      </c>
      <c r="R458">
        <v>1</v>
      </c>
      <c r="AA458" t="str">
        <f>IF(E458 &lt; _xlfn.PERCENTILE.INC($E$2:$E$761,0),
    "Ekstrem Rendah",
    IF(E458 &gt; _xlfn.PERCENTILE.INC($E$2:$E$761,1),
        "Ekstrem Tinggi",
        "Normal"
    )
)</f>
        <v>Normal</v>
      </c>
      <c r="AB458" t="str">
        <f>IF(F458 &lt; _xlfn.PERCENTILE.INC($F$2:$F$761,0.001),
    "Ekstrem Rendah",
    IF(F458 &gt; _xlfn.PERCENTILE.INC($F$2:$F$761,0.999),
        "Ekstrem Tinggi",
        "Normal"
    )
)</f>
        <v>Normal</v>
      </c>
    </row>
    <row r="459" spans="4:28" x14ac:dyDescent="0.25">
      <c r="D459" t="s">
        <v>58</v>
      </c>
      <c r="E459">
        <v>1.6</v>
      </c>
      <c r="F459">
        <v>77</v>
      </c>
      <c r="G459">
        <v>795</v>
      </c>
      <c r="H459">
        <v>686</v>
      </c>
      <c r="I459">
        <v>2</v>
      </c>
      <c r="J459" t="s">
        <v>40</v>
      </c>
      <c r="K459">
        <v>1</v>
      </c>
      <c r="L459" t="s">
        <v>36</v>
      </c>
      <c r="M459">
        <v>22</v>
      </c>
      <c r="N459">
        <v>7</v>
      </c>
      <c r="O459">
        <v>5</v>
      </c>
      <c r="P459">
        <v>18</v>
      </c>
      <c r="Q459">
        <v>1</v>
      </c>
      <c r="R459">
        <v>0</v>
      </c>
      <c r="AA459" t="str">
        <f>IF(E459 &lt; _xlfn.PERCENTILE.INC($E$2:$E$761,0),
    "Ekstrem Rendah",
    IF(E459 &gt; _xlfn.PERCENTILE.INC($E$2:$E$761,1),
        "Ekstrem Tinggi",
        "Normal"
    )
)</f>
        <v>Normal</v>
      </c>
      <c r="AB459" t="str">
        <f>IF(F459 &lt; _xlfn.PERCENTILE.INC($F$2:$F$761,0.001),
    "Ekstrem Rendah",
    IF(F459 &gt; _xlfn.PERCENTILE.INC($F$2:$F$761,0.999),
        "Ekstrem Tinggi",
        "Normal"
    )
)</f>
        <v>Normal</v>
      </c>
    </row>
    <row r="460" spans="4:28" x14ac:dyDescent="0.25">
      <c r="D460" t="s">
        <v>57</v>
      </c>
      <c r="E460">
        <v>1</v>
      </c>
      <c r="F460">
        <v>57</v>
      </c>
      <c r="G460">
        <v>579</v>
      </c>
      <c r="H460">
        <v>499</v>
      </c>
      <c r="I460">
        <v>1</v>
      </c>
      <c r="J460" t="s">
        <v>35</v>
      </c>
      <c r="K460">
        <v>0</v>
      </c>
      <c r="L460" t="s">
        <v>35</v>
      </c>
      <c r="M460">
        <v>12</v>
      </c>
      <c r="N460">
        <v>2</v>
      </c>
      <c r="O460">
        <v>13</v>
      </c>
      <c r="P460">
        <v>6</v>
      </c>
      <c r="Q460">
        <v>3</v>
      </c>
      <c r="R460">
        <v>0</v>
      </c>
      <c r="AA460" t="str">
        <f>IF(E460 &lt; _xlfn.PERCENTILE.INC($E$2:$E$761,0),
    "Ekstrem Rendah",
    IF(E460 &gt; _xlfn.PERCENTILE.INC($E$2:$E$761,1),
        "Ekstrem Tinggi",
        "Normal"
    )
)</f>
        <v>Normal</v>
      </c>
      <c r="AB460" t="str">
        <f>IF(F460 &lt; _xlfn.PERCENTILE.INC($F$2:$F$761,0.001),
    "Ekstrem Rendah",
    IF(F460 &gt; _xlfn.PERCENTILE.INC($F$2:$F$761,0.999),
        "Ekstrem Tinggi",
        "Normal"
    )
)</f>
        <v>Normal</v>
      </c>
    </row>
    <row r="461" spans="4:28" x14ac:dyDescent="0.25">
      <c r="D461" t="s">
        <v>55</v>
      </c>
      <c r="E461">
        <v>1</v>
      </c>
      <c r="F461">
        <v>49</v>
      </c>
      <c r="G461">
        <v>482</v>
      </c>
      <c r="H461">
        <v>375</v>
      </c>
      <c r="I461">
        <v>0</v>
      </c>
      <c r="J461" t="s">
        <v>35</v>
      </c>
      <c r="K461">
        <v>0</v>
      </c>
      <c r="L461" t="s">
        <v>36</v>
      </c>
      <c r="M461">
        <v>20</v>
      </c>
      <c r="N461">
        <v>7</v>
      </c>
      <c r="O461">
        <v>12</v>
      </c>
      <c r="P461">
        <v>6</v>
      </c>
      <c r="Q461">
        <v>3</v>
      </c>
      <c r="R461">
        <v>0</v>
      </c>
      <c r="AA461" t="str">
        <f>IF(E461 &lt; _xlfn.PERCENTILE.INC($E$2:$E$761,0),
    "Ekstrem Rendah",
    IF(E461 &gt; _xlfn.PERCENTILE.INC($E$2:$E$761,1),
        "Ekstrem Tinggi",
        "Normal"
    )
)</f>
        <v>Normal</v>
      </c>
      <c r="AB461" t="str">
        <f>IF(F461 &lt; _xlfn.PERCENTILE.INC($F$2:$F$761,0.001),
    "Ekstrem Rendah",
    IF(F461 &gt; _xlfn.PERCENTILE.INC($F$2:$F$761,0.999),
        "Ekstrem Tinggi",
        "Normal"
    )
)</f>
        <v>Normal</v>
      </c>
    </row>
    <row r="462" spans="4:28" x14ac:dyDescent="0.25">
      <c r="D462" t="s">
        <v>48</v>
      </c>
      <c r="E462">
        <v>1.7</v>
      </c>
      <c r="F462">
        <v>35</v>
      </c>
      <c r="G462">
        <v>338</v>
      </c>
      <c r="H462">
        <v>240</v>
      </c>
      <c r="I462">
        <v>3</v>
      </c>
      <c r="J462" t="s">
        <v>40</v>
      </c>
      <c r="K462">
        <v>1</v>
      </c>
      <c r="L462" t="s">
        <v>36</v>
      </c>
      <c r="M462">
        <v>20</v>
      </c>
      <c r="N462">
        <v>5</v>
      </c>
      <c r="O462">
        <v>9</v>
      </c>
      <c r="P462">
        <v>7</v>
      </c>
      <c r="Q462">
        <v>2</v>
      </c>
      <c r="R462">
        <v>0</v>
      </c>
      <c r="AA462" t="str">
        <f>IF(E462 &lt; _xlfn.PERCENTILE.INC($E$2:$E$761,0),
    "Ekstrem Rendah",
    IF(E462 &gt; _xlfn.PERCENTILE.INC($E$2:$E$761,1),
        "Ekstrem Tinggi",
        "Normal"
    )
)</f>
        <v>Normal</v>
      </c>
      <c r="AB462" t="str">
        <f>IF(F462 &lt; _xlfn.PERCENTILE.INC($F$2:$F$761,0.001),
    "Ekstrem Rendah",
    IF(F462 &gt; _xlfn.PERCENTILE.INC($F$2:$F$761,0.999),
        "Ekstrem Tinggi",
        "Normal"
    )
)</f>
        <v>Normal</v>
      </c>
    </row>
    <row r="463" spans="4:28" x14ac:dyDescent="0.25">
      <c r="D463" t="s">
        <v>49</v>
      </c>
      <c r="E463">
        <v>0.3</v>
      </c>
      <c r="F463">
        <v>43</v>
      </c>
      <c r="G463">
        <v>365</v>
      </c>
      <c r="H463">
        <v>288</v>
      </c>
      <c r="I463">
        <v>1</v>
      </c>
      <c r="J463" t="s">
        <v>36</v>
      </c>
      <c r="K463">
        <v>0</v>
      </c>
      <c r="L463" t="s">
        <v>36</v>
      </c>
      <c r="M463">
        <v>11</v>
      </c>
      <c r="N463">
        <v>3</v>
      </c>
      <c r="O463">
        <v>14</v>
      </c>
      <c r="P463">
        <v>7</v>
      </c>
      <c r="Q463">
        <v>6</v>
      </c>
      <c r="R463">
        <v>0</v>
      </c>
      <c r="AA463" t="str">
        <f>IF(E463 &lt; _xlfn.PERCENTILE.INC($E$2:$E$761,0),
    "Ekstrem Rendah",
    IF(E463 &gt; _xlfn.PERCENTILE.INC($E$2:$E$761,1),
        "Ekstrem Tinggi",
        "Normal"
    )
)</f>
        <v>Normal</v>
      </c>
      <c r="AB463" t="str">
        <f>IF(F463 &lt; _xlfn.PERCENTILE.INC($F$2:$F$761,0.001),
    "Ekstrem Rendah",
    IF(F463 &gt; _xlfn.PERCENTILE.INC($F$2:$F$761,0.999),
        "Ekstrem Tinggi",
        "Normal"
    )
)</f>
        <v>Normal</v>
      </c>
    </row>
    <row r="464" spans="4:28" x14ac:dyDescent="0.25">
      <c r="D464" t="s">
        <v>38</v>
      </c>
      <c r="E464">
        <v>1.3</v>
      </c>
      <c r="F464">
        <v>35</v>
      </c>
      <c r="G464">
        <v>328</v>
      </c>
      <c r="H464">
        <v>220</v>
      </c>
      <c r="I464">
        <v>3</v>
      </c>
      <c r="J464" t="s">
        <v>35</v>
      </c>
      <c r="K464">
        <v>2</v>
      </c>
      <c r="L464" t="s">
        <v>36</v>
      </c>
      <c r="M464">
        <v>11</v>
      </c>
      <c r="N464">
        <v>5</v>
      </c>
      <c r="O464">
        <v>10</v>
      </c>
      <c r="P464">
        <v>5</v>
      </c>
      <c r="Q464">
        <v>1</v>
      </c>
      <c r="R464">
        <v>1</v>
      </c>
      <c r="AA464" t="str">
        <f>IF(E464 &lt; _xlfn.PERCENTILE.INC($E$2:$E$761,0),
    "Ekstrem Rendah",
    IF(E464 &gt; _xlfn.PERCENTILE.INC($E$2:$E$761,1),
        "Ekstrem Tinggi",
        "Normal"
    )
)</f>
        <v>Normal</v>
      </c>
      <c r="AB464" t="str">
        <f>IF(F464 &lt; _xlfn.PERCENTILE.INC($F$2:$F$761,0.001),
    "Ekstrem Rendah",
    IF(F464 &gt; _xlfn.PERCENTILE.INC($F$2:$F$761,0.999),
        "Ekstrem Tinggi",
        "Normal"
    )
)</f>
        <v>Normal</v>
      </c>
    </row>
    <row r="465" spans="4:28" x14ac:dyDescent="0.25">
      <c r="D465" t="s">
        <v>43</v>
      </c>
      <c r="E465">
        <v>1.3</v>
      </c>
      <c r="F465">
        <v>49</v>
      </c>
      <c r="G465">
        <v>480</v>
      </c>
      <c r="H465">
        <v>388</v>
      </c>
      <c r="I465">
        <v>2</v>
      </c>
      <c r="J465" t="s">
        <v>36</v>
      </c>
      <c r="K465">
        <v>0</v>
      </c>
      <c r="L465" t="s">
        <v>35</v>
      </c>
      <c r="M465">
        <v>14</v>
      </c>
      <c r="N465">
        <v>7</v>
      </c>
      <c r="O465">
        <v>10</v>
      </c>
      <c r="P465">
        <v>6</v>
      </c>
      <c r="Q465">
        <v>3</v>
      </c>
      <c r="R465">
        <v>0</v>
      </c>
      <c r="AA465" t="str">
        <f>IF(E465 &lt; _xlfn.PERCENTILE.INC($E$2:$E$761,0),
    "Ekstrem Rendah",
    IF(E465 &gt; _xlfn.PERCENTILE.INC($E$2:$E$761,1),
        "Ekstrem Tinggi",
        "Normal"
    )
)</f>
        <v>Normal</v>
      </c>
      <c r="AB465" t="str">
        <f>IF(F465 &lt; _xlfn.PERCENTILE.INC($F$2:$F$761,0.001),
    "Ekstrem Rendah",
    IF(F465 &gt; _xlfn.PERCENTILE.INC($F$2:$F$761,0.999),
        "Ekstrem Tinggi",
        "Normal"
    )
)</f>
        <v>Normal</v>
      </c>
    </row>
    <row r="466" spans="4:28" x14ac:dyDescent="0.25">
      <c r="D466" t="s">
        <v>47</v>
      </c>
      <c r="E466">
        <v>0.2</v>
      </c>
      <c r="F466">
        <v>43</v>
      </c>
      <c r="G466">
        <v>503</v>
      </c>
      <c r="H466">
        <v>454</v>
      </c>
      <c r="I466">
        <v>0</v>
      </c>
      <c r="J466" t="s">
        <v>35</v>
      </c>
      <c r="K466">
        <v>0</v>
      </c>
      <c r="L466" t="s">
        <v>35</v>
      </c>
      <c r="M466">
        <v>5</v>
      </c>
      <c r="N466">
        <v>2</v>
      </c>
      <c r="O466">
        <v>9</v>
      </c>
      <c r="P466">
        <v>1</v>
      </c>
      <c r="Q466">
        <v>3</v>
      </c>
      <c r="R466">
        <v>0</v>
      </c>
      <c r="AA466" t="str">
        <f>IF(E466 &lt; _xlfn.PERCENTILE.INC($E$2:$E$761,0),
    "Ekstrem Rendah",
    IF(E466 &gt; _xlfn.PERCENTILE.INC($E$2:$E$761,1),
        "Ekstrem Tinggi",
        "Normal"
    )
)</f>
        <v>Normal</v>
      </c>
      <c r="AB466" t="str">
        <f>IF(F466 &lt; _xlfn.PERCENTILE.INC($F$2:$F$761,0.001),
    "Ekstrem Rendah",
    IF(F466 &gt; _xlfn.PERCENTILE.INC($F$2:$F$761,0.999),
        "Ekstrem Tinggi",
        "Normal"
    )
)</f>
        <v>Normal</v>
      </c>
    </row>
    <row r="467" spans="4:28" x14ac:dyDescent="0.25">
      <c r="D467" t="s">
        <v>34</v>
      </c>
      <c r="E467">
        <v>1.2</v>
      </c>
      <c r="F467">
        <v>60</v>
      </c>
      <c r="G467">
        <v>638</v>
      </c>
      <c r="H467">
        <v>539</v>
      </c>
      <c r="I467">
        <v>1</v>
      </c>
      <c r="J467" t="s">
        <v>36</v>
      </c>
      <c r="K467">
        <v>0</v>
      </c>
      <c r="L467" t="s">
        <v>36</v>
      </c>
      <c r="M467">
        <v>14</v>
      </c>
      <c r="N467">
        <v>3</v>
      </c>
      <c r="O467">
        <v>8</v>
      </c>
      <c r="P467">
        <v>2</v>
      </c>
      <c r="Q467">
        <v>0</v>
      </c>
      <c r="R467">
        <v>0</v>
      </c>
      <c r="AA467" t="str">
        <f>IF(E467 &lt; _xlfn.PERCENTILE.INC($E$2:$E$761,0),
    "Ekstrem Rendah",
    IF(E467 &gt; _xlfn.PERCENTILE.INC($E$2:$E$761,1),
        "Ekstrem Tinggi",
        "Normal"
    )
)</f>
        <v>Normal</v>
      </c>
      <c r="AB467" t="str">
        <f>IF(F467 &lt; _xlfn.PERCENTILE.INC($F$2:$F$761,0.001),
    "Ekstrem Rendah",
    IF(F467 &gt; _xlfn.PERCENTILE.INC($F$2:$F$761,0.999),
        "Ekstrem Tinggi",
        "Normal"
    )
)</f>
        <v>Normal</v>
      </c>
    </row>
    <row r="468" spans="4:28" x14ac:dyDescent="0.25">
      <c r="D468" t="s">
        <v>46</v>
      </c>
      <c r="E468">
        <v>1.8</v>
      </c>
      <c r="F468">
        <v>50</v>
      </c>
      <c r="G468">
        <v>495</v>
      </c>
      <c r="H468">
        <v>400</v>
      </c>
      <c r="I468">
        <v>1</v>
      </c>
      <c r="J468" t="s">
        <v>35</v>
      </c>
      <c r="K468">
        <v>1</v>
      </c>
      <c r="L468" t="s">
        <v>36</v>
      </c>
      <c r="M468">
        <v>11</v>
      </c>
      <c r="N468">
        <v>3</v>
      </c>
      <c r="O468">
        <v>16</v>
      </c>
      <c r="P468">
        <v>4</v>
      </c>
      <c r="Q468">
        <v>3</v>
      </c>
      <c r="R468">
        <v>0</v>
      </c>
      <c r="AA468" t="str">
        <f>IF(E468 &lt; _xlfn.PERCENTILE.INC($E$2:$E$761,0),
    "Ekstrem Rendah",
    IF(E468 &gt; _xlfn.PERCENTILE.INC($E$2:$E$761,1),
        "Ekstrem Tinggi",
        "Normal"
    )
)</f>
        <v>Normal</v>
      </c>
      <c r="AB468" t="str">
        <f>IF(F468 &lt; _xlfn.PERCENTILE.INC($F$2:$F$761,0.001),
    "Ekstrem Rendah",
    IF(F468 &gt; _xlfn.PERCENTILE.INC($F$2:$F$761,0.999),
        "Ekstrem Tinggi",
        "Normal"
    )
)</f>
        <v>Normal</v>
      </c>
    </row>
    <row r="469" spans="4:28" x14ac:dyDescent="0.25">
      <c r="D469" t="s">
        <v>60</v>
      </c>
      <c r="E469">
        <v>0.7</v>
      </c>
      <c r="F469">
        <v>66</v>
      </c>
      <c r="G469">
        <v>571</v>
      </c>
      <c r="H469">
        <v>445</v>
      </c>
      <c r="I469">
        <v>0</v>
      </c>
      <c r="J469" t="s">
        <v>35</v>
      </c>
      <c r="K469">
        <v>0</v>
      </c>
      <c r="L469" t="s">
        <v>35</v>
      </c>
      <c r="M469">
        <v>11</v>
      </c>
      <c r="N469">
        <v>3</v>
      </c>
      <c r="O469">
        <v>12</v>
      </c>
      <c r="P469">
        <v>8</v>
      </c>
      <c r="Q469">
        <v>4</v>
      </c>
      <c r="R469">
        <v>0</v>
      </c>
      <c r="AA469" t="str">
        <f>IF(E469 &lt; _xlfn.PERCENTILE.INC($E$2:$E$761,0),
    "Ekstrem Rendah",
    IF(E469 &gt; _xlfn.PERCENTILE.INC($E$2:$E$761,1),
        "Ekstrem Tinggi",
        "Normal"
    )
)</f>
        <v>Normal</v>
      </c>
      <c r="AB469" t="str">
        <f>IF(F469 &lt; _xlfn.PERCENTILE.INC($F$2:$F$761,0.001),
    "Ekstrem Rendah",
    IF(F469 &gt; _xlfn.PERCENTILE.INC($F$2:$F$761,0.999),
        "Ekstrem Tinggi",
        "Normal"
    )
)</f>
        <v>Normal</v>
      </c>
    </row>
    <row r="470" spans="4:28" x14ac:dyDescent="0.25">
      <c r="D470" t="s">
        <v>33</v>
      </c>
      <c r="E470">
        <v>2.2999999999999998</v>
      </c>
      <c r="F470">
        <v>58</v>
      </c>
      <c r="G470">
        <v>595</v>
      </c>
      <c r="H470">
        <v>486</v>
      </c>
      <c r="I470">
        <v>1</v>
      </c>
      <c r="J470" t="s">
        <v>35</v>
      </c>
      <c r="K470">
        <v>0</v>
      </c>
      <c r="L470" t="s">
        <v>36</v>
      </c>
      <c r="M470">
        <v>18</v>
      </c>
      <c r="N470">
        <v>5</v>
      </c>
      <c r="O470">
        <v>7</v>
      </c>
      <c r="P470">
        <v>5</v>
      </c>
      <c r="Q470">
        <v>1</v>
      </c>
      <c r="R470">
        <v>0</v>
      </c>
      <c r="AA470" t="str">
        <f>IF(E470 &lt; _xlfn.PERCENTILE.INC($E$2:$E$761,0),
    "Ekstrem Rendah",
    IF(E470 &gt; _xlfn.PERCENTILE.INC($E$2:$E$761,1),
        "Ekstrem Tinggi",
        "Normal"
    )
)</f>
        <v>Normal</v>
      </c>
      <c r="AB470" t="str">
        <f>IF(F470 &lt; _xlfn.PERCENTILE.INC($F$2:$F$761,0.001),
    "Ekstrem Rendah",
    IF(F470 &gt; _xlfn.PERCENTILE.INC($F$2:$F$761,0.999),
        "Ekstrem Tinggi",
        "Normal"
    )
)</f>
        <v>Normal</v>
      </c>
    </row>
    <row r="471" spans="4:28" x14ac:dyDescent="0.25">
      <c r="D471" t="s">
        <v>39</v>
      </c>
      <c r="E471">
        <v>0.8</v>
      </c>
      <c r="F471">
        <v>55</v>
      </c>
      <c r="G471">
        <v>514</v>
      </c>
      <c r="H471">
        <v>411</v>
      </c>
      <c r="I471">
        <v>2</v>
      </c>
      <c r="J471" t="s">
        <v>36</v>
      </c>
      <c r="K471">
        <v>1</v>
      </c>
      <c r="L471" t="s">
        <v>35</v>
      </c>
      <c r="M471">
        <v>9</v>
      </c>
      <c r="N471">
        <v>4</v>
      </c>
      <c r="O471">
        <v>14</v>
      </c>
      <c r="P471">
        <v>3</v>
      </c>
      <c r="Q471">
        <v>2</v>
      </c>
      <c r="R471">
        <v>0</v>
      </c>
      <c r="AA471" t="str">
        <f>IF(E471 &lt; _xlfn.PERCENTILE.INC($E$2:$E$761,0),
    "Ekstrem Rendah",
    IF(E471 &gt; _xlfn.PERCENTILE.INC($E$2:$E$761,1),
        "Ekstrem Tinggi",
        "Normal"
    )
)</f>
        <v>Normal</v>
      </c>
      <c r="AB471" t="str">
        <f>IF(F471 &lt; _xlfn.PERCENTILE.INC($F$2:$F$761,0.001),
    "Ekstrem Rendah",
    IF(F471 &gt; _xlfn.PERCENTILE.INC($F$2:$F$761,0.999),
        "Ekstrem Tinggi",
        "Normal"
    )
)</f>
        <v>Normal</v>
      </c>
    </row>
    <row r="472" spans="4:28" x14ac:dyDescent="0.25">
      <c r="D472" t="s">
        <v>42</v>
      </c>
      <c r="E472">
        <v>1.1000000000000001</v>
      </c>
      <c r="F472">
        <v>63</v>
      </c>
      <c r="G472">
        <v>554</v>
      </c>
      <c r="H472">
        <v>463</v>
      </c>
      <c r="I472">
        <v>0</v>
      </c>
      <c r="J472" t="s">
        <v>35</v>
      </c>
      <c r="K472">
        <v>0</v>
      </c>
      <c r="L472" t="s">
        <v>35</v>
      </c>
      <c r="M472">
        <v>10</v>
      </c>
      <c r="N472">
        <v>1</v>
      </c>
      <c r="O472">
        <v>18</v>
      </c>
      <c r="P472">
        <v>6</v>
      </c>
      <c r="Q472">
        <v>4</v>
      </c>
      <c r="R472">
        <v>0</v>
      </c>
      <c r="AA472" t="str">
        <f>IF(E472 &lt; _xlfn.PERCENTILE.INC($E$2:$E$761,0),
    "Ekstrem Rendah",
    IF(E472 &gt; _xlfn.PERCENTILE.INC($E$2:$E$761,1),
        "Ekstrem Tinggi",
        "Normal"
    )
)</f>
        <v>Normal</v>
      </c>
      <c r="AB472" t="str">
        <f>IF(F472 &lt; _xlfn.PERCENTILE.INC($F$2:$F$761,0.001),
    "Ekstrem Rendah",
    IF(F472 &gt; _xlfn.PERCENTILE.INC($F$2:$F$761,0.999),
        "Ekstrem Tinggi",
        "Normal"
    )
)</f>
        <v>Normal</v>
      </c>
    </row>
    <row r="473" spans="4:28" x14ac:dyDescent="0.25">
      <c r="D473" t="s">
        <v>58</v>
      </c>
      <c r="E473">
        <v>1.6</v>
      </c>
      <c r="F473">
        <v>64</v>
      </c>
      <c r="G473">
        <v>652</v>
      </c>
      <c r="H473">
        <v>570</v>
      </c>
      <c r="I473">
        <v>1</v>
      </c>
      <c r="J473" t="s">
        <v>35</v>
      </c>
      <c r="K473">
        <v>0</v>
      </c>
      <c r="L473" t="s">
        <v>35</v>
      </c>
      <c r="M473">
        <v>18</v>
      </c>
      <c r="N473">
        <v>4</v>
      </c>
      <c r="O473">
        <v>6</v>
      </c>
      <c r="P473">
        <v>10</v>
      </c>
      <c r="Q473">
        <v>1</v>
      </c>
      <c r="R473">
        <v>0</v>
      </c>
      <c r="AA473" t="str">
        <f>IF(E473 &lt; _xlfn.PERCENTILE.INC($E$2:$E$761,0),
    "Ekstrem Rendah",
    IF(E473 &gt; _xlfn.PERCENTILE.INC($E$2:$E$761,1),
        "Ekstrem Tinggi",
        "Normal"
    )
)</f>
        <v>Normal</v>
      </c>
      <c r="AB473" t="str">
        <f>IF(F473 &lt; _xlfn.PERCENTILE.INC($F$2:$F$761,0.001),
    "Ekstrem Rendah",
    IF(F473 &gt; _xlfn.PERCENTILE.INC($F$2:$F$761,0.999),
        "Ekstrem Tinggi",
        "Normal"
    )
)</f>
        <v>Normal</v>
      </c>
    </row>
    <row r="474" spans="4:28" x14ac:dyDescent="0.25">
      <c r="D474" t="s">
        <v>59</v>
      </c>
      <c r="E474">
        <v>1.5</v>
      </c>
      <c r="F474">
        <v>57</v>
      </c>
      <c r="G474">
        <v>475</v>
      </c>
      <c r="H474">
        <v>372</v>
      </c>
      <c r="I474">
        <v>1</v>
      </c>
      <c r="J474" t="s">
        <v>36</v>
      </c>
      <c r="K474">
        <v>0</v>
      </c>
      <c r="L474" t="s">
        <v>36</v>
      </c>
      <c r="M474">
        <v>20</v>
      </c>
      <c r="N474">
        <v>6</v>
      </c>
      <c r="O474">
        <v>10</v>
      </c>
      <c r="P474">
        <v>6</v>
      </c>
      <c r="Q474">
        <v>2</v>
      </c>
      <c r="R474">
        <v>0</v>
      </c>
      <c r="AA474" t="str">
        <f>IF(E474 &lt; _xlfn.PERCENTILE.INC($E$2:$E$761,0),
    "Ekstrem Rendah",
    IF(E474 &gt; _xlfn.PERCENTILE.INC($E$2:$E$761,1),
        "Ekstrem Tinggi",
        "Normal"
    )
)</f>
        <v>Normal</v>
      </c>
      <c r="AB474" t="str">
        <f>IF(F474 &lt; _xlfn.PERCENTILE.INC($F$2:$F$761,0.001),
    "Ekstrem Rendah",
    IF(F474 &gt; _xlfn.PERCENTILE.INC($F$2:$F$761,0.999),
        "Ekstrem Tinggi",
        "Normal"
    )
)</f>
        <v>Normal</v>
      </c>
    </row>
    <row r="475" spans="4:28" x14ac:dyDescent="0.25">
      <c r="D475" t="s">
        <v>45</v>
      </c>
      <c r="E475">
        <v>1</v>
      </c>
      <c r="F475">
        <v>51</v>
      </c>
      <c r="G475">
        <v>505</v>
      </c>
      <c r="H475">
        <v>429</v>
      </c>
      <c r="I475">
        <v>1</v>
      </c>
      <c r="J475" t="s">
        <v>35</v>
      </c>
      <c r="K475">
        <v>1</v>
      </c>
      <c r="L475" t="s">
        <v>40</v>
      </c>
      <c r="M475">
        <v>13</v>
      </c>
      <c r="N475">
        <v>5</v>
      </c>
      <c r="O475">
        <v>18</v>
      </c>
      <c r="P475">
        <v>7</v>
      </c>
      <c r="Q475">
        <v>1</v>
      </c>
      <c r="R475">
        <v>0</v>
      </c>
      <c r="AA475" t="str">
        <f>IF(E475 &lt; _xlfn.PERCENTILE.INC($E$2:$E$761,0),
    "Ekstrem Rendah",
    IF(E475 &gt; _xlfn.PERCENTILE.INC($E$2:$E$761,1),
        "Ekstrem Tinggi",
        "Normal"
    )
)</f>
        <v>Normal</v>
      </c>
      <c r="AB475" t="str">
        <f>IF(F475 &lt; _xlfn.PERCENTILE.INC($F$2:$F$761,0.001),
    "Ekstrem Rendah",
    IF(F475 &gt; _xlfn.PERCENTILE.INC($F$2:$F$761,0.999),
        "Ekstrem Tinggi",
        "Normal"
    )
)</f>
        <v>Normal</v>
      </c>
    </row>
    <row r="476" spans="4:28" x14ac:dyDescent="0.25">
      <c r="D476" t="s">
        <v>51</v>
      </c>
      <c r="E476">
        <v>0.1</v>
      </c>
      <c r="F476">
        <v>46</v>
      </c>
      <c r="G476">
        <v>423</v>
      </c>
      <c r="H476">
        <v>326</v>
      </c>
      <c r="I476">
        <v>0</v>
      </c>
      <c r="J476" t="s">
        <v>35</v>
      </c>
      <c r="K476">
        <v>0</v>
      </c>
      <c r="L476" t="s">
        <v>35</v>
      </c>
      <c r="M476">
        <v>4</v>
      </c>
      <c r="N476">
        <v>2</v>
      </c>
      <c r="O476">
        <v>9</v>
      </c>
      <c r="P476">
        <v>6</v>
      </c>
      <c r="Q476">
        <v>2</v>
      </c>
      <c r="R476">
        <v>1</v>
      </c>
      <c r="AA476" t="str">
        <f>IF(E476 &lt; _xlfn.PERCENTILE.INC($E$2:$E$761,0),
    "Ekstrem Rendah",
    IF(E476 &gt; _xlfn.PERCENTILE.INC($E$2:$E$761,1),
        "Ekstrem Tinggi",
        "Normal"
    )
)</f>
        <v>Normal</v>
      </c>
      <c r="AB476" t="str">
        <f>IF(F476 &lt; _xlfn.PERCENTILE.INC($F$2:$F$761,0.001),
    "Ekstrem Rendah",
    IF(F476 &gt; _xlfn.PERCENTILE.INC($F$2:$F$761,0.999),
        "Ekstrem Tinggi",
        "Normal"
    )
)</f>
        <v>Normal</v>
      </c>
    </row>
    <row r="477" spans="4:28" x14ac:dyDescent="0.25">
      <c r="D477" t="s">
        <v>44</v>
      </c>
      <c r="E477">
        <v>1.6</v>
      </c>
      <c r="F477">
        <v>35</v>
      </c>
      <c r="G477">
        <v>340</v>
      </c>
      <c r="H477">
        <v>263</v>
      </c>
      <c r="I477">
        <v>0</v>
      </c>
      <c r="J477" t="s">
        <v>35</v>
      </c>
      <c r="K477">
        <v>0</v>
      </c>
      <c r="L477" t="s">
        <v>36</v>
      </c>
      <c r="M477">
        <v>16</v>
      </c>
      <c r="N477">
        <v>5</v>
      </c>
      <c r="O477">
        <v>18</v>
      </c>
      <c r="P477">
        <v>6</v>
      </c>
      <c r="Q477">
        <v>2</v>
      </c>
      <c r="R477">
        <v>0</v>
      </c>
      <c r="AA477" t="str">
        <f>IF(E477 &lt; _xlfn.PERCENTILE.INC($E$2:$E$761,0),
    "Ekstrem Rendah",
    IF(E477 &gt; _xlfn.PERCENTILE.INC($E$2:$E$761,1),
        "Ekstrem Tinggi",
        "Normal"
    )
)</f>
        <v>Normal</v>
      </c>
      <c r="AB477" t="str">
        <f>IF(F477 &lt; _xlfn.PERCENTILE.INC($F$2:$F$761,0.001),
    "Ekstrem Rendah",
    IF(F477 &gt; _xlfn.PERCENTILE.INC($F$2:$F$761,0.999),
        "Ekstrem Tinggi",
        "Normal"
    )
)</f>
        <v>Normal</v>
      </c>
    </row>
    <row r="478" spans="4:28" x14ac:dyDescent="0.25">
      <c r="D478" t="s">
        <v>55</v>
      </c>
      <c r="E478">
        <v>2.4</v>
      </c>
      <c r="F478">
        <v>43</v>
      </c>
      <c r="G478">
        <v>403</v>
      </c>
      <c r="H478">
        <v>299</v>
      </c>
      <c r="I478">
        <v>2</v>
      </c>
      <c r="J478" t="s">
        <v>36</v>
      </c>
      <c r="K478">
        <v>0</v>
      </c>
      <c r="L478" t="s">
        <v>36</v>
      </c>
      <c r="M478">
        <v>19</v>
      </c>
      <c r="N478">
        <v>7</v>
      </c>
      <c r="O478">
        <v>9</v>
      </c>
      <c r="P478">
        <v>6</v>
      </c>
      <c r="Q478">
        <v>2</v>
      </c>
      <c r="R478">
        <v>0</v>
      </c>
      <c r="AA478" t="str">
        <f>IF(E478 &lt; _xlfn.PERCENTILE.INC($E$2:$E$761,0),
    "Ekstrem Rendah",
    IF(E478 &gt; _xlfn.PERCENTILE.INC($E$2:$E$761,1),
        "Ekstrem Tinggi",
        "Normal"
    )
)</f>
        <v>Normal</v>
      </c>
      <c r="AB478" t="str">
        <f>IF(F478 &lt; _xlfn.PERCENTILE.INC($F$2:$F$761,0.001),
    "Ekstrem Rendah",
    IF(F478 &gt; _xlfn.PERCENTILE.INC($F$2:$F$761,0.999),
        "Ekstrem Tinggi",
        "Normal"
    )
)</f>
        <v>Normal</v>
      </c>
    </row>
    <row r="479" spans="4:28" x14ac:dyDescent="0.25">
      <c r="D479" t="s">
        <v>52</v>
      </c>
      <c r="E479">
        <v>1.8</v>
      </c>
      <c r="F479">
        <v>49</v>
      </c>
      <c r="G479">
        <v>420</v>
      </c>
      <c r="H479">
        <v>342</v>
      </c>
      <c r="I479">
        <v>1</v>
      </c>
      <c r="J479" t="s">
        <v>35</v>
      </c>
      <c r="K479">
        <v>1</v>
      </c>
      <c r="L479" t="s">
        <v>40</v>
      </c>
      <c r="M479">
        <v>12</v>
      </c>
      <c r="N479">
        <v>1</v>
      </c>
      <c r="O479">
        <v>14</v>
      </c>
      <c r="P479">
        <v>4</v>
      </c>
      <c r="Q479">
        <v>0</v>
      </c>
      <c r="R479">
        <v>0</v>
      </c>
      <c r="AA479" t="str">
        <f>IF(E479 &lt; _xlfn.PERCENTILE.INC($E$2:$E$761,0),
    "Ekstrem Rendah",
    IF(E479 &gt; _xlfn.PERCENTILE.INC($E$2:$E$761,1),
        "Ekstrem Tinggi",
        "Normal"
    )
)</f>
        <v>Normal</v>
      </c>
      <c r="AB479" t="str">
        <f>IF(F479 &lt; _xlfn.PERCENTILE.INC($F$2:$F$761,0.001),
    "Ekstrem Rendah",
    IF(F479 &gt; _xlfn.PERCENTILE.INC($F$2:$F$761,0.999),
        "Ekstrem Tinggi",
        "Normal"
    )
)</f>
        <v>Normal</v>
      </c>
    </row>
    <row r="480" spans="4:28" x14ac:dyDescent="0.25">
      <c r="D480" t="s">
        <v>57</v>
      </c>
      <c r="E480">
        <v>1.1000000000000001</v>
      </c>
      <c r="F480">
        <v>54</v>
      </c>
      <c r="G480">
        <v>512</v>
      </c>
      <c r="H480">
        <v>414</v>
      </c>
      <c r="I480">
        <v>1</v>
      </c>
      <c r="J480" t="s">
        <v>36</v>
      </c>
      <c r="K480">
        <v>0</v>
      </c>
      <c r="L480" t="s">
        <v>36</v>
      </c>
      <c r="M480">
        <v>12</v>
      </c>
      <c r="N480">
        <v>3</v>
      </c>
      <c r="O480">
        <v>14</v>
      </c>
      <c r="P480">
        <v>8</v>
      </c>
      <c r="Q480">
        <v>2</v>
      </c>
      <c r="R480">
        <v>0</v>
      </c>
      <c r="AA480" t="str">
        <f>IF(E480 &lt; _xlfn.PERCENTILE.INC($E$2:$E$761,0),
    "Ekstrem Rendah",
    IF(E480 &gt; _xlfn.PERCENTILE.INC($E$2:$E$761,1),
        "Ekstrem Tinggi",
        "Normal"
    )
)</f>
        <v>Normal</v>
      </c>
      <c r="AB480" t="str">
        <f>IF(F480 &lt; _xlfn.PERCENTILE.INC($F$2:$F$761,0.001),
    "Ekstrem Rendah",
    IF(F480 &gt; _xlfn.PERCENTILE.INC($F$2:$F$761,0.999),
        "Ekstrem Tinggi",
        "Normal"
    )
)</f>
        <v>Normal</v>
      </c>
    </row>
    <row r="481" spans="4:28" x14ac:dyDescent="0.25">
      <c r="D481" t="s">
        <v>54</v>
      </c>
      <c r="E481">
        <v>0.6</v>
      </c>
      <c r="F481">
        <v>32</v>
      </c>
      <c r="G481">
        <v>338</v>
      </c>
      <c r="H481">
        <v>237</v>
      </c>
      <c r="I481">
        <v>1</v>
      </c>
      <c r="J481" t="s">
        <v>35</v>
      </c>
      <c r="K481">
        <v>1</v>
      </c>
      <c r="L481" t="s">
        <v>40</v>
      </c>
      <c r="M481">
        <v>5</v>
      </c>
      <c r="N481">
        <v>2</v>
      </c>
      <c r="O481">
        <v>10</v>
      </c>
      <c r="P481">
        <v>3</v>
      </c>
      <c r="Q481">
        <v>1</v>
      </c>
      <c r="R481">
        <v>0</v>
      </c>
      <c r="AA481" t="str">
        <f>IF(E481 &lt; _xlfn.PERCENTILE.INC($E$2:$E$761,0),
    "Ekstrem Rendah",
    IF(E481 &gt; _xlfn.PERCENTILE.INC($E$2:$E$761,1),
        "Ekstrem Tinggi",
        "Normal"
    )
)</f>
        <v>Normal</v>
      </c>
      <c r="AB481" t="str">
        <f>IF(F481 &lt; _xlfn.PERCENTILE.INC($F$2:$F$761,0.001),
    "Ekstrem Rendah",
    IF(F481 &gt; _xlfn.PERCENTILE.INC($F$2:$F$761,0.999),
        "Ekstrem Tinggi",
        "Normal"
    )
)</f>
        <v>Normal</v>
      </c>
    </row>
    <row r="482" spans="4:28" x14ac:dyDescent="0.25">
      <c r="D482" t="s">
        <v>49</v>
      </c>
      <c r="E482">
        <v>2.6</v>
      </c>
      <c r="F482">
        <v>49</v>
      </c>
      <c r="G482">
        <v>434</v>
      </c>
      <c r="H482">
        <v>315</v>
      </c>
      <c r="I482">
        <v>2</v>
      </c>
      <c r="J482" t="s">
        <v>35</v>
      </c>
      <c r="K482">
        <v>1</v>
      </c>
      <c r="L482" t="s">
        <v>36</v>
      </c>
      <c r="M482">
        <v>15</v>
      </c>
      <c r="N482">
        <v>3</v>
      </c>
      <c r="O482">
        <v>16</v>
      </c>
      <c r="P482">
        <v>4</v>
      </c>
      <c r="Q482">
        <v>4</v>
      </c>
      <c r="R482">
        <v>0</v>
      </c>
      <c r="AA482" t="str">
        <f>IF(E482 &lt; _xlfn.PERCENTILE.INC($E$2:$E$761,0),
    "Ekstrem Rendah",
    IF(E482 &gt; _xlfn.PERCENTILE.INC($E$2:$E$761,1),
        "Ekstrem Tinggi",
        "Normal"
    )
)</f>
        <v>Normal</v>
      </c>
      <c r="AB482" t="str">
        <f>IF(F482 &lt; _xlfn.PERCENTILE.INC($F$2:$F$761,0.001),
    "Ekstrem Rendah",
    IF(F482 &gt; _xlfn.PERCENTILE.INC($F$2:$F$761,0.999),
        "Ekstrem Tinggi",
        "Normal"
    )
)</f>
        <v>Normal</v>
      </c>
    </row>
    <row r="483" spans="4:28" x14ac:dyDescent="0.25">
      <c r="D483" t="s">
        <v>34</v>
      </c>
      <c r="E483">
        <v>1.8</v>
      </c>
      <c r="F483">
        <v>64</v>
      </c>
      <c r="G483">
        <v>676</v>
      </c>
      <c r="H483">
        <v>560</v>
      </c>
      <c r="I483">
        <v>2</v>
      </c>
      <c r="J483" t="s">
        <v>40</v>
      </c>
      <c r="K483">
        <v>1</v>
      </c>
      <c r="L483" t="s">
        <v>40</v>
      </c>
      <c r="M483">
        <v>17</v>
      </c>
      <c r="N483">
        <v>7</v>
      </c>
      <c r="O483">
        <v>11</v>
      </c>
      <c r="P483">
        <v>8</v>
      </c>
      <c r="Q483">
        <v>1</v>
      </c>
      <c r="R483">
        <v>0</v>
      </c>
      <c r="AA483" t="str">
        <f>IF(E483 &lt; _xlfn.PERCENTILE.INC($E$2:$E$761,0),
    "Ekstrem Rendah",
    IF(E483 &gt; _xlfn.PERCENTILE.INC($E$2:$E$761,1),
        "Ekstrem Tinggi",
        "Normal"
    )
)</f>
        <v>Normal</v>
      </c>
      <c r="AB483" t="str">
        <f>IF(F483 &lt; _xlfn.PERCENTILE.INC($F$2:$F$761,0.001),
    "Ekstrem Rendah",
    IF(F483 &gt; _xlfn.PERCENTILE.INC($F$2:$F$761,0.999),
        "Ekstrem Tinggi",
        "Normal"
    )
)</f>
        <v>Normal</v>
      </c>
    </row>
    <row r="484" spans="4:28" x14ac:dyDescent="0.25">
      <c r="D484" t="s">
        <v>44</v>
      </c>
      <c r="E484">
        <v>1.1000000000000001</v>
      </c>
      <c r="F484">
        <v>51</v>
      </c>
      <c r="G484">
        <v>515</v>
      </c>
      <c r="H484">
        <v>384</v>
      </c>
      <c r="I484">
        <v>0</v>
      </c>
      <c r="J484" t="s">
        <v>36</v>
      </c>
      <c r="K484">
        <v>0</v>
      </c>
      <c r="L484" t="s">
        <v>36</v>
      </c>
      <c r="M484">
        <v>18</v>
      </c>
      <c r="N484">
        <v>4</v>
      </c>
      <c r="O484">
        <v>9</v>
      </c>
      <c r="P484">
        <v>6</v>
      </c>
      <c r="Q484">
        <v>2</v>
      </c>
      <c r="R484">
        <v>0</v>
      </c>
      <c r="AA484" t="str">
        <f>IF(E484 &lt; _xlfn.PERCENTILE.INC($E$2:$E$761,0),
    "Ekstrem Rendah",
    IF(E484 &gt; _xlfn.PERCENTILE.INC($E$2:$E$761,1),
        "Ekstrem Tinggi",
        "Normal"
    )
)</f>
        <v>Normal</v>
      </c>
      <c r="AB484" t="str">
        <f>IF(F484 &lt; _xlfn.PERCENTILE.INC($F$2:$F$761,0.001),
    "Ekstrem Rendah",
    IF(F484 &gt; _xlfn.PERCENTILE.INC($F$2:$F$761,0.999),
        "Ekstrem Tinggi",
        "Normal"
    )
)</f>
        <v>Normal</v>
      </c>
    </row>
    <row r="485" spans="4:28" x14ac:dyDescent="0.25">
      <c r="D485" t="s">
        <v>47</v>
      </c>
      <c r="E485">
        <v>0.6</v>
      </c>
      <c r="F485">
        <v>71</v>
      </c>
      <c r="G485">
        <v>724</v>
      </c>
      <c r="H485">
        <v>635</v>
      </c>
      <c r="I485">
        <v>0</v>
      </c>
      <c r="J485" t="s">
        <v>35</v>
      </c>
      <c r="K485">
        <v>0</v>
      </c>
      <c r="L485" t="s">
        <v>35</v>
      </c>
      <c r="M485">
        <v>9</v>
      </c>
      <c r="N485">
        <v>0</v>
      </c>
      <c r="O485">
        <v>12</v>
      </c>
      <c r="P485">
        <v>9</v>
      </c>
      <c r="Q485">
        <v>4</v>
      </c>
      <c r="R485">
        <v>0</v>
      </c>
      <c r="AA485" t="str">
        <f>IF(E485 &lt; _xlfn.PERCENTILE.INC($E$2:$E$761,0),
    "Ekstrem Rendah",
    IF(E485 &gt; _xlfn.PERCENTILE.INC($E$2:$E$761,1),
        "Ekstrem Tinggi",
        "Normal"
    )
)</f>
        <v>Normal</v>
      </c>
      <c r="AB485" t="str">
        <f>IF(F485 &lt; _xlfn.PERCENTILE.INC($F$2:$F$761,0.001),
    "Ekstrem Rendah",
    IF(F485 &gt; _xlfn.PERCENTILE.INC($F$2:$F$761,0.999),
        "Ekstrem Tinggi",
        "Normal"
    )
)</f>
        <v>Normal</v>
      </c>
    </row>
    <row r="486" spans="4:28" x14ac:dyDescent="0.25">
      <c r="D486" t="s">
        <v>58</v>
      </c>
      <c r="E486">
        <v>2.1</v>
      </c>
      <c r="F486">
        <v>60</v>
      </c>
      <c r="G486">
        <v>689</v>
      </c>
      <c r="H486">
        <v>613</v>
      </c>
      <c r="I486">
        <v>1</v>
      </c>
      <c r="J486" t="s">
        <v>35</v>
      </c>
      <c r="K486">
        <v>1</v>
      </c>
      <c r="L486" t="s">
        <v>40</v>
      </c>
      <c r="M486">
        <v>15</v>
      </c>
      <c r="N486">
        <v>6</v>
      </c>
      <c r="O486">
        <v>10</v>
      </c>
      <c r="P486">
        <v>4</v>
      </c>
      <c r="Q486">
        <v>3</v>
      </c>
      <c r="R486">
        <v>0</v>
      </c>
      <c r="AA486" t="str">
        <f>IF(E486 &lt; _xlfn.PERCENTILE.INC($E$2:$E$761,0),
    "Ekstrem Rendah",
    IF(E486 &gt; _xlfn.PERCENTILE.INC($E$2:$E$761,1),
        "Ekstrem Tinggi",
        "Normal"
    )
)</f>
        <v>Normal</v>
      </c>
      <c r="AB486" t="str">
        <f>IF(F486 &lt; _xlfn.PERCENTILE.INC($F$2:$F$761,0.001),
    "Ekstrem Rendah",
    IF(F486 &gt; _xlfn.PERCENTILE.INC($F$2:$F$761,0.999),
        "Ekstrem Tinggi",
        "Normal"
    )
)</f>
        <v>Normal</v>
      </c>
    </row>
    <row r="487" spans="4:28" x14ac:dyDescent="0.25">
      <c r="D487" t="s">
        <v>52</v>
      </c>
      <c r="E487">
        <v>1.2</v>
      </c>
      <c r="F487">
        <v>38</v>
      </c>
      <c r="G487">
        <v>389</v>
      </c>
      <c r="H487">
        <v>306</v>
      </c>
      <c r="I487">
        <v>0</v>
      </c>
      <c r="J487" t="s">
        <v>35</v>
      </c>
      <c r="K487">
        <v>0</v>
      </c>
      <c r="L487" t="s">
        <v>35</v>
      </c>
      <c r="M487">
        <v>12</v>
      </c>
      <c r="N487">
        <v>2</v>
      </c>
      <c r="O487">
        <v>15</v>
      </c>
      <c r="P487">
        <v>9</v>
      </c>
      <c r="Q487">
        <v>3</v>
      </c>
      <c r="R487">
        <v>0</v>
      </c>
      <c r="AA487" t="str">
        <f>IF(E487 &lt; _xlfn.PERCENTILE.INC($E$2:$E$761,0),
    "Ekstrem Rendah",
    IF(E487 &gt; _xlfn.PERCENTILE.INC($E$2:$E$761,1),
        "Ekstrem Tinggi",
        "Normal"
    )
)</f>
        <v>Normal</v>
      </c>
      <c r="AB487" t="str">
        <f>IF(F487 &lt; _xlfn.PERCENTILE.INC($F$2:$F$761,0.001),
    "Ekstrem Rendah",
    IF(F487 &gt; _xlfn.PERCENTILE.INC($F$2:$F$761,0.999),
        "Ekstrem Tinggi",
        "Normal"
    )
)</f>
        <v>Normal</v>
      </c>
    </row>
    <row r="488" spans="4:28" x14ac:dyDescent="0.25">
      <c r="D488" t="s">
        <v>59</v>
      </c>
      <c r="E488">
        <v>0.6</v>
      </c>
      <c r="F488">
        <v>49</v>
      </c>
      <c r="G488">
        <v>516</v>
      </c>
      <c r="H488">
        <v>421</v>
      </c>
      <c r="I488">
        <v>0</v>
      </c>
      <c r="J488" t="s">
        <v>35</v>
      </c>
      <c r="K488">
        <v>0</v>
      </c>
      <c r="L488" t="s">
        <v>35</v>
      </c>
      <c r="M488">
        <v>6</v>
      </c>
      <c r="N488">
        <v>5</v>
      </c>
      <c r="O488">
        <v>5</v>
      </c>
      <c r="P488">
        <v>5</v>
      </c>
      <c r="Q488">
        <v>1</v>
      </c>
      <c r="R488">
        <v>0</v>
      </c>
      <c r="AA488" t="str">
        <f>IF(E488 &lt; _xlfn.PERCENTILE.INC($E$2:$E$761,0),
    "Ekstrem Rendah",
    IF(E488 &gt; _xlfn.PERCENTILE.INC($E$2:$E$761,1),
        "Ekstrem Tinggi",
        "Normal"
    )
)</f>
        <v>Normal</v>
      </c>
      <c r="AB488" t="str">
        <f>IF(F488 &lt; _xlfn.PERCENTILE.INC($F$2:$F$761,0.001),
    "Ekstrem Rendah",
    IF(F488 &gt; _xlfn.PERCENTILE.INC($F$2:$F$761,0.999),
        "Ekstrem Tinggi",
        "Normal"
    )
)</f>
        <v>Normal</v>
      </c>
    </row>
    <row r="489" spans="4:28" x14ac:dyDescent="0.25">
      <c r="D489" t="s">
        <v>46</v>
      </c>
      <c r="E489">
        <v>1.6</v>
      </c>
      <c r="F489">
        <v>56</v>
      </c>
      <c r="G489">
        <v>546</v>
      </c>
      <c r="H489">
        <v>453</v>
      </c>
      <c r="I489">
        <v>3</v>
      </c>
      <c r="J489" t="s">
        <v>40</v>
      </c>
      <c r="K489">
        <v>0</v>
      </c>
      <c r="L489" t="s">
        <v>35</v>
      </c>
      <c r="M489">
        <v>17</v>
      </c>
      <c r="N489">
        <v>6</v>
      </c>
      <c r="O489">
        <v>6</v>
      </c>
      <c r="P489">
        <v>5</v>
      </c>
      <c r="Q489">
        <v>1</v>
      </c>
      <c r="R489">
        <v>0</v>
      </c>
      <c r="AA489" t="str">
        <f>IF(E489 &lt; _xlfn.PERCENTILE.INC($E$2:$E$761,0),
    "Ekstrem Rendah",
    IF(E489 &gt; _xlfn.PERCENTILE.INC($E$2:$E$761,1),
        "Ekstrem Tinggi",
        "Normal"
    )
)</f>
        <v>Normal</v>
      </c>
      <c r="AB489" t="str">
        <f>IF(F489 &lt; _xlfn.PERCENTILE.INC($F$2:$F$761,0.001),
    "Ekstrem Rendah",
    IF(F489 &gt; _xlfn.PERCENTILE.INC($F$2:$F$761,0.999),
        "Ekstrem Tinggi",
        "Normal"
    )
)</f>
        <v>Normal</v>
      </c>
    </row>
    <row r="490" spans="4:28" x14ac:dyDescent="0.25">
      <c r="D490" t="s">
        <v>38</v>
      </c>
      <c r="E490">
        <v>1.6</v>
      </c>
      <c r="F490">
        <v>34</v>
      </c>
      <c r="G490">
        <v>312</v>
      </c>
      <c r="H490">
        <v>210</v>
      </c>
      <c r="I490">
        <v>2</v>
      </c>
      <c r="J490" t="s">
        <v>40</v>
      </c>
      <c r="K490">
        <v>2</v>
      </c>
      <c r="L490" t="s">
        <v>40</v>
      </c>
      <c r="M490">
        <v>8</v>
      </c>
      <c r="N490">
        <v>3</v>
      </c>
      <c r="O490">
        <v>19</v>
      </c>
      <c r="P490">
        <v>2</v>
      </c>
      <c r="Q490">
        <v>5</v>
      </c>
      <c r="R490">
        <v>0</v>
      </c>
      <c r="AA490" t="str">
        <f>IF(E490 &lt; _xlfn.PERCENTILE.INC($E$2:$E$761,0),
    "Ekstrem Rendah",
    IF(E490 &gt; _xlfn.PERCENTILE.INC($E$2:$E$761,1),
        "Ekstrem Tinggi",
        "Normal"
    )
)</f>
        <v>Normal</v>
      </c>
      <c r="AB490" t="str">
        <f>IF(F490 &lt; _xlfn.PERCENTILE.INC($F$2:$F$761,0.001),
    "Ekstrem Rendah",
    IF(F490 &gt; _xlfn.PERCENTILE.INC($F$2:$F$761,0.999),
        "Ekstrem Tinggi",
        "Normal"
    )
)</f>
        <v>Normal</v>
      </c>
    </row>
    <row r="491" spans="4:28" x14ac:dyDescent="0.25">
      <c r="D491" t="s">
        <v>42</v>
      </c>
      <c r="E491">
        <v>1.5</v>
      </c>
      <c r="F491">
        <v>51</v>
      </c>
      <c r="G491">
        <v>474</v>
      </c>
      <c r="H491">
        <v>400</v>
      </c>
      <c r="I491">
        <v>1</v>
      </c>
      <c r="J491" t="s">
        <v>36</v>
      </c>
      <c r="K491">
        <v>0</v>
      </c>
      <c r="L491" t="s">
        <v>36</v>
      </c>
      <c r="M491">
        <v>13</v>
      </c>
      <c r="N491">
        <v>3</v>
      </c>
      <c r="O491">
        <v>12</v>
      </c>
      <c r="P491">
        <v>3</v>
      </c>
      <c r="Q491">
        <v>2</v>
      </c>
      <c r="R491">
        <v>0</v>
      </c>
      <c r="AA491" t="str">
        <f>IF(E491 &lt; _xlfn.PERCENTILE.INC($E$2:$E$761,0),
    "Ekstrem Rendah",
    IF(E491 &gt; _xlfn.PERCENTILE.INC($E$2:$E$761,1),
        "Ekstrem Tinggi",
        "Normal"
    )
)</f>
        <v>Normal</v>
      </c>
      <c r="AB491" t="str">
        <f>IF(F491 &lt; _xlfn.PERCENTILE.INC($F$2:$F$761,0.001),
    "Ekstrem Rendah",
    IF(F491 &gt; _xlfn.PERCENTILE.INC($F$2:$F$761,0.999),
        "Ekstrem Tinggi",
        "Normal"
    )
)</f>
        <v>Normal</v>
      </c>
    </row>
    <row r="492" spans="4:28" x14ac:dyDescent="0.25">
      <c r="D492" t="s">
        <v>57</v>
      </c>
      <c r="E492">
        <v>2.7</v>
      </c>
      <c r="F492">
        <v>63</v>
      </c>
      <c r="G492">
        <v>645</v>
      </c>
      <c r="H492">
        <v>545</v>
      </c>
      <c r="I492">
        <v>2</v>
      </c>
      <c r="J492" t="s">
        <v>40</v>
      </c>
      <c r="K492">
        <v>1</v>
      </c>
      <c r="L492" t="s">
        <v>40</v>
      </c>
      <c r="M492">
        <v>16</v>
      </c>
      <c r="N492">
        <v>7</v>
      </c>
      <c r="O492">
        <v>12</v>
      </c>
      <c r="P492">
        <v>9</v>
      </c>
      <c r="Q492">
        <v>3</v>
      </c>
      <c r="R492">
        <v>0</v>
      </c>
      <c r="AA492" t="str">
        <f>IF(E492 &lt; _xlfn.PERCENTILE.INC($E$2:$E$761,0),
    "Ekstrem Rendah",
    IF(E492 &gt; _xlfn.PERCENTILE.INC($E$2:$E$761,1),
        "Ekstrem Tinggi",
        "Normal"
    )
)</f>
        <v>Normal</v>
      </c>
      <c r="AB492" t="str">
        <f>IF(F492 &lt; _xlfn.PERCENTILE.INC($F$2:$F$761,0.001),
    "Ekstrem Rendah",
    IF(F492 &gt; _xlfn.PERCENTILE.INC($F$2:$F$761,0.999),
        "Ekstrem Tinggi",
        "Normal"
    )
)</f>
        <v>Normal</v>
      </c>
    </row>
    <row r="493" spans="4:28" x14ac:dyDescent="0.25">
      <c r="D493" t="s">
        <v>48</v>
      </c>
      <c r="E493">
        <v>0.3</v>
      </c>
      <c r="F493">
        <v>34</v>
      </c>
      <c r="G493">
        <v>327</v>
      </c>
      <c r="H493">
        <v>253</v>
      </c>
      <c r="I493">
        <v>0</v>
      </c>
      <c r="J493" t="s">
        <v>35</v>
      </c>
      <c r="K493">
        <v>0</v>
      </c>
      <c r="L493" t="s">
        <v>35</v>
      </c>
      <c r="M493">
        <v>7</v>
      </c>
      <c r="N493">
        <v>0</v>
      </c>
      <c r="O493">
        <v>1</v>
      </c>
      <c r="P493">
        <v>1</v>
      </c>
      <c r="Q493">
        <v>2</v>
      </c>
      <c r="R493">
        <v>0</v>
      </c>
      <c r="AA493" t="str">
        <f>IF(E493 &lt; _xlfn.PERCENTILE.INC($E$2:$E$761,0),
    "Ekstrem Rendah",
    IF(E493 &gt; _xlfn.PERCENTILE.INC($E$2:$E$761,1),
        "Ekstrem Tinggi",
        "Normal"
    )
)</f>
        <v>Normal</v>
      </c>
      <c r="AB493" t="str">
        <f>IF(F493 &lt; _xlfn.PERCENTILE.INC($F$2:$F$761,0.001),
    "Ekstrem Rendah",
    IF(F493 &gt; _xlfn.PERCENTILE.INC($F$2:$F$761,0.999),
        "Ekstrem Tinggi",
        "Normal"
    )
)</f>
        <v>Normal</v>
      </c>
    </row>
    <row r="494" spans="4:28" x14ac:dyDescent="0.25">
      <c r="D494" t="s">
        <v>55</v>
      </c>
      <c r="E494">
        <v>1.3</v>
      </c>
      <c r="F494">
        <v>31</v>
      </c>
      <c r="G494">
        <v>293</v>
      </c>
      <c r="H494">
        <v>193</v>
      </c>
      <c r="I494">
        <v>2</v>
      </c>
      <c r="J494" t="s">
        <v>36</v>
      </c>
      <c r="K494">
        <v>2</v>
      </c>
      <c r="L494" t="s">
        <v>40</v>
      </c>
      <c r="M494">
        <v>13</v>
      </c>
      <c r="N494">
        <v>6</v>
      </c>
      <c r="O494">
        <v>11</v>
      </c>
      <c r="P494">
        <v>1</v>
      </c>
      <c r="Q494">
        <v>2</v>
      </c>
      <c r="R494">
        <v>0</v>
      </c>
      <c r="AA494" t="str">
        <f>IF(E494 &lt; _xlfn.PERCENTILE.INC($E$2:$E$761,0),
    "Ekstrem Rendah",
    IF(E494 &gt; _xlfn.PERCENTILE.INC($E$2:$E$761,1),
        "Ekstrem Tinggi",
        "Normal"
    )
)</f>
        <v>Normal</v>
      </c>
      <c r="AB494" t="str">
        <f>IF(F494 &lt; _xlfn.PERCENTILE.INC($F$2:$F$761,0.001),
    "Ekstrem Rendah",
    IF(F494 &gt; _xlfn.PERCENTILE.INC($F$2:$F$761,0.999),
        "Ekstrem Tinggi",
        "Normal"
    )
)</f>
        <v>Normal</v>
      </c>
    </row>
    <row r="495" spans="4:28" x14ac:dyDescent="0.25">
      <c r="D495" t="s">
        <v>45</v>
      </c>
      <c r="E495">
        <v>0.9</v>
      </c>
      <c r="F495">
        <v>45</v>
      </c>
      <c r="G495">
        <v>446</v>
      </c>
      <c r="H495">
        <v>358</v>
      </c>
      <c r="I495">
        <v>2</v>
      </c>
      <c r="J495" t="s">
        <v>40</v>
      </c>
      <c r="K495">
        <v>1</v>
      </c>
      <c r="L495" t="s">
        <v>40</v>
      </c>
      <c r="M495">
        <v>6</v>
      </c>
      <c r="N495">
        <v>4</v>
      </c>
      <c r="O495">
        <v>10</v>
      </c>
      <c r="P495">
        <v>0</v>
      </c>
      <c r="Q495">
        <v>2</v>
      </c>
      <c r="R495">
        <v>1</v>
      </c>
      <c r="AA495" t="str">
        <f>IF(E495 &lt; _xlfn.PERCENTILE.INC($E$2:$E$761,0),
    "Ekstrem Rendah",
    IF(E495 &gt; _xlfn.PERCENTILE.INC($E$2:$E$761,1),
        "Ekstrem Tinggi",
        "Normal"
    )
)</f>
        <v>Normal</v>
      </c>
      <c r="AB495" t="str">
        <f>IF(F495 &lt; _xlfn.PERCENTILE.INC($F$2:$F$761,0.001),
    "Ekstrem Rendah",
    IF(F495 &gt; _xlfn.PERCENTILE.INC($F$2:$F$761,0.999),
        "Ekstrem Tinggi",
        "Normal"
    )
)</f>
        <v>Normal</v>
      </c>
    </row>
    <row r="496" spans="4:28" x14ac:dyDescent="0.25">
      <c r="D496" t="s">
        <v>54</v>
      </c>
      <c r="E496">
        <v>1.1000000000000001</v>
      </c>
      <c r="F496">
        <v>41</v>
      </c>
      <c r="G496">
        <v>369</v>
      </c>
      <c r="H496">
        <v>282</v>
      </c>
      <c r="I496">
        <v>0</v>
      </c>
      <c r="J496" t="s">
        <v>36</v>
      </c>
      <c r="K496">
        <v>0</v>
      </c>
      <c r="L496" t="s">
        <v>36</v>
      </c>
      <c r="M496">
        <v>9</v>
      </c>
      <c r="N496">
        <v>2</v>
      </c>
      <c r="O496">
        <v>10</v>
      </c>
      <c r="P496">
        <v>4</v>
      </c>
      <c r="Q496">
        <v>0</v>
      </c>
      <c r="R496">
        <v>1</v>
      </c>
      <c r="AA496" t="str">
        <f>IF(E496 &lt; _xlfn.PERCENTILE.INC($E$2:$E$761,0),
    "Ekstrem Rendah",
    IF(E496 &gt; _xlfn.PERCENTILE.INC($E$2:$E$761,1),
        "Ekstrem Tinggi",
        "Normal"
    )
)</f>
        <v>Normal</v>
      </c>
      <c r="AB496" t="str">
        <f>IF(F496 &lt; _xlfn.PERCENTILE.INC($F$2:$F$761,0.001),
    "Ekstrem Rendah",
    IF(F496 &gt; _xlfn.PERCENTILE.INC($F$2:$F$761,0.999),
        "Ekstrem Tinggi",
        "Normal"
    )
)</f>
        <v>Normal</v>
      </c>
    </row>
    <row r="497" spans="4:28" x14ac:dyDescent="0.25">
      <c r="D497" t="s">
        <v>43</v>
      </c>
      <c r="E497">
        <v>1.3</v>
      </c>
      <c r="F497">
        <v>41</v>
      </c>
      <c r="G497">
        <v>426</v>
      </c>
      <c r="H497">
        <v>349</v>
      </c>
      <c r="I497">
        <v>4</v>
      </c>
      <c r="J497" t="s">
        <v>40</v>
      </c>
      <c r="K497">
        <v>1</v>
      </c>
      <c r="L497" t="s">
        <v>36</v>
      </c>
      <c r="M497">
        <v>10</v>
      </c>
      <c r="N497">
        <v>5</v>
      </c>
      <c r="O497">
        <v>14</v>
      </c>
      <c r="P497">
        <v>2</v>
      </c>
      <c r="Q497">
        <v>0</v>
      </c>
      <c r="R497">
        <v>0</v>
      </c>
      <c r="AA497" t="str">
        <f>IF(E497 &lt; _xlfn.PERCENTILE.INC($E$2:$E$761,0),
    "Ekstrem Rendah",
    IF(E497 &gt; _xlfn.PERCENTILE.INC($E$2:$E$761,1),
        "Ekstrem Tinggi",
        "Normal"
    )
)</f>
        <v>Normal</v>
      </c>
      <c r="AB497" t="str">
        <f>IF(F497 &lt; _xlfn.PERCENTILE.INC($F$2:$F$761,0.001),
    "Ekstrem Rendah",
    IF(F497 &gt; _xlfn.PERCENTILE.INC($F$2:$F$761,0.999),
        "Ekstrem Tinggi",
        "Normal"
    )
)</f>
        <v>Normal</v>
      </c>
    </row>
    <row r="498" spans="4:28" x14ac:dyDescent="0.25">
      <c r="D498" t="s">
        <v>60</v>
      </c>
      <c r="E498">
        <v>2.5</v>
      </c>
      <c r="F498">
        <v>42</v>
      </c>
      <c r="G498">
        <v>453</v>
      </c>
      <c r="H498">
        <v>373</v>
      </c>
      <c r="I498">
        <v>4</v>
      </c>
      <c r="J498" t="s">
        <v>40</v>
      </c>
      <c r="K498">
        <v>2</v>
      </c>
      <c r="L498" t="s">
        <v>40</v>
      </c>
      <c r="M498">
        <v>9</v>
      </c>
      <c r="N498">
        <v>7</v>
      </c>
      <c r="O498">
        <v>9</v>
      </c>
      <c r="P498">
        <v>3</v>
      </c>
      <c r="Q498">
        <v>2</v>
      </c>
      <c r="R498">
        <v>0</v>
      </c>
      <c r="AA498" t="str">
        <f>IF(E498 &lt; _xlfn.PERCENTILE.INC($E$2:$E$761,0),
    "Ekstrem Rendah",
    IF(E498 &gt; _xlfn.PERCENTILE.INC($E$2:$E$761,1),
        "Ekstrem Tinggi",
        "Normal"
    )
)</f>
        <v>Normal</v>
      </c>
      <c r="AB498" t="str">
        <f>IF(F498 &lt; _xlfn.PERCENTILE.INC($F$2:$F$761,0.001),
    "Ekstrem Rendah",
    IF(F498 &gt; _xlfn.PERCENTILE.INC($F$2:$F$761,0.999),
        "Ekstrem Tinggi",
        "Normal"
    )
)</f>
        <v>Normal</v>
      </c>
    </row>
    <row r="499" spans="4:28" x14ac:dyDescent="0.25">
      <c r="D499" t="s">
        <v>39</v>
      </c>
      <c r="E499">
        <v>3.1</v>
      </c>
      <c r="F499">
        <v>62</v>
      </c>
      <c r="G499">
        <v>650</v>
      </c>
      <c r="H499">
        <v>559</v>
      </c>
      <c r="I499">
        <v>3</v>
      </c>
      <c r="J499" t="s">
        <v>40</v>
      </c>
      <c r="K499">
        <v>1</v>
      </c>
      <c r="L499" t="s">
        <v>36</v>
      </c>
      <c r="M499">
        <v>27</v>
      </c>
      <c r="N499">
        <v>11</v>
      </c>
      <c r="O499">
        <v>9</v>
      </c>
      <c r="P499">
        <v>10</v>
      </c>
      <c r="Q499">
        <v>4</v>
      </c>
      <c r="R499">
        <v>0</v>
      </c>
      <c r="AA499" t="str">
        <f>IF(E499 &lt; _xlfn.PERCENTILE.INC($E$2:$E$761,0),
    "Ekstrem Rendah",
    IF(E499 &gt; _xlfn.PERCENTILE.INC($E$2:$E$761,1),
        "Ekstrem Tinggi",
        "Normal"
    )
)</f>
        <v>Normal</v>
      </c>
      <c r="AB499" t="str">
        <f>IF(F499 &lt; _xlfn.PERCENTILE.INC($F$2:$F$761,0.001),
    "Ekstrem Rendah",
    IF(F499 &gt; _xlfn.PERCENTILE.INC($F$2:$F$761,0.999),
        "Ekstrem Tinggi",
        "Normal"
    )
)</f>
        <v>Normal</v>
      </c>
    </row>
    <row r="500" spans="4:28" x14ac:dyDescent="0.25">
      <c r="D500" t="s">
        <v>33</v>
      </c>
      <c r="E500">
        <v>0.8</v>
      </c>
      <c r="F500">
        <v>60</v>
      </c>
      <c r="G500">
        <v>682</v>
      </c>
      <c r="H500">
        <v>592</v>
      </c>
      <c r="I500">
        <v>1</v>
      </c>
      <c r="J500" t="s">
        <v>36</v>
      </c>
      <c r="K500">
        <v>1</v>
      </c>
      <c r="L500" t="s">
        <v>36</v>
      </c>
      <c r="M500">
        <v>11</v>
      </c>
      <c r="N500">
        <v>4</v>
      </c>
      <c r="O500">
        <v>10</v>
      </c>
      <c r="P500">
        <v>3</v>
      </c>
      <c r="Q500">
        <v>0</v>
      </c>
      <c r="R500">
        <v>0</v>
      </c>
      <c r="AA500" t="str">
        <f>IF(E500 &lt; _xlfn.PERCENTILE.INC($E$2:$E$761,0),
    "Ekstrem Rendah",
    IF(E500 &gt; _xlfn.PERCENTILE.INC($E$2:$E$761,1),
        "Ekstrem Tinggi",
        "Normal"
    )
)</f>
        <v>Normal</v>
      </c>
      <c r="AB500" t="str">
        <f>IF(F500 &lt; _xlfn.PERCENTILE.INC($F$2:$F$761,0.001),
    "Ekstrem Rendah",
    IF(F500 &gt; _xlfn.PERCENTILE.INC($F$2:$F$761,0.999),
        "Ekstrem Tinggi",
        "Normal"
    )
)</f>
        <v>Normal</v>
      </c>
    </row>
    <row r="501" spans="4:28" x14ac:dyDescent="0.25">
      <c r="D501" t="s">
        <v>51</v>
      </c>
      <c r="E501">
        <v>0.9</v>
      </c>
      <c r="F501">
        <v>47</v>
      </c>
      <c r="G501">
        <v>511</v>
      </c>
      <c r="H501">
        <v>414</v>
      </c>
      <c r="I501">
        <v>2</v>
      </c>
      <c r="J501" t="s">
        <v>40</v>
      </c>
      <c r="K501">
        <v>1</v>
      </c>
      <c r="L501" t="s">
        <v>40</v>
      </c>
      <c r="M501">
        <v>15</v>
      </c>
      <c r="N501">
        <v>6</v>
      </c>
      <c r="O501">
        <v>8</v>
      </c>
      <c r="P501">
        <v>3</v>
      </c>
      <c r="Q501">
        <v>0</v>
      </c>
      <c r="R501">
        <v>0</v>
      </c>
      <c r="AA501" t="str">
        <f>IF(E501 &lt; _xlfn.PERCENTILE.INC($E$2:$E$761,0),
    "Ekstrem Rendah",
    IF(E501 &gt; _xlfn.PERCENTILE.INC($E$2:$E$761,1),
        "Ekstrem Tinggi",
        "Normal"
    )
)</f>
        <v>Normal</v>
      </c>
      <c r="AB501" t="str">
        <f>IF(F501 &lt; _xlfn.PERCENTILE.INC($F$2:$F$761,0.001),
    "Ekstrem Rendah",
    IF(F501 &gt; _xlfn.PERCENTILE.INC($F$2:$F$761,0.999),
        "Ekstrem Tinggi",
        "Normal"
    )
)</f>
        <v>Normal</v>
      </c>
    </row>
    <row r="502" spans="4:28" x14ac:dyDescent="0.25">
      <c r="D502" t="s">
        <v>47</v>
      </c>
      <c r="E502">
        <v>1</v>
      </c>
      <c r="F502">
        <v>47</v>
      </c>
      <c r="G502">
        <v>459</v>
      </c>
      <c r="H502">
        <v>386</v>
      </c>
      <c r="I502">
        <v>1</v>
      </c>
      <c r="J502" t="s">
        <v>36</v>
      </c>
      <c r="K502">
        <v>0</v>
      </c>
      <c r="L502" t="s">
        <v>35</v>
      </c>
      <c r="M502">
        <v>10</v>
      </c>
      <c r="N502">
        <v>2</v>
      </c>
      <c r="O502">
        <v>16</v>
      </c>
      <c r="P502">
        <v>6</v>
      </c>
      <c r="Q502">
        <v>4</v>
      </c>
      <c r="R502">
        <v>0</v>
      </c>
      <c r="AA502" t="str">
        <f>IF(E502 &lt; _xlfn.PERCENTILE.INC($E$2:$E$761,0),
    "Ekstrem Rendah",
    IF(E502 &gt; _xlfn.PERCENTILE.INC($E$2:$E$761,1),
        "Ekstrem Tinggi",
        "Normal"
    )
)</f>
        <v>Normal</v>
      </c>
      <c r="AB502" t="str">
        <f>IF(F502 &lt; _xlfn.PERCENTILE.INC($F$2:$F$761,0.001),
    "Ekstrem Rendah",
    IF(F502 &gt; _xlfn.PERCENTILE.INC($F$2:$F$761,0.999),
        "Ekstrem Tinggi",
        "Normal"
    )
)</f>
        <v>Normal</v>
      </c>
    </row>
    <row r="503" spans="4:28" x14ac:dyDescent="0.25">
      <c r="D503" t="s">
        <v>59</v>
      </c>
      <c r="E503">
        <v>1.1000000000000001</v>
      </c>
      <c r="F503">
        <v>40</v>
      </c>
      <c r="G503">
        <v>419</v>
      </c>
      <c r="H503">
        <v>310</v>
      </c>
      <c r="I503">
        <v>1</v>
      </c>
      <c r="J503" t="s">
        <v>35</v>
      </c>
      <c r="K503">
        <v>1</v>
      </c>
      <c r="L503" t="s">
        <v>35</v>
      </c>
      <c r="M503">
        <v>7</v>
      </c>
      <c r="N503">
        <v>3</v>
      </c>
      <c r="O503">
        <v>10</v>
      </c>
      <c r="P503">
        <v>4</v>
      </c>
      <c r="Q503">
        <v>1</v>
      </c>
      <c r="R503">
        <v>0</v>
      </c>
      <c r="AA503" t="str">
        <f>IF(E503 &lt; _xlfn.PERCENTILE.INC($E$2:$E$761,0),
    "Ekstrem Rendah",
    IF(E503 &gt; _xlfn.PERCENTILE.INC($E$2:$E$761,1),
        "Ekstrem Tinggi",
        "Normal"
    )
)</f>
        <v>Normal</v>
      </c>
      <c r="AB503" t="str">
        <f>IF(F503 &lt; _xlfn.PERCENTILE.INC($F$2:$F$761,0.001),
    "Ekstrem Rendah",
    IF(F503 &gt; _xlfn.PERCENTILE.INC($F$2:$F$761,0.999),
        "Ekstrem Tinggi",
        "Normal"
    )
)</f>
        <v>Normal</v>
      </c>
    </row>
    <row r="504" spans="4:28" x14ac:dyDescent="0.25">
      <c r="D504" t="s">
        <v>46</v>
      </c>
      <c r="E504">
        <v>0</v>
      </c>
      <c r="F504">
        <v>51</v>
      </c>
      <c r="G504">
        <v>471</v>
      </c>
      <c r="H504">
        <v>367</v>
      </c>
      <c r="I504">
        <v>1</v>
      </c>
      <c r="J504" t="s">
        <v>36</v>
      </c>
      <c r="K504">
        <v>0</v>
      </c>
      <c r="L504" t="s">
        <v>36</v>
      </c>
      <c r="M504">
        <v>1</v>
      </c>
      <c r="N504">
        <v>0</v>
      </c>
      <c r="O504">
        <v>11</v>
      </c>
      <c r="P504">
        <v>9</v>
      </c>
      <c r="Q504">
        <v>3</v>
      </c>
      <c r="R504">
        <v>0</v>
      </c>
      <c r="AA504" t="str">
        <f>IF(E504 &lt; _xlfn.PERCENTILE.INC($E$2:$E$761,0),
    "Ekstrem Rendah",
    IF(E504 &gt; _xlfn.PERCENTILE.INC($E$2:$E$761,1),
        "Ekstrem Tinggi",
        "Normal"
    )
)</f>
        <v>Normal</v>
      </c>
      <c r="AB504" t="str">
        <f>IF(F504 &lt; _xlfn.PERCENTILE.INC($F$2:$F$761,0.001),
    "Ekstrem Rendah",
    IF(F504 &gt; _xlfn.PERCENTILE.INC($F$2:$F$761,0.999),
        "Ekstrem Tinggi",
        "Normal"
    )
)</f>
        <v>Normal</v>
      </c>
    </row>
    <row r="505" spans="4:28" x14ac:dyDescent="0.25">
      <c r="D505" t="s">
        <v>38</v>
      </c>
      <c r="E505">
        <v>0.6</v>
      </c>
      <c r="F505">
        <v>55</v>
      </c>
      <c r="G505">
        <v>438</v>
      </c>
      <c r="H505">
        <v>333</v>
      </c>
      <c r="I505">
        <v>0</v>
      </c>
      <c r="J505" t="s">
        <v>35</v>
      </c>
      <c r="K505">
        <v>0</v>
      </c>
      <c r="L505" t="s">
        <v>36</v>
      </c>
      <c r="M505">
        <v>7</v>
      </c>
      <c r="N505">
        <v>3</v>
      </c>
      <c r="O505">
        <v>16</v>
      </c>
      <c r="P505">
        <v>7</v>
      </c>
      <c r="Q505">
        <v>3</v>
      </c>
      <c r="R505">
        <v>0</v>
      </c>
      <c r="AA505" t="str">
        <f>IF(E505 &lt; _xlfn.PERCENTILE.INC($E$2:$E$761,0),
    "Ekstrem Rendah",
    IF(E505 &gt; _xlfn.PERCENTILE.INC($E$2:$E$761,1),
        "Ekstrem Tinggi",
        "Normal"
    )
)</f>
        <v>Normal</v>
      </c>
      <c r="AB505" t="str">
        <f>IF(F505 &lt; _xlfn.PERCENTILE.INC($F$2:$F$761,0.001),
    "Ekstrem Rendah",
    IF(F505 &gt; _xlfn.PERCENTILE.INC($F$2:$F$761,0.999),
        "Ekstrem Tinggi",
        "Normal"
    )
)</f>
        <v>Normal</v>
      </c>
    </row>
    <row r="506" spans="4:28" x14ac:dyDescent="0.25">
      <c r="D506" t="s">
        <v>49</v>
      </c>
      <c r="E506">
        <v>3.3</v>
      </c>
      <c r="F506">
        <v>40</v>
      </c>
      <c r="G506">
        <v>375</v>
      </c>
      <c r="H506">
        <v>279</v>
      </c>
      <c r="I506">
        <v>4</v>
      </c>
      <c r="J506" t="s">
        <v>40</v>
      </c>
      <c r="K506">
        <v>3</v>
      </c>
      <c r="L506" t="s">
        <v>40</v>
      </c>
      <c r="M506">
        <v>12</v>
      </c>
      <c r="N506">
        <v>8</v>
      </c>
      <c r="O506">
        <v>11</v>
      </c>
      <c r="P506">
        <v>4</v>
      </c>
      <c r="Q506">
        <v>1</v>
      </c>
      <c r="R506">
        <v>0</v>
      </c>
      <c r="AA506" t="str">
        <f>IF(E506 &lt; _xlfn.PERCENTILE.INC($E$2:$E$761,0),
    "Ekstrem Rendah",
    IF(E506 &gt; _xlfn.PERCENTILE.INC($E$2:$E$761,1),
        "Ekstrem Tinggi",
        "Normal"
    )
)</f>
        <v>Normal</v>
      </c>
      <c r="AB506" t="str">
        <f>IF(F506 &lt; _xlfn.PERCENTILE.INC($F$2:$F$761,0.001),
    "Ekstrem Rendah",
    IF(F506 &gt; _xlfn.PERCENTILE.INC($F$2:$F$761,0.999),
        "Ekstrem Tinggi",
        "Normal"
    )
)</f>
        <v>Normal</v>
      </c>
    </row>
    <row r="507" spans="4:28" x14ac:dyDescent="0.25">
      <c r="D507" t="s">
        <v>42</v>
      </c>
      <c r="E507">
        <v>3.5</v>
      </c>
      <c r="F507">
        <v>60</v>
      </c>
      <c r="G507">
        <v>526</v>
      </c>
      <c r="H507">
        <v>425</v>
      </c>
      <c r="I507">
        <v>5</v>
      </c>
      <c r="J507" t="s">
        <v>40</v>
      </c>
      <c r="K507">
        <v>5</v>
      </c>
      <c r="L507" t="s">
        <v>40</v>
      </c>
      <c r="M507">
        <v>16</v>
      </c>
      <c r="N507">
        <v>7</v>
      </c>
      <c r="O507">
        <v>13</v>
      </c>
      <c r="P507">
        <v>10</v>
      </c>
      <c r="Q507">
        <v>1</v>
      </c>
      <c r="R507">
        <v>0</v>
      </c>
      <c r="AA507" t="str">
        <f>IF(E507 &lt; _xlfn.PERCENTILE.INC($E$2:$E$761,0),
    "Ekstrem Rendah",
    IF(E507 &gt; _xlfn.PERCENTILE.INC($E$2:$E$761,1),
        "Ekstrem Tinggi",
        "Normal"
    )
)</f>
        <v>Normal</v>
      </c>
      <c r="AB507" t="str">
        <f>IF(F507 &lt; _xlfn.PERCENTILE.INC($F$2:$F$761,0.001),
    "Ekstrem Rendah",
    IF(F507 &gt; _xlfn.PERCENTILE.INC($F$2:$F$761,0.999),
        "Ekstrem Tinggi",
        "Normal"
    )
)</f>
        <v>Normal</v>
      </c>
    </row>
    <row r="508" spans="4:28" x14ac:dyDescent="0.25">
      <c r="D508" t="s">
        <v>52</v>
      </c>
      <c r="E508">
        <v>1.2</v>
      </c>
      <c r="F508">
        <v>36</v>
      </c>
      <c r="G508">
        <v>370</v>
      </c>
      <c r="H508">
        <v>307</v>
      </c>
      <c r="I508">
        <v>0</v>
      </c>
      <c r="J508" t="s">
        <v>35</v>
      </c>
      <c r="K508">
        <v>0</v>
      </c>
      <c r="L508" t="s">
        <v>35</v>
      </c>
      <c r="M508">
        <v>10</v>
      </c>
      <c r="N508">
        <v>4</v>
      </c>
      <c r="O508">
        <v>6</v>
      </c>
      <c r="P508">
        <v>4</v>
      </c>
      <c r="Q508">
        <v>2</v>
      </c>
      <c r="R508">
        <v>0</v>
      </c>
      <c r="AA508" t="str">
        <f>IF(E508 &lt; _xlfn.PERCENTILE.INC($E$2:$E$761,0),
    "Ekstrem Rendah",
    IF(E508 &gt; _xlfn.PERCENTILE.INC($E$2:$E$761,1),
        "Ekstrem Tinggi",
        "Normal"
    )
)</f>
        <v>Normal</v>
      </c>
      <c r="AB508" t="str">
        <f>IF(F508 &lt; _xlfn.PERCENTILE.INC($F$2:$F$761,0.001),
    "Ekstrem Rendah",
    IF(F508 &gt; _xlfn.PERCENTILE.INC($F$2:$F$761,0.999),
        "Ekstrem Tinggi",
        "Normal"
    )
)</f>
        <v>Normal</v>
      </c>
    </row>
    <row r="509" spans="4:28" x14ac:dyDescent="0.25">
      <c r="D509" t="s">
        <v>44</v>
      </c>
      <c r="E509">
        <v>0.6</v>
      </c>
      <c r="F509">
        <v>40</v>
      </c>
      <c r="G509">
        <v>442</v>
      </c>
      <c r="H509">
        <v>372</v>
      </c>
      <c r="I509">
        <v>0</v>
      </c>
      <c r="J509" t="s">
        <v>35</v>
      </c>
      <c r="K509">
        <v>0</v>
      </c>
      <c r="L509" t="s">
        <v>35</v>
      </c>
      <c r="M509">
        <v>8</v>
      </c>
      <c r="N509">
        <v>2</v>
      </c>
      <c r="O509">
        <v>12</v>
      </c>
      <c r="P509">
        <v>2</v>
      </c>
      <c r="Q509">
        <v>3</v>
      </c>
      <c r="R509">
        <v>0</v>
      </c>
      <c r="AA509" t="str">
        <f>IF(E509 &lt; _xlfn.PERCENTILE.INC($E$2:$E$761,0),
    "Ekstrem Rendah",
    IF(E509 &gt; _xlfn.PERCENTILE.INC($E$2:$E$761,1),
        "Ekstrem Tinggi",
        "Normal"
    )
)</f>
        <v>Normal</v>
      </c>
      <c r="AB509" t="str">
        <f>IF(F509 &lt; _xlfn.PERCENTILE.INC($F$2:$F$761,0.001),
    "Ekstrem Rendah",
    IF(F509 &gt; _xlfn.PERCENTILE.INC($F$2:$F$761,0.999),
        "Ekstrem Tinggi",
        "Normal"
    )
)</f>
        <v>Normal</v>
      </c>
    </row>
    <row r="510" spans="4:28" x14ac:dyDescent="0.25">
      <c r="D510" t="s">
        <v>34</v>
      </c>
      <c r="E510">
        <v>1.5</v>
      </c>
      <c r="F510">
        <v>49</v>
      </c>
      <c r="G510">
        <v>502</v>
      </c>
      <c r="H510">
        <v>409</v>
      </c>
      <c r="I510">
        <v>1</v>
      </c>
      <c r="J510" t="s">
        <v>36</v>
      </c>
      <c r="K510">
        <v>0</v>
      </c>
      <c r="L510" t="s">
        <v>36</v>
      </c>
      <c r="M510">
        <v>14</v>
      </c>
      <c r="N510">
        <v>6</v>
      </c>
      <c r="O510">
        <v>14</v>
      </c>
      <c r="P510">
        <v>11</v>
      </c>
      <c r="Q510">
        <v>1</v>
      </c>
      <c r="R510">
        <v>1</v>
      </c>
      <c r="AA510" t="str">
        <f>IF(E510 &lt; _xlfn.PERCENTILE.INC($E$2:$E$761,0),
    "Ekstrem Rendah",
    IF(E510 &gt; _xlfn.PERCENTILE.INC($E$2:$E$761,1),
        "Ekstrem Tinggi",
        "Normal"
    )
)</f>
        <v>Normal</v>
      </c>
      <c r="AB510" t="str">
        <f>IF(F510 &lt; _xlfn.PERCENTILE.INC($F$2:$F$761,0.001),
    "Ekstrem Rendah",
    IF(F510 &gt; _xlfn.PERCENTILE.INC($F$2:$F$761,0.999),
        "Ekstrem Tinggi",
        "Normal"
    )
)</f>
        <v>Normal</v>
      </c>
    </row>
    <row r="511" spans="4:28" x14ac:dyDescent="0.25">
      <c r="D511" t="s">
        <v>58</v>
      </c>
      <c r="E511">
        <v>0.8</v>
      </c>
      <c r="F511">
        <v>56</v>
      </c>
      <c r="G511">
        <v>573</v>
      </c>
      <c r="H511">
        <v>498</v>
      </c>
      <c r="I511">
        <v>0</v>
      </c>
      <c r="J511" t="s">
        <v>35</v>
      </c>
      <c r="K511">
        <v>0</v>
      </c>
      <c r="L511" t="s">
        <v>35</v>
      </c>
      <c r="M511">
        <v>8</v>
      </c>
      <c r="N511">
        <v>2</v>
      </c>
      <c r="O511">
        <v>8</v>
      </c>
      <c r="P511">
        <v>4</v>
      </c>
      <c r="Q511">
        <v>3</v>
      </c>
      <c r="R511">
        <v>0</v>
      </c>
      <c r="AA511" t="str">
        <f>IF(E511 &lt; _xlfn.PERCENTILE.INC($E$2:$E$761,0),
    "Ekstrem Rendah",
    IF(E511 &gt; _xlfn.PERCENTILE.INC($E$2:$E$761,1),
        "Ekstrem Tinggi",
        "Normal"
    )
)</f>
        <v>Normal</v>
      </c>
      <c r="AB511" t="str">
        <f>IF(F511 &lt; _xlfn.PERCENTILE.INC($F$2:$F$761,0.001),
    "Ekstrem Rendah",
    IF(F511 &gt; _xlfn.PERCENTILE.INC($F$2:$F$761,0.999),
        "Ekstrem Tinggi",
        "Normal"
    )
)</f>
        <v>Normal</v>
      </c>
    </row>
    <row r="512" spans="4:28" x14ac:dyDescent="0.25">
      <c r="D512" t="s">
        <v>55</v>
      </c>
      <c r="E512">
        <v>1.6</v>
      </c>
      <c r="F512">
        <v>46</v>
      </c>
      <c r="G512">
        <v>474</v>
      </c>
      <c r="H512">
        <v>371</v>
      </c>
      <c r="I512">
        <v>1</v>
      </c>
      <c r="J512" t="s">
        <v>40</v>
      </c>
      <c r="K512">
        <v>0</v>
      </c>
      <c r="L512" t="s">
        <v>36</v>
      </c>
      <c r="M512">
        <v>13</v>
      </c>
      <c r="N512">
        <v>3</v>
      </c>
      <c r="O512">
        <v>13</v>
      </c>
      <c r="P512">
        <v>7</v>
      </c>
      <c r="Q512">
        <v>4</v>
      </c>
      <c r="R512">
        <v>0</v>
      </c>
      <c r="AA512" t="str">
        <f>IF(E512 &lt; _xlfn.PERCENTILE.INC($E$2:$E$761,0),
    "Ekstrem Rendah",
    IF(E512 &gt; _xlfn.PERCENTILE.INC($E$2:$E$761,1),
        "Ekstrem Tinggi",
        "Normal"
    )
)</f>
        <v>Normal</v>
      </c>
      <c r="AB512" t="str">
        <f>IF(F512 &lt; _xlfn.PERCENTILE.INC($F$2:$F$761,0.001),
    "Ekstrem Rendah",
    IF(F512 &gt; _xlfn.PERCENTILE.INC($F$2:$F$761,0.999),
        "Ekstrem Tinggi",
        "Normal"
    )
)</f>
        <v>Normal</v>
      </c>
    </row>
    <row r="513" spans="4:28" x14ac:dyDescent="0.25">
      <c r="D513" t="s">
        <v>51</v>
      </c>
      <c r="E513">
        <v>3</v>
      </c>
      <c r="F513">
        <v>61</v>
      </c>
      <c r="G513">
        <v>649</v>
      </c>
      <c r="H513">
        <v>544</v>
      </c>
      <c r="I513">
        <v>1</v>
      </c>
      <c r="J513" t="s">
        <v>35</v>
      </c>
      <c r="K513">
        <v>0</v>
      </c>
      <c r="L513" t="s">
        <v>35</v>
      </c>
      <c r="M513">
        <v>31</v>
      </c>
      <c r="N513">
        <v>10</v>
      </c>
      <c r="O513">
        <v>7</v>
      </c>
      <c r="P513">
        <v>9</v>
      </c>
      <c r="Q513">
        <v>2</v>
      </c>
      <c r="R513">
        <v>0</v>
      </c>
      <c r="AA513" t="str">
        <f>IF(E513 &lt; _xlfn.PERCENTILE.INC($E$2:$E$761,0),
    "Ekstrem Rendah",
    IF(E513 &gt; _xlfn.PERCENTILE.INC($E$2:$E$761,1),
        "Ekstrem Tinggi",
        "Normal"
    )
)</f>
        <v>Normal</v>
      </c>
      <c r="AB513" t="str">
        <f>IF(F513 &lt; _xlfn.PERCENTILE.INC($F$2:$F$761,0.001),
    "Ekstrem Rendah",
    IF(F513 &gt; _xlfn.PERCENTILE.INC($F$2:$F$761,0.999),
        "Ekstrem Tinggi",
        "Normal"
    )
)</f>
        <v>Normal</v>
      </c>
    </row>
    <row r="514" spans="4:28" x14ac:dyDescent="0.25">
      <c r="D514" t="s">
        <v>43</v>
      </c>
      <c r="E514">
        <v>0.8</v>
      </c>
      <c r="F514">
        <v>56</v>
      </c>
      <c r="G514">
        <v>521</v>
      </c>
      <c r="H514">
        <v>415</v>
      </c>
      <c r="I514">
        <v>0</v>
      </c>
      <c r="J514" t="s">
        <v>35</v>
      </c>
      <c r="K514">
        <v>0</v>
      </c>
      <c r="L514" t="s">
        <v>35</v>
      </c>
      <c r="M514">
        <v>6</v>
      </c>
      <c r="N514">
        <v>2</v>
      </c>
      <c r="O514">
        <v>8</v>
      </c>
      <c r="P514">
        <v>4</v>
      </c>
      <c r="Q514">
        <v>0</v>
      </c>
      <c r="R514">
        <v>0</v>
      </c>
      <c r="AA514" t="str">
        <f>IF(E514 &lt; _xlfn.PERCENTILE.INC($E$2:$E$761,0),
    "Ekstrem Rendah",
    IF(E514 &gt; _xlfn.PERCENTILE.INC($E$2:$E$761,1),
        "Ekstrem Tinggi",
        "Normal"
    )
)</f>
        <v>Normal</v>
      </c>
      <c r="AB514" t="str">
        <f>IF(F514 &lt; _xlfn.PERCENTILE.INC($F$2:$F$761,0.001),
    "Ekstrem Rendah",
    IF(F514 &gt; _xlfn.PERCENTILE.INC($F$2:$F$761,0.999),
        "Ekstrem Tinggi",
        "Normal"
    )
)</f>
        <v>Normal</v>
      </c>
    </row>
    <row r="515" spans="4:28" x14ac:dyDescent="0.25">
      <c r="D515" t="s">
        <v>48</v>
      </c>
      <c r="E515">
        <v>1</v>
      </c>
      <c r="F515">
        <v>34</v>
      </c>
      <c r="G515">
        <v>318</v>
      </c>
      <c r="H515">
        <v>245</v>
      </c>
      <c r="I515">
        <v>0</v>
      </c>
      <c r="J515" t="s">
        <v>35</v>
      </c>
      <c r="K515">
        <v>0</v>
      </c>
      <c r="L515" t="s">
        <v>35</v>
      </c>
      <c r="M515">
        <v>12</v>
      </c>
      <c r="N515">
        <v>3</v>
      </c>
      <c r="O515">
        <v>15</v>
      </c>
      <c r="P515">
        <v>2</v>
      </c>
      <c r="Q515">
        <v>4</v>
      </c>
      <c r="R515">
        <v>0</v>
      </c>
      <c r="AA515" t="str">
        <f>IF(E515 &lt; _xlfn.PERCENTILE.INC($E$2:$E$761,0),
    "Ekstrem Rendah",
    IF(E515 &gt; _xlfn.PERCENTILE.INC($E$2:$E$761,1),
        "Ekstrem Tinggi",
        "Normal"
    )
)</f>
        <v>Normal</v>
      </c>
      <c r="AB515" t="str">
        <f>IF(F515 &lt; _xlfn.PERCENTILE.INC($F$2:$F$761,0.001),
    "Ekstrem Rendah",
    IF(F515 &gt; _xlfn.PERCENTILE.INC($F$2:$F$761,0.999),
        "Ekstrem Tinggi",
        "Normal"
    )
)</f>
        <v>Normal</v>
      </c>
    </row>
    <row r="516" spans="4:28" x14ac:dyDescent="0.25">
      <c r="D516" t="s">
        <v>39</v>
      </c>
      <c r="E516">
        <v>1.9</v>
      </c>
      <c r="F516">
        <v>58</v>
      </c>
      <c r="G516">
        <v>553</v>
      </c>
      <c r="H516">
        <v>473</v>
      </c>
      <c r="I516">
        <v>3</v>
      </c>
      <c r="J516" t="s">
        <v>36</v>
      </c>
      <c r="K516">
        <v>0</v>
      </c>
      <c r="L516" t="s">
        <v>35</v>
      </c>
      <c r="M516">
        <v>16</v>
      </c>
      <c r="N516">
        <v>5</v>
      </c>
      <c r="O516">
        <v>17</v>
      </c>
      <c r="P516">
        <v>6</v>
      </c>
      <c r="Q516">
        <v>5</v>
      </c>
      <c r="R516">
        <v>0</v>
      </c>
      <c r="AA516" t="str">
        <f>IF(E516 &lt; _xlfn.PERCENTILE.INC($E$2:$E$761,0),
    "Ekstrem Rendah",
    IF(E516 &gt; _xlfn.PERCENTILE.INC($E$2:$E$761,1),
        "Ekstrem Tinggi",
        "Normal"
    )
)</f>
        <v>Normal</v>
      </c>
      <c r="AB516" t="str">
        <f>IF(F516 &lt; _xlfn.PERCENTILE.INC($F$2:$F$761,0.001),
    "Ekstrem Rendah",
    IF(F516 &gt; _xlfn.PERCENTILE.INC($F$2:$F$761,0.999),
        "Ekstrem Tinggi",
        "Normal"
    )
)</f>
        <v>Normal</v>
      </c>
    </row>
    <row r="517" spans="4:28" x14ac:dyDescent="0.25">
      <c r="D517" t="s">
        <v>57</v>
      </c>
      <c r="E517">
        <v>5.2</v>
      </c>
      <c r="F517">
        <v>55</v>
      </c>
      <c r="G517">
        <v>560</v>
      </c>
      <c r="H517">
        <v>508</v>
      </c>
      <c r="I517">
        <v>5</v>
      </c>
      <c r="J517" t="s">
        <v>40</v>
      </c>
      <c r="K517">
        <v>3</v>
      </c>
      <c r="L517" t="s">
        <v>40</v>
      </c>
      <c r="M517">
        <v>26</v>
      </c>
      <c r="N517">
        <v>13</v>
      </c>
      <c r="O517">
        <v>14</v>
      </c>
      <c r="P517">
        <v>7</v>
      </c>
      <c r="Q517">
        <v>0</v>
      </c>
      <c r="R517">
        <v>0</v>
      </c>
      <c r="AA517" t="str">
        <f>IF(E517 &lt; _xlfn.PERCENTILE.INC($E$2:$E$761,0),
    "Ekstrem Rendah",
    IF(E517 &gt; _xlfn.PERCENTILE.INC($E$2:$E$761,1),
        "Ekstrem Tinggi",
        "Normal"
    )
)</f>
        <v>Normal</v>
      </c>
      <c r="AB517" t="str">
        <f>IF(F517 &lt; _xlfn.PERCENTILE.INC($F$2:$F$761,0.001),
    "Ekstrem Rendah",
    IF(F517 &gt; _xlfn.PERCENTILE.INC($F$2:$F$761,0.999),
        "Ekstrem Tinggi",
        "Normal"
    )
)</f>
        <v>Normal</v>
      </c>
    </row>
    <row r="518" spans="4:28" x14ac:dyDescent="0.25">
      <c r="D518" t="s">
        <v>33</v>
      </c>
      <c r="E518">
        <v>0.2</v>
      </c>
      <c r="F518">
        <v>49</v>
      </c>
      <c r="G518">
        <v>497</v>
      </c>
      <c r="H518">
        <v>425</v>
      </c>
      <c r="I518">
        <v>0</v>
      </c>
      <c r="J518" t="s">
        <v>35</v>
      </c>
      <c r="K518">
        <v>0</v>
      </c>
      <c r="L518" t="s">
        <v>36</v>
      </c>
      <c r="M518">
        <v>5</v>
      </c>
      <c r="N518">
        <v>2</v>
      </c>
      <c r="O518">
        <v>8</v>
      </c>
      <c r="P518">
        <v>0</v>
      </c>
      <c r="Q518">
        <v>3</v>
      </c>
      <c r="R518">
        <v>0</v>
      </c>
      <c r="AA518" t="str">
        <f>IF(E518 &lt; _xlfn.PERCENTILE.INC($E$2:$E$761,0),
    "Ekstrem Rendah",
    IF(E518 &gt; _xlfn.PERCENTILE.INC($E$2:$E$761,1),
        "Ekstrem Tinggi",
        "Normal"
    )
)</f>
        <v>Normal</v>
      </c>
      <c r="AB518" t="str">
        <f>IF(F518 &lt; _xlfn.PERCENTILE.INC($F$2:$F$761,0.001),
    "Ekstrem Rendah",
    IF(F518 &gt; _xlfn.PERCENTILE.INC($F$2:$F$761,0.999),
        "Ekstrem Tinggi",
        "Normal"
    )
)</f>
        <v>Normal</v>
      </c>
    </row>
    <row r="519" spans="4:28" x14ac:dyDescent="0.25">
      <c r="D519" t="s">
        <v>54</v>
      </c>
      <c r="E519">
        <v>0.9</v>
      </c>
      <c r="F519">
        <v>51</v>
      </c>
      <c r="G519">
        <v>443</v>
      </c>
      <c r="H519">
        <v>360</v>
      </c>
      <c r="I519">
        <v>1</v>
      </c>
      <c r="J519" t="s">
        <v>35</v>
      </c>
      <c r="K519">
        <v>0</v>
      </c>
      <c r="L519" t="s">
        <v>35</v>
      </c>
      <c r="M519">
        <v>9</v>
      </c>
      <c r="N519">
        <v>1</v>
      </c>
      <c r="O519">
        <v>15</v>
      </c>
      <c r="P519">
        <v>5</v>
      </c>
      <c r="Q519">
        <v>2</v>
      </c>
      <c r="R519">
        <v>0</v>
      </c>
      <c r="AA519" t="str">
        <f>IF(E519 &lt; _xlfn.PERCENTILE.INC($E$2:$E$761,0),
    "Ekstrem Rendah",
    IF(E519 &gt; _xlfn.PERCENTILE.INC($E$2:$E$761,1),
        "Ekstrem Tinggi",
        "Normal"
    )
)</f>
        <v>Normal</v>
      </c>
      <c r="AB519" t="str">
        <f>IF(F519 &lt; _xlfn.PERCENTILE.INC($F$2:$F$761,0.001),
    "Ekstrem Rendah",
    IF(F519 &gt; _xlfn.PERCENTILE.INC($F$2:$F$761,0.999),
        "Ekstrem Tinggi",
        "Normal"
    )
)</f>
        <v>Normal</v>
      </c>
    </row>
    <row r="520" spans="4:28" x14ac:dyDescent="0.25">
      <c r="D520" t="s">
        <v>45</v>
      </c>
      <c r="E520">
        <v>1.4</v>
      </c>
      <c r="F520">
        <v>57</v>
      </c>
      <c r="G520">
        <v>548</v>
      </c>
      <c r="H520">
        <v>468</v>
      </c>
      <c r="I520">
        <v>1</v>
      </c>
      <c r="J520" t="s">
        <v>35</v>
      </c>
      <c r="K520">
        <v>0</v>
      </c>
      <c r="L520" t="s">
        <v>35</v>
      </c>
      <c r="M520">
        <v>13</v>
      </c>
      <c r="N520">
        <v>3</v>
      </c>
      <c r="O520">
        <v>8</v>
      </c>
      <c r="P520">
        <v>6</v>
      </c>
      <c r="Q520">
        <v>2</v>
      </c>
      <c r="R520">
        <v>0</v>
      </c>
      <c r="AA520" t="str">
        <f>IF(E520 &lt; _xlfn.PERCENTILE.INC($E$2:$E$761,0),
    "Ekstrem Rendah",
    IF(E520 &gt; _xlfn.PERCENTILE.INC($E$2:$E$761,1),
        "Ekstrem Tinggi",
        "Normal"
    )
)</f>
        <v>Normal</v>
      </c>
      <c r="AB520" t="str">
        <f>IF(F520 &lt; _xlfn.PERCENTILE.INC($F$2:$F$761,0.001),
    "Ekstrem Rendah",
    IF(F520 &gt; _xlfn.PERCENTILE.INC($F$2:$F$761,0.999),
        "Ekstrem Tinggi",
        "Normal"
    )
)</f>
        <v>Normal</v>
      </c>
    </row>
    <row r="521" spans="4:28" x14ac:dyDescent="0.25">
      <c r="D521" t="s">
        <v>60</v>
      </c>
      <c r="E521">
        <v>0.9</v>
      </c>
      <c r="F521">
        <v>65</v>
      </c>
      <c r="G521">
        <v>538</v>
      </c>
      <c r="H521">
        <v>428</v>
      </c>
      <c r="I521">
        <v>0</v>
      </c>
      <c r="J521" t="s">
        <v>35</v>
      </c>
      <c r="K521">
        <v>0</v>
      </c>
      <c r="L521" t="s">
        <v>35</v>
      </c>
      <c r="M521">
        <v>12</v>
      </c>
      <c r="N521">
        <v>4</v>
      </c>
      <c r="O521">
        <v>8</v>
      </c>
      <c r="P521">
        <v>9</v>
      </c>
      <c r="Q521">
        <v>2</v>
      </c>
      <c r="R521">
        <v>0</v>
      </c>
      <c r="AA521" t="str">
        <f>IF(E521 &lt; _xlfn.PERCENTILE.INC($E$2:$E$761,0),
    "Ekstrem Rendah",
    IF(E521 &gt; _xlfn.PERCENTILE.INC($E$2:$E$761,1),
        "Ekstrem Tinggi",
        "Normal"
    )
)</f>
        <v>Normal</v>
      </c>
      <c r="AB521" t="str">
        <f>IF(F521 &lt; _xlfn.PERCENTILE.INC($F$2:$F$761,0.001),
    "Ekstrem Rendah",
    IF(F521 &gt; _xlfn.PERCENTILE.INC($F$2:$F$761,0.999),
        "Ekstrem Tinggi",
        "Normal"
    )
)</f>
        <v>Normal</v>
      </c>
    </row>
    <row r="522" spans="4:28" x14ac:dyDescent="0.25">
      <c r="D522" t="s">
        <v>47</v>
      </c>
      <c r="E522">
        <v>0.3</v>
      </c>
      <c r="F522">
        <v>53</v>
      </c>
      <c r="G522">
        <v>524</v>
      </c>
      <c r="H522">
        <v>456</v>
      </c>
      <c r="I522">
        <v>0</v>
      </c>
      <c r="J522" t="s">
        <v>35</v>
      </c>
      <c r="K522">
        <v>0</v>
      </c>
      <c r="L522" t="s">
        <v>35</v>
      </c>
      <c r="M522">
        <v>4</v>
      </c>
      <c r="N522">
        <v>0</v>
      </c>
      <c r="O522">
        <v>15</v>
      </c>
      <c r="P522">
        <v>1</v>
      </c>
      <c r="Q522">
        <v>3</v>
      </c>
      <c r="R522">
        <v>0</v>
      </c>
      <c r="AA522" t="str">
        <f>IF(E522 &lt; _xlfn.PERCENTILE.INC($E$2:$E$761,0),
    "Ekstrem Rendah",
    IF(E522 &gt; _xlfn.PERCENTILE.INC($E$2:$E$761,1),
        "Ekstrem Tinggi",
        "Normal"
    )
)</f>
        <v>Normal</v>
      </c>
      <c r="AB522" t="str">
        <f>IF(F522 &lt; _xlfn.PERCENTILE.INC($F$2:$F$761,0.001),
    "Ekstrem Rendah",
    IF(F522 &gt; _xlfn.PERCENTILE.INC($F$2:$F$761,0.999),
        "Ekstrem Tinggi",
        "Normal"
    )
)</f>
        <v>Normal</v>
      </c>
    </row>
    <row r="523" spans="4:28" x14ac:dyDescent="0.25">
      <c r="D523" t="s">
        <v>46</v>
      </c>
      <c r="E523">
        <v>1.5</v>
      </c>
      <c r="F523">
        <v>57</v>
      </c>
      <c r="G523">
        <v>555</v>
      </c>
      <c r="H523">
        <v>462</v>
      </c>
      <c r="I523">
        <v>2</v>
      </c>
      <c r="J523" t="s">
        <v>35</v>
      </c>
      <c r="K523">
        <v>2</v>
      </c>
      <c r="L523" t="s">
        <v>36</v>
      </c>
      <c r="M523">
        <v>16</v>
      </c>
      <c r="N523">
        <v>3</v>
      </c>
      <c r="O523">
        <v>7</v>
      </c>
      <c r="P523">
        <v>4</v>
      </c>
      <c r="Q523">
        <v>0</v>
      </c>
      <c r="R523">
        <v>0</v>
      </c>
      <c r="AA523" t="str">
        <f>IF(E523 &lt; _xlfn.PERCENTILE.INC($E$2:$E$761,0),
    "Ekstrem Rendah",
    IF(E523 &gt; _xlfn.PERCENTILE.INC($E$2:$E$761,1),
        "Ekstrem Tinggi",
        "Normal"
    )
)</f>
        <v>Normal</v>
      </c>
      <c r="AB523" t="str">
        <f>IF(F523 &lt; _xlfn.PERCENTILE.INC($F$2:$F$761,0.001),
    "Ekstrem Rendah",
    IF(F523 &gt; _xlfn.PERCENTILE.INC($F$2:$F$761,0.999),
        "Ekstrem Tinggi",
        "Normal"
    )
)</f>
        <v>Normal</v>
      </c>
    </row>
    <row r="524" spans="4:28" x14ac:dyDescent="0.25">
      <c r="D524" t="s">
        <v>58</v>
      </c>
      <c r="E524">
        <v>1.4</v>
      </c>
      <c r="F524">
        <v>68</v>
      </c>
      <c r="G524">
        <v>762</v>
      </c>
      <c r="H524">
        <v>665</v>
      </c>
      <c r="I524">
        <v>2</v>
      </c>
      <c r="J524" t="s">
        <v>36</v>
      </c>
      <c r="K524">
        <v>1</v>
      </c>
      <c r="L524" t="s">
        <v>36</v>
      </c>
      <c r="M524">
        <v>12</v>
      </c>
      <c r="N524">
        <v>4</v>
      </c>
      <c r="O524">
        <v>10</v>
      </c>
      <c r="P524">
        <v>8</v>
      </c>
      <c r="Q524">
        <v>0</v>
      </c>
      <c r="R524">
        <v>1</v>
      </c>
      <c r="AA524" t="str">
        <f>IF(E524 &lt; _xlfn.PERCENTILE.INC($E$2:$E$761,0),
    "Ekstrem Rendah",
    IF(E524 &gt; _xlfn.PERCENTILE.INC($E$2:$E$761,1),
        "Ekstrem Tinggi",
        "Normal"
    )
)</f>
        <v>Normal</v>
      </c>
      <c r="AB524" t="str">
        <f>IF(F524 &lt; _xlfn.PERCENTILE.INC($F$2:$F$761,0.001),
    "Ekstrem Rendah",
    IF(F524 &gt; _xlfn.PERCENTILE.INC($F$2:$F$761,0.999),
        "Ekstrem Tinggi",
        "Normal"
    )
)</f>
        <v>Normal</v>
      </c>
    </row>
    <row r="525" spans="4:28" x14ac:dyDescent="0.25">
      <c r="D525" t="s">
        <v>48</v>
      </c>
      <c r="E525">
        <v>0.8</v>
      </c>
      <c r="F525">
        <v>29</v>
      </c>
      <c r="G525">
        <v>263</v>
      </c>
      <c r="H525">
        <v>172</v>
      </c>
      <c r="I525">
        <v>3</v>
      </c>
      <c r="J525" t="s">
        <v>40</v>
      </c>
      <c r="K525">
        <v>1</v>
      </c>
      <c r="L525" t="s">
        <v>36</v>
      </c>
      <c r="M525">
        <v>11</v>
      </c>
      <c r="N525">
        <v>3</v>
      </c>
      <c r="O525">
        <v>13</v>
      </c>
      <c r="P525">
        <v>3</v>
      </c>
      <c r="Q525">
        <v>2</v>
      </c>
      <c r="R525">
        <v>0</v>
      </c>
      <c r="AA525" t="str">
        <f>IF(E525 &lt; _xlfn.PERCENTILE.INC($E$2:$E$761,0),
    "Ekstrem Rendah",
    IF(E525 &gt; _xlfn.PERCENTILE.INC($E$2:$E$761,1),
        "Ekstrem Tinggi",
        "Normal"
    )
)</f>
        <v>Normal</v>
      </c>
      <c r="AB525" t="str">
        <f>IF(F525 &lt; _xlfn.PERCENTILE.INC($F$2:$F$761,0.001),
    "Ekstrem Rendah",
    IF(F525 &gt; _xlfn.PERCENTILE.INC($F$2:$F$761,0.999),
        "Ekstrem Tinggi",
        "Normal"
    )
)</f>
        <v>Normal</v>
      </c>
    </row>
    <row r="526" spans="4:28" x14ac:dyDescent="0.25">
      <c r="D526" t="s">
        <v>42</v>
      </c>
      <c r="E526">
        <v>1.8</v>
      </c>
      <c r="F526">
        <v>66</v>
      </c>
      <c r="G526">
        <v>650</v>
      </c>
      <c r="H526">
        <v>556</v>
      </c>
      <c r="I526">
        <v>1</v>
      </c>
      <c r="J526" t="s">
        <v>36</v>
      </c>
      <c r="K526">
        <v>0</v>
      </c>
      <c r="L526" t="s">
        <v>35</v>
      </c>
      <c r="M526">
        <v>12</v>
      </c>
      <c r="N526">
        <v>4</v>
      </c>
      <c r="O526">
        <v>9</v>
      </c>
      <c r="P526">
        <v>6</v>
      </c>
      <c r="Q526">
        <v>2</v>
      </c>
      <c r="R526">
        <v>0</v>
      </c>
      <c r="AA526" t="str">
        <f>IF(E526 &lt; _xlfn.PERCENTILE.INC($E$2:$E$761,0),
    "Ekstrem Rendah",
    IF(E526 &gt; _xlfn.PERCENTILE.INC($E$2:$E$761,1),
        "Ekstrem Tinggi",
        "Normal"
    )
)</f>
        <v>Normal</v>
      </c>
      <c r="AB526" t="str">
        <f>IF(F526 &lt; _xlfn.PERCENTILE.INC($F$2:$F$761,0.001),
    "Ekstrem Rendah",
    IF(F526 &gt; _xlfn.PERCENTILE.INC($F$2:$F$761,0.999),
        "Ekstrem Tinggi",
        "Normal"
    )
)</f>
        <v>Normal</v>
      </c>
    </row>
    <row r="527" spans="4:28" x14ac:dyDescent="0.25">
      <c r="D527" t="s">
        <v>49</v>
      </c>
      <c r="E527">
        <v>3.2</v>
      </c>
      <c r="F527">
        <v>56</v>
      </c>
      <c r="G527">
        <v>488</v>
      </c>
      <c r="H527">
        <v>379</v>
      </c>
      <c r="I527">
        <v>2</v>
      </c>
      <c r="J527" t="s">
        <v>40</v>
      </c>
      <c r="K527">
        <v>0</v>
      </c>
      <c r="L527" t="s">
        <v>35</v>
      </c>
      <c r="M527">
        <v>22</v>
      </c>
      <c r="N527">
        <v>6</v>
      </c>
      <c r="O527">
        <v>13</v>
      </c>
      <c r="P527">
        <v>13</v>
      </c>
      <c r="Q527">
        <v>1</v>
      </c>
      <c r="R527">
        <v>0</v>
      </c>
      <c r="AA527" t="str">
        <f>IF(E527 &lt; _xlfn.PERCENTILE.INC($E$2:$E$761,0),
    "Ekstrem Rendah",
    IF(E527 &gt; _xlfn.PERCENTILE.INC($E$2:$E$761,1),
        "Ekstrem Tinggi",
        "Normal"
    )
)</f>
        <v>Normal</v>
      </c>
      <c r="AB527" t="str">
        <f>IF(F527 &lt; _xlfn.PERCENTILE.INC($F$2:$F$761,0.001),
    "Ekstrem Rendah",
    IF(F527 &gt; _xlfn.PERCENTILE.INC($F$2:$F$761,0.999),
        "Ekstrem Tinggi",
        "Normal"
    )
)</f>
        <v>Normal</v>
      </c>
    </row>
    <row r="528" spans="4:28" x14ac:dyDescent="0.25">
      <c r="D528" t="s">
        <v>45</v>
      </c>
      <c r="E528">
        <v>1.5</v>
      </c>
      <c r="F528">
        <v>44</v>
      </c>
      <c r="G528">
        <v>457</v>
      </c>
      <c r="H528">
        <v>381</v>
      </c>
      <c r="I528">
        <v>2</v>
      </c>
      <c r="J528" t="s">
        <v>36</v>
      </c>
      <c r="K528">
        <v>1</v>
      </c>
      <c r="L528" t="s">
        <v>40</v>
      </c>
      <c r="M528">
        <v>16</v>
      </c>
      <c r="N528">
        <v>7</v>
      </c>
      <c r="O528">
        <v>10</v>
      </c>
      <c r="P528">
        <v>5</v>
      </c>
      <c r="Q528">
        <v>2</v>
      </c>
      <c r="R528">
        <v>0</v>
      </c>
      <c r="AA528" t="str">
        <f>IF(E528 &lt; _xlfn.PERCENTILE.INC($E$2:$E$761,0),
    "Ekstrem Rendah",
    IF(E528 &gt; _xlfn.PERCENTILE.INC($E$2:$E$761,1),
        "Ekstrem Tinggi",
        "Normal"
    )
)</f>
        <v>Normal</v>
      </c>
      <c r="AB528" t="str">
        <f>IF(F528 &lt; _xlfn.PERCENTILE.INC($F$2:$F$761,0.001),
    "Ekstrem Rendah",
    IF(F528 &gt; _xlfn.PERCENTILE.INC($F$2:$F$761,0.999),
        "Ekstrem Tinggi",
        "Normal"
    )
)</f>
        <v>Normal</v>
      </c>
    </row>
    <row r="529" spans="4:28" x14ac:dyDescent="0.25">
      <c r="D529" t="s">
        <v>57</v>
      </c>
      <c r="E529">
        <v>2.8</v>
      </c>
      <c r="F529">
        <v>61</v>
      </c>
      <c r="G529">
        <v>556</v>
      </c>
      <c r="H529">
        <v>471</v>
      </c>
      <c r="I529">
        <v>4</v>
      </c>
      <c r="J529" t="s">
        <v>40</v>
      </c>
      <c r="K529">
        <v>1</v>
      </c>
      <c r="L529" t="s">
        <v>35</v>
      </c>
      <c r="M529">
        <v>17</v>
      </c>
      <c r="N529">
        <v>8</v>
      </c>
      <c r="O529">
        <v>11</v>
      </c>
      <c r="P529">
        <v>10</v>
      </c>
      <c r="Q529">
        <v>2</v>
      </c>
      <c r="R529">
        <v>0</v>
      </c>
      <c r="AA529" t="str">
        <f>IF(E529 &lt; _xlfn.PERCENTILE.INC($E$2:$E$761,0),
    "Ekstrem Rendah",
    IF(E529 &gt; _xlfn.PERCENTILE.INC($E$2:$E$761,1),
        "Ekstrem Tinggi",
        "Normal"
    )
)</f>
        <v>Normal</v>
      </c>
      <c r="AB529" t="str">
        <f>IF(F529 &lt; _xlfn.PERCENTILE.INC($F$2:$F$761,0.001),
    "Ekstrem Rendah",
    IF(F529 &gt; _xlfn.PERCENTILE.INC($F$2:$F$761,0.999),
        "Ekstrem Tinggi",
        "Normal"
    )
)</f>
        <v>Normal</v>
      </c>
    </row>
    <row r="530" spans="4:28" x14ac:dyDescent="0.25">
      <c r="D530" t="s">
        <v>43</v>
      </c>
      <c r="E530">
        <v>1.4</v>
      </c>
      <c r="F530">
        <v>46</v>
      </c>
      <c r="G530">
        <v>409</v>
      </c>
      <c r="H530">
        <v>311</v>
      </c>
      <c r="I530">
        <v>1</v>
      </c>
      <c r="J530" t="s">
        <v>35</v>
      </c>
      <c r="K530">
        <v>0</v>
      </c>
      <c r="L530" t="s">
        <v>36</v>
      </c>
      <c r="M530">
        <v>19</v>
      </c>
      <c r="N530">
        <v>5</v>
      </c>
      <c r="O530">
        <v>17</v>
      </c>
      <c r="P530">
        <v>0</v>
      </c>
      <c r="Q530">
        <v>4</v>
      </c>
      <c r="R530">
        <v>0</v>
      </c>
      <c r="AA530" t="str">
        <f>IF(E530 &lt; _xlfn.PERCENTILE.INC($E$2:$E$761,0),
    "Ekstrem Rendah",
    IF(E530 &gt; _xlfn.PERCENTILE.INC($E$2:$E$761,1),
        "Ekstrem Tinggi",
        "Normal"
    )
)</f>
        <v>Normal</v>
      </c>
      <c r="AB530" t="str">
        <f>IF(F530 &lt; _xlfn.PERCENTILE.INC($F$2:$F$761,0.001),
    "Ekstrem Rendah",
    IF(F530 &gt; _xlfn.PERCENTILE.INC($F$2:$F$761,0.999),
        "Ekstrem Tinggi",
        "Normal"
    )
)</f>
        <v>Normal</v>
      </c>
    </row>
    <row r="531" spans="4:28" x14ac:dyDescent="0.25">
      <c r="D531" t="s">
        <v>44</v>
      </c>
      <c r="E531">
        <v>0.1</v>
      </c>
      <c r="F531">
        <v>24</v>
      </c>
      <c r="G531">
        <v>239</v>
      </c>
      <c r="H531">
        <v>162</v>
      </c>
      <c r="I531">
        <v>0</v>
      </c>
      <c r="J531" t="s">
        <v>36</v>
      </c>
      <c r="K531">
        <v>0</v>
      </c>
      <c r="L531" t="s">
        <v>36</v>
      </c>
      <c r="M531">
        <v>2</v>
      </c>
      <c r="N531">
        <v>0</v>
      </c>
      <c r="O531">
        <v>9</v>
      </c>
      <c r="P531">
        <v>2</v>
      </c>
      <c r="Q531">
        <v>3</v>
      </c>
      <c r="R531">
        <v>0</v>
      </c>
      <c r="AA531" t="str">
        <f>IF(E531 &lt; _xlfn.PERCENTILE.INC($E$2:$E$761,0),
    "Ekstrem Rendah",
    IF(E531 &gt; _xlfn.PERCENTILE.INC($E$2:$E$761,1),
        "Ekstrem Tinggi",
        "Normal"
    )
)</f>
        <v>Normal</v>
      </c>
      <c r="AB531" t="str">
        <f>IF(F531 &lt; _xlfn.PERCENTILE.INC($F$2:$F$761,0.001),
    "Ekstrem Rendah",
    IF(F531 &gt; _xlfn.PERCENTILE.INC($F$2:$F$761,0.999),
        "Ekstrem Tinggi",
        "Normal"
    )
)</f>
        <v>Normal</v>
      </c>
    </row>
    <row r="532" spans="4:28" x14ac:dyDescent="0.25">
      <c r="D532" t="s">
        <v>34</v>
      </c>
      <c r="E532">
        <v>1.2</v>
      </c>
      <c r="F532">
        <v>39</v>
      </c>
      <c r="G532">
        <v>371</v>
      </c>
      <c r="H532">
        <v>295</v>
      </c>
      <c r="I532">
        <v>2</v>
      </c>
      <c r="J532" t="s">
        <v>36</v>
      </c>
      <c r="K532">
        <v>1</v>
      </c>
      <c r="L532" t="s">
        <v>40</v>
      </c>
      <c r="M532">
        <v>12</v>
      </c>
      <c r="N532">
        <v>3</v>
      </c>
      <c r="O532">
        <v>7</v>
      </c>
      <c r="P532">
        <v>4</v>
      </c>
      <c r="Q532">
        <v>4</v>
      </c>
      <c r="R532">
        <v>0</v>
      </c>
      <c r="AA532" t="str">
        <f>IF(E532 &lt; _xlfn.PERCENTILE.INC($E$2:$E$761,0),
    "Ekstrem Rendah",
    IF(E532 &gt; _xlfn.PERCENTILE.INC($E$2:$E$761,1),
        "Ekstrem Tinggi",
        "Normal"
    )
)</f>
        <v>Normal</v>
      </c>
      <c r="AB532" t="str">
        <f>IF(F532 &lt; _xlfn.PERCENTILE.INC($F$2:$F$761,0.001),
    "Ekstrem Rendah",
    IF(F532 &gt; _xlfn.PERCENTILE.INC($F$2:$F$761,0.999),
        "Ekstrem Tinggi",
        "Normal"
    )
)</f>
        <v>Normal</v>
      </c>
    </row>
    <row r="533" spans="4:28" x14ac:dyDescent="0.25">
      <c r="D533" t="s">
        <v>59</v>
      </c>
      <c r="E533">
        <v>0.2</v>
      </c>
      <c r="F533">
        <v>41</v>
      </c>
      <c r="G533">
        <v>466</v>
      </c>
      <c r="H533">
        <v>361</v>
      </c>
      <c r="I533">
        <v>0</v>
      </c>
      <c r="J533" t="s">
        <v>35</v>
      </c>
      <c r="K533">
        <v>0</v>
      </c>
      <c r="L533" t="s">
        <v>35</v>
      </c>
      <c r="M533">
        <v>4</v>
      </c>
      <c r="N533">
        <v>1</v>
      </c>
      <c r="O533">
        <v>16</v>
      </c>
      <c r="P533">
        <v>2</v>
      </c>
      <c r="Q533">
        <v>3</v>
      </c>
      <c r="R533">
        <v>0</v>
      </c>
      <c r="AA533" t="str">
        <f>IF(E533 &lt; _xlfn.PERCENTILE.INC($E$2:$E$761,0),
    "Ekstrem Rendah",
    IF(E533 &gt; _xlfn.PERCENTILE.INC($E$2:$E$761,1),
        "Ekstrem Tinggi",
        "Normal"
    )
)</f>
        <v>Normal</v>
      </c>
      <c r="AB533" t="str">
        <f>IF(F533 &lt; _xlfn.PERCENTILE.INC($F$2:$F$761,0.001),
    "Ekstrem Rendah",
    IF(F533 &gt; _xlfn.PERCENTILE.INC($F$2:$F$761,0.999),
        "Ekstrem Tinggi",
        "Normal"
    )
)</f>
        <v>Normal</v>
      </c>
    </row>
    <row r="534" spans="4:28" x14ac:dyDescent="0.25">
      <c r="D534" t="s">
        <v>38</v>
      </c>
      <c r="E534">
        <v>1.1000000000000001</v>
      </c>
      <c r="F534">
        <v>46</v>
      </c>
      <c r="G534">
        <v>460</v>
      </c>
      <c r="H534">
        <v>371</v>
      </c>
      <c r="I534">
        <v>2</v>
      </c>
      <c r="J534" t="s">
        <v>40</v>
      </c>
      <c r="K534">
        <v>1</v>
      </c>
      <c r="L534" t="s">
        <v>40</v>
      </c>
      <c r="M534">
        <v>10</v>
      </c>
      <c r="N534">
        <v>5</v>
      </c>
      <c r="O534">
        <v>9</v>
      </c>
      <c r="P534">
        <v>3</v>
      </c>
      <c r="Q534">
        <v>2</v>
      </c>
      <c r="R534">
        <v>0</v>
      </c>
      <c r="AA534" t="str">
        <f>IF(E534 &lt; _xlfn.PERCENTILE.INC($E$2:$E$761,0),
    "Ekstrem Rendah",
    IF(E534 &gt; _xlfn.PERCENTILE.INC($E$2:$E$761,1),
        "Ekstrem Tinggi",
        "Normal"
    )
)</f>
        <v>Normal</v>
      </c>
      <c r="AB534" t="str">
        <f>IF(F534 &lt; _xlfn.PERCENTILE.INC($F$2:$F$761,0.001),
    "Ekstrem Rendah",
    IF(F534 &gt; _xlfn.PERCENTILE.INC($F$2:$F$761,0.999),
        "Ekstrem Tinggi",
        "Normal"
    )
)</f>
        <v>Normal</v>
      </c>
    </row>
    <row r="535" spans="4:28" x14ac:dyDescent="0.25">
      <c r="D535" t="s">
        <v>52</v>
      </c>
      <c r="E535">
        <v>0.4</v>
      </c>
      <c r="F535">
        <v>50</v>
      </c>
      <c r="G535">
        <v>501</v>
      </c>
      <c r="H535">
        <v>431</v>
      </c>
      <c r="I535">
        <v>1</v>
      </c>
      <c r="J535" t="s">
        <v>35</v>
      </c>
      <c r="K535">
        <v>0</v>
      </c>
      <c r="L535" t="s">
        <v>36</v>
      </c>
      <c r="M535">
        <v>8</v>
      </c>
      <c r="N535">
        <v>2</v>
      </c>
      <c r="O535">
        <v>6</v>
      </c>
      <c r="P535">
        <v>3</v>
      </c>
      <c r="Q535">
        <v>1</v>
      </c>
      <c r="R535">
        <v>0</v>
      </c>
      <c r="AA535" t="str">
        <f>IF(E535 &lt; _xlfn.PERCENTILE.INC($E$2:$E$761,0),
    "Ekstrem Rendah",
    IF(E535 &gt; _xlfn.PERCENTILE.INC($E$2:$E$761,1),
        "Ekstrem Tinggi",
        "Normal"
    )
)</f>
        <v>Normal</v>
      </c>
      <c r="AB535" t="str">
        <f>IF(F535 &lt; _xlfn.PERCENTILE.INC($F$2:$F$761,0.001),
    "Ekstrem Rendah",
    IF(F535 &gt; _xlfn.PERCENTILE.INC($F$2:$F$761,0.999),
        "Ekstrem Tinggi",
        "Normal"
    )
)</f>
        <v>Normal</v>
      </c>
    </row>
    <row r="536" spans="4:28" x14ac:dyDescent="0.25">
      <c r="D536" t="s">
        <v>55</v>
      </c>
      <c r="E536">
        <v>2.2000000000000002</v>
      </c>
      <c r="F536">
        <v>36</v>
      </c>
      <c r="G536">
        <v>339</v>
      </c>
      <c r="H536">
        <v>247</v>
      </c>
      <c r="I536">
        <v>3</v>
      </c>
      <c r="J536" t="s">
        <v>40</v>
      </c>
      <c r="K536">
        <v>2</v>
      </c>
      <c r="L536" t="s">
        <v>40</v>
      </c>
      <c r="M536">
        <v>13</v>
      </c>
      <c r="N536">
        <v>5</v>
      </c>
      <c r="O536">
        <v>15</v>
      </c>
      <c r="P536">
        <v>5</v>
      </c>
      <c r="Q536">
        <v>4</v>
      </c>
      <c r="R536">
        <v>0</v>
      </c>
      <c r="AA536" t="str">
        <f>IF(E536 &lt; _xlfn.PERCENTILE.INC($E$2:$E$761,0),
    "Ekstrem Rendah",
    IF(E536 &gt; _xlfn.PERCENTILE.INC($E$2:$E$761,1),
        "Ekstrem Tinggi",
        "Normal"
    )
)</f>
        <v>Normal</v>
      </c>
      <c r="AB536" t="str">
        <f>IF(F536 &lt; _xlfn.PERCENTILE.INC($F$2:$F$761,0.001),
    "Ekstrem Rendah",
    IF(F536 &gt; _xlfn.PERCENTILE.INC($F$2:$F$761,0.999),
        "Ekstrem Tinggi",
        "Normal"
    )
)</f>
        <v>Normal</v>
      </c>
    </row>
    <row r="537" spans="4:28" x14ac:dyDescent="0.25">
      <c r="D537" t="s">
        <v>33</v>
      </c>
      <c r="E537">
        <v>2.1</v>
      </c>
      <c r="F537">
        <v>48</v>
      </c>
      <c r="G537">
        <v>499</v>
      </c>
      <c r="H537">
        <v>431</v>
      </c>
      <c r="I537">
        <v>2</v>
      </c>
      <c r="J537" t="s">
        <v>40</v>
      </c>
      <c r="K537">
        <v>0</v>
      </c>
      <c r="L537" t="s">
        <v>35</v>
      </c>
      <c r="M537">
        <v>10</v>
      </c>
      <c r="N537">
        <v>3</v>
      </c>
      <c r="O537">
        <v>14</v>
      </c>
      <c r="P537">
        <v>2</v>
      </c>
      <c r="Q537">
        <v>1</v>
      </c>
      <c r="R537">
        <v>0</v>
      </c>
      <c r="AA537" t="str">
        <f>IF(E537 &lt; _xlfn.PERCENTILE.INC($E$2:$E$761,0),
    "Ekstrem Rendah",
    IF(E537 &gt; _xlfn.PERCENTILE.INC($E$2:$E$761,1),
        "Ekstrem Tinggi",
        "Normal"
    )
)</f>
        <v>Normal</v>
      </c>
      <c r="AB537" t="str">
        <f>IF(F537 &lt; _xlfn.PERCENTILE.INC($F$2:$F$761,0.001),
    "Ekstrem Rendah",
    IF(F537 &gt; _xlfn.PERCENTILE.INC($F$2:$F$761,0.999),
        "Ekstrem Tinggi",
        "Normal"
    )
)</f>
        <v>Normal</v>
      </c>
    </row>
    <row r="538" spans="4:28" x14ac:dyDescent="0.25">
      <c r="D538" t="s">
        <v>54</v>
      </c>
      <c r="E538">
        <v>1.6</v>
      </c>
      <c r="F538">
        <v>38</v>
      </c>
      <c r="G538">
        <v>363</v>
      </c>
      <c r="H538">
        <v>263</v>
      </c>
      <c r="I538">
        <v>1</v>
      </c>
      <c r="J538" t="s">
        <v>35</v>
      </c>
      <c r="K538">
        <v>0</v>
      </c>
      <c r="L538" t="s">
        <v>35</v>
      </c>
      <c r="M538">
        <v>9</v>
      </c>
      <c r="N538">
        <v>4</v>
      </c>
      <c r="O538">
        <v>7</v>
      </c>
      <c r="P538">
        <v>5</v>
      </c>
      <c r="Q538">
        <v>2</v>
      </c>
      <c r="R538">
        <v>0</v>
      </c>
      <c r="AA538" t="str">
        <f>IF(E538 &lt; _xlfn.PERCENTILE.INC($E$2:$E$761,0),
    "Ekstrem Rendah",
    IF(E538 &gt; _xlfn.PERCENTILE.INC($E$2:$E$761,1),
        "Ekstrem Tinggi",
        "Normal"
    )
)</f>
        <v>Normal</v>
      </c>
      <c r="AB538" t="str">
        <f>IF(F538 &lt; _xlfn.PERCENTILE.INC($F$2:$F$761,0.001),
    "Ekstrem Rendah",
    IF(F538 &gt; _xlfn.PERCENTILE.INC($F$2:$F$761,0.999),
        "Ekstrem Tinggi",
        "Normal"
    )
)</f>
        <v>Normal</v>
      </c>
    </row>
    <row r="539" spans="4:28" x14ac:dyDescent="0.25">
      <c r="D539" t="s">
        <v>60</v>
      </c>
      <c r="E539">
        <v>2.2999999999999998</v>
      </c>
      <c r="F539">
        <v>58</v>
      </c>
      <c r="G539">
        <v>632</v>
      </c>
      <c r="H539">
        <v>566</v>
      </c>
      <c r="I539">
        <v>5</v>
      </c>
      <c r="J539" t="s">
        <v>40</v>
      </c>
      <c r="K539">
        <v>5</v>
      </c>
      <c r="L539" t="s">
        <v>40</v>
      </c>
      <c r="M539">
        <v>18</v>
      </c>
      <c r="N539">
        <v>9</v>
      </c>
      <c r="O539">
        <v>15</v>
      </c>
      <c r="P539">
        <v>5</v>
      </c>
      <c r="Q539">
        <v>3</v>
      </c>
      <c r="R539">
        <v>0</v>
      </c>
      <c r="AA539" t="str">
        <f>IF(E539 &lt; _xlfn.PERCENTILE.INC($E$2:$E$761,0),
    "Ekstrem Rendah",
    IF(E539 &gt; _xlfn.PERCENTILE.INC($E$2:$E$761,1),
        "Ekstrem Tinggi",
        "Normal"
    )
)</f>
        <v>Normal</v>
      </c>
      <c r="AB539" t="str">
        <f>IF(F539 &lt; _xlfn.PERCENTILE.INC($F$2:$F$761,0.001),
    "Ekstrem Rendah",
    IF(F539 &gt; _xlfn.PERCENTILE.INC($F$2:$F$761,0.999),
        "Ekstrem Tinggi",
        "Normal"
    )
)</f>
        <v>Normal</v>
      </c>
    </row>
    <row r="540" spans="4:28" x14ac:dyDescent="0.25">
      <c r="D540" t="s">
        <v>51</v>
      </c>
      <c r="E540">
        <v>2.1</v>
      </c>
      <c r="F540">
        <v>48</v>
      </c>
      <c r="G540">
        <v>461</v>
      </c>
      <c r="H540">
        <v>326</v>
      </c>
      <c r="I540">
        <v>1</v>
      </c>
      <c r="J540" t="s">
        <v>36</v>
      </c>
      <c r="K540">
        <v>0</v>
      </c>
      <c r="L540" t="s">
        <v>36</v>
      </c>
      <c r="M540">
        <v>16</v>
      </c>
      <c r="N540">
        <v>3</v>
      </c>
      <c r="O540">
        <v>11</v>
      </c>
      <c r="P540">
        <v>6</v>
      </c>
      <c r="Q540">
        <v>2</v>
      </c>
      <c r="R540">
        <v>0</v>
      </c>
      <c r="AA540" t="str">
        <f>IF(E540 &lt; _xlfn.PERCENTILE.INC($E$2:$E$761,0),
    "Ekstrem Rendah",
    IF(E540 &gt; _xlfn.PERCENTILE.INC($E$2:$E$761,1),
        "Ekstrem Tinggi",
        "Normal"
    )
)</f>
        <v>Normal</v>
      </c>
      <c r="AB540" t="str">
        <f>IF(F540 &lt; _xlfn.PERCENTILE.INC($F$2:$F$761,0.001),
    "Ekstrem Rendah",
    IF(F540 &gt; _xlfn.PERCENTILE.INC($F$2:$F$761,0.999),
        "Ekstrem Tinggi",
        "Normal"
    )
)</f>
        <v>Normal</v>
      </c>
    </row>
    <row r="541" spans="4:28" x14ac:dyDescent="0.25">
      <c r="D541" t="s">
        <v>58</v>
      </c>
      <c r="E541">
        <v>1</v>
      </c>
      <c r="F541">
        <v>56</v>
      </c>
      <c r="G541">
        <v>566</v>
      </c>
      <c r="H541">
        <v>513</v>
      </c>
      <c r="I541">
        <v>1</v>
      </c>
      <c r="J541" t="s">
        <v>35</v>
      </c>
      <c r="K541">
        <v>0</v>
      </c>
      <c r="L541" t="s">
        <v>35</v>
      </c>
      <c r="M541">
        <v>12</v>
      </c>
      <c r="N541">
        <v>6</v>
      </c>
      <c r="O541">
        <v>7</v>
      </c>
      <c r="P541">
        <v>4</v>
      </c>
      <c r="Q541">
        <v>3</v>
      </c>
      <c r="R541">
        <v>0</v>
      </c>
      <c r="AA541" t="str">
        <f>IF(E541 &lt; _xlfn.PERCENTILE.INC($E$2:$E$761,0),
    "Ekstrem Rendah",
    IF(E541 &gt; _xlfn.PERCENTILE.INC($E$2:$E$761,1),
        "Ekstrem Tinggi",
        "Normal"
    )
)</f>
        <v>Normal</v>
      </c>
      <c r="AB541" t="str">
        <f>IF(F541 &lt; _xlfn.PERCENTILE.INC($F$2:$F$761,0.001),
    "Ekstrem Rendah",
    IF(F541 &gt; _xlfn.PERCENTILE.INC($F$2:$F$761,0.999),
        "Ekstrem Tinggi",
        "Normal"
    )
)</f>
        <v>Normal</v>
      </c>
    </row>
    <row r="542" spans="4:28" x14ac:dyDescent="0.25">
      <c r="D542" t="s">
        <v>48</v>
      </c>
      <c r="E542">
        <v>0.9</v>
      </c>
      <c r="F542">
        <v>36</v>
      </c>
      <c r="G542">
        <v>336</v>
      </c>
      <c r="H542">
        <v>245</v>
      </c>
      <c r="I542">
        <v>2</v>
      </c>
      <c r="J542" t="s">
        <v>40</v>
      </c>
      <c r="K542">
        <v>1</v>
      </c>
      <c r="L542" t="s">
        <v>40</v>
      </c>
      <c r="M542">
        <v>10</v>
      </c>
      <c r="N542">
        <v>6</v>
      </c>
      <c r="O542">
        <v>14</v>
      </c>
      <c r="P542">
        <v>5</v>
      </c>
      <c r="Q542">
        <v>4</v>
      </c>
      <c r="R542">
        <v>0</v>
      </c>
      <c r="AA542" t="str">
        <f>IF(E542 &lt; _xlfn.PERCENTILE.INC($E$2:$E$761,0),
    "Ekstrem Rendah",
    IF(E542 &gt; _xlfn.PERCENTILE.INC($E$2:$E$761,1),
        "Ekstrem Tinggi",
        "Normal"
    )
)</f>
        <v>Normal</v>
      </c>
      <c r="AB542" t="str">
        <f>IF(F542 &lt; _xlfn.PERCENTILE.INC($F$2:$F$761,0.001),
    "Ekstrem Rendah",
    IF(F542 &gt; _xlfn.PERCENTILE.INC($F$2:$F$761,0.999),
        "Ekstrem Tinggi",
        "Normal"
    )
)</f>
        <v>Normal</v>
      </c>
    </row>
    <row r="543" spans="4:28" x14ac:dyDescent="0.25">
      <c r="D543" t="s">
        <v>46</v>
      </c>
      <c r="E543">
        <v>2.2999999999999998</v>
      </c>
      <c r="F543">
        <v>58</v>
      </c>
      <c r="G543">
        <v>649</v>
      </c>
      <c r="H543">
        <v>564</v>
      </c>
      <c r="I543">
        <v>4</v>
      </c>
      <c r="J543" t="s">
        <v>40</v>
      </c>
      <c r="K543">
        <v>3</v>
      </c>
      <c r="L543" t="s">
        <v>40</v>
      </c>
      <c r="M543">
        <v>15</v>
      </c>
      <c r="N543">
        <v>7</v>
      </c>
      <c r="O543">
        <v>7</v>
      </c>
      <c r="P543">
        <v>1</v>
      </c>
      <c r="Q543">
        <v>0</v>
      </c>
      <c r="R543">
        <v>0</v>
      </c>
      <c r="AA543" t="str">
        <f>IF(E543 &lt; _xlfn.PERCENTILE.INC($E$2:$E$761,0),
    "Ekstrem Rendah",
    IF(E543 &gt; _xlfn.PERCENTILE.INC($E$2:$E$761,1),
        "Ekstrem Tinggi",
        "Normal"
    )
)</f>
        <v>Normal</v>
      </c>
      <c r="AB543" t="str">
        <f>IF(F543 &lt; _xlfn.PERCENTILE.INC($F$2:$F$761,0.001),
    "Ekstrem Rendah",
    IF(F543 &gt; _xlfn.PERCENTILE.INC($F$2:$F$761,0.999),
        "Ekstrem Tinggi",
        "Normal"
    )
)</f>
        <v>Normal</v>
      </c>
    </row>
    <row r="544" spans="4:28" x14ac:dyDescent="0.25">
      <c r="D544" t="s">
        <v>45</v>
      </c>
      <c r="E544">
        <v>0.9</v>
      </c>
      <c r="F544">
        <v>53</v>
      </c>
      <c r="G544">
        <v>478</v>
      </c>
      <c r="H544">
        <v>393</v>
      </c>
      <c r="I544">
        <v>1</v>
      </c>
      <c r="J544" t="s">
        <v>36</v>
      </c>
      <c r="K544">
        <v>0</v>
      </c>
      <c r="L544" t="s">
        <v>36</v>
      </c>
      <c r="M544">
        <v>12</v>
      </c>
      <c r="N544">
        <v>6</v>
      </c>
      <c r="O544">
        <v>20</v>
      </c>
      <c r="P544">
        <v>4</v>
      </c>
      <c r="Q544">
        <v>2</v>
      </c>
      <c r="R544">
        <v>0</v>
      </c>
      <c r="AA544" t="str">
        <f>IF(E544 &lt; _xlfn.PERCENTILE.INC($E$2:$E$761,0),
    "Ekstrem Rendah",
    IF(E544 &gt; _xlfn.PERCENTILE.INC($E$2:$E$761,1),
        "Ekstrem Tinggi",
        "Normal"
    )
)</f>
        <v>Normal</v>
      </c>
      <c r="AB544" t="str">
        <f>IF(F544 &lt; _xlfn.PERCENTILE.INC($F$2:$F$761,0.001),
    "Ekstrem Rendah",
    IF(F544 &gt; _xlfn.PERCENTILE.INC($F$2:$F$761,0.999),
        "Ekstrem Tinggi",
        "Normal"
    )
)</f>
        <v>Normal</v>
      </c>
    </row>
    <row r="545" spans="4:28" x14ac:dyDescent="0.25">
      <c r="D545" t="s">
        <v>42</v>
      </c>
      <c r="E545">
        <v>2.5</v>
      </c>
      <c r="F545">
        <v>58</v>
      </c>
      <c r="G545">
        <v>593</v>
      </c>
      <c r="H545">
        <v>509</v>
      </c>
      <c r="I545">
        <v>5</v>
      </c>
      <c r="J545" t="s">
        <v>40</v>
      </c>
      <c r="K545">
        <v>3</v>
      </c>
      <c r="L545" t="s">
        <v>40</v>
      </c>
      <c r="M545">
        <v>14</v>
      </c>
      <c r="N545">
        <v>6</v>
      </c>
      <c r="O545">
        <v>8</v>
      </c>
      <c r="P545">
        <v>3</v>
      </c>
      <c r="Q545">
        <v>2</v>
      </c>
      <c r="R545">
        <v>0</v>
      </c>
      <c r="AA545" t="str">
        <f>IF(E545 &lt; _xlfn.PERCENTILE.INC($E$2:$E$761,0),
    "Ekstrem Rendah",
    IF(E545 &gt; _xlfn.PERCENTILE.INC($E$2:$E$761,1),
        "Ekstrem Tinggi",
        "Normal"
    )
)</f>
        <v>Normal</v>
      </c>
      <c r="AB545" t="str">
        <f>IF(F545 &lt; _xlfn.PERCENTILE.INC($F$2:$F$761,0.001),
    "Ekstrem Rendah",
    IF(F545 &gt; _xlfn.PERCENTILE.INC($F$2:$F$761,0.999),
        "Ekstrem Tinggi",
        "Normal"
    )
)</f>
        <v>Normal</v>
      </c>
    </row>
    <row r="546" spans="4:28" x14ac:dyDescent="0.25">
      <c r="D546" t="s">
        <v>57</v>
      </c>
      <c r="E546">
        <v>1.2</v>
      </c>
      <c r="F546">
        <v>75</v>
      </c>
      <c r="G546">
        <v>686</v>
      </c>
      <c r="H546">
        <v>605</v>
      </c>
      <c r="I546">
        <v>0</v>
      </c>
      <c r="J546" t="s">
        <v>36</v>
      </c>
      <c r="K546">
        <v>0</v>
      </c>
      <c r="L546" t="s">
        <v>36</v>
      </c>
      <c r="M546">
        <v>12</v>
      </c>
      <c r="N546">
        <v>5</v>
      </c>
      <c r="O546">
        <v>12</v>
      </c>
      <c r="P546">
        <v>5</v>
      </c>
      <c r="Q546">
        <v>1</v>
      </c>
      <c r="R546">
        <v>0</v>
      </c>
      <c r="AA546" t="str">
        <f>IF(E546 &lt; _xlfn.PERCENTILE.INC($E$2:$E$761,0),
    "Ekstrem Rendah",
    IF(E546 &gt; _xlfn.PERCENTILE.INC($E$2:$E$761,1),
        "Ekstrem Tinggi",
        "Normal"
    )
)</f>
        <v>Normal</v>
      </c>
      <c r="AB546" t="str">
        <f>IF(F546 &lt; _xlfn.PERCENTILE.INC($F$2:$F$761,0.001),
    "Ekstrem Rendah",
    IF(F546 &gt; _xlfn.PERCENTILE.INC($F$2:$F$761,0.999),
        "Ekstrem Tinggi",
        "Normal"
    )
)</f>
        <v>Normal</v>
      </c>
    </row>
    <row r="547" spans="4:28" x14ac:dyDescent="0.25">
      <c r="D547" t="s">
        <v>47</v>
      </c>
      <c r="E547">
        <v>0.3</v>
      </c>
      <c r="F547">
        <v>43</v>
      </c>
      <c r="G547">
        <v>450</v>
      </c>
      <c r="H547">
        <v>352</v>
      </c>
      <c r="I547">
        <v>0</v>
      </c>
      <c r="J547" t="s">
        <v>36</v>
      </c>
      <c r="K547">
        <v>0</v>
      </c>
      <c r="L547" t="s">
        <v>36</v>
      </c>
      <c r="M547">
        <v>5</v>
      </c>
      <c r="N547">
        <v>1</v>
      </c>
      <c r="O547">
        <v>15</v>
      </c>
      <c r="P547">
        <v>5</v>
      </c>
      <c r="Q547">
        <v>3</v>
      </c>
      <c r="R547">
        <v>0</v>
      </c>
      <c r="AA547" t="str">
        <f>IF(E547 &lt; _xlfn.PERCENTILE.INC($E$2:$E$761,0),
    "Ekstrem Rendah",
    IF(E547 &gt; _xlfn.PERCENTILE.INC($E$2:$E$761,1),
        "Ekstrem Tinggi",
        "Normal"
    )
)</f>
        <v>Normal</v>
      </c>
      <c r="AB547" t="str">
        <f>IF(F547 &lt; _xlfn.PERCENTILE.INC($F$2:$F$761,0.001),
    "Ekstrem Rendah",
    IF(F547 &gt; _xlfn.PERCENTILE.INC($F$2:$F$761,0.999),
        "Ekstrem Tinggi",
        "Normal"
    )
)</f>
        <v>Normal</v>
      </c>
    </row>
    <row r="548" spans="4:28" x14ac:dyDescent="0.25">
      <c r="D548" t="s">
        <v>43</v>
      </c>
      <c r="E548">
        <v>1.1000000000000001</v>
      </c>
      <c r="F548">
        <v>46</v>
      </c>
      <c r="G548">
        <v>505</v>
      </c>
      <c r="H548">
        <v>419</v>
      </c>
      <c r="I548">
        <v>3</v>
      </c>
      <c r="J548" t="s">
        <v>40</v>
      </c>
      <c r="K548">
        <v>3</v>
      </c>
      <c r="L548" t="s">
        <v>40</v>
      </c>
      <c r="M548">
        <v>8</v>
      </c>
      <c r="N548">
        <v>4</v>
      </c>
      <c r="O548">
        <v>16</v>
      </c>
      <c r="P548">
        <v>1</v>
      </c>
      <c r="Q548">
        <v>0</v>
      </c>
      <c r="R548">
        <v>0</v>
      </c>
      <c r="AA548" t="str">
        <f>IF(E548 &lt; _xlfn.PERCENTILE.INC($E$2:$E$761,0),
    "Ekstrem Rendah",
    IF(E548 &gt; _xlfn.PERCENTILE.INC($E$2:$E$761,1),
        "Ekstrem Tinggi",
        "Normal"
    )
)</f>
        <v>Normal</v>
      </c>
      <c r="AB548" t="str">
        <f>IF(F548 &lt; _xlfn.PERCENTILE.INC($F$2:$F$761,0.001),
    "Ekstrem Rendah",
    IF(F548 &gt; _xlfn.PERCENTILE.INC($F$2:$F$761,0.999),
        "Ekstrem Tinggi",
        "Normal"
    )
)</f>
        <v>Normal</v>
      </c>
    </row>
    <row r="549" spans="4:28" x14ac:dyDescent="0.25">
      <c r="D549" t="s">
        <v>49</v>
      </c>
      <c r="E549">
        <v>1.6</v>
      </c>
      <c r="F549">
        <v>40</v>
      </c>
      <c r="G549">
        <v>365</v>
      </c>
      <c r="H549">
        <v>267</v>
      </c>
      <c r="I549">
        <v>3</v>
      </c>
      <c r="J549" t="s">
        <v>40</v>
      </c>
      <c r="K549">
        <v>1</v>
      </c>
      <c r="L549" t="s">
        <v>40</v>
      </c>
      <c r="M549">
        <v>10</v>
      </c>
      <c r="N549">
        <v>5</v>
      </c>
      <c r="O549">
        <v>11</v>
      </c>
      <c r="P549">
        <v>1</v>
      </c>
      <c r="Q549">
        <v>3</v>
      </c>
      <c r="R549">
        <v>0</v>
      </c>
      <c r="AA549" t="str">
        <f>IF(E549 &lt; _xlfn.PERCENTILE.INC($E$2:$E$761,0),
    "Ekstrem Rendah",
    IF(E549 &gt; _xlfn.PERCENTILE.INC($E$2:$E$761,1),
        "Ekstrem Tinggi",
        "Normal"
    )
)</f>
        <v>Normal</v>
      </c>
      <c r="AB549" t="str">
        <f>IF(F549 &lt; _xlfn.PERCENTILE.INC($F$2:$F$761,0.001),
    "Ekstrem Rendah",
    IF(F549 &gt; _xlfn.PERCENTILE.INC($F$2:$F$761,0.999),
        "Ekstrem Tinggi",
        "Normal"
    )
)</f>
        <v>Normal</v>
      </c>
    </row>
    <row r="550" spans="4:28" x14ac:dyDescent="0.25">
      <c r="D550" t="s">
        <v>39</v>
      </c>
      <c r="E550">
        <v>5.6</v>
      </c>
      <c r="F550">
        <v>48</v>
      </c>
      <c r="G550">
        <v>540</v>
      </c>
      <c r="H550">
        <v>453</v>
      </c>
      <c r="I550">
        <v>6</v>
      </c>
      <c r="J550" t="s">
        <v>40</v>
      </c>
      <c r="K550">
        <v>3</v>
      </c>
      <c r="L550" t="s">
        <v>40</v>
      </c>
      <c r="M550">
        <v>24</v>
      </c>
      <c r="N550">
        <v>12</v>
      </c>
      <c r="O550">
        <v>9</v>
      </c>
      <c r="P550">
        <v>5</v>
      </c>
      <c r="Q550">
        <v>2</v>
      </c>
      <c r="R550">
        <v>0</v>
      </c>
      <c r="AA550" t="str">
        <f>IF(E550 &lt; _xlfn.PERCENTILE.INC($E$2:$E$761,0),
    "Ekstrem Rendah",
    IF(E550 &gt; _xlfn.PERCENTILE.INC($E$2:$E$761,1),
        "Ekstrem Tinggi",
        "Normal"
    )
)</f>
        <v>Normal</v>
      </c>
      <c r="AB550" t="str">
        <f>IF(F550 &lt; _xlfn.PERCENTILE.INC($F$2:$F$761,0.001),
    "Ekstrem Rendah",
    IF(F550 &gt; _xlfn.PERCENTILE.INC($F$2:$F$761,0.999),
        "Ekstrem Tinggi",
        "Normal"
    )
)</f>
        <v>Normal</v>
      </c>
    </row>
    <row r="551" spans="4:28" x14ac:dyDescent="0.25">
      <c r="D551" t="s">
        <v>44</v>
      </c>
      <c r="E551">
        <v>0.7</v>
      </c>
      <c r="F551">
        <v>34</v>
      </c>
      <c r="G551">
        <v>354</v>
      </c>
      <c r="H551">
        <v>281</v>
      </c>
      <c r="I551">
        <v>1</v>
      </c>
      <c r="J551" t="s">
        <v>36</v>
      </c>
      <c r="K551">
        <v>1</v>
      </c>
      <c r="L551" t="s">
        <v>36</v>
      </c>
      <c r="M551">
        <v>8</v>
      </c>
      <c r="N551">
        <v>3</v>
      </c>
      <c r="O551">
        <v>10</v>
      </c>
      <c r="P551">
        <v>5</v>
      </c>
      <c r="Q551">
        <v>4</v>
      </c>
      <c r="R551">
        <v>0</v>
      </c>
      <c r="AA551" t="str">
        <f>IF(E551 &lt; _xlfn.PERCENTILE.INC($E$2:$E$761,0),
    "Ekstrem Rendah",
    IF(E551 &gt; _xlfn.PERCENTILE.INC($E$2:$E$761,1),
        "Ekstrem Tinggi",
        "Normal"
    )
)</f>
        <v>Normal</v>
      </c>
      <c r="AB551" t="str">
        <f>IF(F551 &lt; _xlfn.PERCENTILE.INC($F$2:$F$761,0.001),
    "Ekstrem Rendah",
    IF(F551 &gt; _xlfn.PERCENTILE.INC($F$2:$F$761,0.999),
        "Ekstrem Tinggi",
        "Normal"
    )
)</f>
        <v>Normal</v>
      </c>
    </row>
    <row r="552" spans="4:28" x14ac:dyDescent="0.25">
      <c r="D552" t="s">
        <v>55</v>
      </c>
      <c r="E552">
        <v>0.4</v>
      </c>
      <c r="F552">
        <v>48</v>
      </c>
      <c r="G552">
        <v>465</v>
      </c>
      <c r="H552">
        <v>362</v>
      </c>
      <c r="I552">
        <v>0</v>
      </c>
      <c r="J552" t="s">
        <v>36</v>
      </c>
      <c r="K552">
        <v>0</v>
      </c>
      <c r="L552" t="s">
        <v>36</v>
      </c>
      <c r="M552">
        <v>10</v>
      </c>
      <c r="N552">
        <v>4</v>
      </c>
      <c r="O552">
        <v>12</v>
      </c>
      <c r="P552">
        <v>2</v>
      </c>
      <c r="Q552">
        <v>2</v>
      </c>
      <c r="R552">
        <v>0</v>
      </c>
      <c r="AA552" t="str">
        <f>IF(E552 &lt; _xlfn.PERCENTILE.INC($E$2:$E$761,0),
    "Ekstrem Rendah",
    IF(E552 &gt; _xlfn.PERCENTILE.INC($E$2:$E$761,1),
        "Ekstrem Tinggi",
        "Normal"
    )
)</f>
        <v>Normal</v>
      </c>
      <c r="AB552" t="str">
        <f>IF(F552 &lt; _xlfn.PERCENTILE.INC($F$2:$F$761,0.001),
    "Ekstrem Rendah",
    IF(F552 &gt; _xlfn.PERCENTILE.INC($F$2:$F$761,0.999),
        "Ekstrem Tinggi",
        "Normal"
    )
)</f>
        <v>Normal</v>
      </c>
    </row>
    <row r="553" spans="4:28" x14ac:dyDescent="0.25">
      <c r="D553" t="s">
        <v>34</v>
      </c>
      <c r="E553">
        <v>1.8</v>
      </c>
      <c r="F553">
        <v>53</v>
      </c>
      <c r="G553">
        <v>605</v>
      </c>
      <c r="H553">
        <v>513</v>
      </c>
      <c r="I553">
        <v>2</v>
      </c>
      <c r="J553" t="s">
        <v>40</v>
      </c>
      <c r="K553">
        <v>0</v>
      </c>
      <c r="L553" t="s">
        <v>35</v>
      </c>
      <c r="M553">
        <v>14</v>
      </c>
      <c r="N553">
        <v>7</v>
      </c>
      <c r="O553">
        <v>13</v>
      </c>
      <c r="P553">
        <v>1</v>
      </c>
      <c r="Q553">
        <v>3</v>
      </c>
      <c r="R553">
        <v>0</v>
      </c>
      <c r="AA553" t="str">
        <f>IF(E553 &lt; _xlfn.PERCENTILE.INC($E$2:$E$761,0),
    "Ekstrem Rendah",
    IF(E553 &gt; _xlfn.PERCENTILE.INC($E$2:$E$761,1),
        "Ekstrem Tinggi",
        "Normal"
    )
)</f>
        <v>Normal</v>
      </c>
      <c r="AB553" t="str">
        <f>IF(F553 &lt; _xlfn.PERCENTILE.INC($F$2:$F$761,0.001),
    "Ekstrem Rendah",
    IF(F553 &gt; _xlfn.PERCENTILE.INC($F$2:$F$761,0.999),
        "Ekstrem Tinggi",
        "Normal"
    )
)</f>
        <v>Normal</v>
      </c>
    </row>
    <row r="554" spans="4:28" x14ac:dyDescent="0.25">
      <c r="D554" t="s">
        <v>52</v>
      </c>
      <c r="E554">
        <v>0.3</v>
      </c>
      <c r="F554">
        <v>38</v>
      </c>
      <c r="G554">
        <v>353</v>
      </c>
      <c r="H554">
        <v>267</v>
      </c>
      <c r="I554">
        <v>0</v>
      </c>
      <c r="J554" t="s">
        <v>35</v>
      </c>
      <c r="K554">
        <v>0</v>
      </c>
      <c r="L554" t="s">
        <v>35</v>
      </c>
      <c r="M554">
        <v>4</v>
      </c>
      <c r="N554">
        <v>1</v>
      </c>
      <c r="O554">
        <v>10</v>
      </c>
      <c r="P554">
        <v>6</v>
      </c>
      <c r="Q554">
        <v>1</v>
      </c>
      <c r="R554">
        <v>1</v>
      </c>
      <c r="AA554" t="str">
        <f>IF(E554 &lt; _xlfn.PERCENTILE.INC($E$2:$E$761,0),
    "Ekstrem Rendah",
    IF(E554 &gt; _xlfn.PERCENTILE.INC($E$2:$E$761,1),
        "Ekstrem Tinggi",
        "Normal"
    )
)</f>
        <v>Normal</v>
      </c>
      <c r="AB554" t="str">
        <f>IF(F554 &lt; _xlfn.PERCENTILE.INC($F$2:$F$761,0.001),
    "Ekstrem Rendah",
    IF(F554 &gt; _xlfn.PERCENTILE.INC($F$2:$F$761,0.999),
        "Ekstrem Tinggi",
        "Normal"
    )
)</f>
        <v>Normal</v>
      </c>
    </row>
    <row r="555" spans="4:28" x14ac:dyDescent="0.25">
      <c r="D555" t="s">
        <v>60</v>
      </c>
      <c r="E555">
        <v>0.9</v>
      </c>
      <c r="F555">
        <v>70</v>
      </c>
      <c r="G555">
        <v>662</v>
      </c>
      <c r="H555">
        <v>567</v>
      </c>
      <c r="I555">
        <v>0</v>
      </c>
      <c r="J555" t="s">
        <v>35</v>
      </c>
      <c r="K555">
        <v>0</v>
      </c>
      <c r="L555" t="s">
        <v>35</v>
      </c>
      <c r="M555">
        <v>13</v>
      </c>
      <c r="N555">
        <v>4</v>
      </c>
      <c r="O555">
        <v>13</v>
      </c>
      <c r="P555">
        <v>7</v>
      </c>
      <c r="Q555">
        <v>2</v>
      </c>
      <c r="R555">
        <v>1</v>
      </c>
      <c r="AA555" t="str">
        <f>IF(E555 &lt; _xlfn.PERCENTILE.INC($E$2:$E$761,0),
    "Ekstrem Rendah",
    IF(E555 &gt; _xlfn.PERCENTILE.INC($E$2:$E$761,1),
        "Ekstrem Tinggi",
        "Normal"
    )
)</f>
        <v>Normal</v>
      </c>
      <c r="AB555" t="str">
        <f>IF(F555 &lt; _xlfn.PERCENTILE.INC($F$2:$F$761,0.001),
    "Ekstrem Rendah",
    IF(F555 &gt; _xlfn.PERCENTILE.INC($F$2:$F$761,0.999),
        "Ekstrem Tinggi",
        "Normal"
    )
)</f>
        <v>Normal</v>
      </c>
    </row>
    <row r="556" spans="4:28" x14ac:dyDescent="0.25">
      <c r="D556" t="s">
        <v>51</v>
      </c>
      <c r="E556">
        <v>1.7</v>
      </c>
      <c r="F556">
        <v>46</v>
      </c>
      <c r="G556">
        <v>437</v>
      </c>
      <c r="H556">
        <v>345</v>
      </c>
      <c r="I556">
        <v>1</v>
      </c>
      <c r="J556" t="s">
        <v>40</v>
      </c>
      <c r="K556">
        <v>0</v>
      </c>
      <c r="L556" t="s">
        <v>36</v>
      </c>
      <c r="M556">
        <v>16</v>
      </c>
      <c r="N556">
        <v>2</v>
      </c>
      <c r="O556">
        <v>8</v>
      </c>
      <c r="P556">
        <v>2</v>
      </c>
      <c r="Q556">
        <v>2</v>
      </c>
      <c r="R556">
        <v>0</v>
      </c>
      <c r="AA556" t="str">
        <f>IF(E556 &lt; _xlfn.PERCENTILE.INC($E$2:$E$761,0),
    "Ekstrem Rendah",
    IF(E556 &gt; _xlfn.PERCENTILE.INC($E$2:$E$761,1),
        "Ekstrem Tinggi",
        "Normal"
    )
)</f>
        <v>Normal</v>
      </c>
      <c r="AB556" t="str">
        <f>IF(F556 &lt; _xlfn.PERCENTILE.INC($F$2:$F$761,0.001),
    "Ekstrem Rendah",
    IF(F556 &gt; _xlfn.PERCENTILE.INC($F$2:$F$761,0.999),
        "Ekstrem Tinggi",
        "Normal"
    )
)</f>
        <v>Normal</v>
      </c>
    </row>
    <row r="557" spans="4:28" x14ac:dyDescent="0.25">
      <c r="D557" t="s">
        <v>33</v>
      </c>
      <c r="E557">
        <v>0.4</v>
      </c>
      <c r="F557">
        <v>49</v>
      </c>
      <c r="G557">
        <v>501</v>
      </c>
      <c r="H557">
        <v>391</v>
      </c>
      <c r="I557">
        <v>0</v>
      </c>
      <c r="J557" t="s">
        <v>35</v>
      </c>
      <c r="K557">
        <v>0</v>
      </c>
      <c r="L557" t="s">
        <v>36</v>
      </c>
      <c r="M557">
        <v>11</v>
      </c>
      <c r="N557">
        <v>4</v>
      </c>
      <c r="O557">
        <v>12</v>
      </c>
      <c r="P557">
        <v>4</v>
      </c>
      <c r="Q557">
        <v>2</v>
      </c>
      <c r="R557">
        <v>1</v>
      </c>
      <c r="AA557" t="str">
        <f>IF(E557 &lt; _xlfn.PERCENTILE.INC($E$2:$E$761,0),
    "Ekstrem Rendah",
    IF(E557 &gt; _xlfn.PERCENTILE.INC($E$2:$E$761,1),
        "Ekstrem Tinggi",
        "Normal"
    )
)</f>
        <v>Normal</v>
      </c>
      <c r="AB557" t="str">
        <f>IF(F557 &lt; _xlfn.PERCENTILE.INC($F$2:$F$761,0.001),
    "Ekstrem Rendah",
    IF(F557 &gt; _xlfn.PERCENTILE.INC($F$2:$F$761,0.999),
        "Ekstrem Tinggi",
        "Normal"
    )
)</f>
        <v>Normal</v>
      </c>
    </row>
    <row r="558" spans="4:28" x14ac:dyDescent="0.25">
      <c r="D558" t="s">
        <v>59</v>
      </c>
      <c r="E558">
        <v>0.3</v>
      </c>
      <c r="F558">
        <v>32</v>
      </c>
      <c r="G558">
        <v>338</v>
      </c>
      <c r="H558">
        <v>256</v>
      </c>
      <c r="I558">
        <v>1</v>
      </c>
      <c r="J558" t="s">
        <v>35</v>
      </c>
      <c r="K558">
        <v>1</v>
      </c>
      <c r="L558" t="s">
        <v>36</v>
      </c>
      <c r="M558">
        <v>4</v>
      </c>
      <c r="N558">
        <v>1</v>
      </c>
      <c r="O558">
        <v>5</v>
      </c>
      <c r="P558">
        <v>1</v>
      </c>
      <c r="Q558">
        <v>2</v>
      </c>
      <c r="R558">
        <v>0</v>
      </c>
      <c r="AA558" t="str">
        <f>IF(E558 &lt; _xlfn.PERCENTILE.INC($E$2:$E$761,0),
    "Ekstrem Rendah",
    IF(E558 &gt; _xlfn.PERCENTILE.INC($E$2:$E$761,1),
        "Ekstrem Tinggi",
        "Normal"
    )
)</f>
        <v>Normal</v>
      </c>
      <c r="AB558" t="str">
        <f>IF(F558 &lt; _xlfn.PERCENTILE.INC($F$2:$F$761,0.001),
    "Ekstrem Rendah",
    IF(F558 &gt; _xlfn.PERCENTILE.INC($F$2:$F$761,0.999),
        "Ekstrem Tinggi",
        "Normal"
    )
)</f>
        <v>Normal</v>
      </c>
    </row>
    <row r="559" spans="4:28" x14ac:dyDescent="0.25">
      <c r="D559" t="s">
        <v>54</v>
      </c>
      <c r="E559">
        <v>1.1000000000000001</v>
      </c>
      <c r="F559">
        <v>43</v>
      </c>
      <c r="G559">
        <v>393</v>
      </c>
      <c r="H559">
        <v>287</v>
      </c>
      <c r="I559">
        <v>0</v>
      </c>
      <c r="J559" t="s">
        <v>36</v>
      </c>
      <c r="K559">
        <v>0</v>
      </c>
      <c r="L559" t="s">
        <v>36</v>
      </c>
      <c r="M559">
        <v>8</v>
      </c>
      <c r="N559">
        <v>3</v>
      </c>
      <c r="O559">
        <v>12</v>
      </c>
      <c r="P559">
        <v>3</v>
      </c>
      <c r="Q559">
        <v>2</v>
      </c>
      <c r="R559">
        <v>0</v>
      </c>
      <c r="AA559" t="str">
        <f>IF(E559 &lt; _xlfn.PERCENTILE.INC($E$2:$E$761,0),
    "Ekstrem Rendah",
    IF(E559 &gt; _xlfn.PERCENTILE.INC($E$2:$E$761,1),
        "Ekstrem Tinggi",
        "Normal"
    )
)</f>
        <v>Normal</v>
      </c>
      <c r="AB559" t="str">
        <f>IF(F559 &lt; _xlfn.PERCENTILE.INC($F$2:$F$761,0.001),
    "Ekstrem Rendah",
    IF(F559 &gt; _xlfn.PERCENTILE.INC($F$2:$F$761,0.999),
        "Ekstrem Tinggi",
        "Normal"
    )
)</f>
        <v>Normal</v>
      </c>
    </row>
    <row r="560" spans="4:28" x14ac:dyDescent="0.25">
      <c r="D560" t="s">
        <v>38</v>
      </c>
      <c r="E560">
        <v>0.2</v>
      </c>
      <c r="F560">
        <v>32</v>
      </c>
      <c r="G560">
        <v>339</v>
      </c>
      <c r="H560">
        <v>264</v>
      </c>
      <c r="I560">
        <v>0</v>
      </c>
      <c r="J560" t="s">
        <v>35</v>
      </c>
      <c r="K560">
        <v>0</v>
      </c>
      <c r="L560" t="s">
        <v>35</v>
      </c>
      <c r="M560">
        <v>3</v>
      </c>
      <c r="N560">
        <v>0</v>
      </c>
      <c r="O560">
        <v>12</v>
      </c>
      <c r="P560">
        <v>1</v>
      </c>
      <c r="Q560">
        <v>1</v>
      </c>
      <c r="R560">
        <v>0</v>
      </c>
      <c r="AA560" t="str">
        <f>IF(E560 &lt; _xlfn.PERCENTILE.INC($E$2:$E$761,0),
    "Ekstrem Rendah",
    IF(E560 &gt; _xlfn.PERCENTILE.INC($E$2:$E$761,1),
        "Ekstrem Tinggi",
        "Normal"
    )
)</f>
        <v>Normal</v>
      </c>
      <c r="AB560" t="str">
        <f>IF(F560 &lt; _xlfn.PERCENTILE.INC($F$2:$F$761,0.001),
    "Ekstrem Rendah",
    IF(F560 &gt; _xlfn.PERCENTILE.INC($F$2:$F$761,0.999),
        "Ekstrem Tinggi",
        "Normal"
    )
)</f>
        <v>Normal</v>
      </c>
    </row>
    <row r="561" spans="4:28" x14ac:dyDescent="0.25">
      <c r="D561" t="s">
        <v>58</v>
      </c>
      <c r="E561">
        <v>1.3</v>
      </c>
      <c r="F561">
        <v>47</v>
      </c>
      <c r="G561">
        <v>541</v>
      </c>
      <c r="H561">
        <v>489</v>
      </c>
      <c r="I561">
        <v>2</v>
      </c>
      <c r="J561" t="s">
        <v>40</v>
      </c>
      <c r="K561">
        <v>1</v>
      </c>
      <c r="L561" t="s">
        <v>40</v>
      </c>
      <c r="M561">
        <v>14</v>
      </c>
      <c r="N561">
        <v>5</v>
      </c>
      <c r="O561">
        <v>6</v>
      </c>
      <c r="P561">
        <v>4</v>
      </c>
      <c r="Q561">
        <v>1</v>
      </c>
      <c r="R561">
        <v>0</v>
      </c>
      <c r="AA561" t="str">
        <f>IF(E561 &lt; _xlfn.PERCENTILE.INC($E$2:$E$761,0),
    "Ekstrem Rendah",
    IF(E561 &gt; _xlfn.PERCENTILE.INC($E$2:$E$761,1),
        "Ekstrem Tinggi",
        "Normal"
    )
)</f>
        <v>Normal</v>
      </c>
      <c r="AB561" t="str">
        <f>IF(F561 &lt; _xlfn.PERCENTILE.INC($F$2:$F$761,0.001),
    "Ekstrem Rendah",
    IF(F561 &gt; _xlfn.PERCENTILE.INC($F$2:$F$761,0.999),
        "Ekstrem Tinggi",
        "Normal"
    )
)</f>
        <v>Normal</v>
      </c>
    </row>
    <row r="562" spans="4:28" x14ac:dyDescent="0.25">
      <c r="D562" t="s">
        <v>47</v>
      </c>
      <c r="E562">
        <v>0.9</v>
      </c>
      <c r="F562">
        <v>53</v>
      </c>
      <c r="G562">
        <v>483</v>
      </c>
      <c r="H562">
        <v>375</v>
      </c>
      <c r="I562">
        <v>1</v>
      </c>
      <c r="J562" t="s">
        <v>35</v>
      </c>
      <c r="K562">
        <v>1</v>
      </c>
      <c r="L562" t="s">
        <v>36</v>
      </c>
      <c r="M562">
        <v>7</v>
      </c>
      <c r="N562">
        <v>3</v>
      </c>
      <c r="O562">
        <v>19</v>
      </c>
      <c r="P562">
        <v>7</v>
      </c>
      <c r="Q562">
        <v>3</v>
      </c>
      <c r="R562">
        <v>0</v>
      </c>
      <c r="AA562" t="str">
        <f>IF(E562 &lt; _xlfn.PERCENTILE.INC($E$2:$E$761,0),
    "Ekstrem Rendah",
    IF(E562 &gt; _xlfn.PERCENTILE.INC($E$2:$E$761,1),
        "Ekstrem Tinggi",
        "Normal"
    )
)</f>
        <v>Normal</v>
      </c>
      <c r="AB562" t="str">
        <f>IF(F562 &lt; _xlfn.PERCENTILE.INC($F$2:$F$761,0.001),
    "Ekstrem Rendah",
    IF(F562 &gt; _xlfn.PERCENTILE.INC($F$2:$F$761,0.999),
        "Ekstrem Tinggi",
        "Normal"
    )
)</f>
        <v>Normal</v>
      </c>
    </row>
    <row r="563" spans="4:28" x14ac:dyDescent="0.25">
      <c r="D563" t="s">
        <v>48</v>
      </c>
      <c r="E563">
        <v>1.5</v>
      </c>
      <c r="F563">
        <v>36</v>
      </c>
      <c r="G563">
        <v>315</v>
      </c>
      <c r="H563">
        <v>205</v>
      </c>
      <c r="I563">
        <v>2</v>
      </c>
      <c r="J563" t="s">
        <v>40</v>
      </c>
      <c r="K563">
        <v>1</v>
      </c>
      <c r="L563" t="s">
        <v>40</v>
      </c>
      <c r="M563">
        <v>11</v>
      </c>
      <c r="N563">
        <v>7</v>
      </c>
      <c r="O563">
        <v>10</v>
      </c>
      <c r="P563">
        <v>4</v>
      </c>
      <c r="Q563">
        <v>1</v>
      </c>
      <c r="R563">
        <v>0</v>
      </c>
      <c r="AA563" t="str">
        <f>IF(E563 &lt; _xlfn.PERCENTILE.INC($E$2:$E$761,0),
    "Ekstrem Rendah",
    IF(E563 &gt; _xlfn.PERCENTILE.INC($E$2:$E$761,1),
        "Ekstrem Tinggi",
        "Normal"
    )
)</f>
        <v>Normal</v>
      </c>
      <c r="AB563" t="str">
        <f>IF(F563 &lt; _xlfn.PERCENTILE.INC($F$2:$F$761,0.001),
    "Ekstrem Rendah",
    IF(F563 &gt; _xlfn.PERCENTILE.INC($F$2:$F$761,0.999),
        "Ekstrem Tinggi",
        "Normal"
    )
)</f>
        <v>Normal</v>
      </c>
    </row>
    <row r="564" spans="4:28" x14ac:dyDescent="0.25">
      <c r="D564" t="s">
        <v>49</v>
      </c>
      <c r="E564">
        <v>2</v>
      </c>
      <c r="F564">
        <v>48</v>
      </c>
      <c r="G564">
        <v>496</v>
      </c>
      <c r="H564">
        <v>380</v>
      </c>
      <c r="I564">
        <v>2</v>
      </c>
      <c r="J564" t="s">
        <v>36</v>
      </c>
      <c r="K564">
        <v>0</v>
      </c>
      <c r="L564" t="s">
        <v>35</v>
      </c>
      <c r="M564">
        <v>16</v>
      </c>
      <c r="N564">
        <v>9</v>
      </c>
      <c r="O564">
        <v>16</v>
      </c>
      <c r="P564">
        <v>7</v>
      </c>
      <c r="Q564">
        <v>3</v>
      </c>
      <c r="R564">
        <v>0</v>
      </c>
      <c r="AA564" t="str">
        <f>IF(E564 &lt; _xlfn.PERCENTILE.INC($E$2:$E$761,0),
    "Ekstrem Rendah",
    IF(E564 &gt; _xlfn.PERCENTILE.INC($E$2:$E$761,1),
        "Ekstrem Tinggi",
        "Normal"
    )
)</f>
        <v>Normal</v>
      </c>
      <c r="AB564" t="str">
        <f>IF(F564 &lt; _xlfn.PERCENTILE.INC($F$2:$F$761,0.001),
    "Ekstrem Rendah",
    IF(F564 &gt; _xlfn.PERCENTILE.INC($F$2:$F$761,0.999),
        "Ekstrem Tinggi",
        "Normal"
    )
)</f>
        <v>Normal</v>
      </c>
    </row>
    <row r="565" spans="4:28" x14ac:dyDescent="0.25">
      <c r="D565" t="s">
        <v>43</v>
      </c>
      <c r="E565">
        <v>0.7</v>
      </c>
      <c r="F565">
        <v>52</v>
      </c>
      <c r="G565">
        <v>501</v>
      </c>
      <c r="H565">
        <v>393</v>
      </c>
      <c r="I565">
        <v>2</v>
      </c>
      <c r="J565" t="s">
        <v>36</v>
      </c>
      <c r="K565">
        <v>1</v>
      </c>
      <c r="L565" t="s">
        <v>35</v>
      </c>
      <c r="M565">
        <v>11</v>
      </c>
      <c r="N565">
        <v>3</v>
      </c>
      <c r="O565">
        <v>10</v>
      </c>
      <c r="P565">
        <v>5</v>
      </c>
      <c r="Q565">
        <v>2</v>
      </c>
      <c r="R565">
        <v>0</v>
      </c>
      <c r="AA565" t="str">
        <f>IF(E565 &lt; _xlfn.PERCENTILE.INC($E$2:$E$761,0),
    "Ekstrem Rendah",
    IF(E565 &gt; _xlfn.PERCENTILE.INC($E$2:$E$761,1),
        "Ekstrem Tinggi",
        "Normal"
    )
)</f>
        <v>Normal</v>
      </c>
      <c r="AB565" t="str">
        <f>IF(F565 &lt; _xlfn.PERCENTILE.INC($F$2:$F$761,0.001),
    "Ekstrem Rendah",
    IF(F565 &gt; _xlfn.PERCENTILE.INC($F$2:$F$761,0.999),
        "Ekstrem Tinggi",
        "Normal"
    )
)</f>
        <v>Normal</v>
      </c>
    </row>
    <row r="566" spans="4:28" x14ac:dyDescent="0.25">
      <c r="D566" t="s">
        <v>39</v>
      </c>
      <c r="E566">
        <v>3.1</v>
      </c>
      <c r="F566">
        <v>54</v>
      </c>
      <c r="G566">
        <v>579</v>
      </c>
      <c r="H566">
        <v>497</v>
      </c>
      <c r="I566">
        <v>5</v>
      </c>
      <c r="J566" t="s">
        <v>40</v>
      </c>
      <c r="K566">
        <v>3</v>
      </c>
      <c r="L566" t="s">
        <v>40</v>
      </c>
      <c r="M566">
        <v>22</v>
      </c>
      <c r="N566">
        <v>13</v>
      </c>
      <c r="O566">
        <v>10</v>
      </c>
      <c r="P566">
        <v>6</v>
      </c>
      <c r="Q566">
        <v>0</v>
      </c>
      <c r="R566">
        <v>0</v>
      </c>
      <c r="AA566" t="str">
        <f>IF(E566 &lt; _xlfn.PERCENTILE.INC($E$2:$E$761,0),
    "Ekstrem Rendah",
    IF(E566 &gt; _xlfn.PERCENTILE.INC($E$2:$E$761,1),
        "Ekstrem Tinggi",
        "Normal"
    )
)</f>
        <v>Normal</v>
      </c>
      <c r="AB566" t="str">
        <f>IF(F566 &lt; _xlfn.PERCENTILE.INC($F$2:$F$761,0.001),
    "Ekstrem Rendah",
    IF(F566 &gt; _xlfn.PERCENTILE.INC($F$2:$F$761,0.999),
        "Ekstrem Tinggi",
        "Normal"
    )
)</f>
        <v>Normal</v>
      </c>
    </row>
    <row r="567" spans="4:28" x14ac:dyDescent="0.25">
      <c r="D567" t="s">
        <v>45</v>
      </c>
      <c r="E567">
        <v>1.1000000000000001</v>
      </c>
      <c r="F567">
        <v>41</v>
      </c>
      <c r="G567">
        <v>357</v>
      </c>
      <c r="H567">
        <v>280</v>
      </c>
      <c r="I567">
        <v>2</v>
      </c>
      <c r="J567" t="s">
        <v>36</v>
      </c>
      <c r="K567">
        <v>1</v>
      </c>
      <c r="L567" t="s">
        <v>36</v>
      </c>
      <c r="M567">
        <v>13</v>
      </c>
      <c r="N567">
        <v>4</v>
      </c>
      <c r="O567">
        <v>14</v>
      </c>
      <c r="P567">
        <v>3</v>
      </c>
      <c r="Q567">
        <v>3</v>
      </c>
      <c r="R567">
        <v>0</v>
      </c>
      <c r="AA567" t="str">
        <f>IF(E567 &lt; _xlfn.PERCENTILE.INC($E$2:$E$761,0),
    "Ekstrem Rendah",
    IF(E567 &gt; _xlfn.PERCENTILE.INC($E$2:$E$761,1),
        "Ekstrem Tinggi",
        "Normal"
    )
)</f>
        <v>Normal</v>
      </c>
      <c r="AB567" t="str">
        <f>IF(F567 &lt; _xlfn.PERCENTILE.INC($F$2:$F$761,0.001),
    "Ekstrem Rendah",
    IF(F567 &gt; _xlfn.PERCENTILE.INC($F$2:$F$761,0.999),
        "Ekstrem Tinggi",
        "Normal"
    )
)</f>
        <v>Normal</v>
      </c>
    </row>
    <row r="568" spans="4:28" x14ac:dyDescent="0.25">
      <c r="D568" t="s">
        <v>57</v>
      </c>
      <c r="E568">
        <v>2</v>
      </c>
      <c r="F568">
        <v>76</v>
      </c>
      <c r="G568">
        <v>774</v>
      </c>
      <c r="H568">
        <v>679</v>
      </c>
      <c r="I568">
        <v>0</v>
      </c>
      <c r="J568" t="s">
        <v>35</v>
      </c>
      <c r="K568">
        <v>0</v>
      </c>
      <c r="L568" t="s">
        <v>35</v>
      </c>
      <c r="M568">
        <v>20</v>
      </c>
      <c r="N568">
        <v>5</v>
      </c>
      <c r="O568">
        <v>5</v>
      </c>
      <c r="P568">
        <v>7</v>
      </c>
      <c r="Q568">
        <v>4</v>
      </c>
      <c r="R568">
        <v>0</v>
      </c>
      <c r="AA568" t="str">
        <f>IF(E568 &lt; _xlfn.PERCENTILE.INC($E$2:$E$761,0),
    "Ekstrem Rendah",
    IF(E568 &gt; _xlfn.PERCENTILE.INC($E$2:$E$761,1),
        "Ekstrem Tinggi",
        "Normal"
    )
)</f>
        <v>Normal</v>
      </c>
      <c r="AB568" t="str">
        <f>IF(F568 &lt; _xlfn.PERCENTILE.INC($F$2:$F$761,0.001),
    "Ekstrem Rendah",
    IF(F568 &gt; _xlfn.PERCENTILE.INC($F$2:$F$761,0.999),
        "Ekstrem Tinggi",
        "Normal"
    )
)</f>
        <v>Normal</v>
      </c>
    </row>
    <row r="569" spans="4:28" x14ac:dyDescent="0.25">
      <c r="D569" t="s">
        <v>46</v>
      </c>
      <c r="E569">
        <v>1.9</v>
      </c>
      <c r="F569">
        <v>48</v>
      </c>
      <c r="G569">
        <v>558</v>
      </c>
      <c r="H569">
        <v>471</v>
      </c>
      <c r="I569">
        <v>2</v>
      </c>
      <c r="J569" t="s">
        <v>40</v>
      </c>
      <c r="K569">
        <v>2</v>
      </c>
      <c r="L569" t="s">
        <v>40</v>
      </c>
      <c r="M569">
        <v>12</v>
      </c>
      <c r="N569">
        <v>4</v>
      </c>
      <c r="O569">
        <v>8</v>
      </c>
      <c r="P569">
        <v>3</v>
      </c>
      <c r="Q569">
        <v>1</v>
      </c>
      <c r="R569">
        <v>0</v>
      </c>
      <c r="AA569" t="str">
        <f>IF(E569 &lt; _xlfn.PERCENTILE.INC($E$2:$E$761,0),
    "Ekstrem Rendah",
    IF(E569 &gt; _xlfn.PERCENTILE.INC($E$2:$E$761,1),
        "Ekstrem Tinggi",
        "Normal"
    )
)</f>
        <v>Normal</v>
      </c>
      <c r="AB569" t="str">
        <f>IF(F569 &lt; _xlfn.PERCENTILE.INC($F$2:$F$761,0.001),
    "Ekstrem Rendah",
    IF(F569 &gt; _xlfn.PERCENTILE.INC($F$2:$F$761,0.999),
        "Ekstrem Tinggi",
        "Normal"
    )
)</f>
        <v>Normal</v>
      </c>
    </row>
    <row r="570" spans="4:28" x14ac:dyDescent="0.25">
      <c r="D570" t="s">
        <v>42</v>
      </c>
      <c r="E570">
        <v>1.9</v>
      </c>
      <c r="F570">
        <v>50</v>
      </c>
      <c r="G570">
        <v>506</v>
      </c>
      <c r="H570">
        <v>407</v>
      </c>
      <c r="I570">
        <v>3</v>
      </c>
      <c r="J570" t="s">
        <v>40</v>
      </c>
      <c r="K570">
        <v>1</v>
      </c>
      <c r="L570" t="s">
        <v>36</v>
      </c>
      <c r="M570">
        <v>14</v>
      </c>
      <c r="N570">
        <v>5</v>
      </c>
      <c r="O570">
        <v>8</v>
      </c>
      <c r="P570">
        <v>3</v>
      </c>
      <c r="Q570">
        <v>2</v>
      </c>
      <c r="R570">
        <v>0</v>
      </c>
      <c r="AA570" t="str">
        <f>IF(E570 &lt; _xlfn.PERCENTILE.INC($E$2:$E$761,0),
    "Ekstrem Rendah",
    IF(E570 &gt; _xlfn.PERCENTILE.INC($E$2:$E$761,1),
        "Ekstrem Tinggi",
        "Normal"
    )
)</f>
        <v>Normal</v>
      </c>
      <c r="AB570" t="str">
        <f>IF(F570 &lt; _xlfn.PERCENTILE.INC($F$2:$F$761,0.001),
    "Ekstrem Rendah",
    IF(F570 &gt; _xlfn.PERCENTILE.INC($F$2:$F$761,0.999),
        "Ekstrem Tinggi",
        "Normal"
    )
)</f>
        <v>Normal</v>
      </c>
    </row>
    <row r="571" spans="4:28" x14ac:dyDescent="0.25">
      <c r="D571" t="s">
        <v>46</v>
      </c>
      <c r="E571">
        <v>2.5</v>
      </c>
      <c r="F571">
        <v>44</v>
      </c>
      <c r="G571">
        <v>400</v>
      </c>
      <c r="H571">
        <v>308</v>
      </c>
      <c r="I571">
        <v>2</v>
      </c>
      <c r="J571" t="s">
        <v>40</v>
      </c>
      <c r="K571">
        <v>2</v>
      </c>
      <c r="L571" t="s">
        <v>40</v>
      </c>
      <c r="M571">
        <v>14</v>
      </c>
      <c r="N571">
        <v>4</v>
      </c>
      <c r="O571">
        <v>15</v>
      </c>
      <c r="P571">
        <v>10</v>
      </c>
      <c r="Q571">
        <v>4</v>
      </c>
      <c r="R571">
        <v>0</v>
      </c>
      <c r="AA571" t="str">
        <f>IF(E571 &lt; _xlfn.PERCENTILE.INC($E$2:$E$761,0),
    "Ekstrem Rendah",
    IF(E571 &gt; _xlfn.PERCENTILE.INC($E$2:$E$761,1),
        "Ekstrem Tinggi",
        "Normal"
    )
)</f>
        <v>Normal</v>
      </c>
      <c r="AB571" t="str">
        <f>IF(F571 &lt; _xlfn.PERCENTILE.INC($F$2:$F$761,0.001),
    "Ekstrem Rendah",
    IF(F571 &gt; _xlfn.PERCENTILE.INC($F$2:$F$761,0.999),
        "Ekstrem Tinggi",
        "Normal"
    )
)</f>
        <v>Normal</v>
      </c>
    </row>
    <row r="572" spans="4:28" x14ac:dyDescent="0.25">
      <c r="D572" t="s">
        <v>59</v>
      </c>
      <c r="E572">
        <v>0.4</v>
      </c>
      <c r="F572">
        <v>40</v>
      </c>
      <c r="G572">
        <v>430</v>
      </c>
      <c r="H572">
        <v>352</v>
      </c>
      <c r="I572">
        <v>1</v>
      </c>
      <c r="J572" t="s">
        <v>35</v>
      </c>
      <c r="K572">
        <v>0</v>
      </c>
      <c r="L572" t="s">
        <v>36</v>
      </c>
      <c r="M572">
        <v>4</v>
      </c>
      <c r="N572">
        <v>2</v>
      </c>
      <c r="O572">
        <v>11</v>
      </c>
      <c r="P572">
        <v>2</v>
      </c>
      <c r="Q572">
        <v>1</v>
      </c>
      <c r="R572">
        <v>0</v>
      </c>
      <c r="AA572" t="str">
        <f>IF(E572 &lt; _xlfn.PERCENTILE.INC($E$2:$E$761,0),
    "Ekstrem Rendah",
    IF(E572 &gt; _xlfn.PERCENTILE.INC($E$2:$E$761,1),
        "Ekstrem Tinggi",
        "Normal"
    )
)</f>
        <v>Normal</v>
      </c>
      <c r="AB572" t="str">
        <f>IF(F572 &lt; _xlfn.PERCENTILE.INC($F$2:$F$761,0.001),
    "Ekstrem Rendah",
    IF(F572 &gt; _xlfn.PERCENTILE.INC($F$2:$F$761,0.999),
        "Ekstrem Tinggi",
        "Normal"
    )
)</f>
        <v>Normal</v>
      </c>
    </row>
    <row r="573" spans="4:28" x14ac:dyDescent="0.25">
      <c r="D573" t="s">
        <v>44</v>
      </c>
      <c r="E573">
        <v>0.7</v>
      </c>
      <c r="F573">
        <v>42</v>
      </c>
      <c r="G573">
        <v>371</v>
      </c>
      <c r="H573">
        <v>239</v>
      </c>
      <c r="I573">
        <v>0</v>
      </c>
      <c r="J573" t="s">
        <v>35</v>
      </c>
      <c r="K573">
        <v>0</v>
      </c>
      <c r="L573" t="s">
        <v>36</v>
      </c>
      <c r="M573">
        <v>9</v>
      </c>
      <c r="N573">
        <v>0</v>
      </c>
      <c r="O573">
        <v>14</v>
      </c>
      <c r="P573">
        <v>3</v>
      </c>
      <c r="Q573">
        <v>2</v>
      </c>
      <c r="R573">
        <v>0</v>
      </c>
      <c r="AA573" t="str">
        <f>IF(E573 &lt; _xlfn.PERCENTILE.INC($E$2:$E$761,0),
    "Ekstrem Rendah",
    IF(E573 &gt; _xlfn.PERCENTILE.INC($E$2:$E$761,1),
        "Ekstrem Tinggi",
        "Normal"
    )
)</f>
        <v>Normal</v>
      </c>
      <c r="AB573" t="str">
        <f>IF(F573 &lt; _xlfn.PERCENTILE.INC($F$2:$F$761,0.001),
    "Ekstrem Rendah",
    IF(F573 &gt; _xlfn.PERCENTILE.INC($F$2:$F$761,0.999),
        "Ekstrem Tinggi",
        "Normal"
    )
)</f>
        <v>Normal</v>
      </c>
    </row>
    <row r="574" spans="4:28" x14ac:dyDescent="0.25">
      <c r="D574" t="s">
        <v>57</v>
      </c>
      <c r="E574">
        <v>1.2</v>
      </c>
      <c r="F574">
        <v>61</v>
      </c>
      <c r="G574">
        <v>608</v>
      </c>
      <c r="H574">
        <v>516</v>
      </c>
      <c r="I574">
        <v>1</v>
      </c>
      <c r="J574" t="s">
        <v>36</v>
      </c>
      <c r="K574">
        <v>1</v>
      </c>
      <c r="L574" t="s">
        <v>40</v>
      </c>
      <c r="M574">
        <v>15</v>
      </c>
      <c r="N574">
        <v>1</v>
      </c>
      <c r="O574">
        <v>12</v>
      </c>
      <c r="P574">
        <v>6</v>
      </c>
      <c r="Q574">
        <v>2</v>
      </c>
      <c r="R574">
        <v>0</v>
      </c>
      <c r="AA574" t="str">
        <f>IF(E574 &lt; _xlfn.PERCENTILE.INC($E$2:$E$761,0),
    "Ekstrem Rendah",
    IF(E574 &gt; _xlfn.PERCENTILE.INC($E$2:$E$761,1),
        "Ekstrem Tinggi",
        "Normal"
    )
)</f>
        <v>Normal</v>
      </c>
      <c r="AB574" t="str">
        <f>IF(F574 &lt; _xlfn.PERCENTILE.INC($F$2:$F$761,0.001),
    "Ekstrem Rendah",
    IF(F574 &gt; _xlfn.PERCENTILE.INC($F$2:$F$761,0.999),
        "Ekstrem Tinggi",
        "Normal"
    )
)</f>
        <v>Normal</v>
      </c>
    </row>
    <row r="575" spans="4:28" x14ac:dyDescent="0.25">
      <c r="D575" t="s">
        <v>51</v>
      </c>
      <c r="E575">
        <v>1.4</v>
      </c>
      <c r="F575">
        <v>44</v>
      </c>
      <c r="G575">
        <v>465</v>
      </c>
      <c r="H575">
        <v>394</v>
      </c>
      <c r="I575">
        <v>1</v>
      </c>
      <c r="J575" t="s">
        <v>35</v>
      </c>
      <c r="K575">
        <v>0</v>
      </c>
      <c r="L575" t="s">
        <v>35</v>
      </c>
      <c r="M575">
        <v>17</v>
      </c>
      <c r="N575">
        <v>4</v>
      </c>
      <c r="O575">
        <v>13</v>
      </c>
      <c r="P575">
        <v>1</v>
      </c>
      <c r="Q575">
        <v>1</v>
      </c>
      <c r="R575">
        <v>0</v>
      </c>
      <c r="AA575" t="str">
        <f>IF(E575 &lt; _xlfn.PERCENTILE.INC($E$2:$E$761,0),
    "Ekstrem Rendah",
    IF(E575 &gt; _xlfn.PERCENTILE.INC($E$2:$E$761,1),
        "Ekstrem Tinggi",
        "Normal"
    )
)</f>
        <v>Normal</v>
      </c>
      <c r="AB575" t="str">
        <f>IF(F575 &lt; _xlfn.PERCENTILE.INC($F$2:$F$761,0.001),
    "Ekstrem Rendah",
    IF(F575 &gt; _xlfn.PERCENTILE.INC($F$2:$F$761,0.999),
        "Ekstrem Tinggi",
        "Normal"
    )
)</f>
        <v>Normal</v>
      </c>
    </row>
    <row r="576" spans="4:28" x14ac:dyDescent="0.25">
      <c r="D576" t="s">
        <v>54</v>
      </c>
      <c r="E576">
        <v>4.4000000000000004</v>
      </c>
      <c r="F576">
        <v>50</v>
      </c>
      <c r="G576">
        <v>487</v>
      </c>
      <c r="H576">
        <v>409</v>
      </c>
      <c r="I576">
        <v>5</v>
      </c>
      <c r="J576" t="s">
        <v>40</v>
      </c>
      <c r="K576">
        <v>1</v>
      </c>
      <c r="L576" t="s">
        <v>40</v>
      </c>
      <c r="M576">
        <v>20</v>
      </c>
      <c r="N576">
        <v>11</v>
      </c>
      <c r="O576">
        <v>4</v>
      </c>
      <c r="P576">
        <v>2</v>
      </c>
      <c r="Q576">
        <v>0</v>
      </c>
      <c r="R576">
        <v>0</v>
      </c>
      <c r="AA576" t="str">
        <f>IF(E576 &lt; _xlfn.PERCENTILE.INC($E$2:$E$761,0),
    "Ekstrem Rendah",
    IF(E576 &gt; _xlfn.PERCENTILE.INC($E$2:$E$761,1),
        "Ekstrem Tinggi",
        "Normal"
    )
)</f>
        <v>Normal</v>
      </c>
      <c r="AB576" t="str">
        <f>IF(F576 &lt; _xlfn.PERCENTILE.INC($F$2:$F$761,0.001),
    "Ekstrem Rendah",
    IF(F576 &gt; _xlfn.PERCENTILE.INC($F$2:$F$761,0.999),
        "Ekstrem Tinggi",
        "Normal"
    )
)</f>
        <v>Normal</v>
      </c>
    </row>
    <row r="577" spans="4:28" x14ac:dyDescent="0.25">
      <c r="D577" t="s">
        <v>42</v>
      </c>
      <c r="E577">
        <v>0.9</v>
      </c>
      <c r="F577">
        <v>55</v>
      </c>
      <c r="G577">
        <v>555</v>
      </c>
      <c r="H577">
        <v>473</v>
      </c>
      <c r="I577">
        <v>1</v>
      </c>
      <c r="J577" t="s">
        <v>36</v>
      </c>
      <c r="K577">
        <v>1</v>
      </c>
      <c r="L577" t="s">
        <v>40</v>
      </c>
      <c r="M577">
        <v>9</v>
      </c>
      <c r="N577">
        <v>3</v>
      </c>
      <c r="O577">
        <v>14</v>
      </c>
      <c r="P577">
        <v>5</v>
      </c>
      <c r="Q577">
        <v>3</v>
      </c>
      <c r="R577">
        <v>0</v>
      </c>
      <c r="AA577" t="str">
        <f>IF(E577 &lt; _xlfn.PERCENTILE.INC($E$2:$E$761,0),
    "Ekstrem Rendah",
    IF(E577 &gt; _xlfn.PERCENTILE.INC($E$2:$E$761,1),
        "Ekstrem Tinggi",
        "Normal"
    )
)</f>
        <v>Normal</v>
      </c>
      <c r="AB577" t="str">
        <f>IF(F577 &lt; _xlfn.PERCENTILE.INC($F$2:$F$761,0.001),
    "Ekstrem Rendah",
    IF(F577 &gt; _xlfn.PERCENTILE.INC($F$2:$F$761,0.999),
        "Ekstrem Tinggi",
        "Normal"
    )
)</f>
        <v>Normal</v>
      </c>
    </row>
    <row r="578" spans="4:28" x14ac:dyDescent="0.25">
      <c r="D578" t="s">
        <v>38</v>
      </c>
      <c r="E578">
        <v>1.5</v>
      </c>
      <c r="F578">
        <v>27</v>
      </c>
      <c r="G578">
        <v>282</v>
      </c>
      <c r="H578">
        <v>206</v>
      </c>
      <c r="I578">
        <v>2</v>
      </c>
      <c r="J578" t="s">
        <v>36</v>
      </c>
      <c r="K578">
        <v>1</v>
      </c>
      <c r="L578" t="s">
        <v>40</v>
      </c>
      <c r="M578">
        <v>7</v>
      </c>
      <c r="N578">
        <v>3</v>
      </c>
      <c r="O578">
        <v>14</v>
      </c>
      <c r="P578">
        <v>2</v>
      </c>
      <c r="Q578">
        <v>5</v>
      </c>
      <c r="R578">
        <v>0</v>
      </c>
      <c r="AA578" t="str">
        <f>IF(E578 &lt; _xlfn.PERCENTILE.INC($E$2:$E$761,0),
    "Ekstrem Rendah",
    IF(E578 &gt; _xlfn.PERCENTILE.INC($E$2:$E$761,1),
        "Ekstrem Tinggi",
        "Normal"
    )
)</f>
        <v>Normal</v>
      </c>
      <c r="AB578" t="str">
        <f>IF(F578 &lt; _xlfn.PERCENTILE.INC($F$2:$F$761,0.001),
    "Ekstrem Rendah",
    IF(F578 &gt; _xlfn.PERCENTILE.INC($F$2:$F$761,0.999),
        "Ekstrem Tinggi",
        "Normal"
    )
)</f>
        <v>Normal</v>
      </c>
    </row>
    <row r="579" spans="4:28" x14ac:dyDescent="0.25">
      <c r="D579" t="s">
        <v>33</v>
      </c>
      <c r="E579">
        <v>1</v>
      </c>
      <c r="F579">
        <v>47</v>
      </c>
      <c r="G579">
        <v>427</v>
      </c>
      <c r="H579">
        <v>307</v>
      </c>
      <c r="I579">
        <v>2</v>
      </c>
      <c r="J579" t="s">
        <v>36</v>
      </c>
      <c r="K579">
        <v>0</v>
      </c>
      <c r="L579" t="s">
        <v>36</v>
      </c>
      <c r="M579">
        <v>13</v>
      </c>
      <c r="N579">
        <v>4</v>
      </c>
      <c r="O579">
        <v>13</v>
      </c>
      <c r="P579">
        <v>9</v>
      </c>
      <c r="Q579">
        <v>4</v>
      </c>
      <c r="R579">
        <v>0</v>
      </c>
      <c r="AA579" t="str">
        <f>IF(E579 &lt; _xlfn.PERCENTILE.INC($E$2:$E$761,0),
    "Ekstrem Rendah",
    IF(E579 &gt; _xlfn.PERCENTILE.INC($E$2:$E$761,1),
        "Ekstrem Tinggi",
        "Normal"
    )
)</f>
        <v>Normal</v>
      </c>
      <c r="AB579" t="str">
        <f>IF(F579 &lt; _xlfn.PERCENTILE.INC($F$2:$F$761,0.001),
    "Ekstrem Rendah",
    IF(F579 &gt; _xlfn.PERCENTILE.INC($F$2:$F$761,0.999),
        "Ekstrem Tinggi",
        "Normal"
    )
)</f>
        <v>Normal</v>
      </c>
    </row>
    <row r="580" spans="4:28" x14ac:dyDescent="0.25">
      <c r="D580" t="s">
        <v>48</v>
      </c>
      <c r="E580">
        <v>2.1</v>
      </c>
      <c r="F580">
        <v>40</v>
      </c>
      <c r="G580">
        <v>393</v>
      </c>
      <c r="H580">
        <v>299</v>
      </c>
      <c r="I580">
        <v>3</v>
      </c>
      <c r="J580" t="s">
        <v>40</v>
      </c>
      <c r="K580">
        <v>2</v>
      </c>
      <c r="L580" t="s">
        <v>40</v>
      </c>
      <c r="M580">
        <v>11</v>
      </c>
      <c r="N580">
        <v>3</v>
      </c>
      <c r="O580">
        <v>8</v>
      </c>
      <c r="P580">
        <v>3</v>
      </c>
      <c r="Q580">
        <v>2</v>
      </c>
      <c r="R580">
        <v>0</v>
      </c>
      <c r="AA580" t="str">
        <f>IF(E580 &lt; _xlfn.PERCENTILE.INC($E$2:$E$761,0),
    "Ekstrem Rendah",
    IF(E580 &gt; _xlfn.PERCENTILE.INC($E$2:$E$761,1),
        "Ekstrem Tinggi",
        "Normal"
    )
)</f>
        <v>Normal</v>
      </c>
      <c r="AB580" t="str">
        <f>IF(F580 &lt; _xlfn.PERCENTILE.INC($F$2:$F$761,0.001),
    "Ekstrem Rendah",
    IF(F580 &gt; _xlfn.PERCENTILE.INC($F$2:$F$761,0.999),
        "Ekstrem Tinggi",
        "Normal"
    )
)</f>
        <v>Normal</v>
      </c>
    </row>
    <row r="581" spans="4:28" x14ac:dyDescent="0.25">
      <c r="D581" t="s">
        <v>58</v>
      </c>
      <c r="E581">
        <v>2.2000000000000002</v>
      </c>
      <c r="F581">
        <v>55</v>
      </c>
      <c r="G581">
        <v>557</v>
      </c>
      <c r="H581">
        <v>472</v>
      </c>
      <c r="I581">
        <v>2</v>
      </c>
      <c r="J581" t="s">
        <v>36</v>
      </c>
      <c r="K581">
        <v>0</v>
      </c>
      <c r="L581" t="s">
        <v>36</v>
      </c>
      <c r="M581">
        <v>21</v>
      </c>
      <c r="N581">
        <v>8</v>
      </c>
      <c r="O581">
        <v>4</v>
      </c>
      <c r="P581">
        <v>5</v>
      </c>
      <c r="Q581">
        <v>0</v>
      </c>
      <c r="R581">
        <v>0</v>
      </c>
      <c r="AA581" t="str">
        <f>IF(E581 &lt; _xlfn.PERCENTILE.INC($E$2:$E$761,0),
    "Ekstrem Rendah",
    IF(E581 &gt; _xlfn.PERCENTILE.INC($E$2:$E$761,1),
        "Ekstrem Tinggi",
        "Normal"
    )
)</f>
        <v>Normal</v>
      </c>
      <c r="AB581" t="str">
        <f>IF(F581 &lt; _xlfn.PERCENTILE.INC($F$2:$F$761,0.001),
    "Ekstrem Rendah",
    IF(F581 &gt; _xlfn.PERCENTILE.INC($F$2:$F$761,0.999),
        "Ekstrem Tinggi",
        "Normal"
    )
)</f>
        <v>Normal</v>
      </c>
    </row>
    <row r="582" spans="4:28" x14ac:dyDescent="0.25">
      <c r="D582" t="s">
        <v>49</v>
      </c>
      <c r="E582">
        <v>1.2</v>
      </c>
      <c r="F582">
        <v>43</v>
      </c>
      <c r="G582">
        <v>358</v>
      </c>
      <c r="H582">
        <v>273</v>
      </c>
      <c r="I582">
        <v>2</v>
      </c>
      <c r="J582" t="s">
        <v>36</v>
      </c>
      <c r="K582">
        <v>0</v>
      </c>
      <c r="L582" t="s">
        <v>35</v>
      </c>
      <c r="M582">
        <v>7</v>
      </c>
      <c r="N582">
        <v>3</v>
      </c>
      <c r="O582">
        <v>16</v>
      </c>
      <c r="P582">
        <v>3</v>
      </c>
      <c r="Q582">
        <v>3</v>
      </c>
      <c r="R582">
        <v>0</v>
      </c>
      <c r="AA582" t="str">
        <f>IF(E582 &lt; _xlfn.PERCENTILE.INC($E$2:$E$761,0),
    "Ekstrem Rendah",
    IF(E582 &gt; _xlfn.PERCENTILE.INC($E$2:$E$761,1),
        "Ekstrem Tinggi",
        "Normal"
    )
)</f>
        <v>Normal</v>
      </c>
      <c r="AB582" t="str">
        <f>IF(F582 &lt; _xlfn.PERCENTILE.INC($F$2:$F$761,0.001),
    "Ekstrem Rendah",
    IF(F582 &gt; _xlfn.PERCENTILE.INC($F$2:$F$761,0.999),
        "Ekstrem Tinggi",
        "Normal"
    )
)</f>
        <v>Normal</v>
      </c>
    </row>
    <row r="583" spans="4:28" x14ac:dyDescent="0.25">
      <c r="D583" t="s">
        <v>34</v>
      </c>
      <c r="E583">
        <v>1.7</v>
      </c>
      <c r="F583">
        <v>56</v>
      </c>
      <c r="G583">
        <v>573</v>
      </c>
      <c r="H583">
        <v>478</v>
      </c>
      <c r="I583">
        <v>2</v>
      </c>
      <c r="J583" t="s">
        <v>35</v>
      </c>
      <c r="K583">
        <v>0</v>
      </c>
      <c r="L583" t="s">
        <v>35</v>
      </c>
      <c r="M583">
        <v>21</v>
      </c>
      <c r="N583">
        <v>5</v>
      </c>
      <c r="O583">
        <v>18</v>
      </c>
      <c r="P583">
        <v>3</v>
      </c>
      <c r="Q583">
        <v>3</v>
      </c>
      <c r="R583">
        <v>0</v>
      </c>
      <c r="AA583" t="str">
        <f>IF(E583 &lt; _xlfn.PERCENTILE.INC($E$2:$E$761,0),
    "Ekstrem Rendah",
    IF(E583 &gt; _xlfn.PERCENTILE.INC($E$2:$E$761,1),
        "Ekstrem Tinggi",
        "Normal"
    )
)</f>
        <v>Normal</v>
      </c>
      <c r="AB583" t="str">
        <f>IF(F583 &lt; _xlfn.PERCENTILE.INC($F$2:$F$761,0.001),
    "Ekstrem Rendah",
    IF(F583 &gt; _xlfn.PERCENTILE.INC($F$2:$F$761,0.999),
        "Ekstrem Tinggi",
        "Normal"
    )
)</f>
        <v>Normal</v>
      </c>
    </row>
    <row r="584" spans="4:28" x14ac:dyDescent="0.25">
      <c r="D584" t="s">
        <v>39</v>
      </c>
      <c r="E584">
        <v>2</v>
      </c>
      <c r="F584">
        <v>70</v>
      </c>
      <c r="G584">
        <v>617</v>
      </c>
      <c r="H584">
        <v>508</v>
      </c>
      <c r="I584">
        <v>1</v>
      </c>
      <c r="J584" t="s">
        <v>36</v>
      </c>
      <c r="K584">
        <v>0</v>
      </c>
      <c r="L584" t="s">
        <v>35</v>
      </c>
      <c r="M584">
        <v>23</v>
      </c>
      <c r="N584">
        <v>7</v>
      </c>
      <c r="O584">
        <v>10</v>
      </c>
      <c r="P584">
        <v>9</v>
      </c>
      <c r="Q584">
        <v>1</v>
      </c>
      <c r="R584">
        <v>0</v>
      </c>
      <c r="AA584" t="str">
        <f>IF(E584 &lt; _xlfn.PERCENTILE.INC($E$2:$E$761,0),
    "Ekstrem Rendah",
    IF(E584 &gt; _xlfn.PERCENTILE.INC($E$2:$E$761,1),
        "Ekstrem Tinggi",
        "Normal"
    )
)</f>
        <v>Normal</v>
      </c>
      <c r="AB584" t="str">
        <f>IF(F584 &lt; _xlfn.PERCENTILE.INC($F$2:$F$761,0.001),
    "Ekstrem Rendah",
    IF(F584 &gt; _xlfn.PERCENTILE.INC($F$2:$F$761,0.999),
        "Ekstrem Tinggi",
        "Normal"
    )
)</f>
        <v>Normal</v>
      </c>
    </row>
    <row r="585" spans="4:28" x14ac:dyDescent="0.25">
      <c r="D585" t="s">
        <v>52</v>
      </c>
      <c r="E585">
        <v>1.2</v>
      </c>
      <c r="F585">
        <v>50</v>
      </c>
      <c r="G585">
        <v>465</v>
      </c>
      <c r="H585">
        <v>368</v>
      </c>
      <c r="I585">
        <v>1</v>
      </c>
      <c r="J585" t="s">
        <v>40</v>
      </c>
      <c r="K585">
        <v>0</v>
      </c>
      <c r="L585" t="s">
        <v>36</v>
      </c>
      <c r="M585">
        <v>11</v>
      </c>
      <c r="N585">
        <v>3</v>
      </c>
      <c r="O585">
        <v>10</v>
      </c>
      <c r="P585">
        <v>5</v>
      </c>
      <c r="Q585">
        <v>1</v>
      </c>
      <c r="R585">
        <v>0</v>
      </c>
      <c r="AA585" t="str">
        <f>IF(E585 &lt; _xlfn.PERCENTILE.INC($E$2:$E$761,0),
    "Ekstrem Rendah",
    IF(E585 &gt; _xlfn.PERCENTILE.INC($E$2:$E$761,1),
        "Ekstrem Tinggi",
        "Normal"
    )
)</f>
        <v>Normal</v>
      </c>
      <c r="AB585" t="str">
        <f>IF(F585 &lt; _xlfn.PERCENTILE.INC($F$2:$F$761,0.001),
    "Ekstrem Rendah",
    IF(F585 &gt; _xlfn.PERCENTILE.INC($F$2:$F$761,0.999),
        "Ekstrem Tinggi",
        "Normal"
    )
)</f>
        <v>Normal</v>
      </c>
    </row>
    <row r="586" spans="4:28" x14ac:dyDescent="0.25">
      <c r="D586" t="s">
        <v>55</v>
      </c>
      <c r="E586">
        <v>1.8</v>
      </c>
      <c r="F586">
        <v>43</v>
      </c>
      <c r="G586">
        <v>485</v>
      </c>
      <c r="H586">
        <v>375</v>
      </c>
      <c r="I586">
        <v>2</v>
      </c>
      <c r="J586" t="s">
        <v>40</v>
      </c>
      <c r="K586">
        <v>0</v>
      </c>
      <c r="L586" t="s">
        <v>36</v>
      </c>
      <c r="M586">
        <v>9</v>
      </c>
      <c r="N586">
        <v>4</v>
      </c>
      <c r="O586">
        <v>6</v>
      </c>
      <c r="P586">
        <v>3</v>
      </c>
      <c r="Q586">
        <v>0</v>
      </c>
      <c r="R586">
        <v>0</v>
      </c>
      <c r="AA586" t="str">
        <f>IF(E586 &lt; _xlfn.PERCENTILE.INC($E$2:$E$761,0),
    "Ekstrem Rendah",
    IF(E586 &gt; _xlfn.PERCENTILE.INC($E$2:$E$761,1),
        "Ekstrem Tinggi",
        "Normal"
    )
)</f>
        <v>Normal</v>
      </c>
      <c r="AB586" t="str">
        <f>IF(F586 &lt; _xlfn.PERCENTILE.INC($F$2:$F$761,0.001),
    "Ekstrem Rendah",
    IF(F586 &gt; _xlfn.PERCENTILE.INC($F$2:$F$761,0.999),
        "Ekstrem Tinggi",
        "Normal"
    )
)</f>
        <v>Normal</v>
      </c>
    </row>
    <row r="587" spans="4:28" x14ac:dyDescent="0.25">
      <c r="D587" t="s">
        <v>43</v>
      </c>
      <c r="E587">
        <v>1.6</v>
      </c>
      <c r="F587">
        <v>40</v>
      </c>
      <c r="G587">
        <v>413</v>
      </c>
      <c r="H587">
        <v>321</v>
      </c>
      <c r="I587">
        <v>0</v>
      </c>
      <c r="J587" t="s">
        <v>35</v>
      </c>
      <c r="K587">
        <v>0</v>
      </c>
      <c r="L587" t="s">
        <v>35</v>
      </c>
      <c r="M587">
        <v>13</v>
      </c>
      <c r="N587">
        <v>7</v>
      </c>
      <c r="O587">
        <v>13</v>
      </c>
      <c r="P587">
        <v>2</v>
      </c>
      <c r="Q587">
        <v>2</v>
      </c>
      <c r="R587">
        <v>0</v>
      </c>
      <c r="AA587" t="str">
        <f>IF(E587 &lt; _xlfn.PERCENTILE.INC($E$2:$E$761,0),
    "Ekstrem Rendah",
    IF(E587 &gt; _xlfn.PERCENTILE.INC($E$2:$E$761,1),
        "Ekstrem Tinggi",
        "Normal"
    )
)</f>
        <v>Normal</v>
      </c>
      <c r="AB587" t="str">
        <f>IF(F587 &lt; _xlfn.PERCENTILE.INC($F$2:$F$761,0.001),
    "Ekstrem Rendah",
    IF(F587 &gt; _xlfn.PERCENTILE.INC($F$2:$F$761,0.999),
        "Ekstrem Tinggi",
        "Normal"
    )
)</f>
        <v>Normal</v>
      </c>
    </row>
    <row r="588" spans="4:28" x14ac:dyDescent="0.25">
      <c r="D588" t="s">
        <v>60</v>
      </c>
      <c r="E588">
        <v>0.8</v>
      </c>
      <c r="F588">
        <v>47</v>
      </c>
      <c r="G588">
        <v>419</v>
      </c>
      <c r="H588">
        <v>341</v>
      </c>
      <c r="I588">
        <v>1</v>
      </c>
      <c r="J588" t="s">
        <v>35</v>
      </c>
      <c r="K588">
        <v>1</v>
      </c>
      <c r="L588" t="s">
        <v>35</v>
      </c>
      <c r="M588">
        <v>10</v>
      </c>
      <c r="N588">
        <v>2</v>
      </c>
      <c r="O588">
        <v>9</v>
      </c>
      <c r="P588">
        <v>4</v>
      </c>
      <c r="Q588">
        <v>1</v>
      </c>
      <c r="R588">
        <v>0</v>
      </c>
      <c r="AA588" t="str">
        <f>IF(E588 &lt; _xlfn.PERCENTILE.INC($E$2:$E$761,0),
    "Ekstrem Rendah",
    IF(E588 &gt; _xlfn.PERCENTILE.INC($E$2:$E$761,1),
        "Ekstrem Tinggi",
        "Normal"
    )
)</f>
        <v>Normal</v>
      </c>
      <c r="AB588" t="str">
        <f>IF(F588 &lt; _xlfn.PERCENTILE.INC($F$2:$F$761,0.001),
    "Ekstrem Rendah",
    IF(F588 &gt; _xlfn.PERCENTILE.INC($F$2:$F$761,0.999),
        "Ekstrem Tinggi",
        "Normal"
    )
)</f>
        <v>Normal</v>
      </c>
    </row>
    <row r="589" spans="4:28" x14ac:dyDescent="0.25">
      <c r="D589" t="s">
        <v>45</v>
      </c>
      <c r="E589">
        <v>1</v>
      </c>
      <c r="F589">
        <v>53</v>
      </c>
      <c r="G589">
        <v>502</v>
      </c>
      <c r="H589">
        <v>413</v>
      </c>
      <c r="I589">
        <v>2</v>
      </c>
      <c r="J589" t="s">
        <v>40</v>
      </c>
      <c r="K589">
        <v>0</v>
      </c>
      <c r="L589" t="s">
        <v>36</v>
      </c>
      <c r="M589">
        <v>11</v>
      </c>
      <c r="N589">
        <v>5</v>
      </c>
      <c r="O589">
        <v>14</v>
      </c>
      <c r="P589">
        <v>9</v>
      </c>
      <c r="Q589">
        <v>2</v>
      </c>
      <c r="R589">
        <v>0</v>
      </c>
      <c r="AA589" t="str">
        <f>IF(E589 &lt; _xlfn.PERCENTILE.INC($E$2:$E$761,0),
    "Ekstrem Rendah",
    IF(E589 &gt; _xlfn.PERCENTILE.INC($E$2:$E$761,1),
        "Ekstrem Tinggi",
        "Normal"
    )
)</f>
        <v>Normal</v>
      </c>
      <c r="AB589" t="str">
        <f>IF(F589 &lt; _xlfn.PERCENTILE.INC($F$2:$F$761,0.001),
    "Ekstrem Rendah",
    IF(F589 &gt; _xlfn.PERCENTILE.INC($F$2:$F$761,0.999),
        "Ekstrem Tinggi",
        "Normal"
    )
)</f>
        <v>Normal</v>
      </c>
    </row>
    <row r="590" spans="4:28" x14ac:dyDescent="0.25">
      <c r="D590" t="s">
        <v>47</v>
      </c>
      <c r="E590">
        <v>1.4</v>
      </c>
      <c r="F590">
        <v>40</v>
      </c>
      <c r="G590">
        <v>426</v>
      </c>
      <c r="H590">
        <v>335</v>
      </c>
      <c r="I590">
        <v>1</v>
      </c>
      <c r="J590" t="s">
        <v>35</v>
      </c>
      <c r="K590">
        <v>1</v>
      </c>
      <c r="L590" t="s">
        <v>40</v>
      </c>
      <c r="M590">
        <v>13</v>
      </c>
      <c r="N590">
        <v>5</v>
      </c>
      <c r="O590">
        <v>10</v>
      </c>
      <c r="P590">
        <v>4</v>
      </c>
      <c r="Q590">
        <v>3</v>
      </c>
      <c r="R590">
        <v>0</v>
      </c>
      <c r="AA590" t="str">
        <f>IF(E590 &lt; _xlfn.PERCENTILE.INC($E$2:$E$761,0),
    "Ekstrem Rendah",
    IF(E590 &gt; _xlfn.PERCENTILE.INC($E$2:$E$761,1),
        "Ekstrem Tinggi",
        "Normal"
    )
)</f>
        <v>Normal</v>
      </c>
      <c r="AB590" t="str">
        <f>IF(F590 &lt; _xlfn.PERCENTILE.INC($F$2:$F$761,0.001),
    "Ekstrem Rendah",
    IF(F590 &gt; _xlfn.PERCENTILE.INC($F$2:$F$761,0.999),
        "Ekstrem Tinggi",
        "Normal"
    )
)</f>
        <v>Normal</v>
      </c>
    </row>
    <row r="591" spans="4:28" x14ac:dyDescent="0.25">
      <c r="D591" t="s">
        <v>49</v>
      </c>
      <c r="E591">
        <v>2</v>
      </c>
      <c r="F591">
        <v>44</v>
      </c>
      <c r="G591">
        <v>363</v>
      </c>
      <c r="H591">
        <v>262</v>
      </c>
      <c r="I591">
        <v>4</v>
      </c>
      <c r="J591" t="s">
        <v>40</v>
      </c>
      <c r="K591">
        <v>2</v>
      </c>
      <c r="L591" t="s">
        <v>40</v>
      </c>
      <c r="M591">
        <v>19</v>
      </c>
      <c r="N591">
        <v>10</v>
      </c>
      <c r="O591">
        <v>18</v>
      </c>
      <c r="P591">
        <v>6</v>
      </c>
      <c r="Q591">
        <v>6</v>
      </c>
      <c r="R591">
        <v>0</v>
      </c>
      <c r="AA591" t="str">
        <f>IF(E591 &lt; _xlfn.PERCENTILE.INC($E$2:$E$761,0),
    "Ekstrem Rendah",
    IF(E591 &gt; _xlfn.PERCENTILE.INC($E$2:$E$761,1),
        "Ekstrem Tinggi",
        "Normal"
    )
)</f>
        <v>Normal</v>
      </c>
      <c r="AB591" t="str">
        <f>IF(F591 &lt; _xlfn.PERCENTILE.INC($F$2:$F$761,0.001),
    "Ekstrem Rendah",
    IF(F591 &gt; _xlfn.PERCENTILE.INC($F$2:$F$761,0.999),
        "Ekstrem Tinggi",
        "Normal"
    )
)</f>
        <v>Normal</v>
      </c>
    </row>
    <row r="592" spans="4:28" x14ac:dyDescent="0.25">
      <c r="D592" t="s">
        <v>39</v>
      </c>
      <c r="E592">
        <v>3.4</v>
      </c>
      <c r="F592">
        <v>60</v>
      </c>
      <c r="G592">
        <v>532</v>
      </c>
      <c r="H592">
        <v>449</v>
      </c>
      <c r="I592">
        <v>2</v>
      </c>
      <c r="J592" t="s">
        <v>40</v>
      </c>
      <c r="K592">
        <v>0</v>
      </c>
      <c r="L592" t="s">
        <v>36</v>
      </c>
      <c r="M592">
        <v>37</v>
      </c>
      <c r="N592">
        <v>8</v>
      </c>
      <c r="O592">
        <v>14</v>
      </c>
      <c r="P592">
        <v>15</v>
      </c>
      <c r="Q592">
        <v>3</v>
      </c>
      <c r="R592">
        <v>0</v>
      </c>
      <c r="AA592" t="str">
        <f>IF(E592 &lt; _xlfn.PERCENTILE.INC($E$2:$E$761,0),
    "Ekstrem Rendah",
    IF(E592 &gt; _xlfn.PERCENTILE.INC($E$2:$E$761,1),
        "Ekstrem Tinggi",
        "Normal"
    )
)</f>
        <v>Normal</v>
      </c>
      <c r="AB592" t="str">
        <f>IF(F592 &lt; _xlfn.PERCENTILE.INC($F$2:$F$761,0.001),
    "Ekstrem Rendah",
    IF(F592 &gt; _xlfn.PERCENTILE.INC($F$2:$F$761,0.999),
        "Ekstrem Tinggi",
        "Normal"
    )
)</f>
        <v>Normal</v>
      </c>
    </row>
    <row r="593" spans="4:28" x14ac:dyDescent="0.25">
      <c r="D593" t="s">
        <v>34</v>
      </c>
      <c r="E593">
        <v>2</v>
      </c>
      <c r="F593">
        <v>60</v>
      </c>
      <c r="G593">
        <v>639</v>
      </c>
      <c r="H593">
        <v>540</v>
      </c>
      <c r="I593">
        <v>2</v>
      </c>
      <c r="J593" t="s">
        <v>40</v>
      </c>
      <c r="K593">
        <v>0</v>
      </c>
      <c r="L593" t="s">
        <v>36</v>
      </c>
      <c r="M593">
        <v>17</v>
      </c>
      <c r="N593">
        <v>2</v>
      </c>
      <c r="O593">
        <v>8</v>
      </c>
      <c r="P593">
        <v>2</v>
      </c>
      <c r="Q593">
        <v>1</v>
      </c>
      <c r="R593">
        <v>0</v>
      </c>
      <c r="AA593" t="str">
        <f>IF(E593 &lt; _xlfn.PERCENTILE.INC($E$2:$E$761,0),
    "Ekstrem Rendah",
    IF(E593 &gt; _xlfn.PERCENTILE.INC($E$2:$E$761,1),
        "Ekstrem Tinggi",
        "Normal"
    )
)</f>
        <v>Normal</v>
      </c>
      <c r="AB593" t="str">
        <f>IF(F593 &lt; _xlfn.PERCENTILE.INC($F$2:$F$761,0.001),
    "Ekstrem Rendah",
    IF(F593 &gt; _xlfn.PERCENTILE.INC($F$2:$F$761,0.999),
        "Ekstrem Tinggi",
        "Normal"
    )
)</f>
        <v>Normal</v>
      </c>
    </row>
    <row r="594" spans="4:28" x14ac:dyDescent="0.25">
      <c r="D594" t="s">
        <v>55</v>
      </c>
      <c r="E594">
        <v>1.3</v>
      </c>
      <c r="F594">
        <v>47</v>
      </c>
      <c r="G594">
        <v>512</v>
      </c>
      <c r="H594">
        <v>405</v>
      </c>
      <c r="I594">
        <v>2</v>
      </c>
      <c r="J594" t="s">
        <v>40</v>
      </c>
      <c r="K594">
        <v>0</v>
      </c>
      <c r="L594" t="s">
        <v>36</v>
      </c>
      <c r="M594">
        <v>12</v>
      </c>
      <c r="N594">
        <v>7</v>
      </c>
      <c r="O594">
        <v>10</v>
      </c>
      <c r="P594">
        <v>4</v>
      </c>
      <c r="Q594">
        <v>0</v>
      </c>
      <c r="R594">
        <v>0</v>
      </c>
      <c r="AA594" t="str">
        <f>IF(E594 &lt; _xlfn.PERCENTILE.INC($E$2:$E$761,0),
    "Ekstrem Rendah",
    IF(E594 &gt; _xlfn.PERCENTILE.INC($E$2:$E$761,1),
        "Ekstrem Tinggi",
        "Normal"
    )
)</f>
        <v>Normal</v>
      </c>
      <c r="AB594" t="str">
        <f>IF(F594 &lt; _xlfn.PERCENTILE.INC($F$2:$F$761,0.001),
    "Ekstrem Rendah",
    IF(F594 &gt; _xlfn.PERCENTILE.INC($F$2:$F$761,0.999),
        "Ekstrem Tinggi",
        "Normal"
    )
)</f>
        <v>Normal</v>
      </c>
    </row>
    <row r="595" spans="4:28" x14ac:dyDescent="0.25">
      <c r="D595" t="s">
        <v>52</v>
      </c>
      <c r="E595">
        <v>1</v>
      </c>
      <c r="F595">
        <v>34</v>
      </c>
      <c r="G595">
        <v>284</v>
      </c>
      <c r="H595">
        <v>204</v>
      </c>
      <c r="I595">
        <v>2</v>
      </c>
      <c r="J595" t="s">
        <v>36</v>
      </c>
      <c r="K595">
        <v>0</v>
      </c>
      <c r="L595" t="s">
        <v>35</v>
      </c>
      <c r="M595">
        <v>8</v>
      </c>
      <c r="N595">
        <v>4</v>
      </c>
      <c r="O595">
        <v>18</v>
      </c>
      <c r="P595">
        <v>1</v>
      </c>
      <c r="Q595">
        <v>3</v>
      </c>
      <c r="R595">
        <v>0</v>
      </c>
      <c r="AA595" t="str">
        <f>IF(E595 &lt; _xlfn.PERCENTILE.INC($E$2:$E$761,0),
    "Ekstrem Rendah",
    IF(E595 &gt; _xlfn.PERCENTILE.INC($E$2:$E$761,1),
        "Ekstrem Tinggi",
        "Normal"
    )
)</f>
        <v>Normal</v>
      </c>
      <c r="AB595" t="str">
        <f>IF(F595 &lt; _xlfn.PERCENTILE.INC($F$2:$F$761,0.001),
    "Ekstrem Rendah",
    IF(F595 &gt; _xlfn.PERCENTILE.INC($F$2:$F$761,0.999),
        "Ekstrem Tinggi",
        "Normal"
    )
)</f>
        <v>Normal</v>
      </c>
    </row>
    <row r="596" spans="4:28" x14ac:dyDescent="0.25">
      <c r="D596" t="s">
        <v>60</v>
      </c>
      <c r="E596">
        <v>1.1000000000000001</v>
      </c>
      <c r="F596">
        <v>64</v>
      </c>
      <c r="G596">
        <v>660</v>
      </c>
      <c r="H596">
        <v>557</v>
      </c>
      <c r="I596">
        <v>2</v>
      </c>
      <c r="J596" t="s">
        <v>35</v>
      </c>
      <c r="K596">
        <v>0</v>
      </c>
      <c r="L596" t="s">
        <v>35</v>
      </c>
      <c r="M596">
        <v>11</v>
      </c>
      <c r="N596">
        <v>6</v>
      </c>
      <c r="O596">
        <v>14</v>
      </c>
      <c r="P596">
        <v>8</v>
      </c>
      <c r="Q596">
        <v>1</v>
      </c>
      <c r="R596">
        <v>0</v>
      </c>
      <c r="AA596" t="str">
        <f>IF(E596 &lt; _xlfn.PERCENTILE.INC($E$2:$E$761,0),
    "Ekstrem Rendah",
    IF(E596 &gt; _xlfn.PERCENTILE.INC($E$2:$E$761,1),
        "Ekstrem Tinggi",
        "Normal"
    )
)</f>
        <v>Normal</v>
      </c>
      <c r="AB596" t="str">
        <f>IF(F596 &lt; _xlfn.PERCENTILE.INC($F$2:$F$761,0.001),
    "Ekstrem Rendah",
    IF(F596 &gt; _xlfn.PERCENTILE.INC($F$2:$F$761,0.999),
        "Ekstrem Tinggi",
        "Normal"
    )
)</f>
        <v>Normal</v>
      </c>
    </row>
    <row r="597" spans="4:28" x14ac:dyDescent="0.25">
      <c r="D597" t="s">
        <v>45</v>
      </c>
      <c r="E597">
        <v>1.9</v>
      </c>
      <c r="F597">
        <v>49</v>
      </c>
      <c r="G597">
        <v>469</v>
      </c>
      <c r="H597">
        <v>370</v>
      </c>
      <c r="I597">
        <v>3</v>
      </c>
      <c r="J597" t="s">
        <v>40</v>
      </c>
      <c r="K597">
        <v>1</v>
      </c>
      <c r="L597" t="s">
        <v>36</v>
      </c>
      <c r="M597">
        <v>6</v>
      </c>
      <c r="N597">
        <v>3</v>
      </c>
      <c r="O597">
        <v>12</v>
      </c>
      <c r="P597">
        <v>2</v>
      </c>
      <c r="Q597">
        <v>3</v>
      </c>
      <c r="R597">
        <v>0</v>
      </c>
      <c r="AA597" t="str">
        <f>IF(E597 &lt; _xlfn.PERCENTILE.INC($E$2:$E$761,0),
    "Ekstrem Rendah",
    IF(E597 &gt; _xlfn.PERCENTILE.INC($E$2:$E$761,1),
        "Ekstrem Tinggi",
        "Normal"
    )
)</f>
        <v>Normal</v>
      </c>
      <c r="AB597" t="str">
        <f>IF(F597 &lt; _xlfn.PERCENTILE.INC($F$2:$F$761,0.001),
    "Ekstrem Rendah",
    IF(F597 &gt; _xlfn.PERCENTILE.INC($F$2:$F$761,0.999),
        "Ekstrem Tinggi",
        "Normal"
    )
)</f>
        <v>Normal</v>
      </c>
    </row>
    <row r="598" spans="4:28" x14ac:dyDescent="0.25">
      <c r="D598" t="s">
        <v>47</v>
      </c>
      <c r="E598">
        <v>0.9</v>
      </c>
      <c r="F598">
        <v>55</v>
      </c>
      <c r="G598">
        <v>515</v>
      </c>
      <c r="H598">
        <v>439</v>
      </c>
      <c r="I598">
        <v>2</v>
      </c>
      <c r="J598" t="s">
        <v>35</v>
      </c>
      <c r="K598">
        <v>0</v>
      </c>
      <c r="L598" t="s">
        <v>35</v>
      </c>
      <c r="M598">
        <v>10</v>
      </c>
      <c r="N598">
        <v>4</v>
      </c>
      <c r="O598">
        <v>18</v>
      </c>
      <c r="P598">
        <v>8</v>
      </c>
      <c r="Q598">
        <v>4</v>
      </c>
      <c r="R598">
        <v>0</v>
      </c>
      <c r="AA598" t="str">
        <f>IF(E598 &lt; _xlfn.PERCENTILE.INC($E$2:$E$761,0),
    "Ekstrem Rendah",
    IF(E598 &gt; _xlfn.PERCENTILE.INC($E$2:$E$761,1),
        "Ekstrem Tinggi",
        "Normal"
    )
)</f>
        <v>Normal</v>
      </c>
      <c r="AB598" t="str">
        <f>IF(F598 &lt; _xlfn.PERCENTILE.INC($F$2:$F$761,0.001),
    "Ekstrem Rendah",
    IF(F598 &gt; _xlfn.PERCENTILE.INC($F$2:$F$761,0.999),
        "Ekstrem Tinggi",
        "Normal"
    )
)</f>
        <v>Normal</v>
      </c>
    </row>
    <row r="599" spans="4:28" x14ac:dyDescent="0.25">
      <c r="D599" t="s">
        <v>58</v>
      </c>
      <c r="E599">
        <v>3</v>
      </c>
      <c r="F599">
        <v>67</v>
      </c>
      <c r="G599">
        <v>773</v>
      </c>
      <c r="H599">
        <v>700</v>
      </c>
      <c r="I599">
        <v>6</v>
      </c>
      <c r="J599" t="s">
        <v>40</v>
      </c>
      <c r="K599">
        <v>3</v>
      </c>
      <c r="L599" t="s">
        <v>40</v>
      </c>
      <c r="M599">
        <v>17</v>
      </c>
      <c r="N599">
        <v>9</v>
      </c>
      <c r="O599">
        <v>7</v>
      </c>
      <c r="P599">
        <v>7</v>
      </c>
      <c r="Q599">
        <v>1</v>
      </c>
      <c r="R599">
        <v>0</v>
      </c>
      <c r="AA599" t="str">
        <f>IF(E599 &lt; _xlfn.PERCENTILE.INC($E$2:$E$761,0),
    "Ekstrem Rendah",
    IF(E599 &gt; _xlfn.PERCENTILE.INC($E$2:$E$761,1),
        "Ekstrem Tinggi",
        "Normal"
    )
)</f>
        <v>Normal</v>
      </c>
      <c r="AB599" t="str">
        <f>IF(F599 &lt; _xlfn.PERCENTILE.INC($F$2:$F$761,0.001),
    "Ekstrem Rendah",
    IF(F599 &gt; _xlfn.PERCENTILE.INC($F$2:$F$761,0.999),
        "Ekstrem Tinggi",
        "Normal"
    )
)</f>
        <v>Normal</v>
      </c>
    </row>
    <row r="600" spans="4:28" x14ac:dyDescent="0.25">
      <c r="D600" t="s">
        <v>43</v>
      </c>
      <c r="E600">
        <v>0.8</v>
      </c>
      <c r="F600">
        <v>37</v>
      </c>
      <c r="G600">
        <v>374</v>
      </c>
      <c r="H600">
        <v>284</v>
      </c>
      <c r="I600">
        <v>1</v>
      </c>
      <c r="J600" t="s">
        <v>35</v>
      </c>
      <c r="K600">
        <v>1</v>
      </c>
      <c r="L600" t="s">
        <v>36</v>
      </c>
      <c r="M600">
        <v>9</v>
      </c>
      <c r="N600">
        <v>4</v>
      </c>
      <c r="O600">
        <v>14</v>
      </c>
      <c r="P600">
        <v>6</v>
      </c>
      <c r="Q600">
        <v>2</v>
      </c>
      <c r="R600">
        <v>0</v>
      </c>
      <c r="AA600" t="str">
        <f>IF(E600 &lt; _xlfn.PERCENTILE.INC($E$2:$E$761,0),
    "Ekstrem Rendah",
    IF(E600 &gt; _xlfn.PERCENTILE.INC($E$2:$E$761,1),
        "Ekstrem Tinggi",
        "Normal"
    )
)</f>
        <v>Normal</v>
      </c>
      <c r="AB600" t="str">
        <f>IF(F600 &lt; _xlfn.PERCENTILE.INC($F$2:$F$761,0.001),
    "Ekstrem Rendah",
    IF(F600 &gt; _xlfn.PERCENTILE.INC($F$2:$F$761,0.999),
        "Ekstrem Tinggi",
        "Normal"
    )
)</f>
        <v>Normal</v>
      </c>
    </row>
    <row r="601" spans="4:28" x14ac:dyDescent="0.25">
      <c r="D601" t="s">
        <v>48</v>
      </c>
      <c r="E601">
        <v>1</v>
      </c>
      <c r="F601">
        <v>50</v>
      </c>
      <c r="G601">
        <v>386</v>
      </c>
      <c r="H601">
        <v>278</v>
      </c>
      <c r="I601">
        <v>0</v>
      </c>
      <c r="J601" t="s">
        <v>35</v>
      </c>
      <c r="K601">
        <v>0</v>
      </c>
      <c r="L601" t="s">
        <v>35</v>
      </c>
      <c r="M601">
        <v>18</v>
      </c>
      <c r="N601">
        <v>4</v>
      </c>
      <c r="O601">
        <v>12</v>
      </c>
      <c r="P601">
        <v>9</v>
      </c>
      <c r="Q601">
        <v>3</v>
      </c>
      <c r="R601">
        <v>0</v>
      </c>
      <c r="AA601" t="str">
        <f>IF(E601 &lt; _xlfn.PERCENTILE.INC($E$2:$E$761,0),
    "Ekstrem Rendah",
    IF(E601 &gt; _xlfn.PERCENTILE.INC($E$2:$E$761,1),
        "Ekstrem Tinggi",
        "Normal"
    )
)</f>
        <v>Normal</v>
      </c>
      <c r="AB601" t="str">
        <f>IF(F601 &lt; _xlfn.PERCENTILE.INC($F$2:$F$761,0.001),
    "Ekstrem Rendah",
    IF(F601 &gt; _xlfn.PERCENTILE.INC($F$2:$F$761,0.999),
        "Ekstrem Tinggi",
        "Normal"
    )
)</f>
        <v>Normal</v>
      </c>
    </row>
    <row r="602" spans="4:28" x14ac:dyDescent="0.25">
      <c r="D602" t="s">
        <v>44</v>
      </c>
      <c r="E602">
        <v>0.8</v>
      </c>
      <c r="F602">
        <v>31</v>
      </c>
      <c r="G602">
        <v>320</v>
      </c>
      <c r="H602">
        <v>234</v>
      </c>
      <c r="I602">
        <v>1</v>
      </c>
      <c r="J602" t="s">
        <v>40</v>
      </c>
      <c r="K602">
        <v>1</v>
      </c>
      <c r="L602" t="s">
        <v>40</v>
      </c>
      <c r="M602">
        <v>3</v>
      </c>
      <c r="N602">
        <v>1</v>
      </c>
      <c r="O602">
        <v>11</v>
      </c>
      <c r="P602">
        <v>1</v>
      </c>
      <c r="Q602">
        <v>4</v>
      </c>
      <c r="R602">
        <v>0</v>
      </c>
      <c r="AA602" t="str">
        <f>IF(E602 &lt; _xlfn.PERCENTILE.INC($E$2:$E$761,0),
    "Ekstrem Rendah",
    IF(E602 &gt; _xlfn.PERCENTILE.INC($E$2:$E$761,1),
        "Ekstrem Tinggi",
        "Normal"
    )
)</f>
        <v>Normal</v>
      </c>
      <c r="AB602" t="str">
        <f>IF(F602 &lt; _xlfn.PERCENTILE.INC($F$2:$F$761,0.001),
    "Ekstrem Rendah",
    IF(F602 &gt; _xlfn.PERCENTILE.INC($F$2:$F$761,0.999),
        "Ekstrem Tinggi",
        "Normal"
    )
)</f>
        <v>Normal</v>
      </c>
    </row>
    <row r="603" spans="4:28" x14ac:dyDescent="0.25">
      <c r="D603" t="s">
        <v>38</v>
      </c>
      <c r="E603">
        <v>0.5</v>
      </c>
      <c r="F603">
        <v>30</v>
      </c>
      <c r="G603">
        <v>337</v>
      </c>
      <c r="H603">
        <v>254</v>
      </c>
      <c r="I603">
        <v>1</v>
      </c>
      <c r="J603" t="s">
        <v>35</v>
      </c>
      <c r="K603">
        <v>0</v>
      </c>
      <c r="L603" t="s">
        <v>35</v>
      </c>
      <c r="M603">
        <v>3</v>
      </c>
      <c r="N603">
        <v>3</v>
      </c>
      <c r="O603">
        <v>11</v>
      </c>
      <c r="P603">
        <v>4</v>
      </c>
      <c r="Q603">
        <v>2</v>
      </c>
      <c r="R603">
        <v>0</v>
      </c>
      <c r="AA603" t="str">
        <f>IF(E603 &lt; _xlfn.PERCENTILE.INC($E$2:$E$761,0),
    "Ekstrem Rendah",
    IF(E603 &gt; _xlfn.PERCENTILE.INC($E$2:$E$761,1),
        "Ekstrem Tinggi",
        "Normal"
    )
)</f>
        <v>Normal</v>
      </c>
      <c r="AB603" t="str">
        <f>IF(F603 &lt; _xlfn.PERCENTILE.INC($F$2:$F$761,0.001),
    "Ekstrem Rendah",
    IF(F603 &gt; _xlfn.PERCENTILE.INC($F$2:$F$761,0.999),
        "Ekstrem Tinggi",
        "Normal"
    )
)</f>
        <v>Normal</v>
      </c>
    </row>
    <row r="604" spans="4:28" x14ac:dyDescent="0.25">
      <c r="D604" t="s">
        <v>46</v>
      </c>
      <c r="E604">
        <v>2.9</v>
      </c>
      <c r="F604">
        <v>47</v>
      </c>
      <c r="G604">
        <v>457</v>
      </c>
      <c r="H604">
        <v>371</v>
      </c>
      <c r="I604">
        <v>3</v>
      </c>
      <c r="J604" t="s">
        <v>40</v>
      </c>
      <c r="K604">
        <v>2</v>
      </c>
      <c r="L604" t="s">
        <v>40</v>
      </c>
      <c r="M604">
        <v>17</v>
      </c>
      <c r="N604">
        <v>9</v>
      </c>
      <c r="O604">
        <v>5</v>
      </c>
      <c r="P604">
        <v>8</v>
      </c>
      <c r="Q604">
        <v>0</v>
      </c>
      <c r="R604">
        <v>0</v>
      </c>
      <c r="AA604" t="str">
        <f>IF(E604 &lt; _xlfn.PERCENTILE.INC($E$2:$E$761,0),
    "Ekstrem Rendah",
    IF(E604 &gt; _xlfn.PERCENTILE.INC($E$2:$E$761,1),
        "Ekstrem Tinggi",
        "Normal"
    )
)</f>
        <v>Normal</v>
      </c>
      <c r="AB604" t="str">
        <f>IF(F604 &lt; _xlfn.PERCENTILE.INC($F$2:$F$761,0.001),
    "Ekstrem Rendah",
    IF(F604 &gt; _xlfn.PERCENTILE.INC($F$2:$F$761,0.999),
        "Ekstrem Tinggi",
        "Normal"
    )
)</f>
        <v>Normal</v>
      </c>
    </row>
    <row r="605" spans="4:28" x14ac:dyDescent="0.25">
      <c r="D605" t="s">
        <v>42</v>
      </c>
      <c r="E605">
        <v>1</v>
      </c>
      <c r="F605">
        <v>49</v>
      </c>
      <c r="G605">
        <v>451</v>
      </c>
      <c r="H605">
        <v>359</v>
      </c>
      <c r="I605">
        <v>1</v>
      </c>
      <c r="J605" t="s">
        <v>40</v>
      </c>
      <c r="K605">
        <v>0</v>
      </c>
      <c r="L605" t="s">
        <v>36</v>
      </c>
      <c r="M605">
        <v>9</v>
      </c>
      <c r="N605">
        <v>3</v>
      </c>
      <c r="O605">
        <v>10</v>
      </c>
      <c r="P605">
        <v>5</v>
      </c>
      <c r="Q605">
        <v>1</v>
      </c>
      <c r="R605">
        <v>1</v>
      </c>
      <c r="AA605" t="str">
        <f>IF(E605 &lt; _xlfn.PERCENTILE.INC($E$2:$E$761,0),
    "Ekstrem Rendah",
    IF(E605 &gt; _xlfn.PERCENTILE.INC($E$2:$E$761,1),
        "Ekstrem Tinggi",
        "Normal"
    )
)</f>
        <v>Normal</v>
      </c>
      <c r="AB605" t="str">
        <f>IF(F605 &lt; _xlfn.PERCENTILE.INC($F$2:$F$761,0.001),
    "Ekstrem Rendah",
    IF(F605 &gt; _xlfn.PERCENTILE.INC($F$2:$F$761,0.999),
        "Ekstrem Tinggi",
        "Normal"
    )
)</f>
        <v>Normal</v>
      </c>
    </row>
    <row r="606" spans="4:28" x14ac:dyDescent="0.25">
      <c r="D606" t="s">
        <v>57</v>
      </c>
      <c r="E606">
        <v>1.8</v>
      </c>
      <c r="F606">
        <v>44</v>
      </c>
      <c r="G606">
        <v>466</v>
      </c>
      <c r="H606">
        <v>375</v>
      </c>
      <c r="I606">
        <v>1</v>
      </c>
      <c r="J606" t="s">
        <v>35</v>
      </c>
      <c r="K606">
        <v>1</v>
      </c>
      <c r="L606" t="s">
        <v>36</v>
      </c>
      <c r="M606">
        <v>10</v>
      </c>
      <c r="N606">
        <v>4</v>
      </c>
      <c r="O606">
        <v>8</v>
      </c>
      <c r="P606">
        <v>4</v>
      </c>
      <c r="Q606">
        <v>2</v>
      </c>
      <c r="R606">
        <v>0</v>
      </c>
      <c r="AA606" t="str">
        <f>IF(E606 &lt; _xlfn.PERCENTILE.INC($E$2:$E$761,0),
    "Ekstrem Rendah",
    IF(E606 &gt; _xlfn.PERCENTILE.INC($E$2:$E$761,1),
        "Ekstrem Tinggi",
        "Normal"
    )
)</f>
        <v>Normal</v>
      </c>
      <c r="AB606" t="str">
        <f>IF(F606 &lt; _xlfn.PERCENTILE.INC($F$2:$F$761,0.001),
    "Ekstrem Rendah",
    IF(F606 &gt; _xlfn.PERCENTILE.INC($F$2:$F$761,0.999),
        "Ekstrem Tinggi",
        "Normal"
    )
)</f>
        <v>Normal</v>
      </c>
    </row>
    <row r="607" spans="4:28" x14ac:dyDescent="0.25">
      <c r="D607" t="s">
        <v>54</v>
      </c>
      <c r="E607">
        <v>1.3</v>
      </c>
      <c r="F607">
        <v>53</v>
      </c>
      <c r="G607">
        <v>395</v>
      </c>
      <c r="H607">
        <v>276</v>
      </c>
      <c r="I607">
        <v>2</v>
      </c>
      <c r="J607" t="s">
        <v>40</v>
      </c>
      <c r="K607">
        <v>0</v>
      </c>
      <c r="L607" t="s">
        <v>36</v>
      </c>
      <c r="M607">
        <v>13</v>
      </c>
      <c r="N607">
        <v>6</v>
      </c>
      <c r="O607">
        <v>11</v>
      </c>
      <c r="P607">
        <v>7</v>
      </c>
      <c r="Q607">
        <v>2</v>
      </c>
      <c r="R607">
        <v>0</v>
      </c>
      <c r="AA607" t="str">
        <f>IF(E607 &lt; _xlfn.PERCENTILE.INC($E$2:$E$761,0),
    "Ekstrem Rendah",
    IF(E607 &gt; _xlfn.PERCENTILE.INC($E$2:$E$761,1),
        "Ekstrem Tinggi",
        "Normal"
    )
)</f>
        <v>Normal</v>
      </c>
      <c r="AB607" t="str">
        <f>IF(F607 &lt; _xlfn.PERCENTILE.INC($F$2:$F$761,0.001),
    "Ekstrem Rendah",
    IF(F607 &gt; _xlfn.PERCENTILE.INC($F$2:$F$761,0.999),
        "Ekstrem Tinggi",
        "Normal"
    )
)</f>
        <v>Normal</v>
      </c>
    </row>
    <row r="608" spans="4:28" x14ac:dyDescent="0.25">
      <c r="D608" t="s">
        <v>59</v>
      </c>
      <c r="E608">
        <v>1.6</v>
      </c>
      <c r="F608">
        <v>39</v>
      </c>
      <c r="G608">
        <v>387</v>
      </c>
      <c r="H608">
        <v>280</v>
      </c>
      <c r="I608">
        <v>2</v>
      </c>
      <c r="J608" t="s">
        <v>40</v>
      </c>
      <c r="K608">
        <v>0</v>
      </c>
      <c r="L608" t="s">
        <v>35</v>
      </c>
      <c r="M608">
        <v>12</v>
      </c>
      <c r="N608">
        <v>3</v>
      </c>
      <c r="O608">
        <v>16</v>
      </c>
      <c r="P608">
        <v>4</v>
      </c>
      <c r="Q608">
        <v>5</v>
      </c>
      <c r="R608">
        <v>0</v>
      </c>
      <c r="AA608" t="str">
        <f>IF(E608 &lt; _xlfn.PERCENTILE.INC($E$2:$E$761,0),
    "Ekstrem Rendah",
    IF(E608 &gt; _xlfn.PERCENTILE.INC($E$2:$E$761,1),
        "Ekstrem Tinggi",
        "Normal"
    )
)</f>
        <v>Normal</v>
      </c>
      <c r="AB608" t="str">
        <f>IF(F608 &lt; _xlfn.PERCENTILE.INC($F$2:$F$761,0.001),
    "Ekstrem Rendah",
    IF(F608 &gt; _xlfn.PERCENTILE.INC($F$2:$F$761,0.999),
        "Ekstrem Tinggi",
        "Normal"
    )
)</f>
        <v>Normal</v>
      </c>
    </row>
    <row r="609" spans="4:28" x14ac:dyDescent="0.25">
      <c r="D609" t="s">
        <v>51</v>
      </c>
      <c r="E609">
        <v>1.3</v>
      </c>
      <c r="F609">
        <v>54</v>
      </c>
      <c r="G609">
        <v>490</v>
      </c>
      <c r="H609">
        <v>399</v>
      </c>
      <c r="I609">
        <v>1</v>
      </c>
      <c r="J609" t="s">
        <v>36</v>
      </c>
      <c r="K609">
        <v>0</v>
      </c>
      <c r="L609" t="s">
        <v>35</v>
      </c>
      <c r="M609">
        <v>14</v>
      </c>
      <c r="N609">
        <v>4</v>
      </c>
      <c r="O609">
        <v>16</v>
      </c>
      <c r="P609">
        <v>3</v>
      </c>
      <c r="Q609">
        <v>3</v>
      </c>
      <c r="R609">
        <v>0</v>
      </c>
      <c r="AA609" t="str">
        <f>IF(E609 &lt; _xlfn.PERCENTILE.INC($E$2:$E$761,0),
    "Ekstrem Rendah",
    IF(E609 &gt; _xlfn.PERCENTILE.INC($E$2:$E$761,1),
        "Ekstrem Tinggi",
        "Normal"
    )
)</f>
        <v>Normal</v>
      </c>
      <c r="AB609" t="str">
        <f>IF(F609 &lt; _xlfn.PERCENTILE.INC($F$2:$F$761,0.001),
    "Ekstrem Rendah",
    IF(F609 &gt; _xlfn.PERCENTILE.INC($F$2:$F$761,0.999),
        "Ekstrem Tinggi",
        "Normal"
    )
)</f>
        <v>Normal</v>
      </c>
    </row>
    <row r="610" spans="4:28" x14ac:dyDescent="0.25">
      <c r="D610" t="s">
        <v>33</v>
      </c>
      <c r="E610">
        <v>0.3</v>
      </c>
      <c r="F610">
        <v>49</v>
      </c>
      <c r="G610">
        <v>522</v>
      </c>
      <c r="H610">
        <v>432</v>
      </c>
      <c r="I610">
        <v>1</v>
      </c>
      <c r="J610" t="s">
        <v>40</v>
      </c>
      <c r="K610">
        <v>0</v>
      </c>
      <c r="L610" t="s">
        <v>36</v>
      </c>
      <c r="M610">
        <v>4</v>
      </c>
      <c r="N610">
        <v>1</v>
      </c>
      <c r="O610">
        <v>9</v>
      </c>
      <c r="P610">
        <v>0</v>
      </c>
      <c r="Q610">
        <v>1</v>
      </c>
      <c r="R610">
        <v>0</v>
      </c>
      <c r="AA610" t="str">
        <f>IF(E610 &lt; _xlfn.PERCENTILE.INC($E$2:$E$761,0),
    "Ekstrem Rendah",
    IF(E610 &gt; _xlfn.PERCENTILE.INC($E$2:$E$761,1),
        "Ekstrem Tinggi",
        "Normal"
    )
)</f>
        <v>Normal</v>
      </c>
      <c r="AB610" t="str">
        <f>IF(F610 &lt; _xlfn.PERCENTILE.INC($F$2:$F$761,0.001),
    "Ekstrem Rendah",
    IF(F610 &gt; _xlfn.PERCENTILE.INC($F$2:$F$761,0.999),
        "Ekstrem Tinggi",
        "Normal"
    )
)</f>
        <v>Normal</v>
      </c>
    </row>
    <row r="611" spans="4:28" x14ac:dyDescent="0.25">
      <c r="D611" t="s">
        <v>45</v>
      </c>
      <c r="E611">
        <v>0.9</v>
      </c>
      <c r="F611">
        <v>62</v>
      </c>
      <c r="G611">
        <v>575</v>
      </c>
      <c r="H611">
        <v>477</v>
      </c>
      <c r="I611">
        <v>0</v>
      </c>
      <c r="J611" t="s">
        <v>35</v>
      </c>
      <c r="K611">
        <v>0</v>
      </c>
      <c r="L611" t="s">
        <v>35</v>
      </c>
      <c r="M611">
        <v>10</v>
      </c>
      <c r="N611">
        <v>5</v>
      </c>
      <c r="O611">
        <v>13</v>
      </c>
      <c r="P611">
        <v>6</v>
      </c>
      <c r="Q611">
        <v>3</v>
      </c>
      <c r="R611">
        <v>0</v>
      </c>
      <c r="AA611" t="str">
        <f>IF(E611 &lt; _xlfn.PERCENTILE.INC($E$2:$E$761,0),
    "Ekstrem Rendah",
    IF(E611 &gt; _xlfn.PERCENTILE.INC($E$2:$E$761,1),
        "Ekstrem Tinggi",
        "Normal"
    )
)</f>
        <v>Normal</v>
      </c>
      <c r="AB611" t="str">
        <f>IF(F611 &lt; _xlfn.PERCENTILE.INC($F$2:$F$761,0.001),
    "Ekstrem Rendah",
    IF(F611 &gt; _xlfn.PERCENTILE.INC($F$2:$F$761,0.999),
        "Ekstrem Tinggi",
        "Normal"
    )
)</f>
        <v>Normal</v>
      </c>
    </row>
    <row r="612" spans="4:28" x14ac:dyDescent="0.25">
      <c r="D612" t="s">
        <v>39</v>
      </c>
      <c r="E612">
        <v>2.5</v>
      </c>
      <c r="F612">
        <v>51</v>
      </c>
      <c r="G612">
        <v>464</v>
      </c>
      <c r="H612">
        <v>369</v>
      </c>
      <c r="I612">
        <v>2</v>
      </c>
      <c r="J612" t="s">
        <v>40</v>
      </c>
      <c r="K612">
        <v>1</v>
      </c>
      <c r="L612" t="s">
        <v>40</v>
      </c>
      <c r="M612">
        <v>19</v>
      </c>
      <c r="N612">
        <v>7</v>
      </c>
      <c r="O612">
        <v>9</v>
      </c>
      <c r="P612">
        <v>3</v>
      </c>
      <c r="Q612">
        <v>3</v>
      </c>
      <c r="R612">
        <v>0</v>
      </c>
      <c r="AA612" t="str">
        <f>IF(E612 &lt; _xlfn.PERCENTILE.INC($E$2:$E$761,0),
    "Ekstrem Rendah",
    IF(E612 &gt; _xlfn.PERCENTILE.INC($E$2:$E$761,1),
        "Ekstrem Tinggi",
        "Normal"
    )
)</f>
        <v>Normal</v>
      </c>
      <c r="AB612" t="str">
        <f>IF(F612 &lt; _xlfn.PERCENTILE.INC($F$2:$F$761,0.001),
    "Ekstrem Rendah",
    IF(F612 &gt; _xlfn.PERCENTILE.INC($F$2:$F$761,0.999),
        "Ekstrem Tinggi",
        "Normal"
    )
)</f>
        <v>Normal</v>
      </c>
    </row>
    <row r="613" spans="4:28" x14ac:dyDescent="0.25">
      <c r="D613" t="s">
        <v>59</v>
      </c>
      <c r="E613">
        <v>0.3</v>
      </c>
      <c r="F613">
        <v>52</v>
      </c>
      <c r="G613">
        <v>531</v>
      </c>
      <c r="H613">
        <v>418</v>
      </c>
      <c r="I613">
        <v>0</v>
      </c>
      <c r="J613" t="s">
        <v>35</v>
      </c>
      <c r="K613">
        <v>0</v>
      </c>
      <c r="L613" t="s">
        <v>35</v>
      </c>
      <c r="M613">
        <v>9</v>
      </c>
      <c r="N613">
        <v>1</v>
      </c>
      <c r="O613">
        <v>13</v>
      </c>
      <c r="P613">
        <v>6</v>
      </c>
      <c r="Q613">
        <v>0</v>
      </c>
      <c r="R613">
        <v>0</v>
      </c>
      <c r="AA613" t="str">
        <f>IF(E613 &lt; _xlfn.PERCENTILE.INC($E$2:$E$761,0),
    "Ekstrem Rendah",
    IF(E613 &gt; _xlfn.PERCENTILE.INC($E$2:$E$761,1),
        "Ekstrem Tinggi",
        "Normal"
    )
)</f>
        <v>Normal</v>
      </c>
      <c r="AB613" t="str">
        <f>IF(F613 &lt; _xlfn.PERCENTILE.INC($F$2:$F$761,0.001),
    "Ekstrem Rendah",
    IF(F613 &gt; _xlfn.PERCENTILE.INC($F$2:$F$761,0.999),
        "Ekstrem Tinggi",
        "Normal"
    )
)</f>
        <v>Normal</v>
      </c>
    </row>
    <row r="614" spans="4:28" x14ac:dyDescent="0.25">
      <c r="D614" t="s">
        <v>47</v>
      </c>
      <c r="E614">
        <v>0.9</v>
      </c>
      <c r="F614">
        <v>43</v>
      </c>
      <c r="G614">
        <v>430</v>
      </c>
      <c r="H614">
        <v>327</v>
      </c>
      <c r="I614">
        <v>2</v>
      </c>
      <c r="J614" t="s">
        <v>40</v>
      </c>
      <c r="K614">
        <v>1</v>
      </c>
      <c r="L614" t="s">
        <v>36</v>
      </c>
      <c r="M614">
        <v>9</v>
      </c>
      <c r="N614">
        <v>4</v>
      </c>
      <c r="O614">
        <v>14</v>
      </c>
      <c r="P614">
        <v>2</v>
      </c>
      <c r="Q614">
        <v>3</v>
      </c>
      <c r="R614">
        <v>0</v>
      </c>
      <c r="AA614" t="str">
        <f>IF(E614 &lt; _xlfn.PERCENTILE.INC($E$2:$E$761,0),
    "Ekstrem Rendah",
    IF(E614 &gt; _xlfn.PERCENTILE.INC($E$2:$E$761,1),
        "Ekstrem Tinggi",
        "Normal"
    )
)</f>
        <v>Normal</v>
      </c>
      <c r="AB614" t="str">
        <f>IF(F614 &lt; _xlfn.PERCENTILE.INC($F$2:$F$761,0.001),
    "Ekstrem Rendah",
    IF(F614 &gt; _xlfn.PERCENTILE.INC($F$2:$F$761,0.999),
        "Ekstrem Tinggi",
        "Normal"
    )
)</f>
        <v>Normal</v>
      </c>
    </row>
    <row r="615" spans="4:28" x14ac:dyDescent="0.25">
      <c r="D615" t="s">
        <v>34</v>
      </c>
      <c r="E615">
        <v>1.6</v>
      </c>
      <c r="F615">
        <v>51</v>
      </c>
      <c r="G615">
        <v>482</v>
      </c>
      <c r="H615">
        <v>380</v>
      </c>
      <c r="I615">
        <v>2</v>
      </c>
      <c r="J615" t="s">
        <v>40</v>
      </c>
      <c r="K615">
        <v>0</v>
      </c>
      <c r="L615" t="s">
        <v>35</v>
      </c>
      <c r="M615">
        <v>15</v>
      </c>
      <c r="N615">
        <v>4</v>
      </c>
      <c r="O615">
        <v>15</v>
      </c>
      <c r="P615">
        <v>7</v>
      </c>
      <c r="Q615">
        <v>4</v>
      </c>
      <c r="R615">
        <v>0</v>
      </c>
      <c r="AA615" t="str">
        <f>IF(E615 &lt; _xlfn.PERCENTILE.INC($E$2:$E$761,0),
    "Ekstrem Rendah",
    IF(E615 &gt; _xlfn.PERCENTILE.INC($E$2:$E$761,1),
        "Ekstrem Tinggi",
        "Normal"
    )
)</f>
        <v>Normal</v>
      </c>
      <c r="AB615" t="str">
        <f>IF(F615 &lt; _xlfn.PERCENTILE.INC($F$2:$F$761,0.001),
    "Ekstrem Rendah",
    IF(F615 &gt; _xlfn.PERCENTILE.INC($F$2:$F$761,0.999),
        "Ekstrem Tinggi",
        "Normal"
    )
)</f>
        <v>Normal</v>
      </c>
    </row>
    <row r="616" spans="4:28" x14ac:dyDescent="0.25">
      <c r="D616" t="s">
        <v>52</v>
      </c>
      <c r="E616">
        <v>0.4</v>
      </c>
      <c r="F616">
        <v>68</v>
      </c>
      <c r="G616">
        <v>598</v>
      </c>
      <c r="H616">
        <v>511</v>
      </c>
      <c r="I616">
        <v>0</v>
      </c>
      <c r="J616" t="s">
        <v>35</v>
      </c>
      <c r="K616">
        <v>0</v>
      </c>
      <c r="L616" t="s">
        <v>35</v>
      </c>
      <c r="M616">
        <v>10</v>
      </c>
      <c r="N616">
        <v>3</v>
      </c>
      <c r="O616">
        <v>13</v>
      </c>
      <c r="P616">
        <v>8</v>
      </c>
      <c r="Q616">
        <v>3</v>
      </c>
      <c r="R616">
        <v>0</v>
      </c>
      <c r="AA616" t="str">
        <f>IF(E616 &lt; _xlfn.PERCENTILE.INC($E$2:$E$761,0),
    "Ekstrem Rendah",
    IF(E616 &gt; _xlfn.PERCENTILE.INC($E$2:$E$761,1),
        "Ekstrem Tinggi",
        "Normal"
    )
)</f>
        <v>Normal</v>
      </c>
      <c r="AB616" t="str">
        <f>IF(F616 &lt; _xlfn.PERCENTILE.INC($F$2:$F$761,0.001),
    "Ekstrem Rendah",
    IF(F616 &gt; _xlfn.PERCENTILE.INC($F$2:$F$761,0.999),
        "Ekstrem Tinggi",
        "Normal"
    )
)</f>
        <v>Normal</v>
      </c>
    </row>
    <row r="617" spans="4:28" x14ac:dyDescent="0.25">
      <c r="D617" t="s">
        <v>60</v>
      </c>
      <c r="E617">
        <v>0.8</v>
      </c>
      <c r="F617">
        <v>46</v>
      </c>
      <c r="G617">
        <v>456</v>
      </c>
      <c r="H617">
        <v>369</v>
      </c>
      <c r="I617">
        <v>2</v>
      </c>
      <c r="J617" t="s">
        <v>40</v>
      </c>
      <c r="K617">
        <v>1</v>
      </c>
      <c r="L617" t="s">
        <v>40</v>
      </c>
      <c r="M617">
        <v>13</v>
      </c>
      <c r="N617">
        <v>2</v>
      </c>
      <c r="O617">
        <v>11</v>
      </c>
      <c r="P617">
        <v>3</v>
      </c>
      <c r="Q617">
        <v>1</v>
      </c>
      <c r="R617">
        <v>0</v>
      </c>
      <c r="AA617" t="str">
        <f>IF(E617 &lt; _xlfn.PERCENTILE.INC($E$2:$E$761,0),
    "Ekstrem Rendah",
    IF(E617 &gt; _xlfn.PERCENTILE.INC($E$2:$E$761,1),
        "Ekstrem Tinggi",
        "Normal"
    )
)</f>
        <v>Normal</v>
      </c>
      <c r="AB617" t="str">
        <f>IF(F617 &lt; _xlfn.PERCENTILE.INC($F$2:$F$761,0.001),
    "Ekstrem Rendah",
    IF(F617 &gt; _xlfn.PERCENTILE.INC($F$2:$F$761,0.999),
        "Ekstrem Tinggi",
        "Normal"
    )
)</f>
        <v>Normal</v>
      </c>
    </row>
    <row r="618" spans="4:28" x14ac:dyDescent="0.25">
      <c r="D618" t="s">
        <v>55</v>
      </c>
      <c r="E618">
        <v>2.6</v>
      </c>
      <c r="F618">
        <v>34</v>
      </c>
      <c r="G618">
        <v>315</v>
      </c>
      <c r="H618">
        <v>204</v>
      </c>
      <c r="I618">
        <v>2</v>
      </c>
      <c r="J618" t="s">
        <v>40</v>
      </c>
      <c r="K618">
        <v>0</v>
      </c>
      <c r="L618" t="s">
        <v>36</v>
      </c>
      <c r="M618">
        <v>11</v>
      </c>
      <c r="N618">
        <v>3</v>
      </c>
      <c r="O618">
        <v>13</v>
      </c>
      <c r="P618">
        <v>0</v>
      </c>
      <c r="Q618">
        <v>1</v>
      </c>
      <c r="R618">
        <v>0</v>
      </c>
      <c r="AA618" t="str">
        <f>IF(E618 &lt; _xlfn.PERCENTILE.INC($E$2:$E$761,0),
    "Ekstrem Rendah",
    IF(E618 &gt; _xlfn.PERCENTILE.INC($E$2:$E$761,1),
        "Ekstrem Tinggi",
        "Normal"
    )
)</f>
        <v>Normal</v>
      </c>
      <c r="AB618" t="str">
        <f>IF(F618 &lt; _xlfn.PERCENTILE.INC($F$2:$F$761,0.001),
    "Ekstrem Rendah",
    IF(F618 &gt; _xlfn.PERCENTILE.INC($F$2:$F$761,0.999),
        "Ekstrem Tinggi",
        "Normal"
    )
)</f>
        <v>Normal</v>
      </c>
    </row>
    <row r="619" spans="4:28" x14ac:dyDescent="0.25">
      <c r="D619" t="s">
        <v>58</v>
      </c>
      <c r="E619">
        <v>0.8</v>
      </c>
      <c r="F619">
        <v>54</v>
      </c>
      <c r="G619">
        <v>505</v>
      </c>
      <c r="H619">
        <v>442</v>
      </c>
      <c r="I619">
        <v>1</v>
      </c>
      <c r="J619" t="s">
        <v>35</v>
      </c>
      <c r="K619">
        <v>0</v>
      </c>
      <c r="L619" t="s">
        <v>35</v>
      </c>
      <c r="M619">
        <v>7</v>
      </c>
      <c r="N619">
        <v>4</v>
      </c>
      <c r="O619">
        <v>7</v>
      </c>
      <c r="P619">
        <v>2</v>
      </c>
      <c r="Q619">
        <v>0</v>
      </c>
      <c r="R619">
        <v>0</v>
      </c>
      <c r="AA619" t="str">
        <f>IF(E619 &lt; _xlfn.PERCENTILE.INC($E$2:$E$761,0),
    "Ekstrem Rendah",
    IF(E619 &gt; _xlfn.PERCENTILE.INC($E$2:$E$761,1),
        "Ekstrem Tinggi",
        "Normal"
    )
)</f>
        <v>Normal</v>
      </c>
      <c r="AB619" t="str">
        <f>IF(F619 &lt; _xlfn.PERCENTILE.INC($F$2:$F$761,0.001),
    "Ekstrem Rendah",
    IF(F619 &gt; _xlfn.PERCENTILE.INC($F$2:$F$761,0.999),
        "Ekstrem Tinggi",
        "Normal"
    )
)</f>
        <v>Normal</v>
      </c>
    </row>
    <row r="620" spans="4:28" x14ac:dyDescent="0.25">
      <c r="D620" t="s">
        <v>51</v>
      </c>
      <c r="E620">
        <v>1.2</v>
      </c>
      <c r="F620">
        <v>32</v>
      </c>
      <c r="G620">
        <v>307</v>
      </c>
      <c r="H620">
        <v>222</v>
      </c>
      <c r="I620">
        <v>1</v>
      </c>
      <c r="J620" t="s">
        <v>35</v>
      </c>
      <c r="K620">
        <v>1</v>
      </c>
      <c r="L620" t="s">
        <v>40</v>
      </c>
      <c r="M620">
        <v>14</v>
      </c>
      <c r="N620">
        <v>5</v>
      </c>
      <c r="O620">
        <v>10</v>
      </c>
      <c r="P620">
        <v>3</v>
      </c>
      <c r="Q620">
        <v>1</v>
      </c>
      <c r="R620">
        <v>0</v>
      </c>
      <c r="AA620" t="str">
        <f>IF(E620 &lt; _xlfn.PERCENTILE.INC($E$2:$E$761,0),
    "Ekstrem Rendah",
    IF(E620 &gt; _xlfn.PERCENTILE.INC($E$2:$E$761,1),
        "Ekstrem Tinggi",
        "Normal"
    )
)</f>
        <v>Normal</v>
      </c>
      <c r="AB620" t="str">
        <f>IF(F620 &lt; _xlfn.PERCENTILE.INC($F$2:$F$761,0.001),
    "Ekstrem Rendah",
    IF(F620 &gt; _xlfn.PERCENTILE.INC($F$2:$F$761,0.999),
        "Ekstrem Tinggi",
        "Normal"
    )
)</f>
        <v>Normal</v>
      </c>
    </row>
    <row r="621" spans="4:28" x14ac:dyDescent="0.25">
      <c r="D621" t="s">
        <v>39</v>
      </c>
      <c r="E621">
        <v>0.6</v>
      </c>
      <c r="F621">
        <v>63</v>
      </c>
      <c r="G621">
        <v>581</v>
      </c>
      <c r="H621">
        <v>469</v>
      </c>
      <c r="I621">
        <v>2</v>
      </c>
      <c r="J621" t="s">
        <v>36</v>
      </c>
      <c r="K621">
        <v>1</v>
      </c>
      <c r="L621" t="s">
        <v>36</v>
      </c>
      <c r="M621">
        <v>6</v>
      </c>
      <c r="N621">
        <v>4</v>
      </c>
      <c r="O621">
        <v>20</v>
      </c>
      <c r="P621">
        <v>3</v>
      </c>
      <c r="Q621">
        <v>2</v>
      </c>
      <c r="R621">
        <v>1</v>
      </c>
      <c r="AA621" t="str">
        <f>IF(E621 &lt; _xlfn.PERCENTILE.INC($E$2:$E$761,0),
    "Ekstrem Rendah",
    IF(E621 &gt; _xlfn.PERCENTILE.INC($E$2:$E$761,1),
        "Ekstrem Tinggi",
        "Normal"
    )
)</f>
        <v>Normal</v>
      </c>
      <c r="AB621" t="str">
        <f>IF(F621 &lt; _xlfn.PERCENTILE.INC($F$2:$F$761,0.001),
    "Ekstrem Rendah",
    IF(F621 &gt; _xlfn.PERCENTILE.INC($F$2:$F$761,0.999),
        "Ekstrem Tinggi",
        "Normal"
    )
)</f>
        <v>Normal</v>
      </c>
    </row>
    <row r="622" spans="4:28" x14ac:dyDescent="0.25">
      <c r="D622" t="s">
        <v>57</v>
      </c>
      <c r="E622">
        <v>0.5</v>
      </c>
      <c r="F622">
        <v>69</v>
      </c>
      <c r="G622">
        <v>776</v>
      </c>
      <c r="H622">
        <v>685</v>
      </c>
      <c r="I622">
        <v>0</v>
      </c>
      <c r="J622" t="s">
        <v>35</v>
      </c>
      <c r="K622">
        <v>0</v>
      </c>
      <c r="L622" t="s">
        <v>35</v>
      </c>
      <c r="M622">
        <v>8</v>
      </c>
      <c r="N622">
        <v>0</v>
      </c>
      <c r="O622">
        <v>15</v>
      </c>
      <c r="P622">
        <v>9</v>
      </c>
      <c r="Q622">
        <v>2</v>
      </c>
      <c r="R622">
        <v>0</v>
      </c>
      <c r="AA622" t="str">
        <f>IF(E622 &lt; _xlfn.PERCENTILE.INC($E$2:$E$761,0),
    "Ekstrem Rendah",
    IF(E622 &gt; _xlfn.PERCENTILE.INC($E$2:$E$761,1),
        "Ekstrem Tinggi",
        "Normal"
    )
)</f>
        <v>Normal</v>
      </c>
      <c r="AB622" t="str">
        <f>IF(F622 &lt; _xlfn.PERCENTILE.INC($F$2:$F$761,0.001),
    "Ekstrem Rendah",
    IF(F622 &gt; _xlfn.PERCENTILE.INC($F$2:$F$761,0.999),
        "Ekstrem Tinggi",
        "Normal"
    )
)</f>
        <v>Normal</v>
      </c>
    </row>
    <row r="623" spans="4:28" x14ac:dyDescent="0.25">
      <c r="D623" t="s">
        <v>42</v>
      </c>
      <c r="E623">
        <v>1.4</v>
      </c>
      <c r="F623">
        <v>60</v>
      </c>
      <c r="G623">
        <v>542</v>
      </c>
      <c r="H623">
        <v>450</v>
      </c>
      <c r="I623">
        <v>2</v>
      </c>
      <c r="J623" t="s">
        <v>40</v>
      </c>
      <c r="K623">
        <v>0</v>
      </c>
      <c r="L623" t="s">
        <v>36</v>
      </c>
      <c r="M623">
        <v>11</v>
      </c>
      <c r="N623">
        <v>5</v>
      </c>
      <c r="O623">
        <v>10</v>
      </c>
      <c r="P623">
        <v>7</v>
      </c>
      <c r="Q623">
        <v>1</v>
      </c>
      <c r="R623">
        <v>0</v>
      </c>
      <c r="AA623" t="str">
        <f>IF(E623 &lt; _xlfn.PERCENTILE.INC($E$2:$E$761,0),
    "Ekstrem Rendah",
    IF(E623 &gt; _xlfn.PERCENTILE.INC($E$2:$E$761,1),
        "Ekstrem Tinggi",
        "Normal"
    )
)</f>
        <v>Normal</v>
      </c>
      <c r="AB623" t="str">
        <f>IF(F623 &lt; _xlfn.PERCENTILE.INC($F$2:$F$761,0.001),
    "Ekstrem Rendah",
    IF(F623 &gt; _xlfn.PERCENTILE.INC($F$2:$F$761,0.999),
        "Ekstrem Tinggi",
        "Normal"
    )
)</f>
        <v>Normal</v>
      </c>
    </row>
    <row r="624" spans="4:28" x14ac:dyDescent="0.25">
      <c r="D624" t="s">
        <v>38</v>
      </c>
      <c r="E624">
        <v>0.4</v>
      </c>
      <c r="F624">
        <v>25</v>
      </c>
      <c r="G624">
        <v>242</v>
      </c>
      <c r="H624">
        <v>173</v>
      </c>
      <c r="I624">
        <v>1</v>
      </c>
      <c r="J624" t="s">
        <v>36</v>
      </c>
      <c r="K624">
        <v>0</v>
      </c>
      <c r="L624" t="s">
        <v>36</v>
      </c>
      <c r="M624">
        <v>4</v>
      </c>
      <c r="N624">
        <v>3</v>
      </c>
      <c r="O624">
        <v>11</v>
      </c>
      <c r="P624">
        <v>1</v>
      </c>
      <c r="Q624">
        <v>3</v>
      </c>
      <c r="R624">
        <v>1</v>
      </c>
      <c r="AA624" t="str">
        <f>IF(E624 &lt; _xlfn.PERCENTILE.INC($E$2:$E$761,0),
    "Ekstrem Rendah",
    IF(E624 &gt; _xlfn.PERCENTILE.INC($E$2:$E$761,1),
        "Ekstrem Tinggi",
        "Normal"
    )
)</f>
        <v>Normal</v>
      </c>
      <c r="AB624" t="str">
        <f>IF(F624 &lt; _xlfn.PERCENTILE.INC($F$2:$F$761,0.001),
    "Ekstrem Rendah",
    IF(F624 &gt; _xlfn.PERCENTILE.INC($F$2:$F$761,0.999),
        "Ekstrem Tinggi",
        "Normal"
    )
)</f>
        <v>Normal</v>
      </c>
    </row>
    <row r="625" spans="4:28" x14ac:dyDescent="0.25">
      <c r="D625" t="s">
        <v>48</v>
      </c>
      <c r="E625">
        <v>0.4</v>
      </c>
      <c r="F625">
        <v>45</v>
      </c>
      <c r="G625">
        <v>441</v>
      </c>
      <c r="H625">
        <v>358</v>
      </c>
      <c r="I625">
        <v>1</v>
      </c>
      <c r="J625" t="s">
        <v>35</v>
      </c>
      <c r="K625">
        <v>1</v>
      </c>
      <c r="L625" t="s">
        <v>36</v>
      </c>
      <c r="M625">
        <v>8</v>
      </c>
      <c r="N625">
        <v>2</v>
      </c>
      <c r="O625">
        <v>8</v>
      </c>
      <c r="P625">
        <v>4</v>
      </c>
      <c r="Q625">
        <v>0</v>
      </c>
      <c r="R625">
        <v>0</v>
      </c>
      <c r="AA625" t="str">
        <f>IF(E625 &lt; _xlfn.PERCENTILE.INC($E$2:$E$761,0),
    "Ekstrem Rendah",
    IF(E625 &gt; _xlfn.PERCENTILE.INC($E$2:$E$761,1),
        "Ekstrem Tinggi",
        "Normal"
    )
)</f>
        <v>Normal</v>
      </c>
      <c r="AB625" t="str">
        <f>IF(F625 &lt; _xlfn.PERCENTILE.INC($F$2:$F$761,0.001),
    "Ekstrem Rendah",
    IF(F625 &gt; _xlfn.PERCENTILE.INC($F$2:$F$761,0.999),
        "Ekstrem Tinggi",
        "Normal"
    )
)</f>
        <v>Normal</v>
      </c>
    </row>
    <row r="626" spans="4:28" x14ac:dyDescent="0.25">
      <c r="D626" t="s">
        <v>46</v>
      </c>
      <c r="E626">
        <v>0.5</v>
      </c>
      <c r="F626">
        <v>39</v>
      </c>
      <c r="G626">
        <v>395</v>
      </c>
      <c r="H626">
        <v>319</v>
      </c>
      <c r="I626">
        <v>0</v>
      </c>
      <c r="J626" t="s">
        <v>35</v>
      </c>
      <c r="K626">
        <v>0</v>
      </c>
      <c r="L626" t="s">
        <v>35</v>
      </c>
      <c r="M626">
        <v>3</v>
      </c>
      <c r="N626">
        <v>1</v>
      </c>
      <c r="O626">
        <v>13</v>
      </c>
      <c r="P626">
        <v>4</v>
      </c>
      <c r="Q626">
        <v>1</v>
      </c>
      <c r="R626">
        <v>0</v>
      </c>
      <c r="AA626" t="str">
        <f>IF(E626 &lt; _xlfn.PERCENTILE.INC($E$2:$E$761,0),
    "Ekstrem Rendah",
    IF(E626 &gt; _xlfn.PERCENTILE.INC($E$2:$E$761,1),
        "Ekstrem Tinggi",
        "Normal"
    )
)</f>
        <v>Normal</v>
      </c>
      <c r="AB626" t="str">
        <f>IF(F626 &lt; _xlfn.PERCENTILE.INC($F$2:$F$761,0.001),
    "Ekstrem Rendah",
    IF(F626 &gt; _xlfn.PERCENTILE.INC($F$2:$F$761,0.999),
        "Ekstrem Tinggi",
        "Normal"
    )
)</f>
        <v>Normal</v>
      </c>
    </row>
    <row r="627" spans="4:28" x14ac:dyDescent="0.25">
      <c r="D627" t="s">
        <v>49</v>
      </c>
      <c r="E627">
        <v>1.2</v>
      </c>
      <c r="F627">
        <v>56</v>
      </c>
      <c r="G627">
        <v>531</v>
      </c>
      <c r="H627">
        <v>426</v>
      </c>
      <c r="I627">
        <v>3</v>
      </c>
      <c r="J627" t="s">
        <v>40</v>
      </c>
      <c r="K627">
        <v>2</v>
      </c>
      <c r="L627" t="s">
        <v>40</v>
      </c>
      <c r="M627">
        <v>14</v>
      </c>
      <c r="N627">
        <v>7</v>
      </c>
      <c r="O627">
        <v>15</v>
      </c>
      <c r="P627">
        <v>6</v>
      </c>
      <c r="Q627">
        <v>3</v>
      </c>
      <c r="R627">
        <v>0</v>
      </c>
      <c r="AA627" t="str">
        <f>IF(E627 &lt; _xlfn.PERCENTILE.INC($E$2:$E$761,0),
    "Ekstrem Rendah",
    IF(E627 &gt; _xlfn.PERCENTILE.INC($E$2:$E$761,1),
        "Ekstrem Tinggi",
        "Normal"
    )
)</f>
        <v>Normal</v>
      </c>
      <c r="AB627" t="str">
        <f>IF(F627 &lt; _xlfn.PERCENTILE.INC($F$2:$F$761,0.001),
    "Ekstrem Rendah",
    IF(F627 &gt; _xlfn.PERCENTILE.INC($F$2:$F$761,0.999),
        "Ekstrem Tinggi",
        "Normal"
    )
)</f>
        <v>Normal</v>
      </c>
    </row>
    <row r="628" spans="4:28" x14ac:dyDescent="0.25">
      <c r="D628" t="s">
        <v>54</v>
      </c>
      <c r="E628">
        <v>1.6</v>
      </c>
      <c r="F628">
        <v>42</v>
      </c>
      <c r="G628">
        <v>399</v>
      </c>
      <c r="H628">
        <v>302</v>
      </c>
      <c r="I628">
        <v>1</v>
      </c>
      <c r="J628" t="s">
        <v>40</v>
      </c>
      <c r="K628">
        <v>1</v>
      </c>
      <c r="L628" t="s">
        <v>40</v>
      </c>
      <c r="M628">
        <v>14</v>
      </c>
      <c r="N628">
        <v>5</v>
      </c>
      <c r="O628">
        <v>13</v>
      </c>
      <c r="P628">
        <v>2</v>
      </c>
      <c r="Q628">
        <v>1</v>
      </c>
      <c r="R628">
        <v>0</v>
      </c>
      <c r="AA628" t="str">
        <f>IF(E628 &lt; _xlfn.PERCENTILE.INC($E$2:$E$761,0),
    "Ekstrem Rendah",
    IF(E628 &gt; _xlfn.PERCENTILE.INC($E$2:$E$761,1),
        "Ekstrem Tinggi",
        "Normal"
    )
)</f>
        <v>Normal</v>
      </c>
      <c r="AB628" t="str">
        <f>IF(F628 &lt; _xlfn.PERCENTILE.INC($F$2:$F$761,0.001),
    "Ekstrem Rendah",
    IF(F628 &gt; _xlfn.PERCENTILE.INC($F$2:$F$761,0.999),
        "Ekstrem Tinggi",
        "Normal"
    )
)</f>
        <v>Normal</v>
      </c>
    </row>
    <row r="629" spans="4:28" x14ac:dyDescent="0.25">
      <c r="D629" t="s">
        <v>44</v>
      </c>
      <c r="E629">
        <v>0.9</v>
      </c>
      <c r="F629">
        <v>42</v>
      </c>
      <c r="G629">
        <v>411</v>
      </c>
      <c r="H629">
        <v>286</v>
      </c>
      <c r="I629">
        <v>2</v>
      </c>
      <c r="J629" t="s">
        <v>40</v>
      </c>
      <c r="K629">
        <v>1</v>
      </c>
      <c r="L629" t="s">
        <v>40</v>
      </c>
      <c r="M629">
        <v>11</v>
      </c>
      <c r="N629">
        <v>6</v>
      </c>
      <c r="O629">
        <v>12</v>
      </c>
      <c r="P629">
        <v>2</v>
      </c>
      <c r="Q629">
        <v>1</v>
      </c>
      <c r="R629">
        <v>0</v>
      </c>
      <c r="AA629" t="str">
        <f>IF(E629 &lt; _xlfn.PERCENTILE.INC($E$2:$E$761,0),
    "Ekstrem Rendah",
    IF(E629 &gt; _xlfn.PERCENTILE.INC($E$2:$E$761,1),
        "Ekstrem Tinggi",
        "Normal"
    )
)</f>
        <v>Normal</v>
      </c>
      <c r="AB629" t="str">
        <f>IF(F629 &lt; _xlfn.PERCENTILE.INC($F$2:$F$761,0.001),
    "Ekstrem Rendah",
    IF(F629 &gt; _xlfn.PERCENTILE.INC($F$2:$F$761,0.999),
        "Ekstrem Tinggi",
        "Normal"
    )
)</f>
        <v>Normal</v>
      </c>
    </row>
    <row r="630" spans="4:28" x14ac:dyDescent="0.25">
      <c r="D630" t="s">
        <v>43</v>
      </c>
      <c r="E630">
        <v>1.5</v>
      </c>
      <c r="F630">
        <v>50</v>
      </c>
      <c r="G630">
        <v>489</v>
      </c>
      <c r="H630">
        <v>406</v>
      </c>
      <c r="I630">
        <v>1</v>
      </c>
      <c r="J630" t="s">
        <v>35</v>
      </c>
      <c r="K630">
        <v>0</v>
      </c>
      <c r="L630" t="s">
        <v>35</v>
      </c>
      <c r="M630">
        <v>16</v>
      </c>
      <c r="N630">
        <v>4</v>
      </c>
      <c r="O630">
        <v>13</v>
      </c>
      <c r="P630">
        <v>3</v>
      </c>
      <c r="Q630">
        <v>2</v>
      </c>
      <c r="R630">
        <v>0</v>
      </c>
      <c r="AA630" t="str">
        <f>IF(E630 &lt; _xlfn.PERCENTILE.INC($E$2:$E$761,0),
    "Ekstrem Rendah",
    IF(E630 &gt; _xlfn.PERCENTILE.INC($E$2:$E$761,1),
        "Ekstrem Tinggi",
        "Normal"
    )
)</f>
        <v>Normal</v>
      </c>
      <c r="AB630" t="str">
        <f>IF(F630 &lt; _xlfn.PERCENTILE.INC($F$2:$F$761,0.001),
    "Ekstrem Rendah",
    IF(F630 &gt; _xlfn.PERCENTILE.INC($F$2:$F$761,0.999),
        "Ekstrem Tinggi",
        "Normal"
    )
)</f>
        <v>Normal</v>
      </c>
    </row>
    <row r="631" spans="4:28" x14ac:dyDescent="0.25">
      <c r="D631" t="s">
        <v>33</v>
      </c>
      <c r="E631">
        <v>1.5</v>
      </c>
      <c r="F631">
        <v>45</v>
      </c>
      <c r="G631">
        <v>461</v>
      </c>
      <c r="H631">
        <v>367</v>
      </c>
      <c r="I631">
        <v>0</v>
      </c>
      <c r="J631" t="s">
        <v>35</v>
      </c>
      <c r="K631">
        <v>0</v>
      </c>
      <c r="L631" t="s">
        <v>35</v>
      </c>
      <c r="M631">
        <v>16</v>
      </c>
      <c r="N631">
        <v>6</v>
      </c>
      <c r="O631">
        <v>9</v>
      </c>
      <c r="P631">
        <v>5</v>
      </c>
      <c r="Q631">
        <v>2</v>
      </c>
      <c r="R631">
        <v>0</v>
      </c>
      <c r="AA631" t="str">
        <f>IF(E631 &lt; _xlfn.PERCENTILE.INC($E$2:$E$761,0),
    "Ekstrem Rendah",
    IF(E631 &gt; _xlfn.PERCENTILE.INC($E$2:$E$761,1),
        "Ekstrem Tinggi",
        "Normal"
    )
)</f>
        <v>Normal</v>
      </c>
      <c r="AB631" t="str">
        <f>IF(F631 &lt; _xlfn.PERCENTILE.INC($F$2:$F$761,0.001),
    "Ekstrem Rendah",
    IF(F631 &gt; _xlfn.PERCENTILE.INC($F$2:$F$761,0.999),
        "Ekstrem Tinggi",
        "Normal"
    )
)</f>
        <v>Normal</v>
      </c>
    </row>
    <row r="632" spans="4:28" x14ac:dyDescent="0.25">
      <c r="D632" t="s">
        <v>39</v>
      </c>
      <c r="E632">
        <v>2.5</v>
      </c>
      <c r="F632">
        <v>48</v>
      </c>
      <c r="G632">
        <v>448</v>
      </c>
      <c r="H632">
        <v>360</v>
      </c>
      <c r="I632">
        <v>2</v>
      </c>
      <c r="J632" t="s">
        <v>36</v>
      </c>
      <c r="K632">
        <v>1</v>
      </c>
      <c r="L632" t="s">
        <v>35</v>
      </c>
      <c r="M632">
        <v>17</v>
      </c>
      <c r="N632">
        <v>3</v>
      </c>
      <c r="O632">
        <v>6</v>
      </c>
      <c r="P632">
        <v>8</v>
      </c>
      <c r="Q632">
        <v>0</v>
      </c>
      <c r="R632">
        <v>0</v>
      </c>
      <c r="AA632" t="str">
        <f>IF(E632 &lt; _xlfn.PERCENTILE.INC($E$2:$E$761,0),
    "Ekstrem Rendah",
    IF(E632 &gt; _xlfn.PERCENTILE.INC($E$2:$E$761,1),
        "Ekstrem Tinggi",
        "Normal"
    )
)</f>
        <v>Normal</v>
      </c>
      <c r="AB632" t="str">
        <f>IF(F632 &lt; _xlfn.PERCENTILE.INC($F$2:$F$761,0.001),
    "Ekstrem Rendah",
    IF(F632 &gt; _xlfn.PERCENTILE.INC($F$2:$F$761,0.999),
        "Ekstrem Tinggi",
        "Normal"
    )
)</f>
        <v>Normal</v>
      </c>
    </row>
    <row r="633" spans="4:28" x14ac:dyDescent="0.25">
      <c r="D633" t="s">
        <v>54</v>
      </c>
      <c r="E633">
        <v>1.5</v>
      </c>
      <c r="F633">
        <v>52</v>
      </c>
      <c r="G633">
        <v>460</v>
      </c>
      <c r="H633">
        <v>379</v>
      </c>
      <c r="I633">
        <v>4</v>
      </c>
      <c r="J633" t="s">
        <v>40</v>
      </c>
      <c r="K633">
        <v>3</v>
      </c>
      <c r="L633" t="s">
        <v>40</v>
      </c>
      <c r="M633">
        <v>14</v>
      </c>
      <c r="N633">
        <v>6</v>
      </c>
      <c r="O633">
        <v>10</v>
      </c>
      <c r="P633">
        <v>6</v>
      </c>
      <c r="Q633">
        <v>0</v>
      </c>
      <c r="R633">
        <v>0</v>
      </c>
      <c r="AA633" t="str">
        <f>IF(E633 &lt; _xlfn.PERCENTILE.INC($E$2:$E$761,0),
    "Ekstrem Rendah",
    IF(E633 &gt; _xlfn.PERCENTILE.INC($E$2:$E$761,1),
        "Ekstrem Tinggi",
        "Normal"
    )
)</f>
        <v>Normal</v>
      </c>
      <c r="AB633" t="str">
        <f>IF(F633 &lt; _xlfn.PERCENTILE.INC($F$2:$F$761,0.001),
    "Ekstrem Rendah",
    IF(F633 &gt; _xlfn.PERCENTILE.INC($F$2:$F$761,0.999),
        "Ekstrem Tinggi",
        "Normal"
    )
)</f>
        <v>Normal</v>
      </c>
    </row>
    <row r="634" spans="4:28" x14ac:dyDescent="0.25">
      <c r="D634" t="s">
        <v>33</v>
      </c>
      <c r="E634">
        <v>0.4</v>
      </c>
      <c r="F634">
        <v>62</v>
      </c>
      <c r="G634">
        <v>575</v>
      </c>
      <c r="H634">
        <v>479</v>
      </c>
      <c r="I634">
        <v>2</v>
      </c>
      <c r="J634" t="s">
        <v>36</v>
      </c>
      <c r="K634">
        <v>0</v>
      </c>
      <c r="L634" t="s">
        <v>35</v>
      </c>
      <c r="M634">
        <v>9</v>
      </c>
      <c r="N634">
        <v>3</v>
      </c>
      <c r="O634">
        <v>9</v>
      </c>
      <c r="P634">
        <v>9</v>
      </c>
      <c r="Q634">
        <v>1</v>
      </c>
      <c r="R634">
        <v>0</v>
      </c>
      <c r="AA634" t="str">
        <f>IF(E634 &lt; _xlfn.PERCENTILE.INC($E$2:$E$761,0),
    "Ekstrem Rendah",
    IF(E634 &gt; _xlfn.PERCENTILE.INC($E$2:$E$761,1),
        "Ekstrem Tinggi",
        "Normal"
    )
)</f>
        <v>Normal</v>
      </c>
      <c r="AB634" t="str">
        <f>IF(F634 &lt; _xlfn.PERCENTILE.INC($F$2:$F$761,0.001),
    "Ekstrem Rendah",
    IF(F634 &gt; _xlfn.PERCENTILE.INC($F$2:$F$761,0.999),
        "Ekstrem Tinggi",
        "Normal"
    )
)</f>
        <v>Normal</v>
      </c>
    </row>
    <row r="635" spans="4:28" x14ac:dyDescent="0.25">
      <c r="D635" t="s">
        <v>51</v>
      </c>
      <c r="E635">
        <v>1.1000000000000001</v>
      </c>
      <c r="F635">
        <v>32</v>
      </c>
      <c r="G635">
        <v>334</v>
      </c>
      <c r="H635">
        <v>257</v>
      </c>
      <c r="I635">
        <v>1</v>
      </c>
      <c r="J635" t="s">
        <v>40</v>
      </c>
      <c r="K635">
        <v>1</v>
      </c>
      <c r="L635" t="s">
        <v>40</v>
      </c>
      <c r="M635">
        <v>5</v>
      </c>
      <c r="N635">
        <v>2</v>
      </c>
      <c r="O635">
        <v>15</v>
      </c>
      <c r="P635">
        <v>0</v>
      </c>
      <c r="Q635">
        <v>3</v>
      </c>
      <c r="R635">
        <v>0</v>
      </c>
      <c r="AA635" t="str">
        <f>IF(E635 &lt; _xlfn.PERCENTILE.INC($E$2:$E$761,0),
    "Ekstrem Rendah",
    IF(E635 &gt; _xlfn.PERCENTILE.INC($E$2:$E$761,1),
        "Ekstrem Tinggi",
        "Normal"
    )
)</f>
        <v>Normal</v>
      </c>
      <c r="AB635" t="str">
        <f>IF(F635 &lt; _xlfn.PERCENTILE.INC($F$2:$F$761,0.001),
    "Ekstrem Rendah",
    IF(F635 &gt; _xlfn.PERCENTILE.INC($F$2:$F$761,0.999),
        "Ekstrem Tinggi",
        "Normal"
    )
)</f>
        <v>Normal</v>
      </c>
    </row>
    <row r="636" spans="4:28" x14ac:dyDescent="0.25">
      <c r="D636" t="s">
        <v>43</v>
      </c>
      <c r="E636">
        <v>2</v>
      </c>
      <c r="F636">
        <v>54</v>
      </c>
      <c r="G636">
        <v>490</v>
      </c>
      <c r="H636">
        <v>381</v>
      </c>
      <c r="I636">
        <v>1</v>
      </c>
      <c r="J636" t="s">
        <v>40</v>
      </c>
      <c r="K636">
        <v>1</v>
      </c>
      <c r="L636" t="s">
        <v>40</v>
      </c>
      <c r="M636">
        <v>13</v>
      </c>
      <c r="N636">
        <v>5</v>
      </c>
      <c r="O636">
        <v>9</v>
      </c>
      <c r="P636">
        <v>7</v>
      </c>
      <c r="Q636">
        <v>3</v>
      </c>
      <c r="R636">
        <v>0</v>
      </c>
      <c r="AA636" t="str">
        <f>IF(E636 &lt; _xlfn.PERCENTILE.INC($E$2:$E$761,0),
    "Ekstrem Rendah",
    IF(E636 &gt; _xlfn.PERCENTILE.INC($E$2:$E$761,1),
        "Ekstrem Tinggi",
        "Normal"
    )
)</f>
        <v>Normal</v>
      </c>
      <c r="AB636" t="str">
        <f>IF(F636 &lt; _xlfn.PERCENTILE.INC($F$2:$F$761,0.001),
    "Ekstrem Rendah",
    IF(F636 &gt; _xlfn.PERCENTILE.INC($F$2:$F$761,0.999),
        "Ekstrem Tinggi",
        "Normal"
    )
)</f>
        <v>Normal</v>
      </c>
    </row>
    <row r="637" spans="4:28" x14ac:dyDescent="0.25">
      <c r="D637" t="s">
        <v>55</v>
      </c>
      <c r="E637">
        <v>1.3</v>
      </c>
      <c r="F637">
        <v>38</v>
      </c>
      <c r="G637">
        <v>363</v>
      </c>
      <c r="H637">
        <v>267</v>
      </c>
      <c r="I637">
        <v>2</v>
      </c>
      <c r="J637" t="s">
        <v>40</v>
      </c>
      <c r="K637">
        <v>1</v>
      </c>
      <c r="L637" t="s">
        <v>40</v>
      </c>
      <c r="M637">
        <v>10</v>
      </c>
      <c r="N637">
        <v>5</v>
      </c>
      <c r="O637">
        <v>7</v>
      </c>
      <c r="P637">
        <v>7</v>
      </c>
      <c r="Q637">
        <v>3</v>
      </c>
      <c r="R637">
        <v>0</v>
      </c>
      <c r="AA637" t="str">
        <f>IF(E637 &lt; _xlfn.PERCENTILE.INC($E$2:$E$761,0),
    "Ekstrem Rendah",
    IF(E637 &gt; _xlfn.PERCENTILE.INC($E$2:$E$761,1),
        "Ekstrem Tinggi",
        "Normal"
    )
)</f>
        <v>Normal</v>
      </c>
      <c r="AB637" t="str">
        <f>IF(F637 &lt; _xlfn.PERCENTILE.INC($F$2:$F$761,0.001),
    "Ekstrem Rendah",
    IF(F637 &gt; _xlfn.PERCENTILE.INC($F$2:$F$761,0.999),
        "Ekstrem Tinggi",
        "Normal"
    )
)</f>
        <v>Normal</v>
      </c>
    </row>
    <row r="638" spans="4:28" x14ac:dyDescent="0.25">
      <c r="D638" t="s">
        <v>60</v>
      </c>
      <c r="E638">
        <v>1.7</v>
      </c>
      <c r="F638">
        <v>58</v>
      </c>
      <c r="G638">
        <v>549</v>
      </c>
      <c r="H638">
        <v>473</v>
      </c>
      <c r="I638">
        <v>4</v>
      </c>
      <c r="J638" t="s">
        <v>40</v>
      </c>
      <c r="K638">
        <v>2</v>
      </c>
      <c r="L638" t="s">
        <v>40</v>
      </c>
      <c r="M638">
        <v>10</v>
      </c>
      <c r="N638">
        <v>6</v>
      </c>
      <c r="O638">
        <v>14</v>
      </c>
      <c r="P638">
        <v>4</v>
      </c>
      <c r="Q638">
        <v>1</v>
      </c>
      <c r="R638">
        <v>0</v>
      </c>
      <c r="AA638" t="str">
        <f>IF(E638 &lt; _xlfn.PERCENTILE.INC($E$2:$E$761,0),
    "Ekstrem Rendah",
    IF(E638 &gt; _xlfn.PERCENTILE.INC($E$2:$E$761,1),
        "Ekstrem Tinggi",
        "Normal"
    )
)</f>
        <v>Normal</v>
      </c>
      <c r="AB638" t="str">
        <f>IF(F638 &lt; _xlfn.PERCENTILE.INC($F$2:$F$761,0.001),
    "Ekstrem Rendah",
    IF(F638 &gt; _xlfn.PERCENTILE.INC($F$2:$F$761,0.999),
        "Ekstrem Tinggi",
        "Normal"
    )
)</f>
        <v>Normal</v>
      </c>
    </row>
    <row r="639" spans="4:28" x14ac:dyDescent="0.25">
      <c r="D639" t="s">
        <v>45</v>
      </c>
      <c r="E639">
        <v>3.9</v>
      </c>
      <c r="F639">
        <v>50</v>
      </c>
      <c r="G639">
        <v>467</v>
      </c>
      <c r="H639">
        <v>374</v>
      </c>
      <c r="I639">
        <v>4</v>
      </c>
      <c r="J639" t="s">
        <v>40</v>
      </c>
      <c r="K639">
        <v>1</v>
      </c>
      <c r="L639" t="s">
        <v>40</v>
      </c>
      <c r="M639">
        <v>18</v>
      </c>
      <c r="N639">
        <v>12</v>
      </c>
      <c r="O639">
        <v>12</v>
      </c>
      <c r="P639">
        <v>6</v>
      </c>
      <c r="Q639">
        <v>0</v>
      </c>
      <c r="R639">
        <v>0</v>
      </c>
      <c r="AA639" t="str">
        <f>IF(E639 &lt; _xlfn.PERCENTILE.INC($E$2:$E$761,0),
    "Ekstrem Rendah",
    IF(E639 &gt; _xlfn.PERCENTILE.INC($E$2:$E$761,1),
        "Ekstrem Tinggi",
        "Normal"
    )
)</f>
        <v>Normal</v>
      </c>
      <c r="AB639" t="str">
        <f>IF(F639 &lt; _xlfn.PERCENTILE.INC($F$2:$F$761,0.001),
    "Ekstrem Rendah",
    IF(F639 &gt; _xlfn.PERCENTILE.INC($F$2:$F$761,0.999),
        "Ekstrem Tinggi",
        "Normal"
    )
)</f>
        <v>Normal</v>
      </c>
    </row>
    <row r="640" spans="4:28" x14ac:dyDescent="0.25">
      <c r="D640" t="s">
        <v>57</v>
      </c>
      <c r="E640">
        <v>2.2999999999999998</v>
      </c>
      <c r="F640">
        <v>48</v>
      </c>
      <c r="G640">
        <v>475</v>
      </c>
      <c r="H640">
        <v>409</v>
      </c>
      <c r="I640">
        <v>1</v>
      </c>
      <c r="J640" t="s">
        <v>35</v>
      </c>
      <c r="K640">
        <v>1</v>
      </c>
      <c r="L640" t="s">
        <v>40</v>
      </c>
      <c r="M640">
        <v>15</v>
      </c>
      <c r="N640">
        <v>7</v>
      </c>
      <c r="O640">
        <v>16</v>
      </c>
      <c r="P640">
        <v>3</v>
      </c>
      <c r="Q640">
        <v>3</v>
      </c>
      <c r="R640">
        <v>0</v>
      </c>
      <c r="AA640" t="str">
        <f>IF(E640 &lt; _xlfn.PERCENTILE.INC($E$2:$E$761,0),
    "Ekstrem Rendah",
    IF(E640 &gt; _xlfn.PERCENTILE.INC($E$2:$E$761,1),
        "Ekstrem Tinggi",
        "Normal"
    )
)</f>
        <v>Normal</v>
      </c>
      <c r="AB640" t="str">
        <f>IF(F640 &lt; _xlfn.PERCENTILE.INC($F$2:$F$761,0.001),
    "Ekstrem Rendah",
    IF(F640 &gt; _xlfn.PERCENTILE.INC($F$2:$F$761,0.999),
        "Ekstrem Tinggi",
        "Normal"
    )
)</f>
        <v>Normal</v>
      </c>
    </row>
    <row r="641" spans="4:28" x14ac:dyDescent="0.25">
      <c r="D641" t="s">
        <v>48</v>
      </c>
      <c r="E641">
        <v>1.7</v>
      </c>
      <c r="F641">
        <v>43</v>
      </c>
      <c r="G641">
        <v>386</v>
      </c>
      <c r="H641">
        <v>279</v>
      </c>
      <c r="I641">
        <v>3</v>
      </c>
      <c r="J641" t="s">
        <v>35</v>
      </c>
      <c r="K641">
        <v>1</v>
      </c>
      <c r="L641" t="s">
        <v>35</v>
      </c>
      <c r="M641">
        <v>17</v>
      </c>
      <c r="N641">
        <v>5</v>
      </c>
      <c r="O641">
        <v>13</v>
      </c>
      <c r="P641">
        <v>6</v>
      </c>
      <c r="Q641">
        <v>4</v>
      </c>
      <c r="R641">
        <v>0</v>
      </c>
      <c r="AA641" t="str">
        <f>IF(E641 &lt; _xlfn.PERCENTILE.INC($E$2:$E$761,0),
    "Ekstrem Rendah",
    IF(E641 &gt; _xlfn.PERCENTILE.INC($E$2:$E$761,1),
        "Ekstrem Tinggi",
        "Normal"
    )
)</f>
        <v>Normal</v>
      </c>
      <c r="AB641" t="str">
        <f>IF(F641 &lt; _xlfn.PERCENTILE.INC($F$2:$F$761,0.001),
    "Ekstrem Rendah",
    IF(F641 &gt; _xlfn.PERCENTILE.INC($F$2:$F$761,0.999),
        "Ekstrem Tinggi",
        "Normal"
    )
)</f>
        <v>Normal</v>
      </c>
    </row>
    <row r="642" spans="4:28" x14ac:dyDescent="0.25">
      <c r="D642" t="s">
        <v>39</v>
      </c>
      <c r="E642">
        <v>0.7</v>
      </c>
      <c r="F642">
        <v>34</v>
      </c>
      <c r="G642">
        <v>356</v>
      </c>
      <c r="H642">
        <v>282</v>
      </c>
      <c r="I642">
        <v>2</v>
      </c>
      <c r="J642" t="s">
        <v>40</v>
      </c>
      <c r="K642">
        <v>2</v>
      </c>
      <c r="L642" t="s">
        <v>40</v>
      </c>
      <c r="M642">
        <v>8</v>
      </c>
      <c r="N642">
        <v>4</v>
      </c>
      <c r="O642">
        <v>10</v>
      </c>
      <c r="P642">
        <v>5</v>
      </c>
      <c r="Q642">
        <v>0</v>
      </c>
      <c r="R642">
        <v>0</v>
      </c>
      <c r="AA642" t="str">
        <f>IF(E642 &lt; _xlfn.PERCENTILE.INC($E$2:$E$761,0),
    "Ekstrem Rendah",
    IF(E642 &gt; _xlfn.PERCENTILE.INC($E$2:$E$761,1),
        "Ekstrem Tinggi",
        "Normal"
    )
)</f>
        <v>Normal</v>
      </c>
      <c r="AB642" t="str">
        <f>IF(F642 &lt; _xlfn.PERCENTILE.INC($F$2:$F$761,0.001),
    "Ekstrem Rendah",
    IF(F642 &gt; _xlfn.PERCENTILE.INC($F$2:$F$761,0.999),
        "Ekstrem Tinggi",
        "Normal"
    )
)</f>
        <v>Normal</v>
      </c>
    </row>
    <row r="643" spans="4:28" x14ac:dyDescent="0.25">
      <c r="D643" t="s">
        <v>49</v>
      </c>
      <c r="E643">
        <v>1.5</v>
      </c>
      <c r="F643">
        <v>56</v>
      </c>
      <c r="G643">
        <v>515</v>
      </c>
      <c r="H643">
        <v>402</v>
      </c>
      <c r="I643">
        <v>1</v>
      </c>
      <c r="J643" t="s">
        <v>35</v>
      </c>
      <c r="K643">
        <v>0</v>
      </c>
      <c r="L643" t="s">
        <v>35</v>
      </c>
      <c r="M643">
        <v>19</v>
      </c>
      <c r="N643">
        <v>5</v>
      </c>
      <c r="O643">
        <v>14</v>
      </c>
      <c r="P643">
        <v>9</v>
      </c>
      <c r="Q643">
        <v>1</v>
      </c>
      <c r="R643">
        <v>0</v>
      </c>
      <c r="AA643" t="str">
        <f>IF(E643 &lt; _xlfn.PERCENTILE.INC($E$2:$E$761,0),
    "Ekstrem Rendah",
    IF(E643 &gt; _xlfn.PERCENTILE.INC($E$2:$E$761,1),
        "Ekstrem Tinggi",
        "Normal"
    )
)</f>
        <v>Normal</v>
      </c>
      <c r="AB643" t="str">
        <f>IF(F643 &lt; _xlfn.PERCENTILE.INC($F$2:$F$761,0.001),
    "Ekstrem Rendah",
    IF(F643 &gt; _xlfn.PERCENTILE.INC($F$2:$F$761,0.999),
        "Ekstrem Tinggi",
        "Normal"
    )
)</f>
        <v>Normal</v>
      </c>
    </row>
    <row r="644" spans="4:28" x14ac:dyDescent="0.25">
      <c r="D644" t="s">
        <v>52</v>
      </c>
      <c r="E644">
        <v>0.4</v>
      </c>
      <c r="F644">
        <v>64</v>
      </c>
      <c r="G644">
        <v>509</v>
      </c>
      <c r="H644">
        <v>424</v>
      </c>
      <c r="I644">
        <v>1</v>
      </c>
      <c r="J644" t="s">
        <v>35</v>
      </c>
      <c r="K644">
        <v>0</v>
      </c>
      <c r="L644" t="s">
        <v>35</v>
      </c>
      <c r="M644">
        <v>6</v>
      </c>
      <c r="N644">
        <v>2</v>
      </c>
      <c r="O644">
        <v>10</v>
      </c>
      <c r="P644">
        <v>8</v>
      </c>
      <c r="Q644">
        <v>1</v>
      </c>
      <c r="R644">
        <v>0</v>
      </c>
      <c r="AA644" t="str">
        <f>IF(E644 &lt; _xlfn.PERCENTILE.INC($E$2:$E$761,0),
    "Ekstrem Rendah",
    IF(E644 &gt; _xlfn.PERCENTILE.INC($E$2:$E$761,1),
        "Ekstrem Tinggi",
        "Normal"
    )
)</f>
        <v>Normal</v>
      </c>
      <c r="AB644" t="str">
        <f>IF(F644 &lt; _xlfn.PERCENTILE.INC($F$2:$F$761,0.001),
    "Ekstrem Rendah",
    IF(F644 &gt; _xlfn.PERCENTILE.INC($F$2:$F$761,0.999),
        "Ekstrem Tinggi",
        "Normal"
    )
)</f>
        <v>Normal</v>
      </c>
    </row>
    <row r="645" spans="4:28" x14ac:dyDescent="0.25">
      <c r="D645" t="s">
        <v>34</v>
      </c>
      <c r="E645">
        <v>1.7</v>
      </c>
      <c r="F645">
        <v>40</v>
      </c>
      <c r="G645">
        <v>410</v>
      </c>
      <c r="H645">
        <v>343</v>
      </c>
      <c r="I645">
        <v>2</v>
      </c>
      <c r="J645" t="s">
        <v>40</v>
      </c>
      <c r="K645">
        <v>1</v>
      </c>
      <c r="L645" t="s">
        <v>36</v>
      </c>
      <c r="M645">
        <v>11</v>
      </c>
      <c r="N645">
        <v>5</v>
      </c>
      <c r="O645">
        <v>15</v>
      </c>
      <c r="P645">
        <v>5</v>
      </c>
      <c r="Q645">
        <v>3</v>
      </c>
      <c r="R645">
        <v>0</v>
      </c>
      <c r="AA645" t="str">
        <f>IF(E645 &lt; _xlfn.PERCENTILE.INC($E$2:$E$761,0),
    "Ekstrem Rendah",
    IF(E645 &gt; _xlfn.PERCENTILE.INC($E$2:$E$761,1),
        "Ekstrem Tinggi",
        "Normal"
    )
)</f>
        <v>Normal</v>
      </c>
      <c r="AB645" t="str">
        <f>IF(F645 &lt; _xlfn.PERCENTILE.INC($F$2:$F$761,0.001),
    "Ekstrem Rendah",
    IF(F645 &gt; _xlfn.PERCENTILE.INC($F$2:$F$761,0.999),
        "Ekstrem Tinggi",
        "Normal"
    )
)</f>
        <v>Normal</v>
      </c>
    </row>
    <row r="646" spans="4:28" x14ac:dyDescent="0.25">
      <c r="D646" t="s">
        <v>47</v>
      </c>
      <c r="E646">
        <v>0.7</v>
      </c>
      <c r="F646">
        <v>40</v>
      </c>
      <c r="G646">
        <v>441</v>
      </c>
      <c r="H646">
        <v>370</v>
      </c>
      <c r="I646">
        <v>0</v>
      </c>
      <c r="J646" t="s">
        <v>35</v>
      </c>
      <c r="K646">
        <v>0</v>
      </c>
      <c r="L646" t="s">
        <v>35</v>
      </c>
      <c r="M646">
        <v>7</v>
      </c>
      <c r="N646">
        <v>2</v>
      </c>
      <c r="O646">
        <v>9</v>
      </c>
      <c r="P646">
        <v>2</v>
      </c>
      <c r="Q646">
        <v>2</v>
      </c>
      <c r="R646">
        <v>0</v>
      </c>
      <c r="AA646" t="str">
        <f>IF(E646 &lt; _xlfn.PERCENTILE.INC($E$2:$E$761,0),
    "Ekstrem Rendah",
    IF(E646 &gt; _xlfn.PERCENTILE.INC($E$2:$E$761,1),
        "Ekstrem Tinggi",
        "Normal"
    )
)</f>
        <v>Normal</v>
      </c>
      <c r="AB646" t="str">
        <f>IF(F646 &lt; _xlfn.PERCENTILE.INC($F$2:$F$761,0.001),
    "Ekstrem Rendah",
    IF(F646 &gt; _xlfn.PERCENTILE.INC($F$2:$F$761,0.999),
        "Ekstrem Tinggi",
        "Normal"
    )
)</f>
        <v>Normal</v>
      </c>
    </row>
    <row r="647" spans="4:28" x14ac:dyDescent="0.25">
      <c r="D647" t="s">
        <v>44</v>
      </c>
      <c r="E647">
        <v>1.5</v>
      </c>
      <c r="F647">
        <v>48</v>
      </c>
      <c r="G647">
        <v>474</v>
      </c>
      <c r="H647">
        <v>378</v>
      </c>
      <c r="I647">
        <v>1</v>
      </c>
      <c r="J647" t="s">
        <v>36</v>
      </c>
      <c r="K647">
        <v>0</v>
      </c>
      <c r="L647" t="s">
        <v>35</v>
      </c>
      <c r="M647">
        <v>14</v>
      </c>
      <c r="N647">
        <v>4</v>
      </c>
      <c r="O647">
        <v>6</v>
      </c>
      <c r="P647">
        <v>5</v>
      </c>
      <c r="Q647">
        <v>1</v>
      </c>
      <c r="R647">
        <v>0</v>
      </c>
      <c r="AA647" t="str">
        <f>IF(E647 &lt; _xlfn.PERCENTILE.INC($E$2:$E$761,0),
    "Ekstrem Rendah",
    IF(E647 &gt; _xlfn.PERCENTILE.INC($E$2:$E$761,1),
        "Ekstrem Tinggi",
        "Normal"
    )
)</f>
        <v>Normal</v>
      </c>
      <c r="AB647" t="str">
        <f>IF(F647 &lt; _xlfn.PERCENTILE.INC($F$2:$F$761,0.001),
    "Ekstrem Rendah",
    IF(F647 &gt; _xlfn.PERCENTILE.INC($F$2:$F$761,0.999),
        "Ekstrem Tinggi",
        "Normal"
    )
)</f>
        <v>Normal</v>
      </c>
    </row>
    <row r="648" spans="4:28" x14ac:dyDescent="0.25">
      <c r="D648" t="s">
        <v>38</v>
      </c>
      <c r="E648">
        <v>1.4</v>
      </c>
      <c r="F648">
        <v>55</v>
      </c>
      <c r="G648">
        <v>486</v>
      </c>
      <c r="H648">
        <v>404</v>
      </c>
      <c r="I648">
        <v>2</v>
      </c>
      <c r="J648" t="s">
        <v>35</v>
      </c>
      <c r="K648">
        <v>2</v>
      </c>
      <c r="L648" t="s">
        <v>36</v>
      </c>
      <c r="M648">
        <v>12</v>
      </c>
      <c r="N648">
        <v>3</v>
      </c>
      <c r="O648">
        <v>16</v>
      </c>
      <c r="P648">
        <v>6</v>
      </c>
      <c r="Q648">
        <v>4</v>
      </c>
      <c r="R648">
        <v>0</v>
      </c>
      <c r="AA648" t="str">
        <f>IF(E648 &lt; _xlfn.PERCENTILE.INC($E$2:$E$761,0),
    "Ekstrem Rendah",
    IF(E648 &gt; _xlfn.PERCENTILE.INC($E$2:$E$761,1),
        "Ekstrem Tinggi",
        "Normal"
    )
)</f>
        <v>Normal</v>
      </c>
      <c r="AB648" t="str">
        <f>IF(F648 &lt; _xlfn.PERCENTILE.INC($F$2:$F$761,0.001),
    "Ekstrem Rendah",
    IF(F648 &gt; _xlfn.PERCENTILE.INC($F$2:$F$761,0.999),
        "Ekstrem Tinggi",
        "Normal"
    )
)</f>
        <v>Normal</v>
      </c>
    </row>
    <row r="649" spans="4:28" x14ac:dyDescent="0.25">
      <c r="D649" t="s">
        <v>42</v>
      </c>
      <c r="E649">
        <v>1</v>
      </c>
      <c r="F649">
        <v>64</v>
      </c>
      <c r="G649">
        <v>544</v>
      </c>
      <c r="H649">
        <v>455</v>
      </c>
      <c r="I649">
        <v>0</v>
      </c>
      <c r="J649" t="s">
        <v>36</v>
      </c>
      <c r="K649">
        <v>0</v>
      </c>
      <c r="L649" t="s">
        <v>36</v>
      </c>
      <c r="M649">
        <v>13</v>
      </c>
      <c r="N649">
        <v>1</v>
      </c>
      <c r="O649">
        <v>17</v>
      </c>
      <c r="P649">
        <v>11</v>
      </c>
      <c r="Q649">
        <v>1</v>
      </c>
      <c r="R649">
        <v>0</v>
      </c>
      <c r="AA649" t="str">
        <f>IF(E649 &lt; _xlfn.PERCENTILE.INC($E$2:$E$761,0),
    "Ekstrem Rendah",
    IF(E649 &gt; _xlfn.PERCENTILE.INC($E$2:$E$761,1),
        "Ekstrem Tinggi",
        "Normal"
    )
)</f>
        <v>Normal</v>
      </c>
      <c r="AB649" t="str">
        <f>IF(F649 &lt; _xlfn.PERCENTILE.INC($F$2:$F$761,0.001),
    "Ekstrem Rendah",
    IF(F649 &gt; _xlfn.PERCENTILE.INC($F$2:$F$761,0.999),
        "Ekstrem Tinggi",
        "Normal"
    )
)</f>
        <v>Normal</v>
      </c>
    </row>
    <row r="650" spans="4:28" x14ac:dyDescent="0.25">
      <c r="D650" t="s">
        <v>58</v>
      </c>
      <c r="E650">
        <v>2.1</v>
      </c>
      <c r="F650">
        <v>45</v>
      </c>
      <c r="G650">
        <v>460</v>
      </c>
      <c r="H650">
        <v>392</v>
      </c>
      <c r="I650">
        <v>1</v>
      </c>
      <c r="J650" t="s">
        <v>40</v>
      </c>
      <c r="K650">
        <v>1</v>
      </c>
      <c r="L650" t="s">
        <v>40</v>
      </c>
      <c r="M650">
        <v>12</v>
      </c>
      <c r="N650">
        <v>5</v>
      </c>
      <c r="O650">
        <v>15</v>
      </c>
      <c r="P650">
        <v>3</v>
      </c>
      <c r="Q650">
        <v>0</v>
      </c>
      <c r="R650">
        <v>0</v>
      </c>
      <c r="AA650" t="str">
        <f>IF(E650 &lt; _xlfn.PERCENTILE.INC($E$2:$E$761,0),
    "Ekstrem Rendah",
    IF(E650 &gt; _xlfn.PERCENTILE.INC($E$2:$E$761,1),
        "Ekstrem Tinggi",
        "Normal"
    )
)</f>
        <v>Normal</v>
      </c>
      <c r="AB650" t="str">
        <f>IF(F650 &lt; _xlfn.PERCENTILE.INC($F$2:$F$761,0.001),
    "Ekstrem Rendah",
    IF(F650 &gt; _xlfn.PERCENTILE.INC($F$2:$F$761,0.999),
        "Ekstrem Tinggi",
        "Normal"
    )
)</f>
        <v>Normal</v>
      </c>
    </row>
    <row r="651" spans="4:28" x14ac:dyDescent="0.25">
      <c r="D651" t="s">
        <v>46</v>
      </c>
      <c r="E651">
        <v>0.2</v>
      </c>
      <c r="F651">
        <v>39</v>
      </c>
      <c r="G651">
        <v>402</v>
      </c>
      <c r="H651">
        <v>327</v>
      </c>
      <c r="I651">
        <v>0</v>
      </c>
      <c r="J651" t="s">
        <v>35</v>
      </c>
      <c r="K651">
        <v>0</v>
      </c>
      <c r="L651" t="s">
        <v>35</v>
      </c>
      <c r="M651">
        <v>3</v>
      </c>
      <c r="N651">
        <v>0</v>
      </c>
      <c r="O651">
        <v>11</v>
      </c>
      <c r="P651">
        <v>2</v>
      </c>
      <c r="Q651">
        <v>1</v>
      </c>
      <c r="R651">
        <v>0</v>
      </c>
      <c r="AA651" t="str">
        <f>IF(E651 &lt; _xlfn.PERCENTILE.INC($E$2:$E$761,0),
    "Ekstrem Rendah",
    IF(E651 &gt; _xlfn.PERCENTILE.INC($E$2:$E$761,1),
        "Ekstrem Tinggi",
        "Normal"
    )
)</f>
        <v>Normal</v>
      </c>
      <c r="AB651" t="str">
        <f>IF(F651 &lt; _xlfn.PERCENTILE.INC($F$2:$F$761,0.001),
    "Ekstrem Rendah",
    IF(F651 &gt; _xlfn.PERCENTILE.INC($F$2:$F$761,0.999),
        "Ekstrem Tinggi",
        "Normal"
    )
)</f>
        <v>Normal</v>
      </c>
    </row>
    <row r="652" spans="4:28" x14ac:dyDescent="0.25">
      <c r="D652" t="s">
        <v>59</v>
      </c>
      <c r="E652">
        <v>0.4</v>
      </c>
      <c r="F652">
        <v>42</v>
      </c>
      <c r="G652">
        <v>504</v>
      </c>
      <c r="H652">
        <v>411</v>
      </c>
      <c r="I652">
        <v>0</v>
      </c>
      <c r="J652" t="s">
        <v>35</v>
      </c>
      <c r="K652">
        <v>0</v>
      </c>
      <c r="L652" t="s">
        <v>35</v>
      </c>
      <c r="M652">
        <v>10</v>
      </c>
      <c r="N652">
        <v>2</v>
      </c>
      <c r="O652">
        <v>6</v>
      </c>
      <c r="P652">
        <v>3</v>
      </c>
      <c r="Q652">
        <v>0</v>
      </c>
      <c r="R652">
        <v>0</v>
      </c>
      <c r="AA652" t="str">
        <f>IF(E652 &lt; _xlfn.PERCENTILE.INC($E$2:$E$761,0),
    "Ekstrem Rendah",
    IF(E652 &gt; _xlfn.PERCENTILE.INC($E$2:$E$761,1),
        "Ekstrem Tinggi",
        "Normal"
    )
)</f>
        <v>Normal</v>
      </c>
      <c r="AB652" t="str">
        <f>IF(F652 &lt; _xlfn.PERCENTILE.INC($F$2:$F$761,0.001),
    "Ekstrem Rendah",
    IF(F652 &gt; _xlfn.PERCENTILE.INC($F$2:$F$761,0.999),
        "Ekstrem Tinggi",
        "Normal"
    )
)</f>
        <v>Normal</v>
      </c>
    </row>
    <row r="653" spans="4:28" x14ac:dyDescent="0.25">
      <c r="D653" t="s">
        <v>58</v>
      </c>
      <c r="E653">
        <v>0.9</v>
      </c>
      <c r="F653">
        <v>69</v>
      </c>
      <c r="G653">
        <v>652</v>
      </c>
      <c r="H653">
        <v>571</v>
      </c>
      <c r="I653">
        <v>0</v>
      </c>
      <c r="J653" t="s">
        <v>35</v>
      </c>
      <c r="K653">
        <v>0</v>
      </c>
      <c r="L653" t="s">
        <v>36</v>
      </c>
      <c r="M653">
        <v>14</v>
      </c>
      <c r="N653">
        <v>3</v>
      </c>
      <c r="O653">
        <v>7</v>
      </c>
      <c r="P653">
        <v>2</v>
      </c>
      <c r="Q653">
        <v>2</v>
      </c>
      <c r="R653">
        <v>0</v>
      </c>
      <c r="AA653" t="str">
        <f>IF(E653 &lt; _xlfn.PERCENTILE.INC($E$2:$E$761,0),
    "Ekstrem Rendah",
    IF(E653 &gt; _xlfn.PERCENTILE.INC($E$2:$E$761,1),
        "Ekstrem Tinggi",
        "Normal"
    )
)</f>
        <v>Normal</v>
      </c>
      <c r="AB653" t="str">
        <f>IF(F653 &lt; _xlfn.PERCENTILE.INC($F$2:$F$761,0.001),
    "Ekstrem Rendah",
    IF(F653 &gt; _xlfn.PERCENTILE.INC($F$2:$F$761,0.999),
        "Ekstrem Tinggi",
        "Normal"
    )
)</f>
        <v>Normal</v>
      </c>
    </row>
    <row r="654" spans="4:28" x14ac:dyDescent="0.25">
      <c r="D654" t="s">
        <v>34</v>
      </c>
      <c r="E654">
        <v>0.9</v>
      </c>
      <c r="F654">
        <v>47</v>
      </c>
      <c r="G654">
        <v>479</v>
      </c>
      <c r="H654">
        <v>391</v>
      </c>
      <c r="I654">
        <v>1</v>
      </c>
      <c r="J654" t="s">
        <v>35</v>
      </c>
      <c r="K654">
        <v>1</v>
      </c>
      <c r="L654" t="s">
        <v>36</v>
      </c>
      <c r="M654">
        <v>6</v>
      </c>
      <c r="N654">
        <v>1</v>
      </c>
      <c r="O654">
        <v>12</v>
      </c>
      <c r="P654">
        <v>7</v>
      </c>
      <c r="Q654">
        <v>2</v>
      </c>
      <c r="R654">
        <v>0</v>
      </c>
      <c r="AA654" t="str">
        <f>IF(E654 &lt; _xlfn.PERCENTILE.INC($E$2:$E$761,0),
    "Ekstrem Rendah",
    IF(E654 &gt; _xlfn.PERCENTILE.INC($E$2:$E$761,1),
        "Ekstrem Tinggi",
        "Normal"
    )
)</f>
        <v>Normal</v>
      </c>
      <c r="AB654" t="str">
        <f>IF(F654 &lt; _xlfn.PERCENTILE.INC($F$2:$F$761,0.001),
    "Ekstrem Rendah",
    IF(F654 &gt; _xlfn.PERCENTILE.INC($F$2:$F$761,0.999),
        "Ekstrem Tinggi",
        "Normal"
    )
)</f>
        <v>Normal</v>
      </c>
    </row>
    <row r="655" spans="4:28" x14ac:dyDescent="0.25">
      <c r="D655" t="s">
        <v>38</v>
      </c>
      <c r="E655">
        <v>1.5</v>
      </c>
      <c r="F655">
        <v>45</v>
      </c>
      <c r="G655">
        <v>380</v>
      </c>
      <c r="H655">
        <v>269</v>
      </c>
      <c r="I655">
        <v>0</v>
      </c>
      <c r="J655" t="s">
        <v>35</v>
      </c>
      <c r="K655">
        <v>0</v>
      </c>
      <c r="L655" t="s">
        <v>36</v>
      </c>
      <c r="M655">
        <v>15</v>
      </c>
      <c r="N655">
        <v>8</v>
      </c>
      <c r="O655">
        <v>7</v>
      </c>
      <c r="P655">
        <v>4</v>
      </c>
      <c r="Q655">
        <v>3</v>
      </c>
      <c r="R655">
        <v>0</v>
      </c>
      <c r="AA655" t="str">
        <f>IF(E655 &lt; _xlfn.PERCENTILE.INC($E$2:$E$761,0),
    "Ekstrem Rendah",
    IF(E655 &gt; _xlfn.PERCENTILE.INC($E$2:$E$761,1),
        "Ekstrem Tinggi",
        "Normal"
    )
)</f>
        <v>Normal</v>
      </c>
      <c r="AB655" t="str">
        <f>IF(F655 &lt; _xlfn.PERCENTILE.INC($F$2:$F$761,0.001),
    "Ekstrem Rendah",
    IF(F655 &gt; _xlfn.PERCENTILE.INC($F$2:$F$761,0.999),
        "Ekstrem Tinggi",
        "Normal"
    )
)</f>
        <v>Normal</v>
      </c>
    </row>
    <row r="656" spans="4:28" x14ac:dyDescent="0.25">
      <c r="D656" t="s">
        <v>47</v>
      </c>
      <c r="E656">
        <v>0.4</v>
      </c>
      <c r="F656">
        <v>29</v>
      </c>
      <c r="G656">
        <v>286</v>
      </c>
      <c r="H656">
        <v>216</v>
      </c>
      <c r="I656">
        <v>1</v>
      </c>
      <c r="J656" t="s">
        <v>35</v>
      </c>
      <c r="K656">
        <v>1</v>
      </c>
      <c r="L656" t="s">
        <v>40</v>
      </c>
      <c r="M656">
        <v>6</v>
      </c>
      <c r="N656">
        <v>4</v>
      </c>
      <c r="O656">
        <v>9</v>
      </c>
      <c r="P656">
        <v>4</v>
      </c>
      <c r="Q656">
        <v>1</v>
      </c>
      <c r="R656">
        <v>0</v>
      </c>
      <c r="AA656" t="str">
        <f>IF(E656 &lt; _xlfn.PERCENTILE.INC($E$2:$E$761,0),
    "Ekstrem Rendah",
    IF(E656 &gt; _xlfn.PERCENTILE.INC($E$2:$E$761,1),
        "Ekstrem Tinggi",
        "Normal"
    )
)</f>
        <v>Normal</v>
      </c>
      <c r="AB656" t="str">
        <f>IF(F656 &lt; _xlfn.PERCENTILE.INC($F$2:$F$761,0.001),
    "Ekstrem Rendah",
    IF(F656 &gt; _xlfn.PERCENTILE.INC($F$2:$F$761,0.999),
        "Ekstrem Tinggi",
        "Normal"
    )
)</f>
        <v>Normal</v>
      </c>
    </row>
    <row r="657" spans="4:28" x14ac:dyDescent="0.25">
      <c r="D657" t="s">
        <v>52</v>
      </c>
      <c r="E657">
        <v>1.3</v>
      </c>
      <c r="F657">
        <v>41</v>
      </c>
      <c r="G657">
        <v>346</v>
      </c>
      <c r="H657">
        <v>254</v>
      </c>
      <c r="I657">
        <v>1</v>
      </c>
      <c r="J657" t="s">
        <v>40</v>
      </c>
      <c r="K657">
        <v>0</v>
      </c>
      <c r="L657" t="s">
        <v>36</v>
      </c>
      <c r="M657">
        <v>12</v>
      </c>
      <c r="N657">
        <v>4</v>
      </c>
      <c r="O657">
        <v>5</v>
      </c>
      <c r="P657">
        <v>5</v>
      </c>
      <c r="Q657">
        <v>2</v>
      </c>
      <c r="R657">
        <v>0</v>
      </c>
      <c r="AA657" t="str">
        <f>IF(E657 &lt; _xlfn.PERCENTILE.INC($E$2:$E$761,0),
    "Ekstrem Rendah",
    IF(E657 &gt; _xlfn.PERCENTILE.INC($E$2:$E$761,1),
        "Ekstrem Tinggi",
        "Normal"
    )
)</f>
        <v>Normal</v>
      </c>
      <c r="AB657" t="str">
        <f>IF(F657 &lt; _xlfn.PERCENTILE.INC($F$2:$F$761,0.001),
    "Ekstrem Rendah",
    IF(F657 &gt; _xlfn.PERCENTILE.INC($F$2:$F$761,0.999),
        "Ekstrem Tinggi",
        "Normal"
    )
)</f>
        <v>Normal</v>
      </c>
    </row>
    <row r="658" spans="4:28" x14ac:dyDescent="0.25">
      <c r="D658" t="s">
        <v>44</v>
      </c>
      <c r="E658">
        <v>1.2</v>
      </c>
      <c r="F658">
        <v>34</v>
      </c>
      <c r="G658">
        <v>337</v>
      </c>
      <c r="H658">
        <v>252</v>
      </c>
      <c r="I658">
        <v>1</v>
      </c>
      <c r="J658" t="s">
        <v>36</v>
      </c>
      <c r="K658">
        <v>1</v>
      </c>
      <c r="L658" t="s">
        <v>36</v>
      </c>
      <c r="M658">
        <v>12</v>
      </c>
      <c r="N658">
        <v>4</v>
      </c>
      <c r="O658">
        <v>16</v>
      </c>
      <c r="P658">
        <v>5</v>
      </c>
      <c r="Q658">
        <v>2</v>
      </c>
      <c r="R658">
        <v>0</v>
      </c>
      <c r="AA658" t="str">
        <f>IF(E658 &lt; _xlfn.PERCENTILE.INC($E$2:$E$761,0),
    "Ekstrem Rendah",
    IF(E658 &gt; _xlfn.PERCENTILE.INC($E$2:$E$761,1),
        "Ekstrem Tinggi",
        "Normal"
    )
)</f>
        <v>Normal</v>
      </c>
      <c r="AB658" t="str">
        <f>IF(F658 &lt; _xlfn.PERCENTILE.INC($F$2:$F$761,0.001),
    "Ekstrem Rendah",
    IF(F658 &gt; _xlfn.PERCENTILE.INC($F$2:$F$761,0.999),
        "Ekstrem Tinggi",
        "Normal"
    )
)</f>
        <v>Normal</v>
      </c>
    </row>
    <row r="659" spans="4:28" x14ac:dyDescent="0.25">
      <c r="D659" t="s">
        <v>59</v>
      </c>
      <c r="E659">
        <v>0.1</v>
      </c>
      <c r="F659">
        <v>44</v>
      </c>
      <c r="G659">
        <v>462</v>
      </c>
      <c r="H659">
        <v>364</v>
      </c>
      <c r="I659">
        <v>0</v>
      </c>
      <c r="J659" t="s">
        <v>35</v>
      </c>
      <c r="K659">
        <v>0</v>
      </c>
      <c r="L659" t="s">
        <v>36</v>
      </c>
      <c r="M659">
        <v>3</v>
      </c>
      <c r="N659">
        <v>3</v>
      </c>
      <c r="O659">
        <v>13</v>
      </c>
      <c r="P659">
        <v>2</v>
      </c>
      <c r="Q659">
        <v>0</v>
      </c>
      <c r="R659">
        <v>0</v>
      </c>
      <c r="AA659" t="str">
        <f>IF(E659 &lt; _xlfn.PERCENTILE.INC($E$2:$E$761,0),
    "Ekstrem Rendah",
    IF(E659 &gt; _xlfn.PERCENTILE.INC($E$2:$E$761,1),
        "Ekstrem Tinggi",
        "Normal"
    )
)</f>
        <v>Normal</v>
      </c>
      <c r="AB659" t="str">
        <f>IF(F659 &lt; _xlfn.PERCENTILE.INC($F$2:$F$761,0.001),
    "Ekstrem Rendah",
    IF(F659 &gt; _xlfn.PERCENTILE.INC($F$2:$F$761,0.999),
        "Ekstrem Tinggi",
        "Normal"
    )
)</f>
        <v>Normal</v>
      </c>
    </row>
    <row r="660" spans="4:28" x14ac:dyDescent="0.25">
      <c r="D660" t="s">
        <v>49</v>
      </c>
      <c r="E660">
        <v>2.2000000000000002</v>
      </c>
      <c r="F660">
        <v>39</v>
      </c>
      <c r="G660">
        <v>370</v>
      </c>
      <c r="H660">
        <v>274</v>
      </c>
      <c r="I660">
        <v>2</v>
      </c>
      <c r="J660" t="s">
        <v>36</v>
      </c>
      <c r="K660">
        <v>1</v>
      </c>
      <c r="L660" t="s">
        <v>40</v>
      </c>
      <c r="M660">
        <v>17</v>
      </c>
      <c r="N660">
        <v>8</v>
      </c>
      <c r="O660">
        <v>16</v>
      </c>
      <c r="P660">
        <v>6</v>
      </c>
      <c r="Q660">
        <v>3</v>
      </c>
      <c r="R660">
        <v>0</v>
      </c>
      <c r="AA660" t="str">
        <f>IF(E660 &lt; _xlfn.PERCENTILE.INC($E$2:$E$761,0),
    "Ekstrem Rendah",
    IF(E660 &gt; _xlfn.PERCENTILE.INC($E$2:$E$761,1),
        "Ekstrem Tinggi",
        "Normal"
    )
)</f>
        <v>Normal</v>
      </c>
      <c r="AB660" t="str">
        <f>IF(F660 &lt; _xlfn.PERCENTILE.INC($F$2:$F$761,0.001),
    "Ekstrem Rendah",
    IF(F660 &gt; _xlfn.PERCENTILE.INC($F$2:$F$761,0.999),
        "Ekstrem Tinggi",
        "Normal"
    )
)</f>
        <v>Normal</v>
      </c>
    </row>
    <row r="661" spans="4:28" x14ac:dyDescent="0.25">
      <c r="D661" t="s">
        <v>42</v>
      </c>
      <c r="E661">
        <v>1.6</v>
      </c>
      <c r="F661">
        <v>68</v>
      </c>
      <c r="G661">
        <v>644</v>
      </c>
      <c r="H661">
        <v>553</v>
      </c>
      <c r="I661">
        <v>1</v>
      </c>
      <c r="J661" t="s">
        <v>36</v>
      </c>
      <c r="K661">
        <v>0</v>
      </c>
      <c r="L661" t="s">
        <v>35</v>
      </c>
      <c r="M661">
        <v>17</v>
      </c>
      <c r="N661">
        <v>6</v>
      </c>
      <c r="O661">
        <v>11</v>
      </c>
      <c r="P661">
        <v>9</v>
      </c>
      <c r="Q661">
        <v>1</v>
      </c>
      <c r="R661">
        <v>0</v>
      </c>
      <c r="AA661" t="str">
        <f>IF(E661 &lt; _xlfn.PERCENTILE.INC($E$2:$E$761,0),
    "Ekstrem Rendah",
    IF(E661 &gt; _xlfn.PERCENTILE.INC($E$2:$E$761,1),
        "Ekstrem Tinggi",
        "Normal"
    )
)</f>
        <v>Normal</v>
      </c>
      <c r="AB661" t="str">
        <f>IF(F661 &lt; _xlfn.PERCENTILE.INC($F$2:$F$761,0.001),
    "Ekstrem Rendah",
    IF(F661 &gt; _xlfn.PERCENTILE.INC($F$2:$F$761,0.999),
        "Ekstrem Tinggi",
        "Normal"
    )
)</f>
        <v>Normal</v>
      </c>
    </row>
    <row r="662" spans="4:28" x14ac:dyDescent="0.25">
      <c r="D662" t="s">
        <v>46</v>
      </c>
      <c r="E662">
        <v>1.4</v>
      </c>
      <c r="F662">
        <v>49</v>
      </c>
      <c r="G662">
        <v>484</v>
      </c>
      <c r="H662">
        <v>384</v>
      </c>
      <c r="I662">
        <v>1</v>
      </c>
      <c r="J662" t="s">
        <v>40</v>
      </c>
      <c r="K662">
        <v>0</v>
      </c>
      <c r="L662" t="s">
        <v>36</v>
      </c>
      <c r="M662">
        <v>9</v>
      </c>
      <c r="N662">
        <v>3</v>
      </c>
      <c r="O662">
        <v>15</v>
      </c>
      <c r="P662">
        <v>4</v>
      </c>
      <c r="Q662">
        <v>1</v>
      </c>
      <c r="R662">
        <v>0</v>
      </c>
      <c r="AA662" t="str">
        <f>IF(E662 &lt; _xlfn.PERCENTILE.INC($E$2:$E$761,0),
    "Ekstrem Rendah",
    IF(E662 &gt; _xlfn.PERCENTILE.INC($E$2:$E$761,1),
        "Ekstrem Tinggi",
        "Normal"
    )
)</f>
        <v>Normal</v>
      </c>
      <c r="AB662" t="str">
        <f>IF(F662 &lt; _xlfn.PERCENTILE.INC($F$2:$F$761,0.001),
    "Ekstrem Rendah",
    IF(F662 &gt; _xlfn.PERCENTILE.INC($F$2:$F$761,0.999),
        "Ekstrem Tinggi",
        "Normal"
    )
)</f>
        <v>Normal</v>
      </c>
    </row>
    <row r="663" spans="4:28" x14ac:dyDescent="0.25">
      <c r="D663" t="s">
        <v>51</v>
      </c>
      <c r="E663">
        <v>0.8</v>
      </c>
      <c r="F663">
        <v>46</v>
      </c>
      <c r="G663">
        <v>474</v>
      </c>
      <c r="H663">
        <v>377</v>
      </c>
      <c r="I663">
        <v>1</v>
      </c>
      <c r="J663" t="s">
        <v>36</v>
      </c>
      <c r="K663">
        <v>0</v>
      </c>
      <c r="L663" t="s">
        <v>36</v>
      </c>
      <c r="M663">
        <v>10</v>
      </c>
      <c r="N663">
        <v>5</v>
      </c>
      <c r="O663">
        <v>8</v>
      </c>
      <c r="P663">
        <v>5</v>
      </c>
      <c r="Q663">
        <v>2</v>
      </c>
      <c r="R663">
        <v>0</v>
      </c>
      <c r="AA663" t="str">
        <f>IF(E663 &lt; _xlfn.PERCENTILE.INC($E$2:$E$761,0),
    "Ekstrem Rendah",
    IF(E663 &gt; _xlfn.PERCENTILE.INC($E$2:$E$761,1),
        "Ekstrem Tinggi",
        "Normal"
    )
)</f>
        <v>Normal</v>
      </c>
      <c r="AB663" t="str">
        <f>IF(F663 &lt; _xlfn.PERCENTILE.INC($F$2:$F$761,0.001),
    "Ekstrem Rendah",
    IF(F663 &gt; _xlfn.PERCENTILE.INC($F$2:$F$761,0.999),
        "Ekstrem Tinggi",
        "Normal"
    )
)</f>
        <v>Normal</v>
      </c>
    </row>
    <row r="664" spans="4:28" x14ac:dyDescent="0.25">
      <c r="D664" t="s">
        <v>48</v>
      </c>
      <c r="E664">
        <v>1.5</v>
      </c>
      <c r="F664">
        <v>45</v>
      </c>
      <c r="G664">
        <v>392</v>
      </c>
      <c r="H664">
        <v>298</v>
      </c>
      <c r="I664">
        <v>4</v>
      </c>
      <c r="J664" t="s">
        <v>40</v>
      </c>
      <c r="K664">
        <v>3</v>
      </c>
      <c r="L664" t="s">
        <v>40</v>
      </c>
      <c r="M664">
        <v>11</v>
      </c>
      <c r="N664">
        <v>6</v>
      </c>
      <c r="O664">
        <v>13</v>
      </c>
      <c r="P664">
        <v>3</v>
      </c>
      <c r="Q664">
        <v>1</v>
      </c>
      <c r="R664">
        <v>0</v>
      </c>
      <c r="AA664" t="str">
        <f>IF(E664 &lt; _xlfn.PERCENTILE.INC($E$2:$E$761,0),
    "Ekstrem Rendah",
    IF(E664 &gt; _xlfn.PERCENTILE.INC($E$2:$E$761,1),
        "Ekstrem Tinggi",
        "Normal"
    )
)</f>
        <v>Normal</v>
      </c>
      <c r="AB664" t="str">
        <f>IF(F664 &lt; _xlfn.PERCENTILE.INC($F$2:$F$761,0.001),
    "Ekstrem Rendah",
    IF(F664 &gt; _xlfn.PERCENTILE.INC($F$2:$F$761,0.999),
        "Ekstrem Tinggi",
        "Normal"
    )
)</f>
        <v>Normal</v>
      </c>
    </row>
    <row r="665" spans="4:28" x14ac:dyDescent="0.25">
      <c r="D665" t="s">
        <v>45</v>
      </c>
      <c r="E665">
        <v>2</v>
      </c>
      <c r="F665">
        <v>40</v>
      </c>
      <c r="G665">
        <v>363</v>
      </c>
      <c r="H665">
        <v>272</v>
      </c>
      <c r="I665">
        <v>2</v>
      </c>
      <c r="J665" t="s">
        <v>36</v>
      </c>
      <c r="K665">
        <v>1</v>
      </c>
      <c r="L665" t="s">
        <v>35</v>
      </c>
      <c r="M665">
        <v>15</v>
      </c>
      <c r="N665">
        <v>3</v>
      </c>
      <c r="O665">
        <v>10</v>
      </c>
      <c r="P665">
        <v>5</v>
      </c>
      <c r="Q665">
        <v>5</v>
      </c>
      <c r="R665">
        <v>0</v>
      </c>
      <c r="AA665" t="str">
        <f>IF(E665 &lt; _xlfn.PERCENTILE.INC($E$2:$E$761,0),
    "Ekstrem Rendah",
    IF(E665 &gt; _xlfn.PERCENTILE.INC($E$2:$E$761,1),
        "Ekstrem Tinggi",
        "Normal"
    )
)</f>
        <v>Normal</v>
      </c>
      <c r="AB665" t="str">
        <f>IF(F665 &lt; _xlfn.PERCENTILE.INC($F$2:$F$761,0.001),
    "Ekstrem Rendah",
    IF(F665 &gt; _xlfn.PERCENTILE.INC($F$2:$F$761,0.999),
        "Ekstrem Tinggi",
        "Normal"
    )
)</f>
        <v>Normal</v>
      </c>
    </row>
    <row r="666" spans="4:28" x14ac:dyDescent="0.25">
      <c r="D666" t="s">
        <v>43</v>
      </c>
      <c r="E666">
        <v>0.4</v>
      </c>
      <c r="F666">
        <v>40</v>
      </c>
      <c r="G666">
        <v>437</v>
      </c>
      <c r="H666">
        <v>368</v>
      </c>
      <c r="I666">
        <v>2</v>
      </c>
      <c r="J666" t="s">
        <v>40</v>
      </c>
      <c r="K666">
        <v>1</v>
      </c>
      <c r="L666" t="s">
        <v>40</v>
      </c>
      <c r="M666">
        <v>5</v>
      </c>
      <c r="N666">
        <v>3</v>
      </c>
      <c r="O666">
        <v>13</v>
      </c>
      <c r="P666">
        <v>1</v>
      </c>
      <c r="Q666">
        <v>0</v>
      </c>
      <c r="R666">
        <v>0</v>
      </c>
      <c r="AA666" t="str">
        <f>IF(E666 &lt; _xlfn.PERCENTILE.INC($E$2:$E$761,0),
    "Ekstrem Rendah",
    IF(E666 &gt; _xlfn.PERCENTILE.INC($E$2:$E$761,1),
        "Ekstrem Tinggi",
        "Normal"
    )
)</f>
        <v>Normal</v>
      </c>
      <c r="AB666" t="str">
        <f>IF(F666 &lt; _xlfn.PERCENTILE.INC($F$2:$F$761,0.001),
    "Ekstrem Rendah",
    IF(F666 &gt; _xlfn.PERCENTILE.INC($F$2:$F$761,0.999),
        "Ekstrem Tinggi",
        "Normal"
    )
)</f>
        <v>Normal</v>
      </c>
    </row>
    <row r="667" spans="4:28" x14ac:dyDescent="0.25">
      <c r="D667" t="s">
        <v>54</v>
      </c>
      <c r="E667">
        <v>0.8</v>
      </c>
      <c r="F667">
        <v>42</v>
      </c>
      <c r="G667">
        <v>386</v>
      </c>
      <c r="H667">
        <v>261</v>
      </c>
      <c r="I667">
        <v>2</v>
      </c>
      <c r="J667" t="s">
        <v>40</v>
      </c>
      <c r="K667">
        <v>1</v>
      </c>
      <c r="L667" t="s">
        <v>36</v>
      </c>
      <c r="M667">
        <v>10</v>
      </c>
      <c r="N667">
        <v>4</v>
      </c>
      <c r="O667">
        <v>7</v>
      </c>
      <c r="P667">
        <v>3</v>
      </c>
      <c r="Q667">
        <v>0</v>
      </c>
      <c r="R667">
        <v>0</v>
      </c>
      <c r="AA667" t="str">
        <f>IF(E667 &lt; _xlfn.PERCENTILE.INC($E$2:$E$761,0),
    "Ekstrem Rendah",
    IF(E667 &gt; _xlfn.PERCENTILE.INC($E$2:$E$761,1),
        "Ekstrem Tinggi",
        "Normal"
    )
)</f>
        <v>Normal</v>
      </c>
      <c r="AB667" t="str">
        <f>IF(F667 &lt; _xlfn.PERCENTILE.INC($F$2:$F$761,0.001),
    "Ekstrem Rendah",
    IF(F667 &gt; _xlfn.PERCENTILE.INC($F$2:$F$761,0.999),
        "Ekstrem Tinggi",
        "Normal"
    )
)</f>
        <v>Normal</v>
      </c>
    </row>
    <row r="668" spans="4:28" x14ac:dyDescent="0.25">
      <c r="D668" t="s">
        <v>57</v>
      </c>
      <c r="E668">
        <v>0.4</v>
      </c>
      <c r="F668">
        <v>58</v>
      </c>
      <c r="G668">
        <v>548</v>
      </c>
      <c r="H668">
        <v>466</v>
      </c>
      <c r="I668">
        <v>0</v>
      </c>
      <c r="J668" t="s">
        <v>35</v>
      </c>
      <c r="K668">
        <v>0</v>
      </c>
      <c r="L668" t="s">
        <v>35</v>
      </c>
      <c r="M668">
        <v>8</v>
      </c>
      <c r="N668">
        <v>2</v>
      </c>
      <c r="O668">
        <v>13</v>
      </c>
      <c r="P668">
        <v>4</v>
      </c>
      <c r="Q668">
        <v>3</v>
      </c>
      <c r="R668">
        <v>0</v>
      </c>
      <c r="AA668" t="str">
        <f>IF(E668 &lt; _xlfn.PERCENTILE.INC($E$2:$E$761,0),
    "Ekstrem Rendah",
    IF(E668 &gt; _xlfn.PERCENTILE.INC($E$2:$E$761,1),
        "Ekstrem Tinggi",
        "Normal"
    )
)</f>
        <v>Normal</v>
      </c>
      <c r="AB668" t="str">
        <f>IF(F668 &lt; _xlfn.PERCENTILE.INC($F$2:$F$761,0.001),
    "Ekstrem Rendah",
    IF(F668 &gt; _xlfn.PERCENTILE.INC($F$2:$F$761,0.999),
        "Ekstrem Tinggi",
        "Normal"
    )
)</f>
        <v>Normal</v>
      </c>
    </row>
    <row r="669" spans="4:28" x14ac:dyDescent="0.25">
      <c r="D669" t="s">
        <v>60</v>
      </c>
      <c r="E669">
        <v>0.9</v>
      </c>
      <c r="F669">
        <v>43</v>
      </c>
      <c r="G669">
        <v>451</v>
      </c>
      <c r="H669">
        <v>376</v>
      </c>
      <c r="I669">
        <v>0</v>
      </c>
      <c r="J669" t="s">
        <v>35</v>
      </c>
      <c r="K669">
        <v>0</v>
      </c>
      <c r="L669" t="s">
        <v>36</v>
      </c>
      <c r="M669">
        <v>12</v>
      </c>
      <c r="N669">
        <v>4</v>
      </c>
      <c r="O669">
        <v>10</v>
      </c>
      <c r="P669">
        <v>5</v>
      </c>
      <c r="Q669">
        <v>0</v>
      </c>
      <c r="R669">
        <v>0</v>
      </c>
      <c r="AA669" t="str">
        <f>IF(E669 &lt; _xlfn.PERCENTILE.INC($E$2:$E$761,0),
    "Ekstrem Rendah",
    IF(E669 &gt; _xlfn.PERCENTILE.INC($E$2:$E$761,1),
        "Ekstrem Tinggi",
        "Normal"
    )
)</f>
        <v>Normal</v>
      </c>
      <c r="AB669" t="str">
        <f>IF(F669 &lt; _xlfn.PERCENTILE.INC($F$2:$F$761,0.001),
    "Ekstrem Rendah",
    IF(F669 &gt; _xlfn.PERCENTILE.INC($F$2:$F$761,0.999),
        "Ekstrem Tinggi",
        "Normal"
    )
)</f>
        <v>Normal</v>
      </c>
    </row>
    <row r="670" spans="4:28" x14ac:dyDescent="0.25">
      <c r="D670" t="s">
        <v>33</v>
      </c>
      <c r="E670">
        <v>0.9</v>
      </c>
      <c r="F670">
        <v>47</v>
      </c>
      <c r="G670">
        <v>503</v>
      </c>
      <c r="H670">
        <v>383</v>
      </c>
      <c r="I670">
        <v>3</v>
      </c>
      <c r="J670" t="s">
        <v>40</v>
      </c>
      <c r="K670">
        <v>1</v>
      </c>
      <c r="L670" t="s">
        <v>40</v>
      </c>
      <c r="M670">
        <v>18</v>
      </c>
      <c r="N670">
        <v>5</v>
      </c>
      <c r="O670">
        <v>6</v>
      </c>
      <c r="P670">
        <v>4</v>
      </c>
      <c r="Q670">
        <v>0</v>
      </c>
      <c r="R670">
        <v>0</v>
      </c>
      <c r="AA670" t="str">
        <f>IF(E670 &lt; _xlfn.PERCENTILE.INC($E$2:$E$761,0),
    "Ekstrem Rendah",
    IF(E670 &gt; _xlfn.PERCENTILE.INC($E$2:$E$761,1),
        "Ekstrem Tinggi",
        "Normal"
    )
)</f>
        <v>Normal</v>
      </c>
      <c r="AB670" t="str">
        <f>IF(F670 &lt; _xlfn.PERCENTILE.INC($F$2:$F$761,0.001),
    "Ekstrem Rendah",
    IF(F670 &gt; _xlfn.PERCENTILE.INC($F$2:$F$761,0.999),
        "Ekstrem Tinggi",
        "Normal"
    )
)</f>
        <v>Normal</v>
      </c>
    </row>
    <row r="671" spans="4:28" x14ac:dyDescent="0.25">
      <c r="D671" t="s">
        <v>34</v>
      </c>
      <c r="E671">
        <v>1</v>
      </c>
      <c r="F671">
        <v>49</v>
      </c>
      <c r="G671">
        <v>500</v>
      </c>
      <c r="H671">
        <v>424</v>
      </c>
      <c r="I671">
        <v>1</v>
      </c>
      <c r="J671" t="s">
        <v>35</v>
      </c>
      <c r="K671">
        <v>0</v>
      </c>
      <c r="L671" t="s">
        <v>35</v>
      </c>
      <c r="M671">
        <v>9</v>
      </c>
      <c r="N671">
        <v>3</v>
      </c>
      <c r="O671">
        <v>10</v>
      </c>
      <c r="P671">
        <v>4</v>
      </c>
      <c r="Q671">
        <v>2</v>
      </c>
      <c r="R671">
        <v>0</v>
      </c>
      <c r="AA671" t="str">
        <f>IF(E671 &lt; _xlfn.PERCENTILE.INC($E$2:$E$761,0),
    "Ekstrem Rendah",
    IF(E671 &gt; _xlfn.PERCENTILE.INC($E$2:$E$761,1),
        "Ekstrem Tinggi",
        "Normal"
    )
)</f>
        <v>Normal</v>
      </c>
      <c r="AB671" t="str">
        <f>IF(F671 &lt; _xlfn.PERCENTILE.INC($F$2:$F$761,0.001),
    "Ekstrem Rendah",
    IF(F671 &gt; _xlfn.PERCENTILE.INC($F$2:$F$761,0.999),
        "Ekstrem Tinggi",
        "Normal"
    )
)</f>
        <v>Normal</v>
      </c>
    </row>
    <row r="672" spans="4:28" x14ac:dyDescent="0.25">
      <c r="D672" t="s">
        <v>51</v>
      </c>
      <c r="E672">
        <v>1.3</v>
      </c>
      <c r="F672">
        <v>58</v>
      </c>
      <c r="G672">
        <v>614</v>
      </c>
      <c r="H672">
        <v>518</v>
      </c>
      <c r="I672">
        <v>0</v>
      </c>
      <c r="J672" t="s">
        <v>35</v>
      </c>
      <c r="K672">
        <v>0</v>
      </c>
      <c r="L672" t="s">
        <v>35</v>
      </c>
      <c r="M672">
        <v>10</v>
      </c>
      <c r="N672">
        <v>1</v>
      </c>
      <c r="O672">
        <v>12</v>
      </c>
      <c r="P672">
        <v>2</v>
      </c>
      <c r="Q672">
        <v>2</v>
      </c>
      <c r="R672">
        <v>0</v>
      </c>
      <c r="AA672" t="str">
        <f>IF(E672 &lt; _xlfn.PERCENTILE.INC($E$2:$E$761,0),
    "Ekstrem Rendah",
    IF(E672 &gt; _xlfn.PERCENTILE.INC($E$2:$E$761,1),
        "Ekstrem Tinggi",
        "Normal"
    )
)</f>
        <v>Normal</v>
      </c>
      <c r="AB672" t="str">
        <f>IF(F672 &lt; _xlfn.PERCENTILE.INC($F$2:$F$761,0.001),
    "Ekstrem Rendah",
    IF(F672 &gt; _xlfn.PERCENTILE.INC($F$2:$F$761,0.999),
        "Ekstrem Tinggi",
        "Normal"
    )
)</f>
        <v>Normal</v>
      </c>
    </row>
    <row r="673" spans="4:28" x14ac:dyDescent="0.25">
      <c r="D673" t="s">
        <v>33</v>
      </c>
      <c r="E673">
        <v>1.6</v>
      </c>
      <c r="F673">
        <v>68</v>
      </c>
      <c r="G673">
        <v>707</v>
      </c>
      <c r="H673">
        <v>587</v>
      </c>
      <c r="I673">
        <v>0</v>
      </c>
      <c r="J673" t="s">
        <v>35</v>
      </c>
      <c r="K673">
        <v>0</v>
      </c>
      <c r="L673" t="s">
        <v>35</v>
      </c>
      <c r="M673">
        <v>23</v>
      </c>
      <c r="N673">
        <v>6</v>
      </c>
      <c r="O673">
        <v>12</v>
      </c>
      <c r="P673">
        <v>10</v>
      </c>
      <c r="Q673">
        <v>3</v>
      </c>
      <c r="R673">
        <v>0</v>
      </c>
      <c r="AA673" t="str">
        <f>IF(E673 &lt; _xlfn.PERCENTILE.INC($E$2:$E$761,0),
    "Ekstrem Rendah",
    IF(E673 &gt; _xlfn.PERCENTILE.INC($E$2:$E$761,1),
        "Ekstrem Tinggi",
        "Normal"
    )
)</f>
        <v>Normal</v>
      </c>
      <c r="AB673" t="str">
        <f>IF(F673 &lt; _xlfn.PERCENTILE.INC($F$2:$F$761,0.001),
    "Ekstrem Rendah",
    IF(F673 &gt; _xlfn.PERCENTILE.INC($F$2:$F$761,0.999),
        "Ekstrem Tinggi",
        "Normal"
    )
)</f>
        <v>Normal</v>
      </c>
    </row>
    <row r="674" spans="4:28" x14ac:dyDescent="0.25">
      <c r="D674" t="s">
        <v>38</v>
      </c>
      <c r="E674">
        <v>1.2</v>
      </c>
      <c r="F674">
        <v>37</v>
      </c>
      <c r="G674">
        <v>336</v>
      </c>
      <c r="H674">
        <v>226</v>
      </c>
      <c r="I674">
        <v>2</v>
      </c>
      <c r="J674" t="s">
        <v>40</v>
      </c>
      <c r="K674">
        <v>1</v>
      </c>
      <c r="L674" t="s">
        <v>40</v>
      </c>
      <c r="M674">
        <v>10</v>
      </c>
      <c r="N674">
        <v>2</v>
      </c>
      <c r="O674">
        <v>15</v>
      </c>
      <c r="P674">
        <v>3</v>
      </c>
      <c r="Q674">
        <v>2</v>
      </c>
      <c r="R674">
        <v>0</v>
      </c>
      <c r="AA674" t="str">
        <f>IF(E674 &lt; _xlfn.PERCENTILE.INC($E$2:$E$761,0),
    "Ekstrem Rendah",
    IF(E674 &gt; _xlfn.PERCENTILE.INC($E$2:$E$761,1),
        "Ekstrem Tinggi",
        "Normal"
    )
)</f>
        <v>Normal</v>
      </c>
      <c r="AB674" t="str">
        <f>IF(F674 &lt; _xlfn.PERCENTILE.INC($F$2:$F$761,0.001),
    "Ekstrem Rendah",
    IF(F674 &gt; _xlfn.PERCENTILE.INC($F$2:$F$761,0.999),
        "Ekstrem Tinggi",
        "Normal"
    )
)</f>
        <v>Normal</v>
      </c>
    </row>
    <row r="675" spans="4:28" x14ac:dyDescent="0.25">
      <c r="D675" t="s">
        <v>52</v>
      </c>
      <c r="E675">
        <v>1.2</v>
      </c>
      <c r="F675">
        <v>44</v>
      </c>
      <c r="G675">
        <v>405</v>
      </c>
      <c r="H675">
        <v>333</v>
      </c>
      <c r="I675">
        <v>3</v>
      </c>
      <c r="J675" t="s">
        <v>40</v>
      </c>
      <c r="K675">
        <v>0</v>
      </c>
      <c r="L675" t="s">
        <v>36</v>
      </c>
      <c r="M675">
        <v>8</v>
      </c>
      <c r="N675">
        <v>5</v>
      </c>
      <c r="O675">
        <v>11</v>
      </c>
      <c r="P675">
        <v>0</v>
      </c>
      <c r="Q675">
        <v>3</v>
      </c>
      <c r="R675">
        <v>0</v>
      </c>
      <c r="AA675" t="str">
        <f>IF(E675 &lt; _xlfn.PERCENTILE.INC($E$2:$E$761,0),
    "Ekstrem Rendah",
    IF(E675 &gt; _xlfn.PERCENTILE.INC($E$2:$E$761,1),
        "Ekstrem Tinggi",
        "Normal"
    )
)</f>
        <v>Normal</v>
      </c>
      <c r="AB675" t="str">
        <f>IF(F675 &lt; _xlfn.PERCENTILE.INC($F$2:$F$761,0.001),
    "Ekstrem Rendah",
    IF(F675 &gt; _xlfn.PERCENTILE.INC($F$2:$F$761,0.999),
        "Ekstrem Tinggi",
        "Normal"
    )
)</f>
        <v>Normal</v>
      </c>
    </row>
    <row r="676" spans="4:28" x14ac:dyDescent="0.25">
      <c r="D676" t="s">
        <v>59</v>
      </c>
      <c r="E676">
        <v>0.1</v>
      </c>
      <c r="F676">
        <v>28</v>
      </c>
      <c r="G676">
        <v>320</v>
      </c>
      <c r="H676">
        <v>253</v>
      </c>
      <c r="I676">
        <v>0</v>
      </c>
      <c r="J676" t="s">
        <v>35</v>
      </c>
      <c r="K676">
        <v>0</v>
      </c>
      <c r="L676" t="s">
        <v>35</v>
      </c>
      <c r="M676">
        <v>2</v>
      </c>
      <c r="N676">
        <v>0</v>
      </c>
      <c r="O676">
        <v>8</v>
      </c>
      <c r="P676">
        <v>0</v>
      </c>
      <c r="Q676">
        <v>4</v>
      </c>
      <c r="R676">
        <v>0</v>
      </c>
      <c r="AA676" t="str">
        <f>IF(E676 &lt; _xlfn.PERCENTILE.INC($E$2:$E$761,0),
    "Ekstrem Rendah",
    IF(E676 &gt; _xlfn.PERCENTILE.INC($E$2:$E$761,1),
        "Ekstrem Tinggi",
        "Normal"
    )
)</f>
        <v>Normal</v>
      </c>
      <c r="AB676" t="str">
        <f>IF(F676 &lt; _xlfn.PERCENTILE.INC($F$2:$F$761,0.001),
    "Ekstrem Rendah",
    IF(F676 &gt; _xlfn.PERCENTILE.INC($F$2:$F$761,0.999),
        "Ekstrem Tinggi",
        "Normal"
    )
)</f>
        <v>Normal</v>
      </c>
    </row>
    <row r="677" spans="4:28" x14ac:dyDescent="0.25">
      <c r="D677" t="s">
        <v>54</v>
      </c>
      <c r="E677">
        <v>1.5</v>
      </c>
      <c r="F677">
        <v>51</v>
      </c>
      <c r="G677">
        <v>459</v>
      </c>
      <c r="H677">
        <v>344</v>
      </c>
      <c r="I677">
        <v>1</v>
      </c>
      <c r="J677" t="s">
        <v>35</v>
      </c>
      <c r="K677">
        <v>0</v>
      </c>
      <c r="L677" t="s">
        <v>35</v>
      </c>
      <c r="M677">
        <v>12</v>
      </c>
      <c r="N677">
        <v>3</v>
      </c>
      <c r="O677">
        <v>12</v>
      </c>
      <c r="P677">
        <v>5</v>
      </c>
      <c r="Q677">
        <v>1</v>
      </c>
      <c r="R677">
        <v>0</v>
      </c>
      <c r="AA677" t="str">
        <f>IF(E677 &lt; _xlfn.PERCENTILE.INC($E$2:$E$761,0),
    "Ekstrem Rendah",
    IF(E677 &gt; _xlfn.PERCENTILE.INC($E$2:$E$761,1),
        "Ekstrem Tinggi",
        "Normal"
    )
)</f>
        <v>Normal</v>
      </c>
      <c r="AB677" t="str">
        <f>IF(F677 &lt; _xlfn.PERCENTILE.INC($F$2:$F$761,0.001),
    "Ekstrem Rendah",
    IF(F677 &gt; _xlfn.PERCENTILE.INC($F$2:$F$761,0.999),
        "Ekstrem Tinggi",
        "Normal"
    )
)</f>
        <v>Normal</v>
      </c>
    </row>
    <row r="678" spans="4:28" x14ac:dyDescent="0.25">
      <c r="D678" t="s">
        <v>55</v>
      </c>
      <c r="E678">
        <v>0.7</v>
      </c>
      <c r="F678">
        <v>57</v>
      </c>
      <c r="G678">
        <v>562</v>
      </c>
      <c r="H678">
        <v>462</v>
      </c>
      <c r="I678">
        <v>1</v>
      </c>
      <c r="J678" t="s">
        <v>36</v>
      </c>
      <c r="K678">
        <v>0</v>
      </c>
      <c r="L678" t="s">
        <v>35</v>
      </c>
      <c r="M678">
        <v>9</v>
      </c>
      <c r="N678">
        <v>3</v>
      </c>
      <c r="O678">
        <v>9</v>
      </c>
      <c r="P678">
        <v>2</v>
      </c>
      <c r="Q678">
        <v>1</v>
      </c>
      <c r="R678">
        <v>0</v>
      </c>
      <c r="AA678" t="str">
        <f>IF(E678 &lt; _xlfn.PERCENTILE.INC($E$2:$E$761,0),
    "Ekstrem Rendah",
    IF(E678 &gt; _xlfn.PERCENTILE.INC($E$2:$E$761,1),
        "Ekstrem Tinggi",
        "Normal"
    )
)</f>
        <v>Normal</v>
      </c>
      <c r="AB678" t="str">
        <f>IF(F678 &lt; _xlfn.PERCENTILE.INC($F$2:$F$761,0.001),
    "Ekstrem Rendah",
    IF(F678 &gt; _xlfn.PERCENTILE.INC($F$2:$F$761,0.999),
        "Ekstrem Tinggi",
        "Normal"
    )
)</f>
        <v>Normal</v>
      </c>
    </row>
    <row r="679" spans="4:28" x14ac:dyDescent="0.25">
      <c r="D679" t="s">
        <v>44</v>
      </c>
      <c r="E679">
        <v>0.9</v>
      </c>
      <c r="F679">
        <v>27</v>
      </c>
      <c r="G679">
        <v>242</v>
      </c>
      <c r="H679">
        <v>143</v>
      </c>
      <c r="I679">
        <v>0</v>
      </c>
      <c r="J679" t="s">
        <v>35</v>
      </c>
      <c r="K679">
        <v>0</v>
      </c>
      <c r="L679" t="s">
        <v>36</v>
      </c>
      <c r="M679">
        <v>5</v>
      </c>
      <c r="N679">
        <v>0</v>
      </c>
      <c r="O679">
        <v>11</v>
      </c>
      <c r="P679">
        <v>5</v>
      </c>
      <c r="Q679">
        <v>2</v>
      </c>
      <c r="R679">
        <v>0</v>
      </c>
      <c r="AA679" t="str">
        <f>IF(E679 &lt; _xlfn.PERCENTILE.INC($E$2:$E$761,0),
    "Ekstrem Rendah",
    IF(E679 &gt; _xlfn.PERCENTILE.INC($E$2:$E$761,1),
        "Ekstrem Tinggi",
        "Normal"
    )
)</f>
        <v>Normal</v>
      </c>
      <c r="AB679" t="str">
        <f>IF(F679 &lt; _xlfn.PERCENTILE.INC($F$2:$F$761,0.001),
    "Ekstrem Rendah",
    IF(F679 &gt; _xlfn.PERCENTILE.INC($F$2:$F$761,0.999),
        "Ekstrem Tinggi",
        "Normal"
    )
)</f>
        <v>Normal</v>
      </c>
    </row>
    <row r="680" spans="4:28" x14ac:dyDescent="0.25">
      <c r="D680" t="s">
        <v>60</v>
      </c>
      <c r="E680">
        <v>0.9</v>
      </c>
      <c r="F680">
        <v>49</v>
      </c>
      <c r="G680">
        <v>475</v>
      </c>
      <c r="H680">
        <v>401</v>
      </c>
      <c r="I680">
        <v>0</v>
      </c>
      <c r="J680" t="s">
        <v>35</v>
      </c>
      <c r="K680">
        <v>0</v>
      </c>
      <c r="L680" t="s">
        <v>36</v>
      </c>
      <c r="M680">
        <v>8</v>
      </c>
      <c r="N680">
        <v>2</v>
      </c>
      <c r="O680">
        <v>16</v>
      </c>
      <c r="P680">
        <v>6</v>
      </c>
      <c r="Q680">
        <v>5</v>
      </c>
      <c r="R680">
        <v>0</v>
      </c>
      <c r="AA680" t="str">
        <f>IF(E680 &lt; _xlfn.PERCENTILE.INC($E$2:$E$761,0),
    "Ekstrem Rendah",
    IF(E680 &gt; _xlfn.PERCENTILE.INC($E$2:$E$761,1),
        "Ekstrem Tinggi",
        "Normal"
    )
)</f>
        <v>Normal</v>
      </c>
      <c r="AB680" t="str">
        <f>IF(F680 &lt; _xlfn.PERCENTILE.INC($F$2:$F$761,0.001),
    "Ekstrem Rendah",
    IF(F680 &gt; _xlfn.PERCENTILE.INC($F$2:$F$761,0.999),
        "Ekstrem Tinggi",
        "Normal"
    )
)</f>
        <v>Normal</v>
      </c>
    </row>
    <row r="681" spans="4:28" x14ac:dyDescent="0.25">
      <c r="D681" t="s">
        <v>42</v>
      </c>
      <c r="E681">
        <v>1.8</v>
      </c>
      <c r="F681">
        <v>69</v>
      </c>
      <c r="G681">
        <v>495</v>
      </c>
      <c r="H681">
        <v>415</v>
      </c>
      <c r="I681">
        <v>1</v>
      </c>
      <c r="J681" t="s">
        <v>36</v>
      </c>
      <c r="K681">
        <v>1</v>
      </c>
      <c r="L681" t="s">
        <v>40</v>
      </c>
      <c r="M681">
        <v>14</v>
      </c>
      <c r="N681">
        <v>5</v>
      </c>
      <c r="O681">
        <v>13</v>
      </c>
      <c r="P681">
        <v>8</v>
      </c>
      <c r="Q681">
        <v>1</v>
      </c>
      <c r="R681">
        <v>0</v>
      </c>
      <c r="AA681" t="str">
        <f>IF(E681 &lt; _xlfn.PERCENTILE.INC($E$2:$E$761,0),
    "Ekstrem Rendah",
    IF(E681 &gt; _xlfn.PERCENTILE.INC($E$2:$E$761,1),
        "Ekstrem Tinggi",
        "Normal"
    )
)</f>
        <v>Normal</v>
      </c>
      <c r="AB681" t="str">
        <f>IF(F681 &lt; _xlfn.PERCENTILE.INC($F$2:$F$761,0.001),
    "Ekstrem Rendah",
    IF(F681 &gt; _xlfn.PERCENTILE.INC($F$2:$F$761,0.999),
        "Ekstrem Tinggi",
        "Normal"
    )
)</f>
        <v>Normal</v>
      </c>
    </row>
    <row r="682" spans="4:28" x14ac:dyDescent="0.25">
      <c r="D682" t="s">
        <v>45</v>
      </c>
      <c r="E682">
        <v>1</v>
      </c>
      <c r="F682">
        <v>62</v>
      </c>
      <c r="G682">
        <v>592</v>
      </c>
      <c r="H682">
        <v>490</v>
      </c>
      <c r="I682">
        <v>1</v>
      </c>
      <c r="J682" t="s">
        <v>35</v>
      </c>
      <c r="K682">
        <v>1</v>
      </c>
      <c r="L682" t="s">
        <v>36</v>
      </c>
      <c r="M682">
        <v>11</v>
      </c>
      <c r="N682">
        <v>5</v>
      </c>
      <c r="O682">
        <v>13</v>
      </c>
      <c r="P682">
        <v>4</v>
      </c>
      <c r="Q682">
        <v>1</v>
      </c>
      <c r="R682">
        <v>1</v>
      </c>
      <c r="AA682" t="str">
        <f>IF(E682 &lt; _xlfn.PERCENTILE.INC($E$2:$E$761,0),
    "Ekstrem Rendah",
    IF(E682 &gt; _xlfn.PERCENTILE.INC($E$2:$E$761,1),
        "Ekstrem Tinggi",
        "Normal"
    )
)</f>
        <v>Normal</v>
      </c>
      <c r="AB682" t="str">
        <f>IF(F682 &lt; _xlfn.PERCENTILE.INC($F$2:$F$761,0.001),
    "Ekstrem Rendah",
    IF(F682 &gt; _xlfn.PERCENTILE.INC($F$2:$F$761,0.999),
        "Ekstrem Tinggi",
        "Normal"
    )
)</f>
        <v>Normal</v>
      </c>
    </row>
    <row r="683" spans="4:28" x14ac:dyDescent="0.25">
      <c r="D683" t="s">
        <v>43</v>
      </c>
      <c r="E683">
        <v>2.6</v>
      </c>
      <c r="F683">
        <v>55</v>
      </c>
      <c r="G683">
        <v>455</v>
      </c>
      <c r="H683">
        <v>368</v>
      </c>
      <c r="I683">
        <v>2</v>
      </c>
      <c r="J683" t="s">
        <v>40</v>
      </c>
      <c r="K683">
        <v>0</v>
      </c>
      <c r="L683" t="s">
        <v>35</v>
      </c>
      <c r="M683">
        <v>22</v>
      </c>
      <c r="N683">
        <v>7</v>
      </c>
      <c r="O683">
        <v>16</v>
      </c>
      <c r="P683">
        <v>8</v>
      </c>
      <c r="Q683">
        <v>2</v>
      </c>
      <c r="R683">
        <v>0</v>
      </c>
      <c r="AA683" t="str">
        <f>IF(E683 &lt; _xlfn.PERCENTILE.INC($E$2:$E$761,0),
    "Ekstrem Rendah",
    IF(E683 &gt; _xlfn.PERCENTILE.INC($E$2:$E$761,1),
        "Ekstrem Tinggi",
        "Normal"
    )
)</f>
        <v>Normal</v>
      </c>
      <c r="AB683" t="str">
        <f>IF(F683 &lt; _xlfn.PERCENTILE.INC($F$2:$F$761,0.001),
    "Ekstrem Rendah",
    IF(F683 &gt; _xlfn.PERCENTILE.INC($F$2:$F$761,0.999),
        "Ekstrem Tinggi",
        "Normal"
    )
)</f>
        <v>Normal</v>
      </c>
    </row>
    <row r="684" spans="4:28" x14ac:dyDescent="0.25">
      <c r="D684" t="s">
        <v>49</v>
      </c>
      <c r="E684">
        <v>2.1</v>
      </c>
      <c r="F684">
        <v>44</v>
      </c>
      <c r="G684">
        <v>410</v>
      </c>
      <c r="H684">
        <v>290</v>
      </c>
      <c r="I684">
        <v>2</v>
      </c>
      <c r="J684" t="s">
        <v>36</v>
      </c>
      <c r="K684">
        <v>1</v>
      </c>
      <c r="L684" t="s">
        <v>40</v>
      </c>
      <c r="M684">
        <v>11</v>
      </c>
      <c r="N684">
        <v>4</v>
      </c>
      <c r="O684">
        <v>13</v>
      </c>
      <c r="P684">
        <v>7</v>
      </c>
      <c r="Q684">
        <v>2</v>
      </c>
      <c r="R684">
        <v>0</v>
      </c>
      <c r="AA684" t="str">
        <f>IF(E684 &lt; _xlfn.PERCENTILE.INC($E$2:$E$761,0),
    "Ekstrem Rendah",
    IF(E684 &gt; _xlfn.PERCENTILE.INC($E$2:$E$761,1),
        "Ekstrem Tinggi",
        "Normal"
    )
)</f>
        <v>Normal</v>
      </c>
      <c r="AB684" t="str">
        <f>IF(F684 &lt; _xlfn.PERCENTILE.INC($F$2:$F$761,0.001),
    "Ekstrem Rendah",
    IF(F684 &gt; _xlfn.PERCENTILE.INC($F$2:$F$761,0.999),
        "Ekstrem Tinggi",
        "Normal"
    )
)</f>
        <v>Normal</v>
      </c>
    </row>
    <row r="685" spans="4:28" x14ac:dyDescent="0.25">
      <c r="D685" t="s">
        <v>48</v>
      </c>
      <c r="E685">
        <v>1.5</v>
      </c>
      <c r="F685">
        <v>48</v>
      </c>
      <c r="G685">
        <v>424</v>
      </c>
      <c r="H685">
        <v>341</v>
      </c>
      <c r="I685">
        <v>1</v>
      </c>
      <c r="J685" t="s">
        <v>35</v>
      </c>
      <c r="K685">
        <v>0</v>
      </c>
      <c r="L685" t="s">
        <v>35</v>
      </c>
      <c r="M685">
        <v>19</v>
      </c>
      <c r="N685">
        <v>3</v>
      </c>
      <c r="O685">
        <v>15</v>
      </c>
      <c r="P685">
        <v>4</v>
      </c>
      <c r="Q685">
        <v>2</v>
      </c>
      <c r="R685">
        <v>0</v>
      </c>
      <c r="AA685" t="str">
        <f>IF(E685 &lt; _xlfn.PERCENTILE.INC($E$2:$E$761,0),
    "Ekstrem Rendah",
    IF(E685 &gt; _xlfn.PERCENTILE.INC($E$2:$E$761,1),
        "Ekstrem Tinggi",
        "Normal"
    )
)</f>
        <v>Normal</v>
      </c>
      <c r="AB685" t="str">
        <f>IF(F685 &lt; _xlfn.PERCENTILE.INC($F$2:$F$761,0.001),
    "Ekstrem Rendah",
    IF(F685 &gt; _xlfn.PERCENTILE.INC($F$2:$F$761,0.999),
        "Ekstrem Tinggi",
        "Normal"
    )
)</f>
        <v>Normal</v>
      </c>
    </row>
    <row r="686" spans="4:28" x14ac:dyDescent="0.25">
      <c r="D686" t="s">
        <v>57</v>
      </c>
      <c r="E686">
        <v>1.2</v>
      </c>
      <c r="F686">
        <v>58</v>
      </c>
      <c r="G686">
        <v>519</v>
      </c>
      <c r="H686">
        <v>425</v>
      </c>
      <c r="I686">
        <v>0</v>
      </c>
      <c r="J686" t="s">
        <v>36</v>
      </c>
      <c r="K686">
        <v>0</v>
      </c>
      <c r="L686" t="s">
        <v>36</v>
      </c>
      <c r="M686">
        <v>21</v>
      </c>
      <c r="N686">
        <v>5</v>
      </c>
      <c r="O686">
        <v>12</v>
      </c>
      <c r="P686">
        <v>6</v>
      </c>
      <c r="Q686">
        <v>3</v>
      </c>
      <c r="R686">
        <v>0</v>
      </c>
      <c r="AA686" t="str">
        <f>IF(E686 &lt; _xlfn.PERCENTILE.INC($E$2:$E$761,0),
    "Ekstrem Rendah",
    IF(E686 &gt; _xlfn.PERCENTILE.INC($E$2:$E$761,1),
        "Ekstrem Tinggi",
        "Normal"
    )
)</f>
        <v>Normal</v>
      </c>
      <c r="AB686" t="str">
        <f>IF(F686 &lt; _xlfn.PERCENTILE.INC($F$2:$F$761,0.001),
    "Ekstrem Rendah",
    IF(F686 &gt; _xlfn.PERCENTILE.INC($F$2:$F$761,0.999),
        "Ekstrem Tinggi",
        "Normal"
    )
)</f>
        <v>Normal</v>
      </c>
    </row>
    <row r="687" spans="4:28" x14ac:dyDescent="0.25">
      <c r="D687" t="s">
        <v>39</v>
      </c>
      <c r="E687">
        <v>1.5</v>
      </c>
      <c r="F687">
        <v>63</v>
      </c>
      <c r="G687">
        <v>612</v>
      </c>
      <c r="H687">
        <v>502</v>
      </c>
      <c r="I687">
        <v>2</v>
      </c>
      <c r="J687" t="s">
        <v>35</v>
      </c>
      <c r="K687">
        <v>1</v>
      </c>
      <c r="L687" t="s">
        <v>35</v>
      </c>
      <c r="M687">
        <v>14</v>
      </c>
      <c r="N687">
        <v>6</v>
      </c>
      <c r="O687">
        <v>9</v>
      </c>
      <c r="P687">
        <v>4</v>
      </c>
      <c r="Q687">
        <v>0</v>
      </c>
      <c r="R687">
        <v>0</v>
      </c>
      <c r="AA687" t="str">
        <f>IF(E687 &lt; _xlfn.PERCENTILE.INC($E$2:$E$761,0),
    "Ekstrem Rendah",
    IF(E687 &gt; _xlfn.PERCENTILE.INC($E$2:$E$761,1),
        "Ekstrem Tinggi",
        "Normal"
    )
)</f>
        <v>Normal</v>
      </c>
      <c r="AB687" t="str">
        <f>IF(F687 &lt; _xlfn.PERCENTILE.INC($F$2:$F$761,0.001),
    "Ekstrem Rendah",
    IF(F687 &gt; _xlfn.PERCENTILE.INC($F$2:$F$761,0.999),
        "Ekstrem Tinggi",
        "Normal"
    )
)</f>
        <v>Normal</v>
      </c>
    </row>
    <row r="688" spans="4:28" x14ac:dyDescent="0.25">
      <c r="D688" t="s">
        <v>47</v>
      </c>
      <c r="E688">
        <v>1</v>
      </c>
      <c r="F688">
        <v>49</v>
      </c>
      <c r="G688">
        <v>497</v>
      </c>
      <c r="H688">
        <v>429</v>
      </c>
      <c r="I688">
        <v>1</v>
      </c>
      <c r="J688" t="s">
        <v>35</v>
      </c>
      <c r="K688">
        <v>0</v>
      </c>
      <c r="L688" t="s">
        <v>35</v>
      </c>
      <c r="M688">
        <v>12</v>
      </c>
      <c r="N688">
        <v>4</v>
      </c>
      <c r="O688">
        <v>20</v>
      </c>
      <c r="P688">
        <v>1</v>
      </c>
      <c r="Q688">
        <v>1</v>
      </c>
      <c r="R688">
        <v>0</v>
      </c>
      <c r="AA688" t="str">
        <f>IF(E688 &lt; _xlfn.PERCENTILE.INC($E$2:$E$761,0),
    "Ekstrem Rendah",
    IF(E688 &gt; _xlfn.PERCENTILE.INC($E$2:$E$761,1),
        "Ekstrem Tinggi",
        "Normal"
    )
)</f>
        <v>Normal</v>
      </c>
      <c r="AB688" t="str">
        <f>IF(F688 &lt; _xlfn.PERCENTILE.INC($F$2:$F$761,0.001),
    "Ekstrem Rendah",
    IF(F688 &gt; _xlfn.PERCENTILE.INC($F$2:$F$761,0.999),
        "Ekstrem Tinggi",
        "Normal"
    )
)</f>
        <v>Normal</v>
      </c>
    </row>
    <row r="689" spans="4:28" x14ac:dyDescent="0.25">
      <c r="D689" t="s">
        <v>58</v>
      </c>
      <c r="E689">
        <v>0.5</v>
      </c>
      <c r="F689">
        <v>58</v>
      </c>
      <c r="G689">
        <v>596</v>
      </c>
      <c r="H689">
        <v>519</v>
      </c>
      <c r="I689">
        <v>0</v>
      </c>
      <c r="J689" t="s">
        <v>36</v>
      </c>
      <c r="K689">
        <v>0</v>
      </c>
      <c r="L689" t="s">
        <v>36</v>
      </c>
      <c r="M689">
        <v>9</v>
      </c>
      <c r="N689">
        <v>5</v>
      </c>
      <c r="O689">
        <v>9</v>
      </c>
      <c r="P689">
        <v>3</v>
      </c>
      <c r="Q689">
        <v>2</v>
      </c>
      <c r="R689">
        <v>0</v>
      </c>
      <c r="AA689" t="str">
        <f>IF(E689 &lt; _xlfn.PERCENTILE.INC($E$2:$E$761,0),
    "Ekstrem Rendah",
    IF(E689 &gt; _xlfn.PERCENTILE.INC($E$2:$E$761,1),
        "Ekstrem Tinggi",
        "Normal"
    )
)</f>
        <v>Normal</v>
      </c>
      <c r="AB689" t="str">
        <f>IF(F689 &lt; _xlfn.PERCENTILE.INC($F$2:$F$761,0.001),
    "Ekstrem Rendah",
    IF(F689 &gt; _xlfn.PERCENTILE.INC($F$2:$F$761,0.999),
        "Ekstrem Tinggi",
        "Normal"
    )
)</f>
        <v>Normal</v>
      </c>
    </row>
    <row r="690" spans="4:28" x14ac:dyDescent="0.25">
      <c r="D690" t="s">
        <v>46</v>
      </c>
      <c r="E690">
        <v>3.2</v>
      </c>
      <c r="F690">
        <v>42</v>
      </c>
      <c r="G690">
        <v>443</v>
      </c>
      <c r="H690">
        <v>352</v>
      </c>
      <c r="I690">
        <v>3</v>
      </c>
      <c r="J690" t="s">
        <v>40</v>
      </c>
      <c r="K690">
        <v>3</v>
      </c>
      <c r="L690" t="s">
        <v>40</v>
      </c>
      <c r="M690">
        <v>16</v>
      </c>
      <c r="N690">
        <v>5</v>
      </c>
      <c r="O690">
        <v>9</v>
      </c>
      <c r="P690">
        <v>2</v>
      </c>
      <c r="Q690">
        <v>0</v>
      </c>
      <c r="R690">
        <v>0</v>
      </c>
      <c r="AA690" t="str">
        <f>IF(E690 &lt; _xlfn.PERCENTILE.INC($E$2:$E$761,0),
    "Ekstrem Rendah",
    IF(E690 &gt; _xlfn.PERCENTILE.INC($E$2:$E$761,1),
        "Ekstrem Tinggi",
        "Normal"
    )
)</f>
        <v>Normal</v>
      </c>
      <c r="AB690" t="str">
        <f>IF(F690 &lt; _xlfn.PERCENTILE.INC($F$2:$F$761,0.001),
    "Ekstrem Rendah",
    IF(F690 &gt; _xlfn.PERCENTILE.INC($F$2:$F$761,0.999),
        "Ekstrem Tinggi",
        "Normal"
    )
)</f>
        <v>Normal</v>
      </c>
    </row>
    <row r="691" spans="4:28" x14ac:dyDescent="0.25">
      <c r="D691" t="s">
        <v>55</v>
      </c>
      <c r="E691">
        <v>1.8</v>
      </c>
      <c r="F691">
        <v>33</v>
      </c>
      <c r="G691">
        <v>374</v>
      </c>
      <c r="H691">
        <v>299</v>
      </c>
      <c r="I691">
        <v>2</v>
      </c>
      <c r="J691" t="s">
        <v>35</v>
      </c>
      <c r="K691">
        <v>2</v>
      </c>
      <c r="L691" t="s">
        <v>36</v>
      </c>
      <c r="M691">
        <v>8</v>
      </c>
      <c r="N691">
        <v>3</v>
      </c>
      <c r="O691">
        <v>16</v>
      </c>
      <c r="P691">
        <v>4</v>
      </c>
      <c r="Q691">
        <v>3</v>
      </c>
      <c r="R691">
        <v>0</v>
      </c>
      <c r="AA691" t="str">
        <f>IF(E691 &lt; _xlfn.PERCENTILE.INC($E$2:$E$761,0),
    "Ekstrem Rendah",
    IF(E691 &gt; _xlfn.PERCENTILE.INC($E$2:$E$761,1),
        "Ekstrem Tinggi",
        "Normal"
    )
)</f>
        <v>Normal</v>
      </c>
      <c r="AB691" t="str">
        <f>IF(F691 &lt; _xlfn.PERCENTILE.INC($F$2:$F$761,0.001),
    "Ekstrem Rendah",
    IF(F691 &gt; _xlfn.PERCENTILE.INC($F$2:$F$761,0.999),
        "Ekstrem Tinggi",
        "Normal"
    )
)</f>
        <v>Normal</v>
      </c>
    </row>
    <row r="692" spans="4:28" x14ac:dyDescent="0.25">
      <c r="D692" t="s">
        <v>59</v>
      </c>
      <c r="E692">
        <v>1.5</v>
      </c>
      <c r="F692">
        <v>41</v>
      </c>
      <c r="G692">
        <v>396</v>
      </c>
      <c r="H692">
        <v>308</v>
      </c>
      <c r="I692">
        <v>2</v>
      </c>
      <c r="J692" t="s">
        <v>36</v>
      </c>
      <c r="K692">
        <v>1</v>
      </c>
      <c r="L692" t="s">
        <v>36</v>
      </c>
      <c r="M692">
        <v>15</v>
      </c>
      <c r="N692">
        <v>6</v>
      </c>
      <c r="O692">
        <v>11</v>
      </c>
      <c r="P692">
        <v>6</v>
      </c>
      <c r="Q692">
        <v>5</v>
      </c>
      <c r="R692">
        <v>0</v>
      </c>
      <c r="AA692" t="str">
        <f>IF(E692 &lt; _xlfn.PERCENTILE.INC($E$2:$E$761,0),
    "Ekstrem Rendah",
    IF(E692 &gt; _xlfn.PERCENTILE.INC($E$2:$E$761,1),
        "Ekstrem Tinggi",
        "Normal"
    )
)</f>
        <v>Normal</v>
      </c>
      <c r="AB692" t="str">
        <f>IF(F692 &lt; _xlfn.PERCENTILE.INC($F$2:$F$761,0.001),
    "Ekstrem Rendah",
    IF(F692 &gt; _xlfn.PERCENTILE.INC($F$2:$F$761,0.999),
        "Ekstrem Tinggi",
        "Normal"
    )
)</f>
        <v>Normal</v>
      </c>
    </row>
    <row r="693" spans="4:28" x14ac:dyDescent="0.25">
      <c r="D693" t="s">
        <v>44</v>
      </c>
      <c r="E693">
        <v>1.4</v>
      </c>
      <c r="F693">
        <v>57</v>
      </c>
      <c r="G693">
        <v>491</v>
      </c>
      <c r="H693">
        <v>387</v>
      </c>
      <c r="I693">
        <v>1</v>
      </c>
      <c r="J693" t="s">
        <v>40</v>
      </c>
      <c r="K693">
        <v>0</v>
      </c>
      <c r="L693" t="s">
        <v>36</v>
      </c>
      <c r="M693">
        <v>13</v>
      </c>
      <c r="N693">
        <v>5</v>
      </c>
      <c r="O693">
        <v>13</v>
      </c>
      <c r="P693">
        <v>7</v>
      </c>
      <c r="Q693">
        <v>3</v>
      </c>
      <c r="R693">
        <v>0</v>
      </c>
      <c r="AA693" t="str">
        <f>IF(E693 &lt; _xlfn.PERCENTILE.INC($E$2:$E$761,0),
    "Ekstrem Rendah",
    IF(E693 &gt; _xlfn.PERCENTILE.INC($E$2:$E$761,1),
        "Ekstrem Tinggi",
        "Normal"
    )
)</f>
        <v>Normal</v>
      </c>
      <c r="AB693" t="str">
        <f>IF(F693 &lt; _xlfn.PERCENTILE.INC($F$2:$F$761,0.001),
    "Ekstrem Rendah",
    IF(F693 &gt; _xlfn.PERCENTILE.INC($F$2:$F$761,0.999),
        "Ekstrem Tinggi",
        "Normal"
    )
)</f>
        <v>Normal</v>
      </c>
    </row>
    <row r="694" spans="4:28" x14ac:dyDescent="0.25">
      <c r="D694" t="s">
        <v>52</v>
      </c>
      <c r="E694">
        <v>3</v>
      </c>
      <c r="F694">
        <v>60</v>
      </c>
      <c r="G694">
        <v>579</v>
      </c>
      <c r="H694">
        <v>510</v>
      </c>
      <c r="I694">
        <v>3</v>
      </c>
      <c r="J694" t="s">
        <v>40</v>
      </c>
      <c r="K694">
        <v>0</v>
      </c>
      <c r="L694" t="s">
        <v>36</v>
      </c>
      <c r="M694">
        <v>25</v>
      </c>
      <c r="N694">
        <v>10</v>
      </c>
      <c r="O694">
        <v>4</v>
      </c>
      <c r="P694">
        <v>14</v>
      </c>
      <c r="Q694">
        <v>1</v>
      </c>
      <c r="R694">
        <v>0</v>
      </c>
      <c r="AA694" t="str">
        <f>IF(E694 &lt; _xlfn.PERCENTILE.INC($E$2:$E$761,0),
    "Ekstrem Rendah",
    IF(E694 &gt; _xlfn.PERCENTILE.INC($E$2:$E$761,1),
        "Ekstrem Tinggi",
        "Normal"
    )
)</f>
        <v>Normal</v>
      </c>
      <c r="AB694" t="str">
        <f>IF(F694 &lt; _xlfn.PERCENTILE.INC($F$2:$F$761,0.001),
    "Ekstrem Rendah",
    IF(F694 &gt; _xlfn.PERCENTILE.INC($F$2:$F$761,0.999),
        "Ekstrem Tinggi",
        "Normal"
    )
)</f>
        <v>Normal</v>
      </c>
    </row>
    <row r="695" spans="4:28" x14ac:dyDescent="0.25">
      <c r="D695" t="s">
        <v>54</v>
      </c>
      <c r="E695">
        <v>0.2</v>
      </c>
      <c r="F695">
        <v>37</v>
      </c>
      <c r="G695">
        <v>305</v>
      </c>
      <c r="H695">
        <v>229</v>
      </c>
      <c r="I695">
        <v>1</v>
      </c>
      <c r="J695" t="s">
        <v>36</v>
      </c>
      <c r="K695">
        <v>0</v>
      </c>
      <c r="L695" t="s">
        <v>36</v>
      </c>
      <c r="M695">
        <v>3</v>
      </c>
      <c r="N695">
        <v>2</v>
      </c>
      <c r="O695">
        <v>9</v>
      </c>
      <c r="P695">
        <v>5</v>
      </c>
      <c r="Q695">
        <v>3</v>
      </c>
      <c r="R695">
        <v>0</v>
      </c>
      <c r="AA695" t="str">
        <f>IF(E695 &lt; _xlfn.PERCENTILE.INC($E$2:$E$761,0),
    "Ekstrem Rendah",
    IF(E695 &gt; _xlfn.PERCENTILE.INC($E$2:$E$761,1),
        "Ekstrem Tinggi",
        "Normal"
    )
)</f>
        <v>Normal</v>
      </c>
      <c r="AB695" t="str">
        <f>IF(F695 &lt; _xlfn.PERCENTILE.INC($F$2:$F$761,0.001),
    "Ekstrem Rendah",
    IF(F695 &gt; _xlfn.PERCENTILE.INC($F$2:$F$761,0.999),
        "Ekstrem Tinggi",
        "Normal"
    )
)</f>
        <v>Normal</v>
      </c>
    </row>
    <row r="696" spans="4:28" x14ac:dyDescent="0.25">
      <c r="D696" t="s">
        <v>38</v>
      </c>
      <c r="E696">
        <v>1.1000000000000001</v>
      </c>
      <c r="F696">
        <v>27</v>
      </c>
      <c r="G696">
        <v>237</v>
      </c>
      <c r="H696">
        <v>167</v>
      </c>
      <c r="I696">
        <v>2</v>
      </c>
      <c r="J696" t="s">
        <v>36</v>
      </c>
      <c r="K696">
        <v>2</v>
      </c>
      <c r="L696" t="s">
        <v>40</v>
      </c>
      <c r="M696">
        <v>13</v>
      </c>
      <c r="N696">
        <v>4</v>
      </c>
      <c r="O696">
        <v>7</v>
      </c>
      <c r="P696">
        <v>4</v>
      </c>
      <c r="Q696">
        <v>2</v>
      </c>
      <c r="R696">
        <v>0</v>
      </c>
      <c r="AA696" t="str">
        <f>IF(E696 &lt; _xlfn.PERCENTILE.INC($E$2:$E$761,0),
    "Ekstrem Rendah",
    IF(E696 &gt; _xlfn.PERCENTILE.INC($E$2:$E$761,1),
        "Ekstrem Tinggi",
        "Normal"
    )
)</f>
        <v>Normal</v>
      </c>
      <c r="AB696" t="str">
        <f>IF(F696 &lt; _xlfn.PERCENTILE.INC($F$2:$F$761,0.001),
    "Ekstrem Rendah",
    IF(F696 &gt; _xlfn.PERCENTILE.INC($F$2:$F$761,0.999),
        "Ekstrem Tinggi",
        "Normal"
    )
)</f>
        <v>Normal</v>
      </c>
    </row>
    <row r="697" spans="4:28" x14ac:dyDescent="0.25">
      <c r="D697" t="s">
        <v>51</v>
      </c>
      <c r="E697">
        <v>1.4</v>
      </c>
      <c r="F697">
        <v>45</v>
      </c>
      <c r="G697">
        <v>435</v>
      </c>
      <c r="H697">
        <v>362</v>
      </c>
      <c r="I697">
        <v>1</v>
      </c>
      <c r="J697" t="s">
        <v>35</v>
      </c>
      <c r="K697">
        <v>0</v>
      </c>
      <c r="L697" t="s">
        <v>35</v>
      </c>
      <c r="M697">
        <v>11</v>
      </c>
      <c r="N697">
        <v>4</v>
      </c>
      <c r="O697">
        <v>8</v>
      </c>
      <c r="P697">
        <v>3</v>
      </c>
      <c r="Q697">
        <v>2</v>
      </c>
      <c r="R697">
        <v>0</v>
      </c>
      <c r="AA697" t="str">
        <f>IF(E697 &lt; _xlfn.PERCENTILE.INC($E$2:$E$761,0),
    "Ekstrem Rendah",
    IF(E697 &gt; _xlfn.PERCENTILE.INC($E$2:$E$761,1),
        "Ekstrem Tinggi",
        "Normal"
    )
)</f>
        <v>Normal</v>
      </c>
      <c r="AB697" t="str">
        <f>IF(F697 &lt; _xlfn.PERCENTILE.INC($F$2:$F$761,0.001),
    "Ekstrem Rendah",
    IF(F697 &gt; _xlfn.PERCENTILE.INC($F$2:$F$761,0.999),
        "Ekstrem Tinggi",
        "Normal"
    )
)</f>
        <v>Normal</v>
      </c>
    </row>
    <row r="698" spans="4:28" x14ac:dyDescent="0.25">
      <c r="D698" t="s">
        <v>60</v>
      </c>
      <c r="E698">
        <v>2</v>
      </c>
      <c r="F698">
        <v>63</v>
      </c>
      <c r="G698">
        <v>619</v>
      </c>
      <c r="H698">
        <v>534</v>
      </c>
      <c r="I698">
        <v>2</v>
      </c>
      <c r="J698" t="s">
        <v>35</v>
      </c>
      <c r="K698">
        <v>0</v>
      </c>
      <c r="L698" t="s">
        <v>35</v>
      </c>
      <c r="M698">
        <v>11</v>
      </c>
      <c r="N698">
        <v>4</v>
      </c>
      <c r="O698">
        <v>15</v>
      </c>
      <c r="P698">
        <v>4</v>
      </c>
      <c r="Q698">
        <v>2</v>
      </c>
      <c r="R698">
        <v>0</v>
      </c>
      <c r="AA698" t="str">
        <f>IF(E698 &lt; _xlfn.PERCENTILE.INC($E$2:$E$761,0),
    "Ekstrem Rendah",
    IF(E698 &gt; _xlfn.PERCENTILE.INC($E$2:$E$761,1),
        "Ekstrem Tinggi",
        "Normal"
    )
)</f>
        <v>Normal</v>
      </c>
      <c r="AB698" t="str">
        <f>IF(F698 &lt; _xlfn.PERCENTILE.INC($F$2:$F$761,0.001),
    "Ekstrem Rendah",
    IF(F698 &gt; _xlfn.PERCENTILE.INC($F$2:$F$761,0.999),
        "Ekstrem Tinggi",
        "Normal"
    )
)</f>
        <v>Normal</v>
      </c>
    </row>
    <row r="699" spans="4:28" x14ac:dyDescent="0.25">
      <c r="D699" t="s">
        <v>33</v>
      </c>
      <c r="E699">
        <v>0.7</v>
      </c>
      <c r="F699">
        <v>52</v>
      </c>
      <c r="G699">
        <v>504</v>
      </c>
      <c r="H699">
        <v>406</v>
      </c>
      <c r="I699">
        <v>1</v>
      </c>
      <c r="J699" t="s">
        <v>35</v>
      </c>
      <c r="K699">
        <v>1</v>
      </c>
      <c r="L699" t="s">
        <v>36</v>
      </c>
      <c r="M699">
        <v>9</v>
      </c>
      <c r="N699">
        <v>5</v>
      </c>
      <c r="O699">
        <v>9</v>
      </c>
      <c r="P699">
        <v>2</v>
      </c>
      <c r="Q699">
        <v>2</v>
      </c>
      <c r="R699">
        <v>0</v>
      </c>
      <c r="AA699" t="str">
        <f>IF(E699 &lt; _xlfn.PERCENTILE.INC($E$2:$E$761,0),
    "Ekstrem Rendah",
    IF(E699 &gt; _xlfn.PERCENTILE.INC($E$2:$E$761,1),
        "Ekstrem Tinggi",
        "Normal"
    )
)</f>
        <v>Normal</v>
      </c>
      <c r="AB699" t="str">
        <f>IF(F699 &lt; _xlfn.PERCENTILE.INC($F$2:$F$761,0.001),
    "Ekstrem Rendah",
    IF(F699 &gt; _xlfn.PERCENTILE.INC($F$2:$F$761,0.999),
        "Ekstrem Tinggi",
        "Normal"
    )
)</f>
        <v>Normal</v>
      </c>
    </row>
    <row r="700" spans="4:28" x14ac:dyDescent="0.25">
      <c r="D700" t="s">
        <v>34</v>
      </c>
      <c r="E700">
        <v>1</v>
      </c>
      <c r="F700">
        <v>59</v>
      </c>
      <c r="G700">
        <v>534</v>
      </c>
      <c r="H700">
        <v>419</v>
      </c>
      <c r="I700">
        <v>0</v>
      </c>
      <c r="J700" t="s">
        <v>35</v>
      </c>
      <c r="K700">
        <v>0</v>
      </c>
      <c r="L700" t="s">
        <v>35</v>
      </c>
      <c r="M700">
        <v>12</v>
      </c>
      <c r="N700">
        <v>7</v>
      </c>
      <c r="O700">
        <v>10</v>
      </c>
      <c r="P700">
        <v>9</v>
      </c>
      <c r="Q700">
        <v>2</v>
      </c>
      <c r="R700">
        <v>0</v>
      </c>
      <c r="AA700" t="str">
        <f>IF(E700 &lt; _xlfn.PERCENTILE.INC($E$2:$E$761,0),
    "Ekstrem Rendah",
    IF(E700 &gt; _xlfn.PERCENTILE.INC($E$2:$E$761,1),
        "Ekstrem Tinggi",
        "Normal"
    )
)</f>
        <v>Normal</v>
      </c>
      <c r="AB700" t="str">
        <f>IF(F700 &lt; _xlfn.PERCENTILE.INC($F$2:$F$761,0.001),
    "Ekstrem Rendah",
    IF(F700 &gt; _xlfn.PERCENTILE.INC($F$2:$F$761,0.999),
        "Ekstrem Tinggi",
        "Normal"
    )
)</f>
        <v>Normal</v>
      </c>
    </row>
    <row r="701" spans="4:28" x14ac:dyDescent="0.25">
      <c r="D701" t="s">
        <v>55</v>
      </c>
      <c r="E701">
        <v>2</v>
      </c>
      <c r="F701">
        <v>41</v>
      </c>
      <c r="G701">
        <v>397</v>
      </c>
      <c r="H701">
        <v>303</v>
      </c>
      <c r="I701">
        <v>0</v>
      </c>
      <c r="J701" t="s">
        <v>35</v>
      </c>
      <c r="K701">
        <v>0</v>
      </c>
      <c r="L701" t="s">
        <v>35</v>
      </c>
      <c r="M701">
        <v>11</v>
      </c>
      <c r="N701">
        <v>4</v>
      </c>
      <c r="O701">
        <v>15</v>
      </c>
      <c r="P701">
        <v>4</v>
      </c>
      <c r="Q701">
        <v>3</v>
      </c>
      <c r="R701">
        <v>0</v>
      </c>
      <c r="AA701" t="str">
        <f>IF(E701 &lt; _xlfn.PERCENTILE.INC($E$2:$E$761,0),
    "Ekstrem Rendah",
    IF(E701 &gt; _xlfn.PERCENTILE.INC($E$2:$E$761,1),
        "Ekstrem Tinggi",
        "Normal"
    )
)</f>
        <v>Normal</v>
      </c>
      <c r="AB701" t="str">
        <f>IF(F701 &lt; _xlfn.PERCENTILE.INC($F$2:$F$761,0.001),
    "Ekstrem Rendah",
    IF(F701 &gt; _xlfn.PERCENTILE.INC($F$2:$F$761,0.999),
        "Ekstrem Tinggi",
        "Normal"
    )
)</f>
        <v>Normal</v>
      </c>
    </row>
    <row r="702" spans="4:28" x14ac:dyDescent="0.25">
      <c r="D702" t="s">
        <v>45</v>
      </c>
      <c r="E702">
        <v>1.4</v>
      </c>
      <c r="F702">
        <v>53</v>
      </c>
      <c r="G702">
        <v>527</v>
      </c>
      <c r="H702">
        <v>433</v>
      </c>
      <c r="I702">
        <v>2</v>
      </c>
      <c r="J702" t="s">
        <v>35</v>
      </c>
      <c r="K702">
        <v>1</v>
      </c>
      <c r="L702" t="s">
        <v>36</v>
      </c>
      <c r="M702">
        <v>12</v>
      </c>
      <c r="N702">
        <v>3</v>
      </c>
      <c r="O702">
        <v>11</v>
      </c>
      <c r="P702">
        <v>8</v>
      </c>
      <c r="Q702">
        <v>3</v>
      </c>
      <c r="R702">
        <v>1</v>
      </c>
      <c r="AA702" t="str">
        <f>IF(E702 &lt; _xlfn.PERCENTILE.INC($E$2:$E$761,0),
    "Ekstrem Rendah",
    IF(E702 &gt; _xlfn.PERCENTILE.INC($E$2:$E$761,1),
        "Ekstrem Tinggi",
        "Normal"
    )
)</f>
        <v>Normal</v>
      </c>
      <c r="AB702" t="str">
        <f>IF(F702 &lt; _xlfn.PERCENTILE.INC($F$2:$F$761,0.001),
    "Ekstrem Rendah",
    IF(F702 &gt; _xlfn.PERCENTILE.INC($F$2:$F$761,0.999),
        "Ekstrem Tinggi",
        "Normal"
    )
)</f>
        <v>Normal</v>
      </c>
    </row>
    <row r="703" spans="4:28" x14ac:dyDescent="0.25">
      <c r="D703" t="s">
        <v>49</v>
      </c>
      <c r="E703">
        <v>0.7</v>
      </c>
      <c r="F703">
        <v>71</v>
      </c>
      <c r="G703">
        <v>623</v>
      </c>
      <c r="H703">
        <v>528</v>
      </c>
      <c r="I703">
        <v>0</v>
      </c>
      <c r="J703" t="s">
        <v>36</v>
      </c>
      <c r="K703">
        <v>0</v>
      </c>
      <c r="L703" t="s">
        <v>36</v>
      </c>
      <c r="M703">
        <v>15</v>
      </c>
      <c r="N703">
        <v>4</v>
      </c>
      <c r="O703">
        <v>10</v>
      </c>
      <c r="P703">
        <v>4</v>
      </c>
      <c r="Q703">
        <v>4</v>
      </c>
      <c r="R703">
        <v>0</v>
      </c>
      <c r="AA703" t="str">
        <f>IF(E703 &lt; _xlfn.PERCENTILE.INC($E$2:$E$761,0),
    "Ekstrem Rendah",
    IF(E703 &gt; _xlfn.PERCENTILE.INC($E$2:$E$761,1),
        "Ekstrem Tinggi",
        "Normal"
    )
)</f>
        <v>Normal</v>
      </c>
      <c r="AB703" t="str">
        <f>IF(F703 &lt; _xlfn.PERCENTILE.INC($F$2:$F$761,0.001),
    "Ekstrem Rendah",
    IF(F703 &gt; _xlfn.PERCENTILE.INC($F$2:$F$761,0.999),
        "Ekstrem Tinggi",
        "Normal"
    )
)</f>
        <v>Normal</v>
      </c>
    </row>
    <row r="704" spans="4:28" x14ac:dyDescent="0.25">
      <c r="D704" t="s">
        <v>58</v>
      </c>
      <c r="E704">
        <v>2</v>
      </c>
      <c r="F704">
        <v>67</v>
      </c>
      <c r="G704">
        <v>711</v>
      </c>
      <c r="H704">
        <v>620</v>
      </c>
      <c r="I704">
        <v>2</v>
      </c>
      <c r="J704" t="s">
        <v>40</v>
      </c>
      <c r="K704">
        <v>0</v>
      </c>
      <c r="L704" t="s">
        <v>36</v>
      </c>
      <c r="M704">
        <v>12</v>
      </c>
      <c r="N704">
        <v>7</v>
      </c>
      <c r="O704">
        <v>6</v>
      </c>
      <c r="P704">
        <v>5</v>
      </c>
      <c r="Q704">
        <v>0</v>
      </c>
      <c r="R704">
        <v>0</v>
      </c>
      <c r="AA704" t="str">
        <f>IF(E704 &lt; _xlfn.PERCENTILE.INC($E$2:$E$761,0),
    "Ekstrem Rendah",
    IF(E704 &gt; _xlfn.PERCENTILE.INC($E$2:$E$761,1),
        "Ekstrem Tinggi",
        "Normal"
    )
)</f>
        <v>Normal</v>
      </c>
      <c r="AB704" t="str">
        <f>IF(F704 &lt; _xlfn.PERCENTILE.INC($F$2:$F$761,0.001),
    "Ekstrem Rendah",
    IF(F704 &gt; _xlfn.PERCENTILE.INC($F$2:$F$761,0.999),
        "Ekstrem Tinggi",
        "Normal"
    )
)</f>
        <v>Normal</v>
      </c>
    </row>
    <row r="705" spans="4:28" x14ac:dyDescent="0.25">
      <c r="D705" t="s">
        <v>47</v>
      </c>
      <c r="E705">
        <v>0.6</v>
      </c>
      <c r="F705">
        <v>48</v>
      </c>
      <c r="G705">
        <v>488</v>
      </c>
      <c r="H705">
        <v>408</v>
      </c>
      <c r="I705">
        <v>1</v>
      </c>
      <c r="J705" t="s">
        <v>36</v>
      </c>
      <c r="K705">
        <v>0</v>
      </c>
      <c r="L705" t="s">
        <v>36</v>
      </c>
      <c r="M705">
        <v>15</v>
      </c>
      <c r="N705">
        <v>4</v>
      </c>
      <c r="O705">
        <v>13</v>
      </c>
      <c r="P705">
        <v>5</v>
      </c>
      <c r="Q705">
        <v>1</v>
      </c>
      <c r="R705">
        <v>0</v>
      </c>
      <c r="AA705" t="str">
        <f>IF(E705 &lt; _xlfn.PERCENTILE.INC($E$2:$E$761,0),
    "Ekstrem Rendah",
    IF(E705 &gt; _xlfn.PERCENTILE.INC($E$2:$E$761,1),
        "Ekstrem Tinggi",
        "Normal"
    )
)</f>
        <v>Normal</v>
      </c>
      <c r="AB705" t="str">
        <f>IF(F705 &lt; _xlfn.PERCENTILE.INC($F$2:$F$761,0.001),
    "Ekstrem Rendah",
    IF(F705 &gt; _xlfn.PERCENTILE.INC($F$2:$F$761,0.999),
        "Ekstrem Tinggi",
        "Normal"
    )
)</f>
        <v>Normal</v>
      </c>
    </row>
    <row r="706" spans="4:28" x14ac:dyDescent="0.25">
      <c r="D706" t="s">
        <v>46</v>
      </c>
      <c r="E706">
        <v>1</v>
      </c>
      <c r="F706">
        <v>52</v>
      </c>
      <c r="G706">
        <v>467</v>
      </c>
      <c r="H706">
        <v>387</v>
      </c>
      <c r="I706">
        <v>1</v>
      </c>
      <c r="J706" t="s">
        <v>35</v>
      </c>
      <c r="K706">
        <v>1</v>
      </c>
      <c r="L706" t="s">
        <v>36</v>
      </c>
      <c r="M706">
        <v>10</v>
      </c>
      <c r="N706">
        <v>3</v>
      </c>
      <c r="O706">
        <v>12</v>
      </c>
      <c r="P706">
        <v>7</v>
      </c>
      <c r="Q706">
        <v>3</v>
      </c>
      <c r="R706">
        <v>0</v>
      </c>
      <c r="AA706" t="str">
        <f>IF(E706 &lt; _xlfn.PERCENTILE.INC($E$2:$E$761,0),
    "Ekstrem Rendah",
    IF(E706 &gt; _xlfn.PERCENTILE.INC($E$2:$E$761,1),
        "Ekstrem Tinggi",
        "Normal"
    )
)</f>
        <v>Normal</v>
      </c>
      <c r="AB706" t="str">
        <f>IF(F706 &lt; _xlfn.PERCENTILE.INC($F$2:$F$761,0.001),
    "Ekstrem Rendah",
    IF(F706 &gt; _xlfn.PERCENTILE.INC($F$2:$F$761,0.999),
        "Ekstrem Tinggi",
        "Normal"
    )
)</f>
        <v>Normal</v>
      </c>
    </row>
    <row r="707" spans="4:28" x14ac:dyDescent="0.25">
      <c r="D707" t="s">
        <v>57</v>
      </c>
      <c r="E707">
        <v>0.9</v>
      </c>
      <c r="F707">
        <v>59</v>
      </c>
      <c r="G707">
        <v>578</v>
      </c>
      <c r="H707">
        <v>492</v>
      </c>
      <c r="I707">
        <v>2</v>
      </c>
      <c r="J707" t="s">
        <v>40</v>
      </c>
      <c r="K707">
        <v>0</v>
      </c>
      <c r="L707" t="s">
        <v>35</v>
      </c>
      <c r="M707">
        <v>13</v>
      </c>
      <c r="N707">
        <v>8</v>
      </c>
      <c r="O707">
        <v>9</v>
      </c>
      <c r="P707">
        <v>4</v>
      </c>
      <c r="Q707">
        <v>3</v>
      </c>
      <c r="R707">
        <v>0</v>
      </c>
      <c r="AA707" t="str">
        <f>IF(E707 &lt; _xlfn.PERCENTILE.INC($E$2:$E$761,0),
    "Ekstrem Rendah",
    IF(E707 &gt; _xlfn.PERCENTILE.INC($E$2:$E$761,1),
        "Ekstrem Tinggi",
        "Normal"
    )
)</f>
        <v>Normal</v>
      </c>
      <c r="AB707" t="str">
        <f>IF(F707 &lt; _xlfn.PERCENTILE.INC($F$2:$F$761,0.001),
    "Ekstrem Rendah",
    IF(F707 &gt; _xlfn.PERCENTILE.INC($F$2:$F$761,0.999),
        "Ekstrem Tinggi",
        "Normal"
    )
)</f>
        <v>Normal</v>
      </c>
    </row>
    <row r="708" spans="4:28" x14ac:dyDescent="0.25">
      <c r="D708" t="s">
        <v>42</v>
      </c>
      <c r="E708">
        <v>2.4</v>
      </c>
      <c r="F708">
        <v>75</v>
      </c>
      <c r="G708">
        <v>790</v>
      </c>
      <c r="H708">
        <v>707</v>
      </c>
      <c r="I708">
        <v>4</v>
      </c>
      <c r="J708" t="s">
        <v>40</v>
      </c>
      <c r="K708">
        <v>2</v>
      </c>
      <c r="L708" t="s">
        <v>40</v>
      </c>
      <c r="M708">
        <v>24</v>
      </c>
      <c r="N708">
        <v>7</v>
      </c>
      <c r="O708">
        <v>7</v>
      </c>
      <c r="P708">
        <v>12</v>
      </c>
      <c r="Q708">
        <v>0</v>
      </c>
      <c r="R708">
        <v>0</v>
      </c>
      <c r="AA708" t="str">
        <f>IF(E708 &lt; _xlfn.PERCENTILE.INC($E$2:$E$761,0),
    "Ekstrem Rendah",
    IF(E708 &gt; _xlfn.PERCENTILE.INC($E$2:$E$761,1),
        "Ekstrem Tinggi",
        "Normal"
    )
)</f>
        <v>Normal</v>
      </c>
      <c r="AB708" t="str">
        <f>IF(F708 &lt; _xlfn.PERCENTILE.INC($F$2:$F$761,0.001),
    "Ekstrem Rendah",
    IF(F708 &gt; _xlfn.PERCENTILE.INC($F$2:$F$761,0.999),
        "Ekstrem Tinggi",
        "Normal"
    )
)</f>
        <v>Normal</v>
      </c>
    </row>
    <row r="709" spans="4:28" x14ac:dyDescent="0.25">
      <c r="D709" t="s">
        <v>43</v>
      </c>
      <c r="E709">
        <v>0.2</v>
      </c>
      <c r="F709">
        <v>41</v>
      </c>
      <c r="G709">
        <v>415</v>
      </c>
      <c r="H709">
        <v>332</v>
      </c>
      <c r="I709">
        <v>1</v>
      </c>
      <c r="J709" t="s">
        <v>40</v>
      </c>
      <c r="K709">
        <v>0</v>
      </c>
      <c r="L709" t="s">
        <v>36</v>
      </c>
      <c r="M709">
        <v>4</v>
      </c>
      <c r="N709">
        <v>2</v>
      </c>
      <c r="O709">
        <v>18</v>
      </c>
      <c r="P709">
        <v>2</v>
      </c>
      <c r="Q709">
        <v>3</v>
      </c>
      <c r="R709">
        <v>0</v>
      </c>
      <c r="AA709" t="str">
        <f>IF(E709 &lt; _xlfn.PERCENTILE.INC($E$2:$E$761,0),
    "Ekstrem Rendah",
    IF(E709 &gt; _xlfn.PERCENTILE.INC($E$2:$E$761,1),
        "Ekstrem Tinggi",
        "Normal"
    )
)</f>
        <v>Normal</v>
      </c>
      <c r="AB709" t="str">
        <f>IF(F709 &lt; _xlfn.PERCENTILE.INC($F$2:$F$761,0.001),
    "Ekstrem Rendah",
    IF(F709 &gt; _xlfn.PERCENTILE.INC($F$2:$F$761,0.999),
        "Ekstrem Tinggi",
        "Normal"
    )
)</f>
        <v>Normal</v>
      </c>
    </row>
    <row r="710" spans="4:28" x14ac:dyDescent="0.25">
      <c r="D710" t="s">
        <v>39</v>
      </c>
      <c r="E710">
        <v>2.5</v>
      </c>
      <c r="F710">
        <v>58</v>
      </c>
      <c r="G710">
        <v>562</v>
      </c>
      <c r="H710">
        <v>467</v>
      </c>
      <c r="I710">
        <v>1</v>
      </c>
      <c r="J710" t="s">
        <v>40</v>
      </c>
      <c r="K710">
        <v>0</v>
      </c>
      <c r="L710" t="s">
        <v>36</v>
      </c>
      <c r="M710">
        <v>28</v>
      </c>
      <c r="N710">
        <v>10</v>
      </c>
      <c r="O710">
        <v>7</v>
      </c>
      <c r="P710">
        <v>13</v>
      </c>
      <c r="Q710">
        <v>2</v>
      </c>
      <c r="R710">
        <v>0</v>
      </c>
      <c r="AA710" t="str">
        <f>IF(E710 &lt; _xlfn.PERCENTILE.INC($E$2:$E$761,0),
    "Ekstrem Rendah",
    IF(E710 &gt; _xlfn.PERCENTILE.INC($E$2:$E$761,1),
        "Ekstrem Tinggi",
        "Normal"
    )
)</f>
        <v>Normal</v>
      </c>
      <c r="AB710" t="str">
        <f>IF(F710 &lt; _xlfn.PERCENTILE.INC($F$2:$F$761,0.001),
    "Ekstrem Rendah",
    IF(F710 &gt; _xlfn.PERCENTILE.INC($F$2:$F$761,0.999),
        "Ekstrem Tinggi",
        "Normal"
    )
)</f>
        <v>Normal</v>
      </c>
    </row>
    <row r="711" spans="4:28" x14ac:dyDescent="0.25">
      <c r="D711" t="s">
        <v>48</v>
      </c>
      <c r="E711">
        <v>0.5</v>
      </c>
      <c r="F711">
        <v>31</v>
      </c>
      <c r="G711">
        <v>275</v>
      </c>
      <c r="H711">
        <v>185</v>
      </c>
      <c r="I711">
        <v>2</v>
      </c>
      <c r="J711" t="s">
        <v>40</v>
      </c>
      <c r="K711">
        <v>2</v>
      </c>
      <c r="L711" t="s">
        <v>40</v>
      </c>
      <c r="M711">
        <v>4</v>
      </c>
      <c r="N711">
        <v>3</v>
      </c>
      <c r="O711">
        <v>12</v>
      </c>
      <c r="P711">
        <v>1</v>
      </c>
      <c r="Q711">
        <v>4</v>
      </c>
      <c r="R711">
        <v>0</v>
      </c>
      <c r="AA711" t="str">
        <f>IF(E711 &lt; _xlfn.PERCENTILE.INC($E$2:$E$761,0),
    "Ekstrem Rendah",
    IF(E711 &gt; _xlfn.PERCENTILE.INC($E$2:$E$761,1),
        "Ekstrem Tinggi",
        "Normal"
    )
)</f>
        <v>Normal</v>
      </c>
      <c r="AB711" t="str">
        <f>IF(F711 &lt; _xlfn.PERCENTILE.INC($F$2:$F$761,0.001),
    "Ekstrem Rendah",
    IF(F711 &gt; _xlfn.PERCENTILE.INC($F$2:$F$761,0.999),
        "Ekstrem Tinggi",
        "Normal"
    )
)</f>
        <v>Normal</v>
      </c>
    </row>
    <row r="712" spans="4:28" x14ac:dyDescent="0.25">
      <c r="D712" t="s">
        <v>52</v>
      </c>
      <c r="E712">
        <v>1.8</v>
      </c>
      <c r="F712">
        <v>39</v>
      </c>
      <c r="G712">
        <v>342</v>
      </c>
      <c r="H712">
        <v>272</v>
      </c>
      <c r="I712">
        <v>1</v>
      </c>
      <c r="J712" t="s">
        <v>35</v>
      </c>
      <c r="K712">
        <v>1</v>
      </c>
      <c r="L712" t="s">
        <v>36</v>
      </c>
      <c r="M712">
        <v>7</v>
      </c>
      <c r="N712">
        <v>3</v>
      </c>
      <c r="O712">
        <v>10</v>
      </c>
      <c r="P712">
        <v>2</v>
      </c>
      <c r="Q712">
        <v>3</v>
      </c>
      <c r="R712">
        <v>0</v>
      </c>
      <c r="AA712" t="str">
        <f>IF(E712 &lt; _xlfn.PERCENTILE.INC($E$2:$E$761,0),
    "Ekstrem Rendah",
    IF(E712 &gt; _xlfn.PERCENTILE.INC($E$2:$E$761,1),
        "Ekstrem Tinggi",
        "Normal"
    )
)</f>
        <v>Normal</v>
      </c>
      <c r="AB712" t="str">
        <f>IF(F712 &lt; _xlfn.PERCENTILE.INC($F$2:$F$761,0.001),
    "Ekstrem Rendah",
    IF(F712 &gt; _xlfn.PERCENTILE.INC($F$2:$F$761,0.999),
        "Ekstrem Tinggi",
        "Normal"
    )
)</f>
        <v>Normal</v>
      </c>
    </row>
    <row r="713" spans="4:28" x14ac:dyDescent="0.25">
      <c r="D713" t="s">
        <v>55</v>
      </c>
      <c r="E713">
        <v>1.7</v>
      </c>
      <c r="F713">
        <v>33</v>
      </c>
      <c r="G713">
        <v>367</v>
      </c>
      <c r="H713">
        <v>297</v>
      </c>
      <c r="I713">
        <v>2</v>
      </c>
      <c r="J713" t="s">
        <v>36</v>
      </c>
      <c r="K713">
        <v>1</v>
      </c>
      <c r="L713" t="s">
        <v>35</v>
      </c>
      <c r="M713">
        <v>15</v>
      </c>
      <c r="N713">
        <v>4</v>
      </c>
      <c r="O713">
        <v>6</v>
      </c>
      <c r="P713">
        <v>6</v>
      </c>
      <c r="Q713">
        <v>1</v>
      </c>
      <c r="R713">
        <v>0</v>
      </c>
      <c r="AA713" t="str">
        <f>IF(E713 &lt; _xlfn.PERCENTILE.INC($E$2:$E$761,0),
    "Ekstrem Rendah",
    IF(E713 &gt; _xlfn.PERCENTILE.INC($E$2:$E$761,1),
        "Ekstrem Tinggi",
        "Normal"
    )
)</f>
        <v>Normal</v>
      </c>
      <c r="AB713" t="str">
        <f>IF(F713 &lt; _xlfn.PERCENTILE.INC($F$2:$F$761,0.001),
    "Ekstrem Rendah",
    IF(F713 &gt; _xlfn.PERCENTILE.INC($F$2:$F$761,0.999),
        "Ekstrem Tinggi",
        "Normal"
    )
)</f>
        <v>Normal</v>
      </c>
    </row>
    <row r="714" spans="4:28" x14ac:dyDescent="0.25">
      <c r="D714" t="s">
        <v>44</v>
      </c>
      <c r="E714">
        <v>0.4</v>
      </c>
      <c r="F714">
        <v>45</v>
      </c>
      <c r="G714">
        <v>460</v>
      </c>
      <c r="H714">
        <v>378</v>
      </c>
      <c r="I714">
        <v>0</v>
      </c>
      <c r="J714" t="s">
        <v>35</v>
      </c>
      <c r="K714">
        <v>0</v>
      </c>
      <c r="L714" t="s">
        <v>35</v>
      </c>
      <c r="M714">
        <v>6</v>
      </c>
      <c r="N714">
        <v>3</v>
      </c>
      <c r="O714">
        <v>11</v>
      </c>
      <c r="P714">
        <v>2</v>
      </c>
      <c r="Q714">
        <v>0</v>
      </c>
      <c r="R714">
        <v>0</v>
      </c>
      <c r="AA714" t="str">
        <f>IF(E714 &lt; _xlfn.PERCENTILE.INC($E$2:$E$761,0),
    "Ekstrem Rendah",
    IF(E714 &gt; _xlfn.PERCENTILE.INC($E$2:$E$761,1),
        "Ekstrem Tinggi",
        "Normal"
    )
)</f>
        <v>Normal</v>
      </c>
      <c r="AB714" t="str">
        <f>IF(F714 &lt; _xlfn.PERCENTILE.INC($F$2:$F$761,0.001),
    "Ekstrem Rendah",
    IF(F714 &gt; _xlfn.PERCENTILE.INC($F$2:$F$761,0.999),
        "Ekstrem Tinggi",
        "Normal"
    )
)</f>
        <v>Normal</v>
      </c>
    </row>
    <row r="715" spans="4:28" x14ac:dyDescent="0.25">
      <c r="D715" t="s">
        <v>51</v>
      </c>
      <c r="E715">
        <v>1.3</v>
      </c>
      <c r="F715">
        <v>47</v>
      </c>
      <c r="G715">
        <v>511</v>
      </c>
      <c r="H715">
        <v>441</v>
      </c>
      <c r="I715">
        <v>2</v>
      </c>
      <c r="J715" t="s">
        <v>35</v>
      </c>
      <c r="K715">
        <v>0</v>
      </c>
      <c r="L715" t="s">
        <v>35</v>
      </c>
      <c r="M715">
        <v>12</v>
      </c>
      <c r="N715">
        <v>4</v>
      </c>
      <c r="O715">
        <v>9</v>
      </c>
      <c r="P715">
        <v>1</v>
      </c>
      <c r="Q715">
        <v>1</v>
      </c>
      <c r="R715">
        <v>0</v>
      </c>
      <c r="AA715" t="str">
        <f>IF(E715 &lt; _xlfn.PERCENTILE.INC($E$2:$E$761,0),
    "Ekstrem Rendah",
    IF(E715 &gt; _xlfn.PERCENTILE.INC($E$2:$E$761,1),
        "Ekstrem Tinggi",
        "Normal"
    )
)</f>
        <v>Normal</v>
      </c>
      <c r="AB715" t="str">
        <f>IF(F715 &lt; _xlfn.PERCENTILE.INC($F$2:$F$761,0.001),
    "Ekstrem Rendah",
    IF(F715 &gt; _xlfn.PERCENTILE.INC($F$2:$F$761,0.999),
        "Ekstrem Tinggi",
        "Normal"
    )
)</f>
        <v>Normal</v>
      </c>
    </row>
    <row r="716" spans="4:28" x14ac:dyDescent="0.25">
      <c r="D716" t="s">
        <v>38</v>
      </c>
      <c r="E716">
        <v>0.1</v>
      </c>
      <c r="F716">
        <v>23</v>
      </c>
      <c r="G716">
        <v>206</v>
      </c>
      <c r="H716">
        <v>134</v>
      </c>
      <c r="I716">
        <v>0</v>
      </c>
      <c r="J716" t="s">
        <v>35</v>
      </c>
      <c r="K716">
        <v>0</v>
      </c>
      <c r="L716" t="s">
        <v>35</v>
      </c>
      <c r="M716">
        <v>4</v>
      </c>
      <c r="N716">
        <v>0</v>
      </c>
      <c r="O716">
        <v>9</v>
      </c>
      <c r="P716">
        <v>2</v>
      </c>
      <c r="Q716">
        <v>2</v>
      </c>
      <c r="R716">
        <v>1</v>
      </c>
      <c r="AA716" t="str">
        <f>IF(E716 &lt; _xlfn.PERCENTILE.INC($E$2:$E$761,0),
    "Ekstrem Rendah",
    IF(E716 &gt; _xlfn.PERCENTILE.INC($E$2:$E$761,1),
        "Ekstrem Tinggi",
        "Normal"
    )
)</f>
        <v>Normal</v>
      </c>
      <c r="AB716" t="str">
        <f>IF(F716 &lt; _xlfn.PERCENTILE.INC($F$2:$F$761,0.001),
    "Ekstrem Rendah",
    IF(F716 &gt; _xlfn.PERCENTILE.INC($F$2:$F$761,0.999),
        "Ekstrem Tinggi",
        "Normal"
    )
)</f>
        <v>Normal</v>
      </c>
    </row>
    <row r="717" spans="4:28" x14ac:dyDescent="0.25">
      <c r="D717" t="s">
        <v>34</v>
      </c>
      <c r="E717">
        <v>2.4</v>
      </c>
      <c r="F717">
        <v>65</v>
      </c>
      <c r="G717">
        <v>622</v>
      </c>
      <c r="H717">
        <v>517</v>
      </c>
      <c r="I717">
        <v>2</v>
      </c>
      <c r="J717" t="s">
        <v>40</v>
      </c>
      <c r="K717">
        <v>0</v>
      </c>
      <c r="L717" t="s">
        <v>35</v>
      </c>
      <c r="M717">
        <v>26</v>
      </c>
      <c r="N717">
        <v>5</v>
      </c>
      <c r="O717">
        <v>12</v>
      </c>
      <c r="P717">
        <v>13</v>
      </c>
      <c r="Q717">
        <v>1</v>
      </c>
      <c r="R717">
        <v>0</v>
      </c>
      <c r="AA717" t="str">
        <f>IF(E717 &lt; _xlfn.PERCENTILE.INC($E$2:$E$761,0),
    "Ekstrem Rendah",
    IF(E717 &gt; _xlfn.PERCENTILE.INC($E$2:$E$761,1),
        "Ekstrem Tinggi",
        "Normal"
    )
)</f>
        <v>Normal</v>
      </c>
      <c r="AB717" t="str">
        <f>IF(F717 &lt; _xlfn.PERCENTILE.INC($F$2:$F$761,0.001),
    "Ekstrem Rendah",
    IF(F717 &gt; _xlfn.PERCENTILE.INC($F$2:$F$761,0.999),
        "Ekstrem Tinggi",
        "Normal"
    )
)</f>
        <v>Normal</v>
      </c>
    </row>
    <row r="718" spans="4:28" x14ac:dyDescent="0.25">
      <c r="D718" t="s">
        <v>59</v>
      </c>
      <c r="E718">
        <v>1.1000000000000001</v>
      </c>
      <c r="F718">
        <v>44</v>
      </c>
      <c r="G718">
        <v>510</v>
      </c>
      <c r="H718">
        <v>424</v>
      </c>
      <c r="I718">
        <v>0</v>
      </c>
      <c r="J718" t="s">
        <v>35</v>
      </c>
      <c r="K718">
        <v>0</v>
      </c>
      <c r="L718" t="s">
        <v>35</v>
      </c>
      <c r="M718">
        <v>8</v>
      </c>
      <c r="N718">
        <v>2</v>
      </c>
      <c r="O718">
        <v>17</v>
      </c>
      <c r="P718">
        <v>2</v>
      </c>
      <c r="Q718">
        <v>4</v>
      </c>
      <c r="R718">
        <v>0</v>
      </c>
      <c r="AA718" t="str">
        <f>IF(E718 &lt; _xlfn.PERCENTILE.INC($E$2:$E$761,0),
    "Ekstrem Rendah",
    IF(E718 &gt; _xlfn.PERCENTILE.INC($E$2:$E$761,1),
        "Ekstrem Tinggi",
        "Normal"
    )
)</f>
        <v>Normal</v>
      </c>
      <c r="AB718" t="str">
        <f>IF(F718 &lt; _xlfn.PERCENTILE.INC($F$2:$F$761,0.001),
    "Ekstrem Rendah",
    IF(F718 &gt; _xlfn.PERCENTILE.INC($F$2:$F$761,0.999),
        "Ekstrem Tinggi",
        "Normal"
    )
)</f>
        <v>Normal</v>
      </c>
    </row>
    <row r="719" spans="4:28" x14ac:dyDescent="0.25">
      <c r="D719" t="s">
        <v>33</v>
      </c>
      <c r="E719">
        <v>2.2999999999999998</v>
      </c>
      <c r="F719">
        <v>61</v>
      </c>
      <c r="G719">
        <v>522</v>
      </c>
      <c r="H719">
        <v>416</v>
      </c>
      <c r="I719">
        <v>1</v>
      </c>
      <c r="J719" t="s">
        <v>36</v>
      </c>
      <c r="K719">
        <v>0</v>
      </c>
      <c r="L719" t="s">
        <v>35</v>
      </c>
      <c r="M719">
        <v>25</v>
      </c>
      <c r="N719">
        <v>6</v>
      </c>
      <c r="O719">
        <v>12</v>
      </c>
      <c r="P719">
        <v>10</v>
      </c>
      <c r="Q719">
        <v>2</v>
      </c>
      <c r="R719">
        <v>0</v>
      </c>
      <c r="AA719" t="str">
        <f>IF(E719 &lt; _xlfn.PERCENTILE.INC($E$2:$E$761,0),
    "Ekstrem Rendah",
    IF(E719 &gt; _xlfn.PERCENTILE.INC($E$2:$E$761,1),
        "Ekstrem Tinggi",
        "Normal"
    )
)</f>
        <v>Normal</v>
      </c>
      <c r="AB719" t="str">
        <f>IF(F719 &lt; _xlfn.PERCENTILE.INC($F$2:$F$761,0.001),
    "Ekstrem Rendah",
    IF(F719 &gt; _xlfn.PERCENTILE.INC($F$2:$F$761,0.999),
        "Ekstrem Tinggi",
        "Normal"
    )
)</f>
        <v>Normal</v>
      </c>
    </row>
    <row r="720" spans="4:28" x14ac:dyDescent="0.25">
      <c r="D720" t="s">
        <v>60</v>
      </c>
      <c r="E720">
        <v>0.5</v>
      </c>
      <c r="F720">
        <v>39</v>
      </c>
      <c r="G720">
        <v>359</v>
      </c>
      <c r="H720">
        <v>260</v>
      </c>
      <c r="I720">
        <v>1</v>
      </c>
      <c r="J720" t="s">
        <v>35</v>
      </c>
      <c r="K720">
        <v>1</v>
      </c>
      <c r="L720" t="s">
        <v>35</v>
      </c>
      <c r="M720">
        <v>8</v>
      </c>
      <c r="N720">
        <v>3</v>
      </c>
      <c r="O720">
        <v>9</v>
      </c>
      <c r="P720">
        <v>2</v>
      </c>
      <c r="Q720">
        <v>1</v>
      </c>
      <c r="R720">
        <v>0</v>
      </c>
      <c r="AA720" t="str">
        <f>IF(E720 &lt; _xlfn.PERCENTILE.INC($E$2:$E$761,0),
    "Ekstrem Rendah",
    IF(E720 &gt; _xlfn.PERCENTILE.INC($E$2:$E$761,1),
        "Ekstrem Tinggi",
        "Normal"
    )
)</f>
        <v>Normal</v>
      </c>
      <c r="AB720" t="str">
        <f>IF(F720 &lt; _xlfn.PERCENTILE.INC($F$2:$F$761,0.001),
    "Ekstrem Rendah",
    IF(F720 &gt; _xlfn.PERCENTILE.INC($F$2:$F$761,0.999),
        "Ekstrem Tinggi",
        "Normal"
    )
)</f>
        <v>Normal</v>
      </c>
    </row>
    <row r="721" spans="4:28" x14ac:dyDescent="0.25">
      <c r="D721" t="s">
        <v>54</v>
      </c>
      <c r="E721">
        <v>1.3</v>
      </c>
      <c r="F721">
        <v>45</v>
      </c>
      <c r="G721">
        <v>353</v>
      </c>
      <c r="H721">
        <v>264</v>
      </c>
      <c r="I721">
        <v>2</v>
      </c>
      <c r="J721" t="s">
        <v>40</v>
      </c>
      <c r="K721">
        <v>1</v>
      </c>
      <c r="L721" t="s">
        <v>40</v>
      </c>
      <c r="M721">
        <v>11</v>
      </c>
      <c r="N721">
        <v>3</v>
      </c>
      <c r="O721">
        <v>12</v>
      </c>
      <c r="P721">
        <v>5</v>
      </c>
      <c r="Q721">
        <v>5</v>
      </c>
      <c r="R721">
        <v>0</v>
      </c>
      <c r="AA721" t="str">
        <f>IF(E721 &lt; _xlfn.PERCENTILE.INC($E$2:$E$761,0),
    "Ekstrem Rendah",
    IF(E721 &gt; _xlfn.PERCENTILE.INC($E$2:$E$761,1),
        "Ekstrem Tinggi",
        "Normal"
    )
)</f>
        <v>Normal</v>
      </c>
      <c r="AB721" t="str">
        <f>IF(F721 &lt; _xlfn.PERCENTILE.INC($F$2:$F$761,0.001),
    "Ekstrem Rendah",
    IF(F721 &gt; _xlfn.PERCENTILE.INC($F$2:$F$761,0.999),
        "Ekstrem Tinggi",
        "Normal"
    )
)</f>
        <v>Normal</v>
      </c>
    </row>
    <row r="722" spans="4:28" x14ac:dyDescent="0.25">
      <c r="D722" t="s">
        <v>43</v>
      </c>
      <c r="E722">
        <v>0.4</v>
      </c>
      <c r="F722">
        <v>37</v>
      </c>
      <c r="G722">
        <v>417</v>
      </c>
      <c r="H722">
        <v>342</v>
      </c>
      <c r="I722">
        <v>0</v>
      </c>
      <c r="J722" t="s">
        <v>35</v>
      </c>
      <c r="K722">
        <v>0</v>
      </c>
      <c r="L722" t="s">
        <v>35</v>
      </c>
      <c r="M722">
        <v>6</v>
      </c>
      <c r="N722">
        <v>1</v>
      </c>
      <c r="O722">
        <v>11</v>
      </c>
      <c r="P722">
        <v>5</v>
      </c>
      <c r="Q722">
        <v>0</v>
      </c>
      <c r="R722">
        <v>0</v>
      </c>
      <c r="AA722" t="str">
        <f>IF(E722 &lt; _xlfn.PERCENTILE.INC($E$2:$E$761,0),
    "Ekstrem Rendah",
    IF(E722 &gt; _xlfn.PERCENTILE.INC($E$2:$E$761,1),
        "Ekstrem Tinggi",
        "Normal"
    )
)</f>
        <v>Normal</v>
      </c>
      <c r="AB722" t="str">
        <f>IF(F722 &lt; _xlfn.PERCENTILE.INC($F$2:$F$761,0.001),
    "Ekstrem Rendah",
    IF(F722 &gt; _xlfn.PERCENTILE.INC($F$2:$F$761,0.999),
        "Ekstrem Tinggi",
        "Normal"
    )
)</f>
        <v>Normal</v>
      </c>
    </row>
    <row r="723" spans="4:28" x14ac:dyDescent="0.25">
      <c r="D723" t="s">
        <v>34</v>
      </c>
      <c r="E723">
        <v>0.9</v>
      </c>
      <c r="F723">
        <v>48</v>
      </c>
      <c r="G723">
        <v>439</v>
      </c>
      <c r="H723">
        <v>375</v>
      </c>
      <c r="I723">
        <v>0</v>
      </c>
      <c r="J723" t="s">
        <v>35</v>
      </c>
      <c r="K723">
        <v>0</v>
      </c>
      <c r="L723" t="s">
        <v>35</v>
      </c>
      <c r="M723">
        <v>11</v>
      </c>
      <c r="N723">
        <v>3</v>
      </c>
      <c r="O723">
        <v>17</v>
      </c>
      <c r="P723">
        <v>3</v>
      </c>
      <c r="Q723">
        <v>5</v>
      </c>
      <c r="R723">
        <v>0</v>
      </c>
      <c r="AA723" t="str">
        <f>IF(E723 &lt; _xlfn.PERCENTILE.INC($E$2:$E$761,0),
    "Ekstrem Rendah",
    IF(E723 &gt; _xlfn.PERCENTILE.INC($E$2:$E$761,1),
        "Ekstrem Tinggi",
        "Normal"
    )
)</f>
        <v>Normal</v>
      </c>
      <c r="AB723" t="str">
        <f>IF(F723 &lt; _xlfn.PERCENTILE.INC($F$2:$F$761,0.001),
    "Ekstrem Rendah",
    IF(F723 &gt; _xlfn.PERCENTILE.INC($F$2:$F$761,0.999),
        "Ekstrem Tinggi",
        "Normal"
    )
)</f>
        <v>Normal</v>
      </c>
    </row>
    <row r="724" spans="4:28" x14ac:dyDescent="0.25">
      <c r="D724" t="s">
        <v>38</v>
      </c>
      <c r="E724">
        <v>0.8</v>
      </c>
      <c r="F724">
        <v>42</v>
      </c>
      <c r="G724">
        <v>390</v>
      </c>
      <c r="H724">
        <v>323</v>
      </c>
      <c r="I724">
        <v>2</v>
      </c>
      <c r="J724" t="s">
        <v>36</v>
      </c>
      <c r="K724">
        <v>1</v>
      </c>
      <c r="L724" t="s">
        <v>35</v>
      </c>
      <c r="M724">
        <v>12</v>
      </c>
      <c r="N724">
        <v>5</v>
      </c>
      <c r="O724">
        <v>15</v>
      </c>
      <c r="P724">
        <v>3</v>
      </c>
      <c r="Q724">
        <v>4</v>
      </c>
      <c r="R724">
        <v>0</v>
      </c>
      <c r="AA724" t="str">
        <f>IF(E724 &lt; _xlfn.PERCENTILE.INC($E$2:$E$761,0),
    "Ekstrem Rendah",
    IF(E724 &gt; _xlfn.PERCENTILE.INC($E$2:$E$761,1),
        "Ekstrem Tinggi",
        "Normal"
    )
)</f>
        <v>Normal</v>
      </c>
      <c r="AB724" t="str">
        <f>IF(F724 &lt; _xlfn.PERCENTILE.INC($F$2:$F$761,0.001),
    "Ekstrem Rendah",
    IF(F724 &gt; _xlfn.PERCENTILE.INC($F$2:$F$761,0.999),
        "Ekstrem Tinggi",
        "Normal"
    )
)</f>
        <v>Normal</v>
      </c>
    </row>
    <row r="725" spans="4:28" x14ac:dyDescent="0.25">
      <c r="D725" t="s">
        <v>47</v>
      </c>
      <c r="E725">
        <v>0.5</v>
      </c>
      <c r="F725">
        <v>51</v>
      </c>
      <c r="G725">
        <v>493</v>
      </c>
      <c r="H725">
        <v>419</v>
      </c>
      <c r="I725">
        <v>0</v>
      </c>
      <c r="J725" t="s">
        <v>35</v>
      </c>
      <c r="K725">
        <v>0</v>
      </c>
      <c r="L725" t="s">
        <v>35</v>
      </c>
      <c r="M725">
        <v>8</v>
      </c>
      <c r="N725">
        <v>2</v>
      </c>
      <c r="O725">
        <v>13</v>
      </c>
      <c r="P725">
        <v>7</v>
      </c>
      <c r="Q725">
        <v>3</v>
      </c>
      <c r="R725">
        <v>0</v>
      </c>
      <c r="AA725" t="str">
        <f>IF(E725 &lt; _xlfn.PERCENTILE.INC($E$2:$E$761,0),
    "Ekstrem Rendah",
    IF(E725 &gt; _xlfn.PERCENTILE.INC($E$2:$E$761,1),
        "Ekstrem Tinggi",
        "Normal"
    )
)</f>
        <v>Normal</v>
      </c>
      <c r="AB725" t="str">
        <f>IF(F725 &lt; _xlfn.PERCENTILE.INC($F$2:$F$761,0.001),
    "Ekstrem Rendah",
    IF(F725 &gt; _xlfn.PERCENTILE.INC($F$2:$F$761,0.999),
        "Ekstrem Tinggi",
        "Normal"
    )
)</f>
        <v>Normal</v>
      </c>
    </row>
    <row r="726" spans="4:28" x14ac:dyDescent="0.25">
      <c r="D726" t="s">
        <v>49</v>
      </c>
      <c r="E726">
        <v>0.9</v>
      </c>
      <c r="F726">
        <v>49</v>
      </c>
      <c r="G726">
        <v>447</v>
      </c>
      <c r="H726">
        <v>365</v>
      </c>
      <c r="I726">
        <v>2</v>
      </c>
      <c r="J726" t="s">
        <v>40</v>
      </c>
      <c r="K726">
        <v>0</v>
      </c>
      <c r="L726" t="s">
        <v>35</v>
      </c>
      <c r="M726">
        <v>9</v>
      </c>
      <c r="N726">
        <v>2</v>
      </c>
      <c r="O726">
        <v>16</v>
      </c>
      <c r="P726">
        <v>3</v>
      </c>
      <c r="Q726">
        <v>2</v>
      </c>
      <c r="R726">
        <v>0</v>
      </c>
      <c r="AA726" t="str">
        <f>IF(E726 &lt; _xlfn.PERCENTILE.INC($E$2:$E$761,0),
    "Ekstrem Rendah",
    IF(E726 &gt; _xlfn.PERCENTILE.INC($E$2:$E$761,1),
        "Ekstrem Tinggi",
        "Normal"
    )
)</f>
        <v>Normal</v>
      </c>
      <c r="AB726" t="str">
        <f>IF(F726 &lt; _xlfn.PERCENTILE.INC($F$2:$F$761,0.001),
    "Ekstrem Rendah",
    IF(F726 &gt; _xlfn.PERCENTILE.INC($F$2:$F$761,0.999),
        "Ekstrem Tinggi",
        "Normal"
    )
)</f>
        <v>Normal</v>
      </c>
    </row>
    <row r="727" spans="4:28" x14ac:dyDescent="0.25">
      <c r="D727" t="s">
        <v>33</v>
      </c>
      <c r="E727">
        <v>1.5</v>
      </c>
      <c r="F727">
        <v>53</v>
      </c>
      <c r="G727">
        <v>510</v>
      </c>
      <c r="H727">
        <v>416</v>
      </c>
      <c r="I727">
        <v>3</v>
      </c>
      <c r="J727" t="s">
        <v>35</v>
      </c>
      <c r="K727">
        <v>1</v>
      </c>
      <c r="L727" t="s">
        <v>35</v>
      </c>
      <c r="M727">
        <v>14</v>
      </c>
      <c r="N727">
        <v>5</v>
      </c>
      <c r="O727">
        <v>10</v>
      </c>
      <c r="P727">
        <v>4</v>
      </c>
      <c r="Q727">
        <v>2</v>
      </c>
      <c r="R727">
        <v>0</v>
      </c>
      <c r="AA727" t="str">
        <f>IF(E727 &lt; _xlfn.PERCENTILE.INC($E$2:$E$761,0),
    "Ekstrem Rendah",
    IF(E727 &gt; _xlfn.PERCENTILE.INC($E$2:$E$761,1),
        "Ekstrem Tinggi",
        "Normal"
    )
)</f>
        <v>Normal</v>
      </c>
      <c r="AB727" t="str">
        <f>IF(F727 &lt; _xlfn.PERCENTILE.INC($F$2:$F$761,0.001),
    "Ekstrem Rendah",
    IF(F727 &gt; _xlfn.PERCENTILE.INC($F$2:$F$761,0.999),
        "Ekstrem Tinggi",
        "Normal"
    )
)</f>
        <v>Normal</v>
      </c>
    </row>
    <row r="728" spans="4:28" x14ac:dyDescent="0.25">
      <c r="D728" t="s">
        <v>46</v>
      </c>
      <c r="E728">
        <v>1.7</v>
      </c>
      <c r="F728">
        <v>55</v>
      </c>
      <c r="G728">
        <v>490</v>
      </c>
      <c r="H728">
        <v>401</v>
      </c>
      <c r="I728">
        <v>1</v>
      </c>
      <c r="J728" t="s">
        <v>36</v>
      </c>
      <c r="K728">
        <v>0</v>
      </c>
      <c r="L728" t="s">
        <v>35</v>
      </c>
      <c r="M728">
        <v>13</v>
      </c>
      <c r="N728">
        <v>5</v>
      </c>
      <c r="O728">
        <v>10</v>
      </c>
      <c r="P728">
        <v>4</v>
      </c>
      <c r="Q728">
        <v>1</v>
      </c>
      <c r="R728">
        <v>0</v>
      </c>
      <c r="AA728" t="str">
        <f>IF(E728 &lt; _xlfn.PERCENTILE.INC($E$2:$E$761,0),
    "Ekstrem Rendah",
    IF(E728 &gt; _xlfn.PERCENTILE.INC($E$2:$E$761,1),
        "Ekstrem Tinggi",
        "Normal"
    )
)</f>
        <v>Normal</v>
      </c>
      <c r="AB728" t="str">
        <f>IF(F728 &lt; _xlfn.PERCENTILE.INC($F$2:$F$761,0.001),
    "Ekstrem Rendah",
    IF(F728 &gt; _xlfn.PERCENTILE.INC($F$2:$F$761,0.999),
        "Ekstrem Tinggi",
        "Normal"
    )
)</f>
        <v>Normal</v>
      </c>
    </row>
    <row r="729" spans="4:28" x14ac:dyDescent="0.25">
      <c r="D729" t="s">
        <v>60</v>
      </c>
      <c r="E729">
        <v>0.8</v>
      </c>
      <c r="F729">
        <v>45</v>
      </c>
      <c r="G729">
        <v>403</v>
      </c>
      <c r="H729">
        <v>285</v>
      </c>
      <c r="I729">
        <v>1</v>
      </c>
      <c r="J729" t="s">
        <v>36</v>
      </c>
      <c r="K729">
        <v>1</v>
      </c>
      <c r="L729" t="s">
        <v>36</v>
      </c>
      <c r="M729">
        <v>7</v>
      </c>
      <c r="N729">
        <v>2</v>
      </c>
      <c r="O729">
        <v>15</v>
      </c>
      <c r="P729">
        <v>3</v>
      </c>
      <c r="Q729">
        <v>2</v>
      </c>
      <c r="R729">
        <v>0</v>
      </c>
      <c r="AA729" t="str">
        <f>IF(E729 &lt; _xlfn.PERCENTILE.INC($E$2:$E$761,0),
    "Ekstrem Rendah",
    IF(E729 &gt; _xlfn.PERCENTILE.INC($E$2:$E$761,1),
        "Ekstrem Tinggi",
        "Normal"
    )
)</f>
        <v>Normal</v>
      </c>
      <c r="AB729" t="str">
        <f>IF(F729 &lt; _xlfn.PERCENTILE.INC($F$2:$F$761,0.001),
    "Ekstrem Rendah",
    IF(F729 &gt; _xlfn.PERCENTILE.INC($F$2:$F$761,0.999),
        "Ekstrem Tinggi",
        "Normal"
    )
)</f>
        <v>Normal</v>
      </c>
    </row>
    <row r="730" spans="4:28" x14ac:dyDescent="0.25">
      <c r="D730" t="s">
        <v>39</v>
      </c>
      <c r="E730">
        <v>1</v>
      </c>
      <c r="F730">
        <v>64</v>
      </c>
      <c r="G730">
        <v>700</v>
      </c>
      <c r="H730">
        <v>611</v>
      </c>
      <c r="I730">
        <v>1</v>
      </c>
      <c r="J730" t="s">
        <v>35</v>
      </c>
      <c r="K730">
        <v>0</v>
      </c>
      <c r="L730" t="s">
        <v>35</v>
      </c>
      <c r="M730">
        <v>11</v>
      </c>
      <c r="N730">
        <v>2</v>
      </c>
      <c r="O730">
        <v>11</v>
      </c>
      <c r="P730">
        <v>6</v>
      </c>
      <c r="Q730">
        <v>2</v>
      </c>
      <c r="R730">
        <v>0</v>
      </c>
      <c r="AA730" t="str">
        <f>IF(E730 &lt; _xlfn.PERCENTILE.INC($E$2:$E$761,0),
    "Ekstrem Rendah",
    IF(E730 &gt; _xlfn.PERCENTILE.INC($E$2:$E$761,1),
        "Ekstrem Tinggi",
        "Normal"
    )
)</f>
        <v>Normal</v>
      </c>
      <c r="AB730" t="str">
        <f>IF(F730 &lt; _xlfn.PERCENTILE.INC($F$2:$F$761,0.001),
    "Ekstrem Rendah",
    IF(F730 &gt; _xlfn.PERCENTILE.INC($F$2:$F$761,0.999),
        "Ekstrem Tinggi",
        "Normal"
    )
)</f>
        <v>Normal</v>
      </c>
    </row>
    <row r="731" spans="4:28" x14ac:dyDescent="0.25">
      <c r="D731" t="s">
        <v>48</v>
      </c>
      <c r="E731">
        <v>0.7</v>
      </c>
      <c r="F731">
        <v>50</v>
      </c>
      <c r="G731">
        <v>448</v>
      </c>
      <c r="H731">
        <v>353</v>
      </c>
      <c r="I731">
        <v>1</v>
      </c>
      <c r="J731" t="s">
        <v>36</v>
      </c>
      <c r="K731">
        <v>0</v>
      </c>
      <c r="L731" t="s">
        <v>36</v>
      </c>
      <c r="M731">
        <v>12</v>
      </c>
      <c r="N731">
        <v>4</v>
      </c>
      <c r="O731">
        <v>15</v>
      </c>
      <c r="P731">
        <v>4</v>
      </c>
      <c r="Q731">
        <v>8</v>
      </c>
      <c r="R731">
        <v>0</v>
      </c>
      <c r="AA731" t="str">
        <f>IF(E731 &lt; _xlfn.PERCENTILE.INC($E$2:$E$761,0),
    "Ekstrem Rendah",
    IF(E731 &gt; _xlfn.PERCENTILE.INC($E$2:$E$761,1),
        "Ekstrem Tinggi",
        "Normal"
    )
)</f>
        <v>Normal</v>
      </c>
      <c r="AB731" t="str">
        <f>IF(F731 &lt; _xlfn.PERCENTILE.INC($F$2:$F$761,0.001),
    "Ekstrem Rendah",
    IF(F731 &gt; _xlfn.PERCENTILE.INC($F$2:$F$761,0.999),
        "Ekstrem Tinggi",
        "Normal"
    )
)</f>
        <v>Normal</v>
      </c>
    </row>
    <row r="732" spans="4:28" x14ac:dyDescent="0.25">
      <c r="D732" t="s">
        <v>44</v>
      </c>
      <c r="E732">
        <v>1.1000000000000001</v>
      </c>
      <c r="F732">
        <v>36</v>
      </c>
      <c r="G732">
        <v>346</v>
      </c>
      <c r="H732">
        <v>264</v>
      </c>
      <c r="I732">
        <v>3</v>
      </c>
      <c r="J732" t="s">
        <v>40</v>
      </c>
      <c r="K732">
        <v>1</v>
      </c>
      <c r="L732" t="s">
        <v>36</v>
      </c>
      <c r="M732">
        <v>11</v>
      </c>
      <c r="N732">
        <v>7</v>
      </c>
      <c r="O732">
        <v>9</v>
      </c>
      <c r="P732">
        <v>5</v>
      </c>
      <c r="Q732">
        <v>0</v>
      </c>
      <c r="R732">
        <v>0</v>
      </c>
      <c r="AA732" t="str">
        <f>IF(E732 &lt; _xlfn.PERCENTILE.INC($E$2:$E$761,0),
    "Ekstrem Rendah",
    IF(E732 &gt; _xlfn.PERCENTILE.INC($E$2:$E$761,1),
        "Ekstrem Tinggi",
        "Normal"
    )
)</f>
        <v>Normal</v>
      </c>
      <c r="AB732" t="str">
        <f>IF(F732 &lt; _xlfn.PERCENTILE.INC($F$2:$F$761,0.001),
    "Ekstrem Rendah",
    IF(F732 &gt; _xlfn.PERCENTILE.INC($F$2:$F$761,0.999),
        "Ekstrem Tinggi",
        "Normal"
    )
)</f>
        <v>Normal</v>
      </c>
    </row>
    <row r="733" spans="4:28" x14ac:dyDescent="0.25">
      <c r="D733" t="s">
        <v>54</v>
      </c>
      <c r="E733">
        <v>1.4</v>
      </c>
      <c r="F733">
        <v>51</v>
      </c>
      <c r="G733">
        <v>416</v>
      </c>
      <c r="H733">
        <v>331</v>
      </c>
      <c r="I733">
        <v>1</v>
      </c>
      <c r="J733" t="s">
        <v>40</v>
      </c>
      <c r="K733">
        <v>1</v>
      </c>
      <c r="L733" t="s">
        <v>40</v>
      </c>
      <c r="M733">
        <v>15</v>
      </c>
      <c r="N733">
        <v>5</v>
      </c>
      <c r="O733">
        <v>12</v>
      </c>
      <c r="P733">
        <v>6</v>
      </c>
      <c r="Q733">
        <v>4</v>
      </c>
      <c r="R733">
        <v>0</v>
      </c>
      <c r="AA733" t="str">
        <f>IF(E733 &lt; _xlfn.PERCENTILE.INC($E$2:$E$761,0),
    "Ekstrem Rendah",
    IF(E733 &gt; _xlfn.PERCENTILE.INC($E$2:$E$761,1),
        "Ekstrem Tinggi",
        "Normal"
    )
)</f>
        <v>Normal</v>
      </c>
      <c r="AB733" t="str">
        <f>IF(F733 &lt; _xlfn.PERCENTILE.INC($F$2:$F$761,0.001),
    "Ekstrem Rendah",
    IF(F733 &gt; _xlfn.PERCENTILE.INC($F$2:$F$761,0.999),
        "Ekstrem Tinggi",
        "Normal"
    )
)</f>
        <v>Normal</v>
      </c>
    </row>
    <row r="734" spans="4:28" x14ac:dyDescent="0.25">
      <c r="D734" t="s">
        <v>58</v>
      </c>
      <c r="E734">
        <v>1.7</v>
      </c>
      <c r="F734">
        <v>72</v>
      </c>
      <c r="G734">
        <v>707</v>
      </c>
      <c r="H734">
        <v>604</v>
      </c>
      <c r="I734">
        <v>0</v>
      </c>
      <c r="J734" t="s">
        <v>36</v>
      </c>
      <c r="K734">
        <v>0</v>
      </c>
      <c r="L734" t="s">
        <v>36</v>
      </c>
      <c r="M734">
        <v>26</v>
      </c>
      <c r="N734">
        <v>5</v>
      </c>
      <c r="O734">
        <v>8</v>
      </c>
      <c r="P734">
        <v>15</v>
      </c>
      <c r="Q734">
        <v>0</v>
      </c>
      <c r="R734">
        <v>0</v>
      </c>
      <c r="AA734" t="str">
        <f>IF(E734 &lt; _xlfn.PERCENTILE.INC($E$2:$E$761,0),
    "Ekstrem Rendah",
    IF(E734 &gt; _xlfn.PERCENTILE.INC($E$2:$E$761,1),
        "Ekstrem Tinggi",
        "Normal"
    )
)</f>
        <v>Normal</v>
      </c>
      <c r="AB734" t="str">
        <f>IF(F734 &lt; _xlfn.PERCENTILE.INC($F$2:$F$761,0.001),
    "Ekstrem Rendah",
    IF(F734 &gt; _xlfn.PERCENTILE.INC($F$2:$F$761,0.999),
        "Ekstrem Tinggi",
        "Normal"
    )
)</f>
        <v>Normal</v>
      </c>
    </row>
    <row r="735" spans="4:28" x14ac:dyDescent="0.25">
      <c r="D735" t="s">
        <v>45</v>
      </c>
      <c r="E735">
        <v>1.6</v>
      </c>
      <c r="F735">
        <v>44</v>
      </c>
      <c r="G735">
        <v>456</v>
      </c>
      <c r="H735">
        <v>372</v>
      </c>
      <c r="I735">
        <v>2</v>
      </c>
      <c r="J735" t="s">
        <v>40</v>
      </c>
      <c r="K735">
        <v>1</v>
      </c>
      <c r="L735" t="s">
        <v>40</v>
      </c>
      <c r="M735">
        <v>7</v>
      </c>
      <c r="N735">
        <v>2</v>
      </c>
      <c r="O735">
        <v>12</v>
      </c>
      <c r="P735">
        <v>4</v>
      </c>
      <c r="Q735">
        <v>1</v>
      </c>
      <c r="R735">
        <v>0</v>
      </c>
      <c r="AA735" t="str">
        <f>IF(E735 &lt; _xlfn.PERCENTILE.INC($E$2:$E$761,0),
    "Ekstrem Rendah",
    IF(E735 &gt; _xlfn.PERCENTILE.INC($E$2:$E$761,1),
        "Ekstrem Tinggi",
        "Normal"
    )
)</f>
        <v>Normal</v>
      </c>
      <c r="AB735" t="str">
        <f>IF(F735 &lt; _xlfn.PERCENTILE.INC($F$2:$F$761,0.001),
    "Ekstrem Rendah",
    IF(F735 &gt; _xlfn.PERCENTILE.INC($F$2:$F$761,0.999),
        "Ekstrem Tinggi",
        "Normal"
    )
)</f>
        <v>Normal</v>
      </c>
    </row>
    <row r="736" spans="4:28" x14ac:dyDescent="0.25">
      <c r="D736" t="s">
        <v>52</v>
      </c>
      <c r="E736">
        <v>1</v>
      </c>
      <c r="F736">
        <v>34</v>
      </c>
      <c r="G736">
        <v>284</v>
      </c>
      <c r="H736">
        <v>188</v>
      </c>
      <c r="I736">
        <v>1</v>
      </c>
      <c r="J736" t="s">
        <v>40</v>
      </c>
      <c r="K736">
        <v>1</v>
      </c>
      <c r="L736" t="s">
        <v>40</v>
      </c>
      <c r="M736">
        <v>6</v>
      </c>
      <c r="N736">
        <v>3</v>
      </c>
      <c r="O736">
        <v>12</v>
      </c>
      <c r="P736">
        <v>0</v>
      </c>
      <c r="Q736">
        <v>3</v>
      </c>
      <c r="R736">
        <v>1</v>
      </c>
      <c r="AA736" t="str">
        <f>IF(E736 &lt; _xlfn.PERCENTILE.INC($E$2:$E$761,0),
    "Ekstrem Rendah",
    IF(E736 &gt; _xlfn.PERCENTILE.INC($E$2:$E$761,1),
        "Ekstrem Tinggi",
        "Normal"
    )
)</f>
        <v>Normal</v>
      </c>
      <c r="AB736" t="str">
        <f>IF(F736 &lt; _xlfn.PERCENTILE.INC($F$2:$F$761,0.001),
    "Ekstrem Rendah",
    IF(F736 &gt; _xlfn.PERCENTILE.INC($F$2:$F$761,0.999),
        "Ekstrem Tinggi",
        "Normal"
    )
)</f>
        <v>Normal</v>
      </c>
    </row>
    <row r="737" spans="4:28" x14ac:dyDescent="0.25">
      <c r="D737" t="s">
        <v>57</v>
      </c>
      <c r="E737">
        <v>0.7</v>
      </c>
      <c r="F737">
        <v>55</v>
      </c>
      <c r="G737">
        <v>540</v>
      </c>
      <c r="H737">
        <v>455</v>
      </c>
      <c r="I737">
        <v>0</v>
      </c>
      <c r="J737" t="s">
        <v>35</v>
      </c>
      <c r="K737">
        <v>0</v>
      </c>
      <c r="L737" t="s">
        <v>35</v>
      </c>
      <c r="M737">
        <v>10</v>
      </c>
      <c r="N737">
        <v>3</v>
      </c>
      <c r="O737">
        <v>13</v>
      </c>
      <c r="P737">
        <v>8</v>
      </c>
      <c r="Q737">
        <v>2</v>
      </c>
      <c r="R737">
        <v>1</v>
      </c>
      <c r="AA737" t="str">
        <f>IF(E737 &lt; _xlfn.PERCENTILE.INC($E$2:$E$761,0),
    "Ekstrem Rendah",
    IF(E737 &gt; _xlfn.PERCENTILE.INC($E$2:$E$761,1),
        "Ekstrem Tinggi",
        "Normal"
    )
)</f>
        <v>Normal</v>
      </c>
      <c r="AB737" t="str">
        <f>IF(F737 &lt; _xlfn.PERCENTILE.INC($F$2:$F$761,0.001),
    "Ekstrem Rendah",
    IF(F737 &gt; _xlfn.PERCENTILE.INC($F$2:$F$761,0.999),
        "Ekstrem Tinggi",
        "Normal"
    )
)</f>
        <v>Normal</v>
      </c>
    </row>
    <row r="738" spans="4:28" x14ac:dyDescent="0.25">
      <c r="D738" t="s">
        <v>51</v>
      </c>
      <c r="E738">
        <v>1.7</v>
      </c>
      <c r="F738">
        <v>48</v>
      </c>
      <c r="G738">
        <v>505</v>
      </c>
      <c r="H738">
        <v>422</v>
      </c>
      <c r="I738">
        <v>2</v>
      </c>
      <c r="J738" t="s">
        <v>40</v>
      </c>
      <c r="K738">
        <v>1</v>
      </c>
      <c r="L738" t="s">
        <v>40</v>
      </c>
      <c r="M738">
        <v>9</v>
      </c>
      <c r="N738">
        <v>4</v>
      </c>
      <c r="O738">
        <v>13</v>
      </c>
      <c r="P738">
        <v>5</v>
      </c>
      <c r="Q738">
        <v>1</v>
      </c>
      <c r="R738">
        <v>0</v>
      </c>
      <c r="AA738" t="str">
        <f>IF(E738 &lt; _xlfn.PERCENTILE.INC($E$2:$E$761,0),
    "Ekstrem Rendah",
    IF(E738 &gt; _xlfn.PERCENTILE.INC($E$2:$E$761,1),
        "Ekstrem Tinggi",
        "Normal"
    )
)</f>
        <v>Normal</v>
      </c>
      <c r="AB738" t="str">
        <f>IF(F738 &lt; _xlfn.PERCENTILE.INC($F$2:$F$761,0.001),
    "Ekstrem Rendah",
    IF(F738 &gt; _xlfn.PERCENTILE.INC($F$2:$F$761,0.999),
        "Ekstrem Tinggi",
        "Normal"
    )
)</f>
        <v>Normal</v>
      </c>
    </row>
    <row r="739" spans="4:28" x14ac:dyDescent="0.25">
      <c r="D739" t="s">
        <v>59</v>
      </c>
      <c r="E739">
        <v>1.1000000000000001</v>
      </c>
      <c r="F739">
        <v>45</v>
      </c>
      <c r="G739">
        <v>385</v>
      </c>
      <c r="H739">
        <v>298</v>
      </c>
      <c r="I739">
        <v>2</v>
      </c>
      <c r="J739" t="s">
        <v>36</v>
      </c>
      <c r="K739">
        <v>1</v>
      </c>
      <c r="L739" t="s">
        <v>36</v>
      </c>
      <c r="M739">
        <v>10</v>
      </c>
      <c r="N739">
        <v>6</v>
      </c>
      <c r="O739">
        <v>11</v>
      </c>
      <c r="P739">
        <v>4</v>
      </c>
      <c r="Q739">
        <v>3</v>
      </c>
      <c r="R739">
        <v>0</v>
      </c>
      <c r="AA739" t="str">
        <f>IF(E739 &lt; _xlfn.PERCENTILE.INC($E$2:$E$761,0),
    "Ekstrem Rendah",
    IF(E739 &gt; _xlfn.PERCENTILE.INC($E$2:$E$761,1),
        "Ekstrem Tinggi",
        "Normal"
    )
)</f>
        <v>Normal</v>
      </c>
      <c r="AB739" t="str">
        <f>IF(F739 &lt; _xlfn.PERCENTILE.INC($F$2:$F$761,0.001),
    "Ekstrem Rendah",
    IF(F739 &gt; _xlfn.PERCENTILE.INC($F$2:$F$761,0.999),
        "Ekstrem Tinggi",
        "Normal"
    )
)</f>
        <v>Normal</v>
      </c>
    </row>
    <row r="740" spans="4:28" x14ac:dyDescent="0.25">
      <c r="D740" t="s">
        <v>55</v>
      </c>
      <c r="E740">
        <v>3.3</v>
      </c>
      <c r="F740">
        <v>52</v>
      </c>
      <c r="G740">
        <v>455</v>
      </c>
      <c r="H740">
        <v>359</v>
      </c>
      <c r="I740">
        <v>2</v>
      </c>
      <c r="J740" t="s">
        <v>40</v>
      </c>
      <c r="K740">
        <v>1</v>
      </c>
      <c r="L740" t="s">
        <v>40</v>
      </c>
      <c r="M740">
        <v>23</v>
      </c>
      <c r="N740">
        <v>10</v>
      </c>
      <c r="O740">
        <v>10</v>
      </c>
      <c r="P740">
        <v>8</v>
      </c>
      <c r="Q740">
        <v>1</v>
      </c>
      <c r="R740">
        <v>0</v>
      </c>
      <c r="AA740" t="str">
        <f>IF(E740 &lt; _xlfn.PERCENTILE.INC($E$2:$E$761,0),
    "Ekstrem Rendah",
    IF(E740 &gt; _xlfn.PERCENTILE.INC($E$2:$E$761,1),
        "Ekstrem Tinggi",
        "Normal"
    )
)</f>
        <v>Normal</v>
      </c>
      <c r="AB740" t="str">
        <f>IF(F740 &lt; _xlfn.PERCENTILE.INC($F$2:$F$761,0.001),
    "Ekstrem Rendah",
    IF(F740 &gt; _xlfn.PERCENTILE.INC($F$2:$F$761,0.999),
        "Ekstrem Tinggi",
        "Normal"
    )
)</f>
        <v>Normal</v>
      </c>
    </row>
    <row r="741" spans="4:28" x14ac:dyDescent="0.25">
      <c r="D741" t="s">
        <v>42</v>
      </c>
      <c r="E741">
        <v>2.6</v>
      </c>
      <c r="F741">
        <v>55</v>
      </c>
      <c r="G741">
        <v>478</v>
      </c>
      <c r="H741">
        <v>402</v>
      </c>
      <c r="I741">
        <v>2</v>
      </c>
      <c r="J741" t="s">
        <v>36</v>
      </c>
      <c r="K741">
        <v>0</v>
      </c>
      <c r="L741" t="s">
        <v>35</v>
      </c>
      <c r="M741">
        <v>15</v>
      </c>
      <c r="N741">
        <v>7</v>
      </c>
      <c r="O741">
        <v>10</v>
      </c>
      <c r="P741">
        <v>1</v>
      </c>
      <c r="Q741">
        <v>1</v>
      </c>
      <c r="R741">
        <v>1</v>
      </c>
      <c r="AA741" t="str">
        <f>IF(E741 &lt; _xlfn.PERCENTILE.INC($E$2:$E$761,0),
    "Ekstrem Rendah",
    IF(E741 &gt; _xlfn.PERCENTILE.INC($E$2:$E$761,1),
        "Ekstrem Tinggi",
        "Normal"
    )
)</f>
        <v>Normal</v>
      </c>
      <c r="AB741" t="str">
        <f>IF(F741 &lt; _xlfn.PERCENTILE.INC($F$2:$F$761,0.001),
    "Ekstrem Rendah",
    IF(F741 &gt; _xlfn.PERCENTILE.INC($F$2:$F$761,0.999),
        "Ekstrem Tinggi",
        "Normal"
    )
)</f>
        <v>Normal</v>
      </c>
    </row>
    <row r="742" spans="4:28" x14ac:dyDescent="0.25">
      <c r="D742" t="s">
        <v>60</v>
      </c>
      <c r="E742">
        <v>0.5</v>
      </c>
      <c r="F742">
        <v>33</v>
      </c>
      <c r="G742">
        <v>305</v>
      </c>
      <c r="H742">
        <v>241</v>
      </c>
      <c r="I742">
        <v>0</v>
      </c>
      <c r="J742" t="s">
        <v>35</v>
      </c>
      <c r="K742">
        <v>0</v>
      </c>
      <c r="L742" t="s">
        <v>36</v>
      </c>
      <c r="M742">
        <v>3</v>
      </c>
      <c r="N742">
        <v>1</v>
      </c>
      <c r="O742">
        <v>12</v>
      </c>
      <c r="P742">
        <v>1</v>
      </c>
      <c r="Q742">
        <v>2</v>
      </c>
      <c r="R742">
        <v>0</v>
      </c>
      <c r="AA742" t="str">
        <f>IF(E742 &lt; _xlfn.PERCENTILE.INC($E$2:$E$761,0),
    "Ekstrem Rendah",
    IF(E742 &gt; _xlfn.PERCENTILE.INC($E$2:$E$761,1),
        "Ekstrem Tinggi",
        "Normal"
    )
)</f>
        <v>Normal</v>
      </c>
      <c r="AB742" t="str">
        <f>IF(F742 &lt; _xlfn.PERCENTILE.INC($F$2:$F$761,0.001),
    "Ekstrem Rendah",
    IF(F742 &gt; _xlfn.PERCENTILE.INC($F$2:$F$761,0.999),
        "Ekstrem Tinggi",
        "Normal"
    )
)</f>
        <v>Normal</v>
      </c>
    </row>
    <row r="743" spans="4:28" x14ac:dyDescent="0.25">
      <c r="D743" t="s">
        <v>33</v>
      </c>
      <c r="E743">
        <v>0.3</v>
      </c>
      <c r="F743">
        <v>53</v>
      </c>
      <c r="G743">
        <v>505</v>
      </c>
      <c r="H743">
        <v>405</v>
      </c>
      <c r="I743">
        <v>0</v>
      </c>
      <c r="J743" t="s">
        <v>35</v>
      </c>
      <c r="K743">
        <v>0</v>
      </c>
      <c r="L743" t="s">
        <v>36</v>
      </c>
      <c r="M743">
        <v>4</v>
      </c>
      <c r="N743">
        <v>1</v>
      </c>
      <c r="O743">
        <v>14</v>
      </c>
      <c r="P743">
        <v>2</v>
      </c>
      <c r="Q743">
        <v>6</v>
      </c>
      <c r="R743">
        <v>0</v>
      </c>
      <c r="AA743" t="str">
        <f>IF(E743 &lt; _xlfn.PERCENTILE.INC($E$2:$E$761,0),
    "Ekstrem Rendah",
    IF(E743 &gt; _xlfn.PERCENTILE.INC($E$2:$E$761,1),
        "Ekstrem Tinggi",
        "Normal"
    )
)</f>
        <v>Normal</v>
      </c>
      <c r="AB743" t="str">
        <f>IF(F743 &lt; _xlfn.PERCENTILE.INC($F$2:$F$761,0.001),
    "Ekstrem Rendah",
    IF(F743 &gt; _xlfn.PERCENTILE.INC($F$2:$F$761,0.999),
        "Ekstrem Tinggi",
        "Normal"
    )
)</f>
        <v>Normal</v>
      </c>
    </row>
    <row r="744" spans="4:28" x14ac:dyDescent="0.25">
      <c r="D744" t="s">
        <v>47</v>
      </c>
      <c r="E744">
        <v>1.2</v>
      </c>
      <c r="F744">
        <v>50</v>
      </c>
      <c r="G744">
        <v>543</v>
      </c>
      <c r="H744">
        <v>463</v>
      </c>
      <c r="I744">
        <v>0</v>
      </c>
      <c r="J744" t="s">
        <v>35</v>
      </c>
      <c r="K744">
        <v>0</v>
      </c>
      <c r="L744" t="s">
        <v>35</v>
      </c>
      <c r="M744">
        <v>6</v>
      </c>
      <c r="N744">
        <v>2</v>
      </c>
      <c r="O744">
        <v>10</v>
      </c>
      <c r="P744">
        <v>5</v>
      </c>
      <c r="Q744">
        <v>1</v>
      </c>
      <c r="R744">
        <v>0</v>
      </c>
      <c r="AA744" t="str">
        <f>IF(E744 &lt; _xlfn.PERCENTILE.INC($E$2:$E$761,0),
    "Ekstrem Rendah",
    IF(E744 &gt; _xlfn.PERCENTILE.INC($E$2:$E$761,1),
        "Ekstrem Tinggi",
        "Normal"
    )
)</f>
        <v>Normal</v>
      </c>
      <c r="AB744" t="str">
        <f>IF(F744 &lt; _xlfn.PERCENTILE.INC($F$2:$F$761,0.001),
    "Ekstrem Rendah",
    IF(F744 &gt; _xlfn.PERCENTILE.INC($F$2:$F$761,0.999),
        "Ekstrem Tinggi",
        "Normal"
    )
)</f>
        <v>Normal</v>
      </c>
    </row>
    <row r="745" spans="4:28" x14ac:dyDescent="0.25">
      <c r="D745" t="s">
        <v>48</v>
      </c>
      <c r="E745">
        <v>1.9</v>
      </c>
      <c r="F745">
        <v>40</v>
      </c>
      <c r="G745">
        <v>371</v>
      </c>
      <c r="H745">
        <v>277</v>
      </c>
      <c r="I745">
        <v>2</v>
      </c>
      <c r="J745" t="s">
        <v>40</v>
      </c>
      <c r="K745">
        <v>1</v>
      </c>
      <c r="L745" t="s">
        <v>40</v>
      </c>
      <c r="M745">
        <v>10</v>
      </c>
      <c r="N745">
        <v>5</v>
      </c>
      <c r="O745">
        <v>7</v>
      </c>
      <c r="P745">
        <v>7</v>
      </c>
      <c r="Q745">
        <v>3</v>
      </c>
      <c r="R745">
        <v>0</v>
      </c>
      <c r="AA745" t="str">
        <f>IF(E745 &lt; _xlfn.PERCENTILE.INC($E$2:$E$761,0),
    "Ekstrem Rendah",
    IF(E745 &gt; _xlfn.PERCENTILE.INC($E$2:$E$761,1),
        "Ekstrem Tinggi",
        "Normal"
    )
)</f>
        <v>Normal</v>
      </c>
      <c r="AB745" t="str">
        <f>IF(F745 &lt; _xlfn.PERCENTILE.INC($F$2:$F$761,0.001),
    "Ekstrem Rendah",
    IF(F745 &gt; _xlfn.PERCENTILE.INC($F$2:$F$761,0.999),
        "Ekstrem Tinggi",
        "Normal"
    )
)</f>
        <v>Normal</v>
      </c>
    </row>
    <row r="746" spans="4:28" x14ac:dyDescent="0.25">
      <c r="D746" t="s">
        <v>34</v>
      </c>
      <c r="E746">
        <v>1</v>
      </c>
      <c r="F746">
        <v>49</v>
      </c>
      <c r="G746">
        <v>400</v>
      </c>
      <c r="H746">
        <v>328</v>
      </c>
      <c r="I746">
        <v>3</v>
      </c>
      <c r="J746" t="s">
        <v>40</v>
      </c>
      <c r="K746">
        <v>1</v>
      </c>
      <c r="L746" t="s">
        <v>35</v>
      </c>
      <c r="M746">
        <v>16</v>
      </c>
      <c r="N746">
        <v>7</v>
      </c>
      <c r="O746">
        <v>8</v>
      </c>
      <c r="P746">
        <v>3</v>
      </c>
      <c r="Q746">
        <v>4</v>
      </c>
      <c r="R746">
        <v>0</v>
      </c>
      <c r="AA746" t="str">
        <f>IF(E746 &lt; _xlfn.PERCENTILE.INC($E$2:$E$761,0),
    "Ekstrem Rendah",
    IF(E746 &gt; _xlfn.PERCENTILE.INC($E$2:$E$761,1),
        "Ekstrem Tinggi",
        "Normal"
    )
)</f>
        <v>Normal</v>
      </c>
      <c r="AB746" t="str">
        <f>IF(F746 &lt; _xlfn.PERCENTILE.INC($F$2:$F$761,0.001),
    "Ekstrem Rendah",
    IF(F746 &gt; _xlfn.PERCENTILE.INC($F$2:$F$761,0.999),
        "Ekstrem Tinggi",
        "Normal"
    )
)</f>
        <v>Normal</v>
      </c>
    </row>
    <row r="747" spans="4:28" x14ac:dyDescent="0.25">
      <c r="D747" t="s">
        <v>38</v>
      </c>
      <c r="E747">
        <v>1.4</v>
      </c>
      <c r="F747">
        <v>50</v>
      </c>
      <c r="G747">
        <v>478</v>
      </c>
      <c r="H747">
        <v>404</v>
      </c>
      <c r="I747">
        <v>0</v>
      </c>
      <c r="J747" t="s">
        <v>35</v>
      </c>
      <c r="K747">
        <v>0</v>
      </c>
      <c r="L747" t="s">
        <v>35</v>
      </c>
      <c r="M747">
        <v>20</v>
      </c>
      <c r="N747">
        <v>2</v>
      </c>
      <c r="O747">
        <v>12</v>
      </c>
      <c r="P747">
        <v>2</v>
      </c>
      <c r="Q747">
        <v>0</v>
      </c>
      <c r="R747">
        <v>0</v>
      </c>
      <c r="AA747" t="str">
        <f>IF(E747 &lt; _xlfn.PERCENTILE.INC($E$2:$E$761,0),
    "Ekstrem Rendah",
    IF(E747 &gt; _xlfn.PERCENTILE.INC($E$2:$E$761,1),
        "Ekstrem Tinggi",
        "Normal"
    )
)</f>
        <v>Normal</v>
      </c>
      <c r="AB747" t="str">
        <f>IF(F747 &lt; _xlfn.PERCENTILE.INC($F$2:$F$761,0.001),
    "Ekstrem Rendah",
    IF(F747 &gt; _xlfn.PERCENTILE.INC($F$2:$F$761,0.999),
        "Ekstrem Tinggi",
        "Normal"
    )
)</f>
        <v>Normal</v>
      </c>
    </row>
    <row r="748" spans="4:28" x14ac:dyDescent="0.25">
      <c r="D748" t="s">
        <v>46</v>
      </c>
      <c r="E748">
        <v>1.5</v>
      </c>
      <c r="F748">
        <v>49</v>
      </c>
      <c r="G748">
        <v>427</v>
      </c>
      <c r="H748">
        <v>338</v>
      </c>
      <c r="I748">
        <v>0</v>
      </c>
      <c r="J748" t="s">
        <v>35</v>
      </c>
      <c r="K748">
        <v>0</v>
      </c>
      <c r="L748" t="s">
        <v>36</v>
      </c>
      <c r="M748">
        <v>14</v>
      </c>
      <c r="N748">
        <v>5</v>
      </c>
      <c r="O748">
        <v>9</v>
      </c>
      <c r="P748">
        <v>7</v>
      </c>
      <c r="Q748">
        <v>3</v>
      </c>
      <c r="R748">
        <v>0</v>
      </c>
      <c r="AA748" t="str">
        <f>IF(E748 &lt; _xlfn.PERCENTILE.INC($E$2:$E$761,0),
    "Ekstrem Rendah",
    IF(E748 &gt; _xlfn.PERCENTILE.INC($E$2:$E$761,1),
        "Ekstrem Tinggi",
        "Normal"
    )
)</f>
        <v>Normal</v>
      </c>
      <c r="AB748" t="str">
        <f>IF(F748 &lt; _xlfn.PERCENTILE.INC($F$2:$F$761,0.001),
    "Ekstrem Rendah",
    IF(F748 &gt; _xlfn.PERCENTILE.INC($F$2:$F$761,0.999),
        "Ekstrem Tinggi",
        "Normal"
    )
)</f>
        <v>Normal</v>
      </c>
    </row>
    <row r="749" spans="4:28" x14ac:dyDescent="0.25">
      <c r="D749" t="s">
        <v>39</v>
      </c>
      <c r="E749">
        <v>2.2000000000000002</v>
      </c>
      <c r="F749">
        <v>51</v>
      </c>
      <c r="G749">
        <v>501</v>
      </c>
      <c r="H749">
        <v>432</v>
      </c>
      <c r="I749">
        <v>2</v>
      </c>
      <c r="J749" t="s">
        <v>35</v>
      </c>
      <c r="K749">
        <v>2</v>
      </c>
      <c r="L749" t="s">
        <v>40</v>
      </c>
      <c r="M749">
        <v>18</v>
      </c>
      <c r="N749">
        <v>5</v>
      </c>
      <c r="O749">
        <v>8</v>
      </c>
      <c r="P749">
        <v>3</v>
      </c>
      <c r="Q749">
        <v>0</v>
      </c>
      <c r="R749">
        <v>0</v>
      </c>
      <c r="AA749" t="str">
        <f>IF(E749 &lt; _xlfn.PERCENTILE.INC($E$2:$E$761,0),
    "Ekstrem Rendah",
    IF(E749 &gt; _xlfn.PERCENTILE.INC($E$2:$E$761,1),
        "Ekstrem Tinggi",
        "Normal"
    )
)</f>
        <v>Normal</v>
      </c>
      <c r="AB749" t="str">
        <f>IF(F749 &lt; _xlfn.PERCENTILE.INC($F$2:$F$761,0.001),
    "Ekstrem Rendah",
    IF(F749 &gt; _xlfn.PERCENTILE.INC($F$2:$F$761,0.999),
        "Ekstrem Tinggi",
        "Normal"
    )
)</f>
        <v>Normal</v>
      </c>
    </row>
    <row r="750" spans="4:28" x14ac:dyDescent="0.25">
      <c r="D750" t="s">
        <v>43</v>
      </c>
      <c r="E750">
        <v>1.4</v>
      </c>
      <c r="F750">
        <v>69</v>
      </c>
      <c r="G750">
        <v>671</v>
      </c>
      <c r="H750">
        <v>577</v>
      </c>
      <c r="I750">
        <v>2</v>
      </c>
      <c r="J750" t="s">
        <v>35</v>
      </c>
      <c r="K750">
        <v>1</v>
      </c>
      <c r="L750" t="s">
        <v>35</v>
      </c>
      <c r="M750">
        <v>12</v>
      </c>
      <c r="N750">
        <v>3</v>
      </c>
      <c r="O750">
        <v>8</v>
      </c>
      <c r="P750">
        <v>10</v>
      </c>
      <c r="Q750">
        <v>2</v>
      </c>
      <c r="R750">
        <v>0</v>
      </c>
      <c r="AA750" t="str">
        <f>IF(E750 &lt; _xlfn.PERCENTILE.INC($E$2:$E$761,0),
    "Ekstrem Rendah",
    IF(E750 &gt; _xlfn.PERCENTILE.INC($E$2:$E$761,1),
        "Ekstrem Tinggi",
        "Normal"
    )
)</f>
        <v>Normal</v>
      </c>
      <c r="AB750" t="str">
        <f>IF(F750 &lt; _xlfn.PERCENTILE.INC($F$2:$F$761,0.001),
    "Ekstrem Rendah",
    IF(F750 &gt; _xlfn.PERCENTILE.INC($F$2:$F$761,0.999),
        "Ekstrem Tinggi",
        "Normal"
    )
)</f>
        <v>Normal</v>
      </c>
    </row>
    <row r="751" spans="4:28" x14ac:dyDescent="0.25">
      <c r="D751" t="s">
        <v>49</v>
      </c>
      <c r="E751">
        <v>1.1000000000000001</v>
      </c>
      <c r="F751">
        <v>43</v>
      </c>
      <c r="G751">
        <v>482</v>
      </c>
      <c r="H751">
        <v>401</v>
      </c>
      <c r="I751">
        <v>1</v>
      </c>
      <c r="J751" t="s">
        <v>35</v>
      </c>
      <c r="K751">
        <v>0</v>
      </c>
      <c r="L751" t="s">
        <v>35</v>
      </c>
      <c r="M751">
        <v>8</v>
      </c>
      <c r="N751">
        <v>2</v>
      </c>
      <c r="O751">
        <v>13</v>
      </c>
      <c r="P751">
        <v>1</v>
      </c>
      <c r="Q751">
        <v>3</v>
      </c>
      <c r="R751">
        <v>1</v>
      </c>
      <c r="AA751" t="str">
        <f>IF(E751 &lt; _xlfn.PERCENTILE.INC($E$2:$E$761,0),
    "Ekstrem Rendah",
    IF(E751 &gt; _xlfn.PERCENTILE.INC($E$2:$E$761,1),
        "Ekstrem Tinggi",
        "Normal"
    )
)</f>
        <v>Normal</v>
      </c>
      <c r="AB751" t="str">
        <f>IF(F751 &lt; _xlfn.PERCENTILE.INC($F$2:$F$761,0.001),
    "Ekstrem Rendah",
    IF(F751 &gt; _xlfn.PERCENTILE.INC($F$2:$F$761,0.999),
        "Ekstrem Tinggi",
        "Normal"
    )
)</f>
        <v>Normal</v>
      </c>
    </row>
    <row r="752" spans="4:28" x14ac:dyDescent="0.25">
      <c r="D752" t="s">
        <v>59</v>
      </c>
      <c r="E752">
        <v>0.3</v>
      </c>
      <c r="F752">
        <v>37</v>
      </c>
      <c r="G752">
        <v>322</v>
      </c>
      <c r="H752">
        <v>234</v>
      </c>
      <c r="I752">
        <v>0</v>
      </c>
      <c r="J752" t="s">
        <v>35</v>
      </c>
      <c r="K752">
        <v>0</v>
      </c>
      <c r="L752" t="s">
        <v>36</v>
      </c>
      <c r="M752">
        <v>3</v>
      </c>
      <c r="N752">
        <v>0</v>
      </c>
      <c r="O752">
        <v>16</v>
      </c>
      <c r="P752">
        <v>1</v>
      </c>
      <c r="Q752">
        <v>2</v>
      </c>
      <c r="R752">
        <v>0</v>
      </c>
      <c r="AA752" t="str">
        <f>IF(E752 &lt; _xlfn.PERCENTILE.INC($E$2:$E$761,0),
    "Ekstrem Rendah",
    IF(E752 &gt; _xlfn.PERCENTILE.INC($E$2:$E$761,1),
        "Ekstrem Tinggi",
        "Normal"
    )
)</f>
        <v>Normal</v>
      </c>
      <c r="AB752" t="str">
        <f>IF(F752 &lt; _xlfn.PERCENTILE.INC($F$2:$F$761,0.001),
    "Ekstrem Rendah",
    IF(F752 &gt; _xlfn.PERCENTILE.INC($F$2:$F$761,0.999),
        "Ekstrem Tinggi",
        "Normal"
    )
)</f>
        <v>Normal</v>
      </c>
    </row>
    <row r="753" spans="4:28" x14ac:dyDescent="0.25">
      <c r="D753" t="s">
        <v>58</v>
      </c>
      <c r="E753">
        <v>3</v>
      </c>
      <c r="F753">
        <v>53</v>
      </c>
      <c r="G753">
        <v>539</v>
      </c>
      <c r="H753">
        <v>448</v>
      </c>
      <c r="I753">
        <v>2</v>
      </c>
      <c r="J753" t="s">
        <v>40</v>
      </c>
      <c r="K753">
        <v>1</v>
      </c>
      <c r="L753" t="s">
        <v>40</v>
      </c>
      <c r="M753">
        <v>20</v>
      </c>
      <c r="N753">
        <v>5</v>
      </c>
      <c r="O753">
        <v>5</v>
      </c>
      <c r="P753">
        <v>6</v>
      </c>
      <c r="Q753">
        <v>0</v>
      </c>
      <c r="R753">
        <v>0</v>
      </c>
      <c r="AA753" t="str">
        <f>IF(E753 &lt; _xlfn.PERCENTILE.INC($E$2:$E$761,0),
    "Ekstrem Rendah",
    IF(E753 &gt; _xlfn.PERCENTILE.INC($E$2:$E$761,1),
        "Ekstrem Tinggi",
        "Normal"
    )
)</f>
        <v>Normal</v>
      </c>
      <c r="AB753" t="str">
        <f>IF(F753 &lt; _xlfn.PERCENTILE.INC($F$2:$F$761,0.001),
    "Ekstrem Rendah",
    IF(F753 &gt; _xlfn.PERCENTILE.INC($F$2:$F$761,0.999),
        "Ekstrem Tinggi",
        "Normal"
    )
)</f>
        <v>Normal</v>
      </c>
    </row>
    <row r="754" spans="4:28" x14ac:dyDescent="0.25">
      <c r="D754" t="s">
        <v>51</v>
      </c>
      <c r="E754">
        <v>1.1000000000000001</v>
      </c>
      <c r="F754">
        <v>58</v>
      </c>
      <c r="G754">
        <v>654</v>
      </c>
      <c r="H754">
        <v>564</v>
      </c>
      <c r="I754">
        <v>3</v>
      </c>
      <c r="J754" t="s">
        <v>40</v>
      </c>
      <c r="K754">
        <v>1</v>
      </c>
      <c r="L754" t="s">
        <v>40</v>
      </c>
      <c r="M754">
        <v>10</v>
      </c>
      <c r="N754">
        <v>6</v>
      </c>
      <c r="O754">
        <v>9</v>
      </c>
      <c r="P754">
        <v>0</v>
      </c>
      <c r="Q754">
        <v>1</v>
      </c>
      <c r="R754">
        <v>0</v>
      </c>
      <c r="AA754" t="str">
        <f>IF(E754 &lt; _xlfn.PERCENTILE.INC($E$2:$E$761,0),
    "Ekstrem Rendah",
    IF(E754 &gt; _xlfn.PERCENTILE.INC($E$2:$E$761,1),
        "Ekstrem Tinggi",
        "Normal"
    )
)</f>
        <v>Normal</v>
      </c>
      <c r="AB754" t="str">
        <f>IF(F754 &lt; _xlfn.PERCENTILE.INC($F$2:$F$761,0.001),
    "Ekstrem Rendah",
    IF(F754 &gt; _xlfn.PERCENTILE.INC($F$2:$F$761,0.999),
        "Ekstrem Tinggi",
        "Normal"
    )
)</f>
        <v>Normal</v>
      </c>
    </row>
    <row r="755" spans="4:28" x14ac:dyDescent="0.25">
      <c r="D755" t="s">
        <v>55</v>
      </c>
      <c r="E755">
        <v>1.8</v>
      </c>
      <c r="F755">
        <v>31</v>
      </c>
      <c r="G755">
        <v>319</v>
      </c>
      <c r="H755">
        <v>224</v>
      </c>
      <c r="I755">
        <v>1</v>
      </c>
      <c r="J755" t="s">
        <v>36</v>
      </c>
      <c r="K755">
        <v>1</v>
      </c>
      <c r="L755" t="s">
        <v>40</v>
      </c>
      <c r="M755">
        <v>8</v>
      </c>
      <c r="N755">
        <v>5</v>
      </c>
      <c r="O755">
        <v>10</v>
      </c>
      <c r="P755">
        <v>0</v>
      </c>
      <c r="Q755">
        <v>0</v>
      </c>
      <c r="R755">
        <v>0</v>
      </c>
      <c r="AA755" t="str">
        <f>IF(E755 &lt; _xlfn.PERCENTILE.INC($E$2:$E$761,0),
    "Ekstrem Rendah",
    IF(E755 &gt; _xlfn.PERCENTILE.INC($E$2:$E$761,1),
        "Ekstrem Tinggi",
        "Normal"
    )
)</f>
        <v>Normal</v>
      </c>
      <c r="AB755" t="str">
        <f>IF(F755 &lt; _xlfn.PERCENTILE.INC($F$2:$F$761,0.001),
    "Ekstrem Rendah",
    IF(F755 &gt; _xlfn.PERCENTILE.INC($F$2:$F$761,0.999),
        "Ekstrem Tinggi",
        "Normal"
    )
)</f>
        <v>Normal</v>
      </c>
    </row>
    <row r="756" spans="4:28" x14ac:dyDescent="0.25">
      <c r="D756" t="s">
        <v>52</v>
      </c>
      <c r="E756">
        <v>0.4</v>
      </c>
      <c r="F756">
        <v>33</v>
      </c>
      <c r="G756">
        <v>322</v>
      </c>
      <c r="H756">
        <v>223</v>
      </c>
      <c r="I756">
        <v>0</v>
      </c>
      <c r="J756" t="s">
        <v>35</v>
      </c>
      <c r="K756">
        <v>0</v>
      </c>
      <c r="L756" t="s">
        <v>36</v>
      </c>
      <c r="M756">
        <v>6</v>
      </c>
      <c r="N756">
        <v>1</v>
      </c>
      <c r="O756">
        <v>10</v>
      </c>
      <c r="P756">
        <v>3</v>
      </c>
      <c r="Q756">
        <v>2</v>
      </c>
      <c r="R756">
        <v>1</v>
      </c>
      <c r="AA756" t="str">
        <f>IF(E756 &lt; _xlfn.PERCENTILE.INC($E$2:$E$761,0),
    "Ekstrem Rendah",
    IF(E756 &gt; _xlfn.PERCENTILE.INC($E$2:$E$761,1),
        "Ekstrem Tinggi",
        "Normal"
    )
)</f>
        <v>Normal</v>
      </c>
      <c r="AB756" t="str">
        <f>IF(F756 &lt; _xlfn.PERCENTILE.INC($F$2:$F$761,0.001),
    "Ekstrem Rendah",
    IF(F756 &gt; _xlfn.PERCENTILE.INC($F$2:$F$761,0.999),
        "Ekstrem Tinggi",
        "Normal"
    )
)</f>
        <v>Normal</v>
      </c>
    </row>
    <row r="757" spans="4:28" x14ac:dyDescent="0.25">
      <c r="D757" t="s">
        <v>44</v>
      </c>
      <c r="E757">
        <v>1.2</v>
      </c>
      <c r="F757">
        <v>35</v>
      </c>
      <c r="G757">
        <v>318</v>
      </c>
      <c r="H757">
        <v>240</v>
      </c>
      <c r="I757">
        <v>1</v>
      </c>
      <c r="J757" t="s">
        <v>40</v>
      </c>
      <c r="K757">
        <v>0</v>
      </c>
      <c r="L757" t="s">
        <v>36</v>
      </c>
      <c r="M757">
        <v>14</v>
      </c>
      <c r="N757">
        <v>6</v>
      </c>
      <c r="O757">
        <v>9</v>
      </c>
      <c r="P757">
        <v>3</v>
      </c>
      <c r="Q757">
        <v>4</v>
      </c>
      <c r="R757">
        <v>0</v>
      </c>
      <c r="AA757" t="str">
        <f>IF(E757 &lt; _xlfn.PERCENTILE.INC($E$2:$E$761,0),
    "Ekstrem Rendah",
    IF(E757 &gt; _xlfn.PERCENTILE.INC($E$2:$E$761,1),
        "Ekstrem Tinggi",
        "Normal"
    )
)</f>
        <v>Normal</v>
      </c>
      <c r="AB757" t="str">
        <f>IF(F757 &lt; _xlfn.PERCENTILE.INC($F$2:$F$761,0.001),
    "Ekstrem Rendah",
    IF(F757 &gt; _xlfn.PERCENTILE.INC($F$2:$F$761,0.999),
        "Ekstrem Tinggi",
        "Normal"
    )
)</f>
        <v>Normal</v>
      </c>
    </row>
    <row r="758" spans="4:28" x14ac:dyDescent="0.25">
      <c r="D758" t="s">
        <v>57</v>
      </c>
      <c r="E758">
        <v>1.1000000000000001</v>
      </c>
      <c r="F758">
        <v>48</v>
      </c>
      <c r="G758">
        <v>443</v>
      </c>
      <c r="H758">
        <v>347</v>
      </c>
      <c r="I758">
        <v>1</v>
      </c>
      <c r="J758" t="s">
        <v>40</v>
      </c>
      <c r="K758">
        <v>0</v>
      </c>
      <c r="L758" t="s">
        <v>36</v>
      </c>
      <c r="M758">
        <v>6</v>
      </c>
      <c r="N758">
        <v>2</v>
      </c>
      <c r="O758">
        <v>11</v>
      </c>
      <c r="P758">
        <v>4</v>
      </c>
      <c r="Q758">
        <v>2</v>
      </c>
      <c r="R758">
        <v>0</v>
      </c>
      <c r="AA758" t="str">
        <f>IF(E758 &lt; _xlfn.PERCENTILE.INC($E$2:$E$761,0),
    "Ekstrem Rendah",
    IF(E758 &gt; _xlfn.PERCENTILE.INC($E$2:$E$761,1),
        "Ekstrem Tinggi",
        "Normal"
    )
)</f>
        <v>Normal</v>
      </c>
      <c r="AB758" t="str">
        <f>IF(F758 &lt; _xlfn.PERCENTILE.INC($F$2:$F$761,0.001),
    "Ekstrem Rendah",
    IF(F758 &gt; _xlfn.PERCENTILE.INC($F$2:$F$761,0.999),
        "Ekstrem Tinggi",
        "Normal"
    )
)</f>
        <v>Normal</v>
      </c>
    </row>
    <row r="759" spans="4:28" x14ac:dyDescent="0.25">
      <c r="D759" t="s">
        <v>42</v>
      </c>
      <c r="E759">
        <v>2.2999999999999998</v>
      </c>
      <c r="F759">
        <v>62</v>
      </c>
      <c r="G759">
        <v>581</v>
      </c>
      <c r="H759">
        <v>509</v>
      </c>
      <c r="I759">
        <v>2</v>
      </c>
      <c r="J759" t="s">
        <v>40</v>
      </c>
      <c r="K759">
        <v>1</v>
      </c>
      <c r="L759" t="s">
        <v>40</v>
      </c>
      <c r="M759">
        <v>23</v>
      </c>
      <c r="N759">
        <v>8</v>
      </c>
      <c r="O759">
        <v>8</v>
      </c>
      <c r="P759">
        <v>8</v>
      </c>
      <c r="Q759">
        <v>0</v>
      </c>
      <c r="R759">
        <v>0</v>
      </c>
      <c r="AA759" t="str">
        <f>IF(E759 &lt; _xlfn.PERCENTILE.INC($E$2:$E$761,0),
    "Ekstrem Rendah",
    IF(E759 &gt; _xlfn.PERCENTILE.INC($E$2:$E$761,1),
        "Ekstrem Tinggi",
        "Normal"
    )
)</f>
        <v>Normal</v>
      </c>
      <c r="AB759" t="str">
        <f>IF(F759 &lt; _xlfn.PERCENTILE.INC($F$2:$F$761,0.001),
    "Ekstrem Rendah",
    IF(F759 &gt; _xlfn.PERCENTILE.INC($F$2:$F$761,0.999),
        "Ekstrem Tinggi",
        "Normal"
    )
)</f>
        <v>Normal</v>
      </c>
    </row>
    <row r="760" spans="4:28" x14ac:dyDescent="0.25">
      <c r="D760" t="s">
        <v>45</v>
      </c>
      <c r="E760">
        <v>2.2000000000000002</v>
      </c>
      <c r="F760">
        <v>66</v>
      </c>
      <c r="G760">
        <v>592</v>
      </c>
      <c r="H760">
        <v>509</v>
      </c>
      <c r="I760">
        <v>4</v>
      </c>
      <c r="J760" t="s">
        <v>40</v>
      </c>
      <c r="K760">
        <v>0</v>
      </c>
      <c r="L760" t="s">
        <v>35</v>
      </c>
      <c r="M760">
        <v>23</v>
      </c>
      <c r="N760">
        <v>8</v>
      </c>
      <c r="O760">
        <v>8</v>
      </c>
      <c r="P760">
        <v>11</v>
      </c>
      <c r="Q760">
        <v>1</v>
      </c>
      <c r="R760">
        <v>0</v>
      </c>
      <c r="AA760" t="str">
        <f>IF(E760 &lt; _xlfn.PERCENTILE.INC($E$2:$E$761,0),
    "Ekstrem Rendah",
    IF(E760 &gt; _xlfn.PERCENTILE.INC($E$2:$E$761,1),
        "Ekstrem Tinggi",
        "Normal"
    )
)</f>
        <v>Normal</v>
      </c>
      <c r="AB760" t="str">
        <f>IF(F760 &lt; _xlfn.PERCENTILE.INC($F$2:$F$761,0.001),
    "Ekstrem Rendah",
    IF(F760 &gt; _xlfn.PERCENTILE.INC($F$2:$F$761,0.999),
        "Ekstrem Tinggi",
        "Normal"
    )
)</f>
        <v>Normal</v>
      </c>
    </row>
    <row r="761" spans="4:28" x14ac:dyDescent="0.25">
      <c r="D761" t="s">
        <v>54</v>
      </c>
      <c r="E761">
        <v>1.4</v>
      </c>
      <c r="F761">
        <v>51</v>
      </c>
      <c r="G761">
        <v>490</v>
      </c>
      <c r="H761">
        <v>402</v>
      </c>
      <c r="I761">
        <v>1</v>
      </c>
      <c r="J761" t="s">
        <v>36</v>
      </c>
      <c r="K761">
        <v>1</v>
      </c>
      <c r="L761" t="s">
        <v>40</v>
      </c>
      <c r="M761">
        <v>13</v>
      </c>
      <c r="N761">
        <v>7</v>
      </c>
      <c r="O761">
        <v>9</v>
      </c>
      <c r="P761">
        <v>3</v>
      </c>
      <c r="Q761">
        <v>1</v>
      </c>
      <c r="R761">
        <v>0</v>
      </c>
      <c r="AA761" t="str">
        <f>IF(E761 &lt; _xlfn.PERCENTILE.INC($E$2:$E$761,0),
    "Ekstrem Rendah",
    IF(E761 &gt; _xlfn.PERCENTILE.INC($E$2:$E$761,1),
        "Ekstrem Tinggi",
        "Normal"
    )
)</f>
        <v>Normal</v>
      </c>
      <c r="AB761" t="str">
        <f>IF(F761 &lt; _xlfn.PERCENTILE.INC($F$2:$F$761,0.001),
    "Ekstrem Rendah",
    IF(F761 &gt; _xlfn.PERCENTILE.INC($F$2:$F$761,0.999),
        "Ekstrem Tinggi",
        "Normal"
    )
)</f>
        <v>Normal</v>
      </c>
    </row>
  </sheetData>
  <autoFilter ref="A1:R761" xr:uid="{28F25B26-0C9E-4282-B391-1477FBD0FE7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3454-B7DC-41A5-9175-06DA8D2DDCE0}">
  <dimension ref="A1:V171"/>
  <sheetViews>
    <sheetView zoomScaleNormal="100" workbookViewId="0">
      <selection activeCell="L16" sqref="L16"/>
    </sheetView>
  </sheetViews>
  <sheetFormatPr defaultRowHeight="15" x14ac:dyDescent="0.25"/>
  <cols>
    <col min="1" max="1" width="15.42578125" bestFit="1" customWidth="1"/>
    <col min="2" max="2" width="14.85546875" bestFit="1" customWidth="1"/>
    <col min="3" max="3" width="16.42578125" bestFit="1" customWidth="1"/>
    <col min="4" max="5" width="14.5703125" bestFit="1" customWidth="1"/>
    <col min="6" max="6" width="13.42578125" bestFit="1" customWidth="1"/>
    <col min="7" max="7" width="14.42578125" bestFit="1" customWidth="1"/>
    <col min="8" max="8" width="13.42578125" bestFit="1" customWidth="1"/>
    <col min="9" max="11" width="13.5703125" bestFit="1" customWidth="1"/>
    <col min="12" max="12" width="15.42578125" bestFit="1" customWidth="1"/>
    <col min="13" max="13" width="13.28515625" bestFit="1" customWidth="1"/>
    <col min="14" max="14" width="12.140625" bestFit="1" customWidth="1"/>
    <col min="15" max="22" width="10.5703125" bestFit="1" customWidth="1"/>
  </cols>
  <sheetData>
    <row r="1" spans="1:22" x14ac:dyDescent="0.25">
      <c r="A1" s="4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</row>
    <row r="2" spans="1:22" x14ac:dyDescent="0.25">
      <c r="A2" s="5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M2" s="7">
        <f t="shared" ref="M2:M21" si="0">(B2-(MIN($B$2:$B$21)))/((MAX($B$2:$B$21))-(MIN($B$2:$B$21)))</f>
        <v>0.55443548387096742</v>
      </c>
      <c r="N2" s="7">
        <f>(C2-(MIN($C$2:$C$21)))/((MAX($C$2:$C$21))-(MIN($C$2:$C$21)))</f>
        <v>0.78580481622306686</v>
      </c>
      <c r="O2" s="7">
        <f>(D2-(MIN($D$2:$D$21)))/((MAX($D$2:$D$21))-(MIN($D$2:$D$21)))</f>
        <v>0.58301081671132282</v>
      </c>
      <c r="P2" s="7">
        <f>(E2-(MIN($E$2:$E$21)))/((MAX($E$2:$E$21))-(MIN($E$2:$E$21)))</f>
        <v>0.58306097674852941</v>
      </c>
      <c r="Q2" s="7">
        <f>(F2-(MIN($F$2:$F$21)))/((MAX($F$2:$F$21))-(MIN($F$2:$F$21)))</f>
        <v>0.67731629392971238</v>
      </c>
      <c r="R2" s="7">
        <f>(G2-(MIN($G$2:$G$21)))/((MAX($G$2:$G$21))-(MIN($G$2:$G$21)))</f>
        <v>0.64166666666666683</v>
      </c>
      <c r="S2" s="7">
        <f>(H2-(MIN($H$2:$H$21)))/((MAX($H$2:$H$21))-(MIN($H$2:$H$21)))</f>
        <v>0.49779735682819393</v>
      </c>
      <c r="T2" s="7">
        <f>(I2-(MIN($I$2:$I$21)))/((MAX($I$2:$I$21))-(MIN($I$2:$I$21)))</f>
        <v>0.98214285714285721</v>
      </c>
      <c r="U2" s="7">
        <f>(J2-(MIN($J$2:$J$21)))/((MAX($J$2:$J$21))-(MIN($J$2:$J$21)))</f>
        <v>0.17073170731707307</v>
      </c>
      <c r="V2" s="7">
        <f>(K2-(MIN($K$2:$K$21)))/((MAX($K$2:$K$21))-(MIN($K$2:$K$21)))</f>
        <v>1</v>
      </c>
    </row>
    <row r="3" spans="1:22" x14ac:dyDescent="0.25">
      <c r="A3" s="5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M3" s="7">
        <f t="shared" si="0"/>
        <v>0.47379032258064507</v>
      </c>
      <c r="N3" s="7">
        <f t="shared" ref="N3:N21" si="1">(C3-(MIN($C$2:$C$21)))/((MAX($C$2:$C$21))-(MIN($C$2:$C$21)))</f>
        <v>0.47908745247148282</v>
      </c>
      <c r="O3" s="7">
        <f t="shared" ref="O3:O21" si="2">(D3-(MIN($D$2:$D$21)))/((MAX($D$2:$D$21))-(MIN($D$2:$D$21)))</f>
        <v>0.34047831695941272</v>
      </c>
      <c r="P3" s="7">
        <f t="shared" ref="P3:P21" si="3">(E3-(MIN($E$2:$E$21)))/((MAX($E$2:$E$21))-(MIN($E$2:$E$21)))</f>
        <v>0.36221869455598099</v>
      </c>
      <c r="Q3" s="7">
        <f t="shared" ref="Q3:Q21" si="4">(F3-(MIN($F$2:$F$21)))/((MAX($F$2:$F$21))-(MIN($F$2:$F$21)))</f>
        <v>0.47603833865814682</v>
      </c>
      <c r="R3" s="7">
        <f t="shared" ref="R3:R21" si="5">(G3-(MIN($G$2:$G$21)))/((MAX($G$2:$G$21))-(MIN($G$2:$G$21)))</f>
        <v>0.49166666666666681</v>
      </c>
      <c r="S3" s="7">
        <f t="shared" ref="S3:S21" si="6">(H3-(MIN($H$2:$H$21)))/((MAX($H$2:$H$21))-(MIN($H$2:$H$21)))</f>
        <v>0.52422907488986781</v>
      </c>
      <c r="T3" s="7">
        <f t="shared" ref="T3:T21" si="7">(I3-(MIN($I$2:$I$21)))/((MAX($I$2:$I$21))-(MIN($I$2:$I$21)))</f>
        <v>0.81250000000000011</v>
      </c>
      <c r="U3" s="7">
        <f t="shared" ref="U3:U21" si="8">(J3-(MIN($J$2:$J$21)))/((MAX($J$2:$J$21))-(MIN($J$2:$J$21)))</f>
        <v>0.36585365853658525</v>
      </c>
      <c r="V3" s="7">
        <f t="shared" ref="V3:V21" si="9">(K3-(MIN($K$2:$K$21)))/((MAX($K$2:$K$21))-(MIN($K$2:$K$21)))</f>
        <v>0.66666666666666663</v>
      </c>
    </row>
    <row r="4" spans="1:22" x14ac:dyDescent="0.25">
      <c r="A4" s="5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M4" s="7">
        <f t="shared" si="0"/>
        <v>0.63104838709677469</v>
      </c>
      <c r="N4" s="7">
        <f t="shared" si="1"/>
        <v>0.38149556400506962</v>
      </c>
      <c r="O4" s="7">
        <f t="shared" si="2"/>
        <v>0.25146372928450944</v>
      </c>
      <c r="P4" s="7">
        <f t="shared" si="3"/>
        <v>0.20123260808665613</v>
      </c>
      <c r="Q4" s="7">
        <f t="shared" si="4"/>
        <v>0.78274760383386577</v>
      </c>
      <c r="R4" s="7">
        <f t="shared" si="5"/>
        <v>0.75833333333333341</v>
      </c>
      <c r="S4" s="7">
        <f t="shared" si="6"/>
        <v>1</v>
      </c>
      <c r="T4" s="7">
        <f t="shared" si="7"/>
        <v>0.78571428571428559</v>
      </c>
      <c r="U4" s="7">
        <f t="shared" si="8"/>
        <v>0.97560975609756106</v>
      </c>
      <c r="V4" s="7">
        <f t="shared" si="9"/>
        <v>0.5</v>
      </c>
    </row>
    <row r="5" spans="1:22" x14ac:dyDescent="0.25">
      <c r="A5" s="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M5" s="7">
        <f t="shared" si="0"/>
        <v>0.5342741935483869</v>
      </c>
      <c r="N5" s="7">
        <f t="shared" si="1"/>
        <v>0.35107731305449941</v>
      </c>
      <c r="O5" s="7">
        <f t="shared" si="2"/>
        <v>0.27131090602361824</v>
      </c>
      <c r="P5" s="7">
        <f t="shared" si="3"/>
        <v>0.23681015967877497</v>
      </c>
      <c r="Q5" s="7">
        <f t="shared" si="4"/>
        <v>0.33865814696485608</v>
      </c>
      <c r="R5" s="7">
        <f t="shared" si="5"/>
        <v>0.60833333333333339</v>
      </c>
      <c r="S5" s="7">
        <f t="shared" si="6"/>
        <v>0.14096916299559484</v>
      </c>
      <c r="T5" s="7">
        <f t="shared" si="7"/>
        <v>0.3035714285714286</v>
      </c>
      <c r="U5" s="7">
        <f t="shared" si="8"/>
        <v>0.12195121951219509</v>
      </c>
      <c r="V5" s="7">
        <f t="shared" si="9"/>
        <v>0.16666666666666666</v>
      </c>
    </row>
    <row r="6" spans="1:22" x14ac:dyDescent="0.25">
      <c r="A6" s="5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M6" s="7">
        <f t="shared" si="0"/>
        <v>0.52419354838709664</v>
      </c>
      <c r="N6" s="7">
        <f t="shared" si="1"/>
        <v>0.56653992395437258</v>
      </c>
      <c r="O6" s="7">
        <f t="shared" si="2"/>
        <v>0.47851543117991485</v>
      </c>
      <c r="P6" s="7">
        <f t="shared" si="3"/>
        <v>0.46671024372023545</v>
      </c>
      <c r="Q6" s="7">
        <f t="shared" si="4"/>
        <v>0.63258785942492013</v>
      </c>
      <c r="R6" s="7">
        <f t="shared" si="5"/>
        <v>0.66666666666666674</v>
      </c>
      <c r="S6" s="7">
        <f t="shared" si="6"/>
        <v>0.66519823788546262</v>
      </c>
      <c r="T6" s="7">
        <f t="shared" si="7"/>
        <v>0.42857142857142855</v>
      </c>
      <c r="U6" s="7">
        <f t="shared" si="8"/>
        <v>0.36585365853658525</v>
      </c>
      <c r="V6" s="7">
        <f t="shared" si="9"/>
        <v>0.5</v>
      </c>
    </row>
    <row r="7" spans="1:22" x14ac:dyDescent="0.25">
      <c r="A7" s="5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M7" s="7">
        <f t="shared" si="0"/>
        <v>0.71169354838709686</v>
      </c>
      <c r="N7" s="7">
        <f t="shared" si="1"/>
        <v>0.79340937896070973</v>
      </c>
      <c r="O7" s="7">
        <f t="shared" si="2"/>
        <v>0.69008633521881535</v>
      </c>
      <c r="P7" s="7">
        <f t="shared" si="3"/>
        <v>0.67335885703613785</v>
      </c>
      <c r="Q7" s="7">
        <f t="shared" si="4"/>
        <v>0.83067092651757168</v>
      </c>
      <c r="R7" s="7">
        <f t="shared" si="5"/>
        <v>0.89166666666666672</v>
      </c>
      <c r="S7" s="7">
        <f t="shared" si="6"/>
        <v>0.65638766519823766</v>
      </c>
      <c r="T7" s="7">
        <f t="shared" si="7"/>
        <v>0.84821428571428559</v>
      </c>
      <c r="U7" s="7">
        <f t="shared" si="8"/>
        <v>1</v>
      </c>
      <c r="V7" s="7">
        <f t="shared" si="9"/>
        <v>0.33333333333333331</v>
      </c>
    </row>
    <row r="8" spans="1:22" x14ac:dyDescent="0.25">
      <c r="A8" s="5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M8" s="7">
        <f t="shared" si="0"/>
        <v>0.56249999999999967</v>
      </c>
      <c r="N8" s="7">
        <f t="shared" si="1"/>
        <v>0.10519645120405567</v>
      </c>
      <c r="O8" s="7">
        <f t="shared" si="2"/>
        <v>0.13773940656941555</v>
      </c>
      <c r="P8" s="7">
        <f t="shared" si="3"/>
        <v>9.8328508730973985E-2</v>
      </c>
      <c r="Q8" s="7">
        <f t="shared" si="4"/>
        <v>0.57827476038338654</v>
      </c>
      <c r="R8" s="7">
        <f t="shared" si="5"/>
        <v>0.625</v>
      </c>
      <c r="S8" s="7">
        <f t="shared" si="6"/>
        <v>0.57268722466960331</v>
      </c>
      <c r="T8" s="7">
        <f t="shared" si="7"/>
        <v>0.27678571428571419</v>
      </c>
      <c r="U8" s="7">
        <f t="shared" si="8"/>
        <v>0.43902439024390233</v>
      </c>
      <c r="V8" s="7">
        <f t="shared" si="9"/>
        <v>0.66666666666666663</v>
      </c>
    </row>
    <row r="9" spans="1:22" x14ac:dyDescent="0.25">
      <c r="A9" s="5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M9" s="7">
        <f t="shared" si="0"/>
        <v>0.1915322580645161</v>
      </c>
      <c r="N9" s="7">
        <f t="shared" si="1"/>
        <v>1.5209125475284919E-2</v>
      </c>
      <c r="O9" s="7">
        <f t="shared" si="2"/>
        <v>5.8251463729284615E-2</v>
      </c>
      <c r="P9" s="7">
        <f t="shared" si="3"/>
        <v>5.4440190493977123E-2</v>
      </c>
      <c r="Q9" s="7">
        <f t="shared" si="4"/>
        <v>0.22364217252396151</v>
      </c>
      <c r="R9" s="7">
        <f t="shared" si="5"/>
        <v>0.27499999999999997</v>
      </c>
      <c r="S9" s="7">
        <f t="shared" si="6"/>
        <v>0.62995594713656378</v>
      </c>
      <c r="T9" s="7">
        <f t="shared" si="7"/>
        <v>0.13392857142857148</v>
      </c>
      <c r="U9" s="7">
        <f t="shared" si="8"/>
        <v>0.56097560975609739</v>
      </c>
      <c r="V9" s="7">
        <f t="shared" si="9"/>
        <v>0.33333333333333331</v>
      </c>
    </row>
    <row r="10" spans="1:22" x14ac:dyDescent="0.25">
      <c r="A10" s="5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M10" s="7">
        <f t="shared" si="0"/>
        <v>0.33467741935483875</v>
      </c>
      <c r="N10" s="7">
        <f t="shared" si="1"/>
        <v>0.56273764258555126</v>
      </c>
      <c r="O10" s="7">
        <f t="shared" si="2"/>
        <v>0.53458370546789713</v>
      </c>
      <c r="P10" s="7">
        <f t="shared" si="3"/>
        <v>0.50210103651134563</v>
      </c>
      <c r="Q10" s="7">
        <f t="shared" si="4"/>
        <v>0.59424920127795522</v>
      </c>
      <c r="R10" s="7">
        <f t="shared" si="5"/>
        <v>0.51666666666666661</v>
      </c>
      <c r="S10" s="7">
        <f t="shared" si="6"/>
        <v>0.6387665198237884</v>
      </c>
      <c r="T10" s="7">
        <f t="shared" si="7"/>
        <v>0.57142857142857129</v>
      </c>
      <c r="U10" s="7">
        <f t="shared" si="8"/>
        <v>0.56097560975609739</v>
      </c>
      <c r="V10" s="7">
        <f t="shared" si="9"/>
        <v>0.33333333333333331</v>
      </c>
    </row>
    <row r="11" spans="1:22" x14ac:dyDescent="0.25">
      <c r="A11" s="5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M11" s="7">
        <f t="shared" si="0"/>
        <v>3.6290322580645115E-2</v>
      </c>
      <c r="N11" s="7">
        <f t="shared" si="1"/>
        <v>0</v>
      </c>
      <c r="O11" s="7">
        <f t="shared" si="2"/>
        <v>4.0587476431477761E-2</v>
      </c>
      <c r="P11" s="7">
        <f t="shared" si="3"/>
        <v>6.5552339153982592E-2</v>
      </c>
      <c r="Q11" s="7">
        <f t="shared" si="4"/>
        <v>0.13099041533546329</v>
      </c>
      <c r="R11" s="7">
        <f t="shared" si="5"/>
        <v>0.13333333333333333</v>
      </c>
      <c r="S11" s="7">
        <f t="shared" si="6"/>
        <v>0.62995594713656378</v>
      </c>
      <c r="T11" s="7">
        <f t="shared" si="7"/>
        <v>3.5714285714285678E-2</v>
      </c>
      <c r="U11" s="7">
        <f t="shared" si="8"/>
        <v>0.6585365853658538</v>
      </c>
      <c r="V11" s="7">
        <f t="shared" si="9"/>
        <v>0.83333333333333337</v>
      </c>
    </row>
    <row r="12" spans="1:22" x14ac:dyDescent="0.25">
      <c r="A12" s="5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M12" s="7">
        <f t="shared" si="0"/>
        <v>4.0322580645160578E-3</v>
      </c>
      <c r="N12" s="7">
        <f t="shared" si="1"/>
        <v>0.23320659062103907</v>
      </c>
      <c r="O12" s="7">
        <f t="shared" si="2"/>
        <v>0.30961595713009826</v>
      </c>
      <c r="P12" s="7">
        <f t="shared" si="3"/>
        <v>0.2916238677747689</v>
      </c>
      <c r="Q12" s="7">
        <f t="shared" si="4"/>
        <v>0</v>
      </c>
      <c r="R12" s="7">
        <f t="shared" si="5"/>
        <v>0</v>
      </c>
      <c r="S12" s="7">
        <f t="shared" si="6"/>
        <v>0.58590308370044042</v>
      </c>
      <c r="T12" s="7">
        <f t="shared" si="7"/>
        <v>0</v>
      </c>
      <c r="U12" s="7">
        <f t="shared" si="8"/>
        <v>0.73170731707317049</v>
      </c>
      <c r="V12" s="7">
        <f t="shared" si="9"/>
        <v>0</v>
      </c>
    </row>
    <row r="13" spans="1:22" x14ac:dyDescent="0.25">
      <c r="A13" s="5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M13" s="7">
        <f t="shared" si="0"/>
        <v>1</v>
      </c>
      <c r="N13" s="7">
        <f t="shared" si="1"/>
        <v>0.82636248415716085</v>
      </c>
      <c r="O13" s="7">
        <f t="shared" si="2"/>
        <v>0.73355165227746366</v>
      </c>
      <c r="P13" s="7">
        <f t="shared" si="3"/>
        <v>0.698571295172285</v>
      </c>
      <c r="Q13" s="7">
        <f t="shared" si="4"/>
        <v>1</v>
      </c>
      <c r="R13" s="7">
        <f t="shared" si="5"/>
        <v>1</v>
      </c>
      <c r="S13" s="7">
        <f t="shared" si="6"/>
        <v>0.62995594713656378</v>
      </c>
      <c r="T13" s="7">
        <f t="shared" si="7"/>
        <v>1</v>
      </c>
      <c r="U13" s="7">
        <f t="shared" si="8"/>
        <v>0.17073170731707307</v>
      </c>
      <c r="V13" s="7">
        <f t="shared" si="9"/>
        <v>0.5</v>
      </c>
    </row>
    <row r="14" spans="1:22" x14ac:dyDescent="0.25">
      <c r="A14" s="5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M14" s="7">
        <f t="shared" si="0"/>
        <v>0.71370967741935465</v>
      </c>
      <c r="N14" s="7">
        <f t="shared" si="1"/>
        <v>1</v>
      </c>
      <c r="O14" s="7">
        <f t="shared" si="2"/>
        <v>1</v>
      </c>
      <c r="P14" s="7">
        <f t="shared" si="3"/>
        <v>1</v>
      </c>
      <c r="Q14" s="7">
        <f t="shared" si="4"/>
        <v>0.86900958466453648</v>
      </c>
      <c r="R14" s="7">
        <f t="shared" si="5"/>
        <v>0.88333333333333341</v>
      </c>
      <c r="S14" s="7">
        <f t="shared" si="6"/>
        <v>0</v>
      </c>
      <c r="T14" s="7">
        <f t="shared" si="7"/>
        <v>1</v>
      </c>
      <c r="U14" s="7">
        <f t="shared" si="8"/>
        <v>0</v>
      </c>
      <c r="V14" s="7">
        <f t="shared" si="9"/>
        <v>0.33333333333333331</v>
      </c>
    </row>
    <row r="15" spans="1:22" x14ac:dyDescent="0.25">
      <c r="A15" s="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M15" s="7">
        <f t="shared" si="0"/>
        <v>0.40322580645161266</v>
      </c>
      <c r="N15" s="7">
        <f t="shared" si="1"/>
        <v>0.62357414448669191</v>
      </c>
      <c r="O15" s="7">
        <f t="shared" si="2"/>
        <v>0.6002778604743475</v>
      </c>
      <c r="P15" s="7">
        <f t="shared" si="3"/>
        <v>0.56167709403305643</v>
      </c>
      <c r="Q15" s="7">
        <f t="shared" si="4"/>
        <v>0.61341853035143756</v>
      </c>
      <c r="R15" s="7">
        <f t="shared" si="5"/>
        <v>0.52499999999999991</v>
      </c>
      <c r="S15" s="7">
        <f t="shared" si="6"/>
        <v>0.55506607929515406</v>
      </c>
      <c r="T15" s="7">
        <f t="shared" si="7"/>
        <v>0.52678571428571441</v>
      </c>
      <c r="U15" s="7">
        <f t="shared" si="8"/>
        <v>0.63414634146341453</v>
      </c>
      <c r="V15" s="7">
        <f t="shared" si="9"/>
        <v>0.5</v>
      </c>
    </row>
    <row r="16" spans="1:22" x14ac:dyDescent="0.25">
      <c r="A16" s="5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M16" s="7">
        <f t="shared" si="0"/>
        <v>0.63306451612903247</v>
      </c>
      <c r="N16" s="7">
        <f t="shared" si="1"/>
        <v>0.5171102661596958</v>
      </c>
      <c r="O16" s="7">
        <f t="shared" si="2"/>
        <v>0.44973702490820694</v>
      </c>
      <c r="P16" s="7">
        <f t="shared" si="3"/>
        <v>0.42898496591651886</v>
      </c>
      <c r="Q16" s="7">
        <f t="shared" si="4"/>
        <v>0.60383386581469634</v>
      </c>
      <c r="R16" s="7">
        <f t="shared" si="5"/>
        <v>0.52499999999999991</v>
      </c>
      <c r="S16" s="7">
        <f t="shared" si="6"/>
        <v>0.47136563876651977</v>
      </c>
      <c r="T16" s="7">
        <f t="shared" si="7"/>
        <v>0.68749999999999989</v>
      </c>
      <c r="U16" s="7">
        <f t="shared" si="8"/>
        <v>0.26829268292682928</v>
      </c>
      <c r="V16" s="7">
        <f t="shared" si="9"/>
        <v>0.16666666666666666</v>
      </c>
    </row>
    <row r="17" spans="1:22" x14ac:dyDescent="0.25">
      <c r="A17" s="5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M17" s="7">
        <f t="shared" si="0"/>
        <v>0.25806451612903203</v>
      </c>
      <c r="N17" s="7">
        <f t="shared" si="1"/>
        <v>3.0418250950570179E-2</v>
      </c>
      <c r="O17" s="7">
        <f t="shared" si="2"/>
        <v>0</v>
      </c>
      <c r="P17" s="7">
        <f t="shared" si="3"/>
        <v>0</v>
      </c>
      <c r="Q17" s="7">
        <f t="shared" si="4"/>
        <v>0.40894568690095839</v>
      </c>
      <c r="R17" s="7">
        <f t="shared" si="5"/>
        <v>0.45833333333333331</v>
      </c>
      <c r="S17" s="7">
        <f t="shared" si="6"/>
        <v>0.45814977973568266</v>
      </c>
      <c r="T17" s="7">
        <f t="shared" si="7"/>
        <v>0.16964285714285701</v>
      </c>
      <c r="U17" s="7">
        <f t="shared" si="8"/>
        <v>0.68292682926829273</v>
      </c>
      <c r="V17" s="7">
        <f t="shared" si="9"/>
        <v>0.33333333333333331</v>
      </c>
    </row>
    <row r="18" spans="1:22" x14ac:dyDescent="0.25">
      <c r="A18" s="5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M18" s="7">
        <f t="shared" si="0"/>
        <v>0</v>
      </c>
      <c r="N18" s="7">
        <f t="shared" si="1"/>
        <v>0.38276299112801004</v>
      </c>
      <c r="O18" s="7">
        <f t="shared" si="2"/>
        <v>0.41629453210280859</v>
      </c>
      <c r="P18" s="7">
        <f t="shared" si="3"/>
        <v>0.43963021757400322</v>
      </c>
      <c r="Q18" s="7">
        <f t="shared" si="4"/>
        <v>2.5559105431309979E-2</v>
      </c>
      <c r="R18" s="7">
        <f t="shared" si="5"/>
        <v>0</v>
      </c>
      <c r="S18" s="7">
        <f t="shared" si="6"/>
        <v>0.75770925110132159</v>
      </c>
      <c r="T18" s="7">
        <f t="shared" si="7"/>
        <v>9.8214285714285643E-2</v>
      </c>
      <c r="U18" s="7">
        <f t="shared" si="8"/>
        <v>0.7804878048780487</v>
      </c>
      <c r="V18" s="7">
        <f t="shared" si="9"/>
        <v>0.5</v>
      </c>
    </row>
    <row r="19" spans="1:22" x14ac:dyDescent="0.25">
      <c r="A19" s="5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M19" s="7">
        <f t="shared" si="0"/>
        <v>0.52822580645161277</v>
      </c>
      <c r="N19" s="7">
        <f t="shared" si="1"/>
        <v>0.67934093789607075</v>
      </c>
      <c r="O19" s="7">
        <f t="shared" si="2"/>
        <v>0.55512553339287507</v>
      </c>
      <c r="P19" s="7">
        <f t="shared" si="3"/>
        <v>0.5314221682696797</v>
      </c>
      <c r="Q19" s="7">
        <f t="shared" si="4"/>
        <v>0.51757188498402551</v>
      </c>
      <c r="R19" s="7">
        <f t="shared" si="5"/>
        <v>0.6166666666666667</v>
      </c>
      <c r="S19" s="7">
        <f t="shared" si="6"/>
        <v>0.70044052863436113</v>
      </c>
      <c r="T19" s="7">
        <f t="shared" si="7"/>
        <v>0.91071428571428559</v>
      </c>
      <c r="U19" s="7">
        <f t="shared" si="8"/>
        <v>0.31707317073170727</v>
      </c>
      <c r="V19" s="7">
        <f t="shared" si="9"/>
        <v>0.16666666666666666</v>
      </c>
    </row>
    <row r="20" spans="1:22" x14ac:dyDescent="0.25">
      <c r="A20" s="5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M20" s="7">
        <f t="shared" si="0"/>
        <v>0.2963709677419355</v>
      </c>
      <c r="N20" s="7">
        <f t="shared" si="1"/>
        <v>0.37896070975918866</v>
      </c>
      <c r="O20" s="7">
        <f t="shared" si="2"/>
        <v>0.39664582713109081</v>
      </c>
      <c r="P20" s="7">
        <f t="shared" si="3"/>
        <v>0.37333084321598664</v>
      </c>
      <c r="Q20" s="7">
        <f t="shared" si="4"/>
        <v>0.45047923322683708</v>
      </c>
      <c r="R20" s="7">
        <f t="shared" si="5"/>
        <v>0.29166666666666669</v>
      </c>
      <c r="S20" s="7">
        <f t="shared" si="6"/>
        <v>0.68722466960352402</v>
      </c>
      <c r="T20" s="7">
        <f t="shared" si="7"/>
        <v>0.11607142857142841</v>
      </c>
      <c r="U20" s="7">
        <f t="shared" si="8"/>
        <v>0.51219512195121963</v>
      </c>
      <c r="V20" s="7">
        <f t="shared" si="9"/>
        <v>0.5</v>
      </c>
    </row>
    <row r="21" spans="1:22" x14ac:dyDescent="0.25">
      <c r="A21" s="5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M21" s="7">
        <f t="shared" si="0"/>
        <v>0.22379032258064507</v>
      </c>
      <c r="N21" s="7">
        <f t="shared" si="1"/>
        <v>0.36248415716096327</v>
      </c>
      <c r="O21" s="7">
        <f t="shared" si="2"/>
        <v>0.34911183884092506</v>
      </c>
      <c r="P21" s="7">
        <f t="shared" si="3"/>
        <v>0.34083481184050812</v>
      </c>
      <c r="Q21" s="7">
        <f t="shared" si="4"/>
        <v>0.30670926517571889</v>
      </c>
      <c r="R21" s="7">
        <f t="shared" si="5"/>
        <v>0.40833333333333333</v>
      </c>
      <c r="S21" s="7">
        <f t="shared" si="6"/>
        <v>0.85022026431718056</v>
      </c>
      <c r="T21" s="7">
        <f t="shared" si="7"/>
        <v>7.1428571428571355E-2</v>
      </c>
      <c r="U21" s="7">
        <f t="shared" si="8"/>
        <v>0.41463414634146345</v>
      </c>
      <c r="V21" s="7">
        <f t="shared" si="9"/>
        <v>0.33333333333333331</v>
      </c>
    </row>
    <row r="22" spans="1:22" x14ac:dyDescent="0.25">
      <c r="A22" s="5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</row>
    <row r="25" spans="1:22" x14ac:dyDescent="0.25">
      <c r="B25" t="s">
        <v>93</v>
      </c>
      <c r="C25" t="s">
        <v>92</v>
      </c>
      <c r="E25" t="s">
        <v>94</v>
      </c>
      <c r="G25" s="7"/>
      <c r="P25" t="s">
        <v>103</v>
      </c>
    </row>
    <row r="26" spans="1:22" x14ac:dyDescent="0.25">
      <c r="A26" s="5" t="s">
        <v>42</v>
      </c>
      <c r="B26" s="7">
        <v>0</v>
      </c>
      <c r="C26" s="7">
        <f t="shared" ref="C26:C45" si="10">SQRT((M2-$M$3)^2+(N2-$N$3)^2+(O2-$O$3)^2+(P2-$P$3)^2+(Q2-$Q$3)^2+(R2-$R$3)^2+(S2-$S$3)^2+(T2-$T$3)^2+(U2-$U$3)^2+(V2-$V$3)^2)</f>
        <v>0.6707058574685284</v>
      </c>
      <c r="D26" t="s">
        <v>94</v>
      </c>
      <c r="E26" s="5" t="s">
        <v>42</v>
      </c>
      <c r="F26" s="7">
        <v>0.55443548387096742</v>
      </c>
      <c r="G26" s="7">
        <v>0.78580481622306686</v>
      </c>
      <c r="H26" s="7">
        <v>0.58301081671132282</v>
      </c>
      <c r="I26" s="7">
        <v>0.58306097674852941</v>
      </c>
      <c r="J26" s="7">
        <v>0.67731629392971238</v>
      </c>
      <c r="K26" s="7">
        <v>0.64166666666666683</v>
      </c>
      <c r="L26" s="7">
        <v>0.49779735682819393</v>
      </c>
      <c r="M26" s="7">
        <v>0.98214285714285721</v>
      </c>
      <c r="N26" s="7">
        <v>0.17073170731707307</v>
      </c>
      <c r="O26" s="7">
        <v>1</v>
      </c>
      <c r="P26" s="7">
        <f>(F26-$F$29)^2+(G26-$G$29)^2+(H26-$H$29)^2+(I26-$I$29)^2+(J26-$J$29)^2+(K26-$K$29)+(L26-$L$29)^2+(M26-$M$29)^2+(N26-$N$29)^2+(O26-$O$29)^2</f>
        <v>0.11401476039487332</v>
      </c>
    </row>
    <row r="27" spans="1:22" x14ac:dyDescent="0.25">
      <c r="A27" s="5" t="s">
        <v>52</v>
      </c>
      <c r="B27" s="7">
        <f>SQRT((M3-$M$2)^2+(N3-$N$2)^2+(O3-$O$2)^2+(P3-$P$2)^2+(Q3-$Q$2)^2+(R3-$R$2)^2+(S3-$S$2)^2+(T3-$T$2)^2+(U3-$U$2)^2+(V3-$V$2)^2)</f>
        <v>0.6707058574685284</v>
      </c>
      <c r="C27" s="7">
        <f t="shared" si="10"/>
        <v>0</v>
      </c>
      <c r="D27" t="s">
        <v>95</v>
      </c>
      <c r="E27" s="5" t="s">
        <v>39</v>
      </c>
      <c r="F27" s="7">
        <v>1</v>
      </c>
      <c r="G27" s="7">
        <v>0.82636248415716085</v>
      </c>
      <c r="H27" s="7">
        <v>0.73355165227746366</v>
      </c>
      <c r="I27" s="7">
        <v>0.698571295172285</v>
      </c>
      <c r="J27" s="7">
        <v>1</v>
      </c>
      <c r="K27" s="7">
        <v>1</v>
      </c>
      <c r="L27" s="7">
        <v>0.62995594713656378</v>
      </c>
      <c r="M27" s="7">
        <v>1</v>
      </c>
      <c r="N27" s="7">
        <v>0.17073170731707307</v>
      </c>
      <c r="O27" s="7">
        <v>0.5</v>
      </c>
      <c r="P27" s="7">
        <f t="shared" ref="P27:P28" si="11">(F27-$F$29)^2+(G27-$G$29)^2+(H27-$H$29)^2+(I27-$I$29)^2+(J27-$J$29)^2+(K27-$K$29)+(L27-$L$29)^2+(M27-$M$29)^2+(N27-$N$29)^2+(O27-$O$29)^2</f>
        <v>0.32817111442258212</v>
      </c>
    </row>
    <row r="28" spans="1:22" x14ac:dyDescent="0.25">
      <c r="A28" s="5" t="s">
        <v>49</v>
      </c>
      <c r="B28" s="7">
        <f t="shared" ref="B28:B45" si="12">SQRT((M4-$M$2)^2+(N4-$N$2)^2+(O4-$O$2)^2+(P4-$P$2)^2+(Q4-$Q$2)^2+(R4-$R$2)^2+(S4-$S$2)^2+(T4-$T$2)^2+(U4-$U$2)^2+(V4-$V$2)^2)</f>
        <v>1.2799996510843561</v>
      </c>
      <c r="C28" s="7">
        <f t="shared" si="10"/>
        <v>0.92732507828792032</v>
      </c>
      <c r="D28" t="s">
        <v>95</v>
      </c>
      <c r="E28" s="5" t="s">
        <v>58</v>
      </c>
      <c r="F28" s="7">
        <v>0.71370967741935465</v>
      </c>
      <c r="G28" s="7">
        <v>1</v>
      </c>
      <c r="H28" s="7">
        <v>1</v>
      </c>
      <c r="I28" s="7">
        <v>1</v>
      </c>
      <c r="J28" s="7">
        <v>0.86900958466453648</v>
      </c>
      <c r="K28" s="7">
        <v>0.88333333333333341</v>
      </c>
      <c r="L28" s="7">
        <v>0</v>
      </c>
      <c r="M28" s="7">
        <v>1</v>
      </c>
      <c r="N28" s="7">
        <v>0</v>
      </c>
      <c r="O28" s="7">
        <v>0.33333333333333331</v>
      </c>
      <c r="P28" s="7">
        <f t="shared" si="11"/>
        <v>0.4012843656314784</v>
      </c>
    </row>
    <row r="29" spans="1:22" x14ac:dyDescent="0.25">
      <c r="A29" s="5" t="s">
        <v>54</v>
      </c>
      <c r="B29" s="7">
        <f t="shared" si="12"/>
        <v>1.3441915480770796</v>
      </c>
      <c r="C29" s="7">
        <f t="shared" si="10"/>
        <v>0.88793333343262981</v>
      </c>
      <c r="D29" t="s">
        <v>95</v>
      </c>
      <c r="F29" s="7">
        <f>AVERAGE(F26:F28)</f>
        <v>0.75604838709677402</v>
      </c>
      <c r="G29" s="7">
        <f t="shared" ref="G29:O29" si="13">AVERAGE(G26:G28)</f>
        <v>0.87072243346007594</v>
      </c>
      <c r="H29" s="7">
        <f t="shared" si="13"/>
        <v>0.77218748966292894</v>
      </c>
      <c r="I29" s="7">
        <f t="shared" si="13"/>
        <v>0.76054409064027151</v>
      </c>
      <c r="J29" s="7">
        <f t="shared" si="13"/>
        <v>0.84877529286474962</v>
      </c>
      <c r="K29" s="7">
        <f t="shared" si="13"/>
        <v>0.84166666666666679</v>
      </c>
      <c r="L29" s="7">
        <f t="shared" si="13"/>
        <v>0.37591776798825255</v>
      </c>
      <c r="M29" s="7">
        <f t="shared" si="13"/>
        <v>0.99404761904761907</v>
      </c>
      <c r="N29" s="7">
        <f t="shared" si="13"/>
        <v>0.11382113821138205</v>
      </c>
      <c r="O29" s="7">
        <f t="shared" si="13"/>
        <v>0.61111111111111105</v>
      </c>
      <c r="P29" s="7">
        <f>SUM(P26:P28)</f>
        <v>0.84347024044893382</v>
      </c>
    </row>
    <row r="30" spans="1:22" x14ac:dyDescent="0.25">
      <c r="A30" s="5" t="s">
        <v>45</v>
      </c>
      <c r="B30" s="7">
        <f t="shared" si="12"/>
        <v>0.83582954992469183</v>
      </c>
      <c r="C30" s="7">
        <f t="shared" si="10"/>
        <v>0.53883683225460566</v>
      </c>
      <c r="D30" t="s">
        <v>95</v>
      </c>
      <c r="E30" s="5" t="s">
        <v>95</v>
      </c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1:22" x14ac:dyDescent="0.25">
      <c r="A31" s="5" t="s">
        <v>57</v>
      </c>
      <c r="B31" s="7">
        <f t="shared" si="12"/>
        <v>1.1426471630654564</v>
      </c>
      <c r="C31" s="7">
        <f t="shared" si="10"/>
        <v>1.091873872995986</v>
      </c>
      <c r="D31" t="s">
        <v>95</v>
      </c>
      <c r="E31" s="5" t="s">
        <v>52</v>
      </c>
      <c r="F31" s="7">
        <v>0.47379032258064507</v>
      </c>
      <c r="G31" s="7">
        <v>0.47908745247148282</v>
      </c>
      <c r="H31" s="7">
        <v>0.34047831695941272</v>
      </c>
      <c r="I31" s="7">
        <v>0.36221869455598099</v>
      </c>
      <c r="J31" s="7">
        <v>0.47603833865814682</v>
      </c>
      <c r="K31" s="7">
        <v>0.49166666666666681</v>
      </c>
      <c r="L31" s="7">
        <v>0.52422907488986781</v>
      </c>
      <c r="M31" s="7">
        <v>0.81250000000000011</v>
      </c>
      <c r="N31" s="7">
        <v>0.36585365853658525</v>
      </c>
      <c r="O31" s="7">
        <v>0.66666666666666663</v>
      </c>
      <c r="P31" s="7">
        <f>(F31-$F$48)^2+(G31-$G$48)^2+(H31-$H$48)^2+(I31-$I$48)^2+(J31-$J$48)^2+(K31-$K$48)+(L31-$L$48)^2+(M31-$M$48)^2+(N31-$N$48)^2+(O31-$O$48)^2</f>
        <v>0.3405042346793512</v>
      </c>
    </row>
    <row r="32" spans="1:22" x14ac:dyDescent="0.25">
      <c r="A32" s="5" t="s">
        <v>55</v>
      </c>
      <c r="B32" s="7">
        <f t="shared" si="12"/>
        <v>1.2620781459352939</v>
      </c>
      <c r="C32" s="7">
        <f t="shared" si="10"/>
        <v>0.76244802546761892</v>
      </c>
      <c r="D32" t="s">
        <v>95</v>
      </c>
      <c r="E32" s="5" t="s">
        <v>49</v>
      </c>
      <c r="F32" s="7">
        <v>0.63104838709677469</v>
      </c>
      <c r="G32" s="7">
        <v>0.38149556400506962</v>
      </c>
      <c r="H32" s="7">
        <v>0.25146372928450944</v>
      </c>
      <c r="I32" s="7">
        <v>0.20123260808665613</v>
      </c>
      <c r="J32" s="7">
        <v>0.78274760383386577</v>
      </c>
      <c r="K32" s="7">
        <v>0.75833333333333341</v>
      </c>
      <c r="L32" s="7">
        <v>1</v>
      </c>
      <c r="M32" s="7">
        <v>0.78571428571428559</v>
      </c>
      <c r="N32" s="7">
        <v>0.97560975609756106</v>
      </c>
      <c r="O32" s="7">
        <v>0.5</v>
      </c>
      <c r="P32" s="7">
        <f t="shared" ref="P32:P47" si="14">(F32-$F$48)^2+(G32-$G$48)^2+(H32-$H$48)^2+(I32-$I$48)^2+(J32-$J$48)^2+(K32-$K$48)+(L32-$L$48)^2+(M32-$M$48)^2+(N32-$N$48)^2+(O32-$O$48)^2</f>
        <v>0.99196369333888523</v>
      </c>
    </row>
    <row r="33" spans="1:16" x14ac:dyDescent="0.25">
      <c r="A33" s="5" t="s">
        <v>44</v>
      </c>
      <c r="B33" s="7">
        <f t="shared" si="12"/>
        <v>1.7187965418563615</v>
      </c>
      <c r="C33" s="7">
        <f t="shared" si="10"/>
        <v>1.0957653182862868</v>
      </c>
      <c r="D33" t="s">
        <v>95</v>
      </c>
      <c r="E33" s="5" t="s">
        <v>54</v>
      </c>
      <c r="F33" s="7">
        <v>0.5342741935483869</v>
      </c>
      <c r="G33" s="7">
        <v>0.35107731305449941</v>
      </c>
      <c r="H33" s="7">
        <v>0.27131090602361824</v>
      </c>
      <c r="I33" s="7">
        <v>0.23681015967877497</v>
      </c>
      <c r="J33" s="7">
        <v>0.33865814696485608</v>
      </c>
      <c r="K33" s="7">
        <v>0.60833333333333339</v>
      </c>
      <c r="L33" s="7">
        <v>0.14096916299559484</v>
      </c>
      <c r="M33" s="7">
        <v>0.3035714285714286</v>
      </c>
      <c r="N33" s="7">
        <v>0.12195121951219509</v>
      </c>
      <c r="O33" s="7">
        <v>0.16666666666666666</v>
      </c>
      <c r="P33" s="7">
        <f t="shared" si="14"/>
        <v>0.68011540235418599</v>
      </c>
    </row>
    <row r="34" spans="1:16" x14ac:dyDescent="0.25">
      <c r="A34" s="5" t="s">
        <v>34</v>
      </c>
      <c r="B34" s="7">
        <f t="shared" si="12"/>
        <v>0.95643645216160056</v>
      </c>
      <c r="C34" s="7">
        <f t="shared" si="10"/>
        <v>0.56445591551030805</v>
      </c>
      <c r="D34" t="s">
        <v>95</v>
      </c>
      <c r="E34" s="5" t="s">
        <v>45</v>
      </c>
      <c r="F34" s="7">
        <v>0.52419354838709664</v>
      </c>
      <c r="G34" s="7">
        <v>0.56653992395437258</v>
      </c>
      <c r="H34" s="7">
        <v>0.47851543117991485</v>
      </c>
      <c r="I34" s="7">
        <v>0.46671024372023545</v>
      </c>
      <c r="J34" s="7">
        <v>0.63258785942492013</v>
      </c>
      <c r="K34" s="7">
        <v>0.66666666666666674</v>
      </c>
      <c r="L34" s="7">
        <v>0.66519823788546262</v>
      </c>
      <c r="M34" s="7">
        <v>0.42857142857142855</v>
      </c>
      <c r="N34" s="7">
        <v>0.36585365853658525</v>
      </c>
      <c r="O34" s="7">
        <v>0.5</v>
      </c>
      <c r="P34" s="7">
        <f t="shared" si="14"/>
        <v>0.38555969573921556</v>
      </c>
    </row>
    <row r="35" spans="1:16" x14ac:dyDescent="0.25">
      <c r="A35" s="5" t="s">
        <v>38</v>
      </c>
      <c r="B35" s="7">
        <f t="shared" si="12"/>
        <v>1.7843208628123455</v>
      </c>
      <c r="C35" s="7">
        <f t="shared" si="10"/>
        <v>1.2547320900540113</v>
      </c>
      <c r="D35" t="s">
        <v>95</v>
      </c>
      <c r="E35" s="5" t="s">
        <v>57</v>
      </c>
      <c r="F35" s="7">
        <v>0.71169354838709686</v>
      </c>
      <c r="G35" s="7">
        <v>0.79340937896070973</v>
      </c>
      <c r="H35" s="7">
        <v>0.69008633521881535</v>
      </c>
      <c r="I35" s="7">
        <v>0.67335885703613785</v>
      </c>
      <c r="J35" s="7">
        <v>0.83067092651757168</v>
      </c>
      <c r="K35" s="7">
        <v>0.89166666666666672</v>
      </c>
      <c r="L35" s="7">
        <v>0.65638766519823766</v>
      </c>
      <c r="M35" s="7">
        <v>0.84821428571428559</v>
      </c>
      <c r="N35" s="7">
        <v>1</v>
      </c>
      <c r="O35" s="7">
        <v>0.33333333333333331</v>
      </c>
      <c r="P35" s="7">
        <f t="shared" si="14"/>
        <v>1.5138865596571274</v>
      </c>
    </row>
    <row r="36" spans="1:16" x14ac:dyDescent="0.25">
      <c r="A36" s="5" t="s">
        <v>59</v>
      </c>
      <c r="B36" s="7">
        <f t="shared" si="12"/>
        <v>1.9812983537237689</v>
      </c>
      <c r="C36" s="7">
        <f t="shared" si="10"/>
        <v>1.4133888497084217</v>
      </c>
      <c r="D36" t="s">
        <v>95</v>
      </c>
      <c r="E36" s="5" t="s">
        <v>55</v>
      </c>
      <c r="F36" s="7">
        <v>0.56249999999999967</v>
      </c>
      <c r="G36" s="7">
        <v>0.10519645120405567</v>
      </c>
      <c r="H36" s="7">
        <v>0.13773940656941555</v>
      </c>
      <c r="I36" s="7">
        <v>9.8328508730973985E-2</v>
      </c>
      <c r="J36" s="7">
        <v>0.57827476038338654</v>
      </c>
      <c r="K36" s="7">
        <v>0.625</v>
      </c>
      <c r="L36" s="7">
        <v>0.57268722466960331</v>
      </c>
      <c r="M36" s="7">
        <v>0.27678571428571419</v>
      </c>
      <c r="N36" s="7">
        <v>0.43902439024390233</v>
      </c>
      <c r="O36" s="7">
        <v>0.66666666666666663</v>
      </c>
      <c r="P36" s="7">
        <f t="shared" si="14"/>
        <v>0.49401863415714559</v>
      </c>
    </row>
    <row r="37" spans="1:16" x14ac:dyDescent="0.25">
      <c r="A37" s="5" t="s">
        <v>39</v>
      </c>
      <c r="B37" s="7">
        <f t="shared" si="12"/>
        <v>0.85819004991971903</v>
      </c>
      <c r="C37" s="7">
        <f t="shared" si="10"/>
        <v>1.1446657444843569</v>
      </c>
      <c r="D37" t="s">
        <v>94</v>
      </c>
      <c r="E37" s="5" t="s">
        <v>44</v>
      </c>
      <c r="F37" s="7">
        <v>0.1915322580645161</v>
      </c>
      <c r="G37" s="7">
        <v>1.5209125475284919E-2</v>
      </c>
      <c r="H37" s="7">
        <v>5.8251463729284615E-2</v>
      </c>
      <c r="I37" s="7">
        <v>5.4440190493977123E-2</v>
      </c>
      <c r="J37" s="7">
        <v>0.22364217252396151</v>
      </c>
      <c r="K37" s="7">
        <v>0.27499999999999997</v>
      </c>
      <c r="L37" s="7">
        <v>0.62995594713656378</v>
      </c>
      <c r="M37" s="7">
        <v>0.13392857142857148</v>
      </c>
      <c r="N37" s="7">
        <v>0.56097560975609739</v>
      </c>
      <c r="O37" s="7">
        <v>0.33333333333333331</v>
      </c>
      <c r="P37" s="7">
        <f t="shared" si="14"/>
        <v>0.26481820593003619</v>
      </c>
    </row>
    <row r="38" spans="1:16" x14ac:dyDescent="0.25">
      <c r="A38" s="5" t="s">
        <v>58</v>
      </c>
      <c r="B38" s="7">
        <f t="shared" si="12"/>
        <v>1.1116788724302982</v>
      </c>
      <c r="C38" s="7">
        <f t="shared" si="10"/>
        <v>1.4259756605477643</v>
      </c>
      <c r="D38" t="s">
        <v>94</v>
      </c>
      <c r="E38" s="5" t="s">
        <v>34</v>
      </c>
      <c r="F38" s="7">
        <v>0.33467741935483875</v>
      </c>
      <c r="G38" s="7">
        <v>0.56273764258555126</v>
      </c>
      <c r="H38" s="7">
        <v>0.53458370546789713</v>
      </c>
      <c r="I38" s="7">
        <v>0.50210103651134563</v>
      </c>
      <c r="J38" s="7">
        <v>0.59424920127795522</v>
      </c>
      <c r="K38" s="7">
        <v>0.51666666666666661</v>
      </c>
      <c r="L38" s="7">
        <v>0.6387665198237884</v>
      </c>
      <c r="M38" s="7">
        <v>0.57142857142857129</v>
      </c>
      <c r="N38" s="7">
        <v>0.56097560975609739</v>
      </c>
      <c r="O38" s="7">
        <v>0.33333333333333331</v>
      </c>
      <c r="P38" s="7">
        <f t="shared" si="14"/>
        <v>0.21622996110603954</v>
      </c>
    </row>
    <row r="39" spans="1:16" x14ac:dyDescent="0.25">
      <c r="A39" s="5" t="s">
        <v>33</v>
      </c>
      <c r="B39" s="7">
        <f t="shared" si="12"/>
        <v>0.86198350982140359</v>
      </c>
      <c r="C39" s="7">
        <f t="shared" si="10"/>
        <v>0.57919077566127897</v>
      </c>
      <c r="D39" t="s">
        <v>95</v>
      </c>
      <c r="E39" s="5" t="s">
        <v>38</v>
      </c>
      <c r="F39" s="7">
        <v>3.6290322580645115E-2</v>
      </c>
      <c r="G39" s="7">
        <v>0</v>
      </c>
      <c r="H39" s="7">
        <v>4.0587476431477761E-2</v>
      </c>
      <c r="I39" s="7">
        <v>6.5552339153982592E-2</v>
      </c>
      <c r="J39" s="7">
        <v>0.13099041533546329</v>
      </c>
      <c r="K39" s="7">
        <v>0.13333333333333333</v>
      </c>
      <c r="L39" s="7">
        <v>0.62995594713656378</v>
      </c>
      <c r="M39" s="7">
        <v>3.5714285714285678E-2</v>
      </c>
      <c r="N39" s="7">
        <v>0.6585365853658538</v>
      </c>
      <c r="O39" s="7">
        <v>0.83333333333333337</v>
      </c>
      <c r="P39" s="7">
        <f t="shared" si="14"/>
        <v>0.52274385264452305</v>
      </c>
    </row>
    <row r="40" spans="1:16" x14ac:dyDescent="0.25">
      <c r="A40" s="5" t="s">
        <v>46</v>
      </c>
      <c r="B40" s="7">
        <f t="shared" si="12"/>
        <v>0.96455534957162681</v>
      </c>
      <c r="C40" s="7">
        <f t="shared" si="10"/>
        <v>0.58188460888591376</v>
      </c>
      <c r="D40" t="s">
        <v>95</v>
      </c>
      <c r="E40" s="5" t="s">
        <v>59</v>
      </c>
      <c r="F40" s="7">
        <v>4.0322580645160578E-3</v>
      </c>
      <c r="G40" s="7">
        <v>0.23320659062103907</v>
      </c>
      <c r="H40" s="7">
        <v>0.30961595713009826</v>
      </c>
      <c r="I40" s="7">
        <v>0.2916238677747689</v>
      </c>
      <c r="J40" s="7">
        <v>0</v>
      </c>
      <c r="K40" s="7">
        <v>0</v>
      </c>
      <c r="L40" s="7">
        <v>0.58590308370044042</v>
      </c>
      <c r="M40" s="7">
        <v>0</v>
      </c>
      <c r="N40" s="7">
        <v>0.73170731707317049</v>
      </c>
      <c r="O40" s="7">
        <v>0</v>
      </c>
      <c r="P40" s="7">
        <f t="shared" si="14"/>
        <v>0.25164740076253156</v>
      </c>
    </row>
    <row r="41" spans="1:16" x14ac:dyDescent="0.25">
      <c r="A41" s="5" t="s">
        <v>48</v>
      </c>
      <c r="B41" s="7">
        <f t="shared" si="12"/>
        <v>1.6770380705625898</v>
      </c>
      <c r="C41" s="7">
        <f t="shared" si="10"/>
        <v>1.0629489000315964</v>
      </c>
      <c r="D41" t="s">
        <v>95</v>
      </c>
      <c r="E41" s="5" t="s">
        <v>33</v>
      </c>
      <c r="F41" s="7">
        <v>0.40322580645161266</v>
      </c>
      <c r="G41" s="7">
        <v>0.62357414448669191</v>
      </c>
      <c r="H41" s="7">
        <v>0.6002778604743475</v>
      </c>
      <c r="I41" s="7">
        <v>0.56167709403305643</v>
      </c>
      <c r="J41" s="7">
        <v>0.61341853035143756</v>
      </c>
      <c r="K41" s="7">
        <v>0.52499999999999991</v>
      </c>
      <c r="L41" s="7">
        <v>0.55506607929515406</v>
      </c>
      <c r="M41" s="7">
        <v>0.52678571428571441</v>
      </c>
      <c r="N41" s="7">
        <v>0.63414634146341453</v>
      </c>
      <c r="O41" s="7">
        <v>0.5</v>
      </c>
      <c r="P41" s="7">
        <f t="shared" si="14"/>
        <v>0.31090929814788038</v>
      </c>
    </row>
    <row r="42" spans="1:16" x14ac:dyDescent="0.25">
      <c r="A42" s="5" t="s">
        <v>47</v>
      </c>
      <c r="B42" s="7">
        <f t="shared" si="12"/>
        <v>1.6808979967082716</v>
      </c>
      <c r="C42" s="7">
        <f t="shared" si="10"/>
        <v>1.2060598211055071</v>
      </c>
      <c r="D42" t="s">
        <v>95</v>
      </c>
      <c r="E42" s="5" t="s">
        <v>46</v>
      </c>
      <c r="F42" s="7">
        <v>0.63306451612903247</v>
      </c>
      <c r="G42" s="7">
        <v>0.5171102661596958</v>
      </c>
      <c r="H42" s="7">
        <v>0.44973702490820694</v>
      </c>
      <c r="I42" s="7">
        <v>0.42898496591651886</v>
      </c>
      <c r="J42" s="7">
        <v>0.60383386581469634</v>
      </c>
      <c r="K42" s="7">
        <v>0.52499999999999991</v>
      </c>
      <c r="L42" s="7">
        <v>0.47136563876651977</v>
      </c>
      <c r="M42" s="7">
        <v>0.68749999999999989</v>
      </c>
      <c r="N42" s="7">
        <v>0.26829268292682928</v>
      </c>
      <c r="O42" s="7">
        <v>0.16666666666666666</v>
      </c>
      <c r="P42" s="7">
        <f t="shared" si="14"/>
        <v>0.44076058913050675</v>
      </c>
    </row>
    <row r="43" spans="1:16" x14ac:dyDescent="0.25">
      <c r="A43" s="5" t="s">
        <v>60</v>
      </c>
      <c r="B43" s="7">
        <f t="shared" si="12"/>
        <v>0.89645719395289369</v>
      </c>
      <c r="C43" s="7">
        <f t="shared" si="10"/>
        <v>0.65436535450647049</v>
      </c>
      <c r="D43" t="s">
        <v>95</v>
      </c>
      <c r="E43" s="5" t="s">
        <v>48</v>
      </c>
      <c r="F43" s="7">
        <v>0.25806451612903203</v>
      </c>
      <c r="G43" s="7">
        <v>3.0418250950570179E-2</v>
      </c>
      <c r="H43" s="7">
        <v>0</v>
      </c>
      <c r="I43" s="7">
        <v>0</v>
      </c>
      <c r="J43" s="7">
        <v>0.40894568690095839</v>
      </c>
      <c r="K43" s="7">
        <v>0.45833333333333331</v>
      </c>
      <c r="L43" s="7">
        <v>0.45814977973568266</v>
      </c>
      <c r="M43" s="7">
        <v>0.16964285714285701</v>
      </c>
      <c r="N43" s="7">
        <v>0.68292682926829273</v>
      </c>
      <c r="O43" s="7">
        <v>0.33333333333333331</v>
      </c>
      <c r="P43" s="7">
        <f t="shared" si="14"/>
        <v>0.46602337805057031</v>
      </c>
    </row>
    <row r="44" spans="1:16" x14ac:dyDescent="0.25">
      <c r="A44" s="5" t="s">
        <v>51</v>
      </c>
      <c r="B44" s="7">
        <f t="shared" si="12"/>
        <v>1.2795908727234226</v>
      </c>
      <c r="C44" s="7">
        <f t="shared" si="10"/>
        <v>0.80387091605863481</v>
      </c>
      <c r="D44" t="s">
        <v>95</v>
      </c>
      <c r="E44" s="5" t="s">
        <v>47</v>
      </c>
      <c r="F44" s="7">
        <v>0</v>
      </c>
      <c r="G44" s="7">
        <v>0.38276299112801004</v>
      </c>
      <c r="H44" s="7">
        <v>0.41629453210280859</v>
      </c>
      <c r="I44" s="7">
        <v>0.43963021757400322</v>
      </c>
      <c r="J44" s="7">
        <v>2.5559105431309979E-2</v>
      </c>
      <c r="K44" s="7">
        <v>0</v>
      </c>
      <c r="L44" s="7">
        <v>0.75770925110132159</v>
      </c>
      <c r="M44" s="7">
        <v>9.8214285714285643E-2</v>
      </c>
      <c r="N44" s="7">
        <v>0.7804878048780487</v>
      </c>
      <c r="O44" s="7">
        <v>0.5</v>
      </c>
      <c r="P44" s="7">
        <f t="shared" si="14"/>
        <v>4.2364397548300806E-2</v>
      </c>
    </row>
    <row r="45" spans="1:16" x14ac:dyDescent="0.25">
      <c r="A45" s="5" t="s">
        <v>43</v>
      </c>
      <c r="B45" s="7">
        <f t="shared" si="12"/>
        <v>1.4322144127986611</v>
      </c>
      <c r="C45" s="7">
        <f t="shared" si="10"/>
        <v>0.93871863788833299</v>
      </c>
      <c r="D45" t="s">
        <v>95</v>
      </c>
      <c r="E45" s="5" t="s">
        <v>60</v>
      </c>
      <c r="F45" s="7">
        <v>0.52822580645161277</v>
      </c>
      <c r="G45" s="7">
        <v>0.67934093789607075</v>
      </c>
      <c r="H45" s="7">
        <v>0.55512553339287507</v>
      </c>
      <c r="I45" s="7">
        <v>0.5314221682696797</v>
      </c>
      <c r="J45" s="7">
        <v>0.51757188498402551</v>
      </c>
      <c r="K45" s="7">
        <v>0.6166666666666667</v>
      </c>
      <c r="L45" s="7">
        <v>0.70044052863436113</v>
      </c>
      <c r="M45" s="7">
        <v>0.91071428571428559</v>
      </c>
      <c r="N45" s="7">
        <v>0.31707317073170727</v>
      </c>
      <c r="O45" s="7">
        <v>0.16666666666666666</v>
      </c>
      <c r="P45" s="7">
        <f t="shared" si="14"/>
        <v>0.74104350062864888</v>
      </c>
    </row>
    <row r="46" spans="1:16" x14ac:dyDescent="0.25">
      <c r="E46" s="5" t="s">
        <v>51</v>
      </c>
      <c r="F46" s="7">
        <v>0.2963709677419355</v>
      </c>
      <c r="G46" s="7">
        <v>0.37896070975918866</v>
      </c>
      <c r="H46" s="7">
        <v>0.39664582713109081</v>
      </c>
      <c r="I46" s="7">
        <v>0.37333084321598664</v>
      </c>
      <c r="J46" s="7">
        <v>0.45047923322683708</v>
      </c>
      <c r="K46" s="7">
        <v>0.29166666666666669</v>
      </c>
      <c r="L46" s="7">
        <v>0.68722466960352402</v>
      </c>
      <c r="M46" s="7">
        <v>0.11607142857142841</v>
      </c>
      <c r="N46" s="7">
        <v>0.51219512195121963</v>
      </c>
      <c r="O46" s="7">
        <v>0.5</v>
      </c>
      <c r="P46" s="7">
        <f>(F46-$F$48)^2+(G46-$G$48)^2+(H46-$H$48)^2+(I46-$I$48)^2+(J46-$J$48)^2+(K46-$K$48)+(L46-$L$48)^2+(M46-$M$48)^2+(N46-$N$48)^2+(O46-$O$48)^2</f>
        <v>-6.0593821679441412E-2</v>
      </c>
    </row>
    <row r="47" spans="1:16" x14ac:dyDescent="0.25">
      <c r="E47" s="5" t="s">
        <v>43</v>
      </c>
      <c r="F47" s="7">
        <v>0.22379032258064507</v>
      </c>
      <c r="G47" s="7">
        <v>0.36248415716096327</v>
      </c>
      <c r="H47" s="7">
        <v>0.34911183884092506</v>
      </c>
      <c r="I47" s="7">
        <v>0.34083481184050812</v>
      </c>
      <c r="J47" s="7">
        <v>0.30670926517571889</v>
      </c>
      <c r="K47" s="7">
        <v>0.40833333333333333</v>
      </c>
      <c r="L47" s="7">
        <v>0.85022026431718056</v>
      </c>
      <c r="M47" s="7">
        <v>7.1428571428571355E-2</v>
      </c>
      <c r="N47" s="7">
        <v>0.41463414634146345</v>
      </c>
      <c r="O47" s="7">
        <v>0.33333333333333331</v>
      </c>
      <c r="P47" s="7">
        <f t="shared" si="14"/>
        <v>0.17526578442749011</v>
      </c>
    </row>
    <row r="48" spans="1:16" x14ac:dyDescent="0.25">
      <c r="F48" s="7">
        <f>AVERAGE(F31:F47)</f>
        <v>0.37333965844402267</v>
      </c>
      <c r="G48" s="7">
        <f t="shared" ref="G48:O48" si="15">AVERAGE(G31:G47)</f>
        <v>0.38015358234548569</v>
      </c>
      <c r="H48" s="7">
        <f t="shared" si="15"/>
        <v>0.3458720791085117</v>
      </c>
      <c r="I48" s="7">
        <f t="shared" si="15"/>
        <v>0.33107391803485803</v>
      </c>
      <c r="J48" s="7">
        <f t="shared" si="15"/>
        <v>0.44202217628265361</v>
      </c>
      <c r="K48" s="7">
        <f t="shared" si="15"/>
        <v>0.45833333333333337</v>
      </c>
      <c r="L48" s="7">
        <f t="shared" si="15"/>
        <v>0.61907229852293322</v>
      </c>
      <c r="M48" s="7">
        <f t="shared" si="15"/>
        <v>0.39863445378151258</v>
      </c>
      <c r="N48" s="7">
        <f t="shared" si="15"/>
        <v>0.55236728837876603</v>
      </c>
      <c r="O48" s="7">
        <f t="shared" si="15"/>
        <v>0.40196078431372545</v>
      </c>
      <c r="P48" s="7">
        <f>SUM(P31:P47)</f>
        <v>7.777260766622998</v>
      </c>
    </row>
    <row r="49" spans="1:18" x14ac:dyDescent="0.25">
      <c r="E49" s="5" t="s">
        <v>98</v>
      </c>
      <c r="F49" s="7">
        <f>P29+P48</f>
        <v>8.6207310070719316</v>
      </c>
    </row>
    <row r="50" spans="1:18" x14ac:dyDescent="0.25">
      <c r="A50" s="5"/>
    </row>
    <row r="51" spans="1:18" x14ac:dyDescent="0.25">
      <c r="A51" s="5"/>
      <c r="B51" t="s">
        <v>99</v>
      </c>
      <c r="C51" t="s">
        <v>100</v>
      </c>
      <c r="D51" t="s">
        <v>101</v>
      </c>
      <c r="G51" t="s">
        <v>94</v>
      </c>
      <c r="R51" t="s">
        <v>103</v>
      </c>
    </row>
    <row r="52" spans="1:18" x14ac:dyDescent="0.25">
      <c r="A52" s="5" t="s">
        <v>42</v>
      </c>
      <c r="B52" s="7">
        <f>SQRT((M2-$M$4)^2+(N2-$N$4)^2+(O2-$O$4)^2+(P2-$P$4)^2+(Q2-$Q$4)^2+(R2-$R$4)^2+(S2-$S$4)^2+(T2-$T$4)^2+(U2-$U$4)^2+(V2-$V$4)^2)</f>
        <v>1.2799996510843561</v>
      </c>
      <c r="C52" s="7">
        <f>SQRT((M2-$M$5)^2+(N2-$N$5)^2+(O2-$O$5)^2+(P2-$P$5)^2+(Q2-$Q$5)^2+(R2-$R$5)^2+(S2-$S$5)^2+(T2-$T$5)^2+(U2-$U$5)^2+(V2-$V$5)^2)</f>
        <v>1.3441915480770796</v>
      </c>
      <c r="D52" s="7">
        <f>SQRT((M2-$M$6)^2+(N2-$N$6)^2+(O2-$O$6)^2+(P2-$P$6)^2+(Q2-$Q$6)^2+(R2-$R$6)^2+(S2-$S$6)^2+(T2-$T$6)^2+(U2-$U$6)^2+(V2-$V$6)^2)</f>
        <v>0.83582954992469183</v>
      </c>
      <c r="E52">
        <v>3</v>
      </c>
      <c r="G52" s="5" t="s">
        <v>49</v>
      </c>
      <c r="H52" s="7">
        <v>0.63104838709677469</v>
      </c>
      <c r="I52" s="7">
        <v>0.38149556400506962</v>
      </c>
      <c r="J52" s="7">
        <v>0.25146372928450944</v>
      </c>
      <c r="K52" s="7">
        <v>0.20123260808665613</v>
      </c>
      <c r="L52" s="7">
        <v>0.78274760383386577</v>
      </c>
      <c r="M52" s="7">
        <v>0.75833333333333341</v>
      </c>
      <c r="N52" s="7">
        <v>1</v>
      </c>
      <c r="O52" s="7">
        <v>0.78571428571428559</v>
      </c>
      <c r="P52" s="7">
        <v>0.97560975609756106</v>
      </c>
      <c r="Q52" s="7">
        <v>0.5</v>
      </c>
      <c r="R52" s="7">
        <f>(H52-$H$54)^2+(I52-$I$54)^2+(J52-$J$54)^2+(K52-$K$54)^2+(L52-$L$54)^2+(M52-$M$54)+(N52-$N$54)^2+(O52-$O$54)^2+(P52-$P$54)^2+(Q52-$Q$54)^2</f>
        <v>0.11936198624206437</v>
      </c>
    </row>
    <row r="53" spans="1:18" x14ac:dyDescent="0.25">
      <c r="A53" s="5" t="s">
        <v>52</v>
      </c>
      <c r="B53" s="7">
        <f t="shared" ref="B53:B71" si="16">SQRT((M3-$M$4)^2+(N3-$N$4)^2+(O3-$O$4)^2+(P3-$P$4)^2+(Q3-$Q$4)^2+(R3-$R$4)^2+(S3-$S$4)^2+(T3-$T$4)^2+(U3-$U$4)^2+(V3-$V$4)^2)</f>
        <v>0.92732507828792032</v>
      </c>
      <c r="C53" s="7">
        <f t="shared" ref="C53:C71" si="17">SQRT((M3-$M$5)^2+(N3-$N$5)^2+(O3-$O$5)^2+(P3-$P$5)^2+(Q3-$Q$5)^2+(R3-$R$5)^2+(S3-$S$5)^2+(T3-$T$5)^2+(U3-$U$5)^2+(V3-$V$5)^2)</f>
        <v>0.88793333343262981</v>
      </c>
      <c r="D53" s="7">
        <f t="shared" ref="D53:D70" si="18">SQRT((M3-$M$6)^2+(N3-$N$6)^2+(O3-$O$6)^2+(P3-$P$6)^2+(Q3-$Q$6)^2+(R3-$R$6)^2+(S3-$S$6)^2+(T3-$T$6)^2+(U3-$U$6)^2+(V3-$V$6)^2)</f>
        <v>0.53883683225460566</v>
      </c>
      <c r="E53">
        <v>3</v>
      </c>
      <c r="G53" s="5" t="s">
        <v>57</v>
      </c>
      <c r="H53" s="7">
        <v>0.71169354838709686</v>
      </c>
      <c r="I53" s="7">
        <v>0.79340937896070973</v>
      </c>
      <c r="J53" s="7">
        <v>0.69008633521881535</v>
      </c>
      <c r="K53" s="7">
        <v>0.67335885703613785</v>
      </c>
      <c r="L53" s="7">
        <v>0.83067092651757168</v>
      </c>
      <c r="M53" s="7">
        <v>0.89166666666666672</v>
      </c>
      <c r="N53" s="7">
        <v>0.65638766519823766</v>
      </c>
      <c r="O53" s="7">
        <v>0.84821428571428559</v>
      </c>
      <c r="P53" s="7">
        <v>1</v>
      </c>
      <c r="Q53" s="7">
        <v>0.33333333333333331</v>
      </c>
      <c r="R53" s="7">
        <f t="shared" ref="R53" si="19">(H53-$H$54)^2+(I53-$I$54)^2+(J53-$J$54)^2+(K53-$K$54)^2+(L53-$L$54)^2+(M53-$M$54)+(N53-$N$54)^2+(O53-$O$54)^2+(P53-$P$54)^2+(Q53-$Q$54)^2</f>
        <v>0.25269531957539765</v>
      </c>
    </row>
    <row r="54" spans="1:18" x14ac:dyDescent="0.25">
      <c r="A54" s="5" t="s">
        <v>49</v>
      </c>
      <c r="B54" s="7">
        <f t="shared" si="16"/>
        <v>0</v>
      </c>
      <c r="C54" s="7">
        <f t="shared" si="17"/>
        <v>1.4289525375765264</v>
      </c>
      <c r="D54" s="7">
        <f t="shared" si="18"/>
        <v>0.90004815844187158</v>
      </c>
      <c r="E54">
        <v>1</v>
      </c>
      <c r="H54" s="7">
        <f>AVERAGE(H52:H53)</f>
        <v>0.67137096774193572</v>
      </c>
      <c r="I54" s="7">
        <f t="shared" ref="I54:Q54" si="20">AVERAGE(I52:I53)</f>
        <v>0.5874524714828897</v>
      </c>
      <c r="J54" s="7">
        <f t="shared" si="20"/>
        <v>0.4707750322516624</v>
      </c>
      <c r="K54" s="7">
        <f t="shared" si="20"/>
        <v>0.43729573256139698</v>
      </c>
      <c r="L54" s="7">
        <f t="shared" si="20"/>
        <v>0.80670926517571873</v>
      </c>
      <c r="M54" s="7">
        <f t="shared" si="20"/>
        <v>0.82500000000000007</v>
      </c>
      <c r="N54" s="7">
        <f t="shared" si="20"/>
        <v>0.82819383259911883</v>
      </c>
      <c r="O54" s="7">
        <f t="shared" si="20"/>
        <v>0.81696428571428559</v>
      </c>
      <c r="P54" s="7">
        <f t="shared" si="20"/>
        <v>0.98780487804878048</v>
      </c>
      <c r="Q54" s="7">
        <f t="shared" si="20"/>
        <v>0.41666666666666663</v>
      </c>
      <c r="R54" s="7">
        <f>SUM(R52:R53)</f>
        <v>0.37205730581746199</v>
      </c>
    </row>
    <row r="55" spans="1:18" x14ac:dyDescent="0.25">
      <c r="A55" s="5" t="s">
        <v>54</v>
      </c>
      <c r="B55" s="7">
        <f t="shared" si="16"/>
        <v>1.4289525375765264</v>
      </c>
      <c r="C55" s="7">
        <f t="shared" si="17"/>
        <v>0</v>
      </c>
      <c r="D55" s="7">
        <f t="shared" si="18"/>
        <v>0.83255726978259748</v>
      </c>
      <c r="E55">
        <v>2</v>
      </c>
      <c r="G55" t="s">
        <v>95</v>
      </c>
    </row>
    <row r="56" spans="1:18" x14ac:dyDescent="0.25">
      <c r="A56" s="5" t="s">
        <v>45</v>
      </c>
      <c r="B56" s="7">
        <f t="shared" si="16"/>
        <v>0.90004815844187158</v>
      </c>
      <c r="C56" s="7">
        <f t="shared" si="17"/>
        <v>0.83255726978259748</v>
      </c>
      <c r="D56" s="7">
        <f t="shared" si="18"/>
        <v>0</v>
      </c>
      <c r="E56">
        <v>3</v>
      </c>
      <c r="G56" s="5" t="s">
        <v>54</v>
      </c>
      <c r="H56" s="7">
        <v>0.5342741935483869</v>
      </c>
      <c r="I56" s="7">
        <v>0.35107731305449941</v>
      </c>
      <c r="J56" s="7">
        <v>0.27131090602361824</v>
      </c>
      <c r="K56" s="7">
        <v>0.23681015967877497</v>
      </c>
      <c r="L56" s="7">
        <v>0.33865814696485608</v>
      </c>
      <c r="M56" s="7">
        <v>0.60833333333333339</v>
      </c>
      <c r="N56" s="7">
        <v>0.14096916299559484</v>
      </c>
      <c r="O56" s="7">
        <v>0.3035714285714286</v>
      </c>
      <c r="P56" s="7">
        <v>0.12195121951219509</v>
      </c>
      <c r="Q56" s="7">
        <v>0.16666666666666666</v>
      </c>
      <c r="R56" s="7">
        <f>(H56-$H$61)^2+(I56-$I$61)^2+(J56-$J$61)^2+(K56-$K$61)^2+(L56-$L$61)^2+(M56-$M$61)+(N56-$N$61)^2+(O56-$O$61)^2+(P56-$P$61)^2+(Q56-$Q$61)^2</f>
        <v>0.88009042596110743</v>
      </c>
    </row>
    <row r="57" spans="1:18" x14ac:dyDescent="0.25">
      <c r="A57" s="5" t="s">
        <v>57</v>
      </c>
      <c r="B57" s="7">
        <f>SQRT((M7-$M$4)^2+(N7-$N$4)^2+(O7-$O$4)^2+(P7-$P$4)^2+(Q7-$Q$4)^2+(R7-$R$4)^2+(S7-$S$4)^2+(T7-$T$4)^2+(U7-$U$4)^2+(V7-$V$4)^2)</f>
        <v>0.87286447368002196</v>
      </c>
      <c r="C57" s="7">
        <f>SQRT((M7-$M$5)^2+(N7-$N$5)^2+(O7-$O$5)^2+(P7-$P$5)^2+(Q7-$Q$5)^2+(R7-$R$5)^2+(S7-$S$5)^2+(T7-$T$5)^2+(U7-$U$5)^2+(V7-$V$5)^2)</f>
        <v>1.5087997797012991</v>
      </c>
      <c r="D57" s="7">
        <f>SQRT((M7-$M$6)^2+(N7-$N$6)^2+(O7-$O$6)^2+(P7-$P$6)^2+(Q7-$Q$6)^2+(R7-$R$6)^2+(S7-$S$6)^2+(T7-$T$6)^2+(U7-$U$6)^2+(V7-$V$6)^2)</f>
        <v>0.93276519650780076</v>
      </c>
      <c r="E57">
        <v>1</v>
      </c>
      <c r="G57" s="5" t="s">
        <v>44</v>
      </c>
      <c r="H57" s="7">
        <v>0.1915322580645161</v>
      </c>
      <c r="I57" s="7">
        <v>1.5209125475284919E-2</v>
      </c>
      <c r="J57" s="7">
        <v>5.8251463729284615E-2</v>
      </c>
      <c r="K57" s="7">
        <v>5.4440190493977123E-2</v>
      </c>
      <c r="L57" s="7">
        <v>0.22364217252396151</v>
      </c>
      <c r="M57" s="7">
        <v>0.27499999999999997</v>
      </c>
      <c r="N57" s="7">
        <v>0.62995594713656378</v>
      </c>
      <c r="O57" s="7">
        <v>0.13392857142857148</v>
      </c>
      <c r="P57" s="7">
        <v>0.56097560975609739</v>
      </c>
      <c r="Q57" s="7">
        <v>0.33333333333333331</v>
      </c>
      <c r="R57" s="7">
        <f t="shared" ref="R57:R60" si="21">(H57-$H$61)^2+(I57-$I$61)^2+(J57-$J$61)^2+(K57-$K$61)^2+(L57-$L$61)^2+(M57-$M$61)+(N57-$N$61)^2+(O57-$O$61)^2+(P57-$P$61)^2+(Q57-$Q$61)^2</f>
        <v>2.4153522680209989E-2</v>
      </c>
    </row>
    <row r="58" spans="1:18" x14ac:dyDescent="0.25">
      <c r="A58" s="5" t="s">
        <v>55</v>
      </c>
      <c r="B58" s="7">
        <f t="shared" si="16"/>
        <v>0.95992479353274585</v>
      </c>
      <c r="C58" s="7">
        <f t="shared" si="17"/>
        <v>0.83282642942992269</v>
      </c>
      <c r="D58" s="7">
        <f t="shared" si="18"/>
        <v>0.73181523209751931</v>
      </c>
      <c r="E58">
        <v>3</v>
      </c>
      <c r="G58" s="5" t="s">
        <v>38</v>
      </c>
      <c r="H58" s="7">
        <v>3.6290322580645115E-2</v>
      </c>
      <c r="I58" s="7">
        <v>0</v>
      </c>
      <c r="J58" s="7">
        <v>4.0587476431477761E-2</v>
      </c>
      <c r="K58" s="7">
        <v>6.5552339153982592E-2</v>
      </c>
      <c r="L58" s="7">
        <v>0.13099041533546329</v>
      </c>
      <c r="M58" s="7">
        <v>0.13333333333333333</v>
      </c>
      <c r="N58" s="7">
        <v>0.62995594713656378</v>
      </c>
      <c r="O58" s="7">
        <v>3.5714285714285678E-2</v>
      </c>
      <c r="P58" s="7">
        <v>0.6585365853658538</v>
      </c>
      <c r="Q58" s="7">
        <v>0.83333333333333337</v>
      </c>
      <c r="R58" s="7">
        <f t="shared" si="21"/>
        <v>0.19383531232105583</v>
      </c>
    </row>
    <row r="59" spans="1:18" x14ac:dyDescent="0.25">
      <c r="A59" s="5" t="s">
        <v>44</v>
      </c>
      <c r="B59" s="7">
        <f t="shared" si="16"/>
        <v>1.3014936196854729</v>
      </c>
      <c r="C59" s="7">
        <f t="shared" si="17"/>
        <v>0.9600413313586238</v>
      </c>
      <c r="D59" s="7">
        <f t="shared" si="18"/>
        <v>1.1116490998133794</v>
      </c>
      <c r="E59">
        <v>2</v>
      </c>
      <c r="G59" s="5" t="s">
        <v>59</v>
      </c>
      <c r="H59" s="7">
        <v>4.0322580645160578E-3</v>
      </c>
      <c r="I59" s="7">
        <v>0.23320659062103907</v>
      </c>
      <c r="J59" s="7">
        <v>0.30961595713009826</v>
      </c>
      <c r="K59" s="7">
        <v>0.2916238677747689</v>
      </c>
      <c r="L59" s="7">
        <v>0</v>
      </c>
      <c r="M59" s="7">
        <v>0</v>
      </c>
      <c r="N59" s="7">
        <v>0.58590308370044042</v>
      </c>
      <c r="O59" s="7">
        <v>0</v>
      </c>
      <c r="P59" s="7">
        <v>0.73170731707317049</v>
      </c>
      <c r="Q59" s="7">
        <v>0</v>
      </c>
      <c r="R59" s="7">
        <f t="shared" si="21"/>
        <v>3.1410497212032512E-2</v>
      </c>
    </row>
    <row r="60" spans="1:18" x14ac:dyDescent="0.25">
      <c r="A60" s="5" t="s">
        <v>34</v>
      </c>
      <c r="B60" s="7">
        <f t="shared" si="16"/>
        <v>0.8725851516536629</v>
      </c>
      <c r="C60" s="7">
        <f t="shared" si="17"/>
        <v>0.9154945105775788</v>
      </c>
      <c r="D60" s="7">
        <f t="shared" si="18"/>
        <v>0.38891385347142121</v>
      </c>
      <c r="E60">
        <v>3</v>
      </c>
      <c r="G60" s="5" t="s">
        <v>48</v>
      </c>
      <c r="H60" s="7">
        <v>0.25806451612903203</v>
      </c>
      <c r="I60" s="7">
        <v>3.0418250950570179E-2</v>
      </c>
      <c r="J60" s="7">
        <v>0</v>
      </c>
      <c r="K60" s="7">
        <v>0</v>
      </c>
      <c r="L60" s="7">
        <v>0.40894568690095839</v>
      </c>
      <c r="M60" s="7">
        <v>0.45833333333333331</v>
      </c>
      <c r="N60" s="7">
        <v>0.45814977973568266</v>
      </c>
      <c r="O60" s="7">
        <v>0.16964285714285701</v>
      </c>
      <c r="P60" s="7">
        <v>0.68292682926829273</v>
      </c>
      <c r="Q60" s="7">
        <v>0.33333333333333331</v>
      </c>
      <c r="R60" s="7">
        <f t="shared" si="21"/>
        <v>0.26611658898546514</v>
      </c>
    </row>
    <row r="61" spans="1:18" x14ac:dyDescent="0.25">
      <c r="A61" s="5" t="s">
        <v>38</v>
      </c>
      <c r="B61" s="7">
        <f t="shared" si="16"/>
        <v>1.5128269863356505</v>
      </c>
      <c r="C61" s="7">
        <f t="shared" si="17"/>
        <v>1.3288267259640025</v>
      </c>
      <c r="D61" s="7">
        <f t="shared" si="18"/>
        <v>1.3416867003938697</v>
      </c>
      <c r="E61">
        <v>2</v>
      </c>
      <c r="H61" s="7">
        <f>AVERAGE(H56:H60)</f>
        <v>0.20483870967741921</v>
      </c>
      <c r="I61" s="7">
        <f t="shared" ref="I61:Q61" si="22">AVERAGE(I56:I60)</f>
        <v>0.12598225602027871</v>
      </c>
      <c r="J61" s="7">
        <f t="shared" si="22"/>
        <v>0.13595316066289578</v>
      </c>
      <c r="K61" s="7">
        <f t="shared" si="22"/>
        <v>0.12968531142030071</v>
      </c>
      <c r="L61" s="7">
        <f t="shared" si="22"/>
        <v>0.22044728434504787</v>
      </c>
      <c r="M61" s="7">
        <f t="shared" si="22"/>
        <v>0.29499999999999998</v>
      </c>
      <c r="N61" s="7">
        <f t="shared" si="22"/>
        <v>0.48898678414096908</v>
      </c>
      <c r="O61" s="7">
        <f t="shared" si="22"/>
        <v>0.12857142857142856</v>
      </c>
      <c r="P61" s="7">
        <f t="shared" si="22"/>
        <v>0.55121951219512189</v>
      </c>
      <c r="Q61" s="7">
        <f t="shared" si="22"/>
        <v>0.33333333333333337</v>
      </c>
      <c r="R61" s="7">
        <f>SUM(R56:R60)</f>
        <v>1.395606347159871</v>
      </c>
    </row>
    <row r="62" spans="1:18" x14ac:dyDescent="0.25">
      <c r="A62" s="5" t="s">
        <v>59</v>
      </c>
      <c r="B62" s="7">
        <f t="shared" si="16"/>
        <v>1.6470476488261538</v>
      </c>
      <c r="C62" s="7">
        <f t="shared" si="17"/>
        <v>1.2140768938446755</v>
      </c>
      <c r="D62" s="7">
        <f t="shared" si="18"/>
        <v>1.363555310613771</v>
      </c>
      <c r="E62">
        <v>2</v>
      </c>
      <c r="G62" s="5" t="s">
        <v>102</v>
      </c>
    </row>
    <row r="63" spans="1:18" x14ac:dyDescent="0.25">
      <c r="A63" s="5" t="s">
        <v>39</v>
      </c>
      <c r="B63" s="7">
        <f t="shared" si="16"/>
        <v>1.3229011405657427</v>
      </c>
      <c r="C63" s="7">
        <f t="shared" si="17"/>
        <v>1.5159398655740126</v>
      </c>
      <c r="D63" s="7">
        <f t="shared" si="18"/>
        <v>1.012250247094004</v>
      </c>
      <c r="E63">
        <v>3</v>
      </c>
      <c r="G63" s="5" t="s">
        <v>42</v>
      </c>
      <c r="H63" s="7">
        <v>0.55443548387096742</v>
      </c>
      <c r="I63" s="7">
        <v>0.78580481622306686</v>
      </c>
      <c r="J63" s="7">
        <v>0.58301081671132282</v>
      </c>
      <c r="K63" s="7">
        <v>0.58306097674852941</v>
      </c>
      <c r="L63" s="7">
        <v>0.67731629392971238</v>
      </c>
      <c r="M63" s="7">
        <v>0.64166666666666683</v>
      </c>
      <c r="N63" s="7">
        <v>0.49779735682819393</v>
      </c>
      <c r="O63" s="7">
        <v>0.98214285714285721</v>
      </c>
      <c r="P63" s="7">
        <v>0.17073170731707307</v>
      </c>
      <c r="Q63" s="7">
        <v>1</v>
      </c>
      <c r="R63" s="7">
        <f>(H63-$H$76)^2+(I63-$I$76)^2+(J63-$J$76)^2+(K63-$K$76)^2+(L63-$L$76)^2+(M63-$M$76)+(N63-$N$76)^2+(O63-$O$76)^2+(P63-$P$76)^2+(Q63-$Q$76)^2</f>
        <v>0.66650395356146697</v>
      </c>
    </row>
    <row r="64" spans="1:18" x14ac:dyDescent="0.25">
      <c r="A64" s="5" t="s">
        <v>58</v>
      </c>
      <c r="B64" s="7">
        <f t="shared" si="16"/>
        <v>1.9069067077018191</v>
      </c>
      <c r="C64" s="7">
        <f t="shared" si="17"/>
        <v>1.5719977289297717</v>
      </c>
      <c r="D64" s="7">
        <f t="shared" si="18"/>
        <v>1.3467122120713759</v>
      </c>
      <c r="E64">
        <v>3</v>
      </c>
      <c r="G64" s="5" t="s">
        <v>52</v>
      </c>
      <c r="H64" s="7">
        <v>0.47379032258064507</v>
      </c>
      <c r="I64" s="7">
        <v>0.47908745247148282</v>
      </c>
      <c r="J64" s="7">
        <v>0.34047831695941272</v>
      </c>
      <c r="K64" s="7">
        <v>0.36221869455598099</v>
      </c>
      <c r="L64" s="7">
        <v>0.47603833865814682</v>
      </c>
      <c r="M64" s="7">
        <v>0.49166666666666681</v>
      </c>
      <c r="N64" s="7">
        <v>0.52422907488986781</v>
      </c>
      <c r="O64" s="7">
        <v>0.81250000000000011</v>
      </c>
      <c r="P64" s="7">
        <v>0.36585365853658525</v>
      </c>
      <c r="Q64" s="7">
        <v>0.66666666666666663</v>
      </c>
      <c r="R64" s="7">
        <f t="shared" ref="R64:R75" si="23">(H64-$H$76)^2+(I64-$I$76)^2+(J64-$J$76)^2+(K64-$K$76)^2+(L64-$L$76)^2+(M64-$M$76)+(N64-$N$76)^2+(O64-$O$76)^2+(P64-$P$76)^2+(Q64-$Q$76)^2</f>
        <v>9.3512092423298609E-2</v>
      </c>
    </row>
    <row r="65" spans="1:19" x14ac:dyDescent="0.25">
      <c r="A65" s="5" t="s">
        <v>33</v>
      </c>
      <c r="B65" s="7">
        <f t="shared" si="16"/>
        <v>0.90929694541827477</v>
      </c>
      <c r="C65" s="7">
        <f t="shared" si="17"/>
        <v>0.99115060675926159</v>
      </c>
      <c r="D65" s="7">
        <f t="shared" si="18"/>
        <v>0.39487200249510584</v>
      </c>
      <c r="E65">
        <v>3</v>
      </c>
      <c r="G65" s="5" t="s">
        <v>45</v>
      </c>
      <c r="H65" s="7">
        <v>0.52419354838709664</v>
      </c>
      <c r="I65" s="7">
        <v>0.56653992395437258</v>
      </c>
      <c r="J65" s="7">
        <v>0.47851543117991485</v>
      </c>
      <c r="K65" s="7">
        <v>0.46671024372023545</v>
      </c>
      <c r="L65" s="7">
        <v>0.63258785942492013</v>
      </c>
      <c r="M65" s="7">
        <v>0.66666666666666674</v>
      </c>
      <c r="N65" s="7">
        <v>0.66519823788546262</v>
      </c>
      <c r="O65" s="7">
        <v>0.42857142857142855</v>
      </c>
      <c r="P65" s="7">
        <v>0.36585365853658525</v>
      </c>
      <c r="Q65" s="7">
        <v>0.5</v>
      </c>
      <c r="R65" s="7">
        <f t="shared" si="23"/>
        <v>0.15106108729759085</v>
      </c>
    </row>
    <row r="66" spans="1:19" x14ac:dyDescent="0.25">
      <c r="A66" s="5" t="s">
        <v>46</v>
      </c>
      <c r="B66" s="7">
        <f t="shared" si="16"/>
        <v>1.0471591595706746</v>
      </c>
      <c r="C66" s="7">
        <f t="shared" si="17"/>
        <v>0.67921639761749997</v>
      </c>
      <c r="D66" s="7">
        <f t="shared" si="18"/>
        <v>0.51253111631288972</v>
      </c>
      <c r="E66">
        <v>3</v>
      </c>
      <c r="G66" s="5" t="s">
        <v>55</v>
      </c>
      <c r="H66" s="7">
        <v>0.56249999999999967</v>
      </c>
      <c r="I66" s="7">
        <v>0.10519645120405567</v>
      </c>
      <c r="J66" s="7">
        <v>0.13773940656941555</v>
      </c>
      <c r="K66" s="7">
        <v>9.8328508730973985E-2</v>
      </c>
      <c r="L66" s="7">
        <v>0.57827476038338654</v>
      </c>
      <c r="M66" s="7">
        <v>0.625</v>
      </c>
      <c r="N66" s="7">
        <v>0.57268722466960331</v>
      </c>
      <c r="O66" s="7">
        <v>0.27678571428571419</v>
      </c>
      <c r="P66" s="7">
        <v>0.43902439024390233</v>
      </c>
      <c r="Q66" s="7">
        <v>0.66666666666666663</v>
      </c>
      <c r="R66" s="7">
        <f t="shared" si="23"/>
        <v>0.70396415030091386</v>
      </c>
    </row>
    <row r="67" spans="1:19" x14ac:dyDescent="0.25">
      <c r="A67" s="5" t="s">
        <v>48</v>
      </c>
      <c r="B67" s="7">
        <f t="shared" si="16"/>
        <v>1.1757616383804375</v>
      </c>
      <c r="C67" s="7">
        <f t="shared" si="17"/>
        <v>0.89289127901089504</v>
      </c>
      <c r="D67" s="7">
        <f t="shared" si="18"/>
        <v>1.0661573153876518</v>
      </c>
      <c r="E67">
        <v>2</v>
      </c>
      <c r="G67" s="5" t="s">
        <v>34</v>
      </c>
      <c r="H67" s="7">
        <v>0.33467741935483875</v>
      </c>
      <c r="I67" s="7">
        <v>0.56273764258555126</v>
      </c>
      <c r="J67" s="7">
        <v>0.53458370546789713</v>
      </c>
      <c r="K67" s="7">
        <v>0.50210103651134563</v>
      </c>
      <c r="L67" s="7">
        <v>0.59424920127795522</v>
      </c>
      <c r="M67" s="7">
        <v>0.51666666666666661</v>
      </c>
      <c r="N67" s="7">
        <v>0.6387665198237884</v>
      </c>
      <c r="O67" s="7">
        <v>0.57142857142857129</v>
      </c>
      <c r="P67" s="7">
        <v>0.56097560975609739</v>
      </c>
      <c r="Q67" s="7">
        <v>0.33333333333333331</v>
      </c>
      <c r="R67" s="7">
        <f t="shared" si="23"/>
        <v>4.0939284904679289E-2</v>
      </c>
    </row>
    <row r="68" spans="1:19" x14ac:dyDescent="0.25">
      <c r="A68" s="5" t="s">
        <v>47</v>
      </c>
      <c r="B68" s="7">
        <f t="shared" si="16"/>
        <v>1.4832611996553788</v>
      </c>
      <c r="C68" s="7">
        <f t="shared" si="17"/>
        <v>1.3356762391506631</v>
      </c>
      <c r="D68" s="7">
        <f t="shared" si="18"/>
        <v>1.1898325775681713</v>
      </c>
      <c r="E68">
        <v>3</v>
      </c>
      <c r="G68" s="5" t="s">
        <v>39</v>
      </c>
      <c r="H68" s="7">
        <v>1</v>
      </c>
      <c r="I68" s="7">
        <v>0.82636248415716085</v>
      </c>
      <c r="J68" s="7">
        <v>0.73355165227746366</v>
      </c>
      <c r="K68" s="7">
        <v>0.698571295172285</v>
      </c>
      <c r="L68" s="7">
        <v>1</v>
      </c>
      <c r="M68" s="7">
        <v>1</v>
      </c>
      <c r="N68" s="7">
        <v>0.62995594713656378</v>
      </c>
      <c r="O68" s="7">
        <v>1</v>
      </c>
      <c r="P68" s="7">
        <v>0.17073170731707307</v>
      </c>
      <c r="Q68" s="7">
        <v>0.5</v>
      </c>
      <c r="R68" s="7">
        <f t="shared" si="23"/>
        <v>1.300960171213708</v>
      </c>
    </row>
    <row r="69" spans="1:19" x14ac:dyDescent="0.25">
      <c r="A69" s="5" t="s">
        <v>60</v>
      </c>
      <c r="B69" s="7">
        <f t="shared" si="16"/>
        <v>1.0203185852175152</v>
      </c>
      <c r="C69" s="7">
        <f t="shared" si="17"/>
        <v>1.0133722773930427</v>
      </c>
      <c r="D69" s="7">
        <f t="shared" si="18"/>
        <v>0.62106371977490038</v>
      </c>
      <c r="E69">
        <v>3</v>
      </c>
      <c r="G69" s="5" t="s">
        <v>58</v>
      </c>
      <c r="H69" s="7">
        <v>0.71370967741935465</v>
      </c>
      <c r="I69" s="7">
        <v>1</v>
      </c>
      <c r="J69" s="7">
        <v>1</v>
      </c>
      <c r="K69" s="7">
        <v>1</v>
      </c>
      <c r="L69" s="7">
        <v>0.86900958466453648</v>
      </c>
      <c r="M69" s="7">
        <v>0.88333333333333341</v>
      </c>
      <c r="N69" s="7">
        <v>0</v>
      </c>
      <c r="O69" s="7">
        <v>1</v>
      </c>
      <c r="P69" s="7">
        <v>0</v>
      </c>
      <c r="Q69" s="7">
        <v>0.33333333333333331</v>
      </c>
      <c r="R69" s="7">
        <f t="shared" si="23"/>
        <v>1.8595254035567403</v>
      </c>
    </row>
    <row r="70" spans="1:19" x14ac:dyDescent="0.25">
      <c r="A70" s="5" t="s">
        <v>51</v>
      </c>
      <c r="B70" s="7">
        <f t="shared" si="16"/>
        <v>1.1188807706961079</v>
      </c>
      <c r="C70" s="7">
        <f t="shared" si="17"/>
        <v>0.89524110956513436</v>
      </c>
      <c r="D70" s="7">
        <f t="shared" si="18"/>
        <v>0.62917185545752774</v>
      </c>
      <c r="E70">
        <v>3</v>
      </c>
      <c r="G70" s="5" t="s">
        <v>33</v>
      </c>
      <c r="H70" s="7">
        <v>0.40322580645161266</v>
      </c>
      <c r="I70" s="7">
        <v>0.62357414448669191</v>
      </c>
      <c r="J70" s="7">
        <v>0.6002778604743475</v>
      </c>
      <c r="K70" s="7">
        <v>0.56167709403305643</v>
      </c>
      <c r="L70" s="7">
        <v>0.61341853035143756</v>
      </c>
      <c r="M70" s="7">
        <v>0.52499999999999991</v>
      </c>
      <c r="N70" s="7">
        <v>0.55506607929515406</v>
      </c>
      <c r="O70" s="7">
        <v>0.52678571428571441</v>
      </c>
      <c r="P70" s="7">
        <v>0.63414634146341453</v>
      </c>
      <c r="Q70" s="7">
        <v>0.5</v>
      </c>
      <c r="R70" s="7">
        <f t="shared" si="23"/>
        <v>6.4116686144408033E-2</v>
      </c>
    </row>
    <row r="71" spans="1:19" x14ac:dyDescent="0.25">
      <c r="A71" s="5" t="s">
        <v>43</v>
      </c>
      <c r="B71" s="7">
        <f t="shared" si="16"/>
        <v>1.1914136378864268</v>
      </c>
      <c r="C71" s="7">
        <f t="shared" si="17"/>
        <v>0.90818153414349245</v>
      </c>
      <c r="D71" s="7">
        <f>SQRT((M21-$M$6)^2+(N21-$N$6)^2+(O21-$O$6)^2+(P21-$P$6)^2+(Q21-$Q$6)^2+(R21-$R$6)^2+(S21-$S$6)^2+(T21-$T$6)^2+(U21-$U$6)^2+(V21-$V$6)^2)</f>
        <v>0.72756114646123082</v>
      </c>
      <c r="E71">
        <v>3</v>
      </c>
      <c r="G71" s="5" t="s">
        <v>46</v>
      </c>
      <c r="H71" s="7">
        <v>0.63306451612903247</v>
      </c>
      <c r="I71" s="7">
        <v>0.5171102661596958</v>
      </c>
      <c r="J71" s="7">
        <v>0.44973702490820694</v>
      </c>
      <c r="K71" s="7">
        <v>0.42898496591651886</v>
      </c>
      <c r="L71" s="7">
        <v>0.60383386581469634</v>
      </c>
      <c r="M71" s="7">
        <v>0.52499999999999991</v>
      </c>
      <c r="N71" s="7">
        <v>0.47136563876651977</v>
      </c>
      <c r="O71" s="7">
        <v>0.68749999999999989</v>
      </c>
      <c r="P71" s="7">
        <v>0.26829268292682928</v>
      </c>
      <c r="Q71" s="7">
        <v>0.16666666666666666</v>
      </c>
      <c r="R71" s="7">
        <f t="shared" si="23"/>
        <v>0.13805949662235345</v>
      </c>
    </row>
    <row r="72" spans="1:19" x14ac:dyDescent="0.25">
      <c r="G72" s="5" t="s">
        <v>47</v>
      </c>
      <c r="H72" s="7">
        <v>0</v>
      </c>
      <c r="I72" s="7">
        <v>0.38276299112801004</v>
      </c>
      <c r="J72" s="7">
        <v>0.41629453210280859</v>
      </c>
      <c r="K72" s="7">
        <v>0.43963021757400322</v>
      </c>
      <c r="L72" s="7">
        <v>2.5559105431309979E-2</v>
      </c>
      <c r="M72" s="7">
        <v>0</v>
      </c>
      <c r="N72" s="7">
        <v>0.75770925110132159</v>
      </c>
      <c r="O72" s="7">
        <v>9.8214285714285643E-2</v>
      </c>
      <c r="P72" s="7">
        <v>0.7804878048780487</v>
      </c>
      <c r="Q72" s="7">
        <v>0.5</v>
      </c>
      <c r="R72" s="7">
        <f t="shared" si="23"/>
        <v>0.42711245484796173</v>
      </c>
    </row>
    <row r="73" spans="1:19" x14ac:dyDescent="0.25">
      <c r="G73" s="5" t="s">
        <v>60</v>
      </c>
      <c r="H73" s="7">
        <v>0.52822580645161277</v>
      </c>
      <c r="I73" s="7">
        <v>0.67934093789607075</v>
      </c>
      <c r="J73" s="7">
        <v>0.55512553339287507</v>
      </c>
      <c r="K73" s="7">
        <v>0.5314221682696797</v>
      </c>
      <c r="L73" s="7">
        <v>0.51757188498402551</v>
      </c>
      <c r="M73" s="7">
        <v>0.6166666666666667</v>
      </c>
      <c r="N73" s="7">
        <v>0.70044052863436113</v>
      </c>
      <c r="O73" s="7">
        <v>0.91071428571428559</v>
      </c>
      <c r="P73" s="7">
        <v>0.31707317073170727</v>
      </c>
      <c r="Q73" s="7">
        <v>0.16666666666666666</v>
      </c>
      <c r="R73" s="7">
        <f t="shared" si="23"/>
        <v>0.31233183638338124</v>
      </c>
    </row>
    <row r="74" spans="1:19" x14ac:dyDescent="0.25">
      <c r="G74" s="5" t="s">
        <v>51</v>
      </c>
      <c r="H74" s="7">
        <v>0.2963709677419355</v>
      </c>
      <c r="I74" s="7">
        <v>0.37896070975918866</v>
      </c>
      <c r="J74" s="7">
        <v>0.39664582713109081</v>
      </c>
      <c r="K74" s="7">
        <v>0.37333084321598664</v>
      </c>
      <c r="L74" s="7">
        <v>0.45047923322683708</v>
      </c>
      <c r="M74" s="7">
        <v>0.29166666666666669</v>
      </c>
      <c r="N74" s="7">
        <v>0.68722466960352402</v>
      </c>
      <c r="O74" s="7">
        <v>0.11607142857142841</v>
      </c>
      <c r="P74" s="7">
        <v>0.51219512195121963</v>
      </c>
      <c r="Q74" s="7">
        <v>0.5</v>
      </c>
      <c r="R74" s="7">
        <f t="shared" si="23"/>
        <v>8.3220539748895636E-2</v>
      </c>
    </row>
    <row r="75" spans="1:19" x14ac:dyDescent="0.25">
      <c r="G75" s="5" t="s">
        <v>43</v>
      </c>
      <c r="H75" s="7">
        <v>0.22379032258064507</v>
      </c>
      <c r="I75" s="7">
        <v>0.36248415716096327</v>
      </c>
      <c r="J75" s="7">
        <v>0.34911183884092506</v>
      </c>
      <c r="K75" s="7">
        <v>0.34083481184050812</v>
      </c>
      <c r="L75" s="7">
        <v>0.30670926517571889</v>
      </c>
      <c r="M75" s="7">
        <v>0.40833333333333333</v>
      </c>
      <c r="N75" s="7">
        <v>0.85022026431718056</v>
      </c>
      <c r="O75" s="7">
        <v>7.1428571428571355E-2</v>
      </c>
      <c r="P75" s="7">
        <v>0.41463414634146345</v>
      </c>
      <c r="Q75" s="7">
        <v>0.33333333333333331</v>
      </c>
      <c r="R75" s="7">
        <f t="shared" si="23"/>
        <v>0.42119682531871999</v>
      </c>
    </row>
    <row r="76" spans="1:19" x14ac:dyDescent="0.25">
      <c r="H76" s="7">
        <f>AVERAGE(H63:H75)</f>
        <v>0.48061414392059548</v>
      </c>
      <c r="I76" s="7">
        <f t="shared" ref="I76:Q76" si="24">AVERAGE(I63:I75)</f>
        <v>0.55922784439894702</v>
      </c>
      <c r="J76" s="7">
        <f t="shared" si="24"/>
        <v>0.50577476507812935</v>
      </c>
      <c r="K76" s="7">
        <f t="shared" si="24"/>
        <v>0.49129775817608495</v>
      </c>
      <c r="L76" s="7">
        <f t="shared" si="24"/>
        <v>0.56500368640943721</v>
      </c>
      <c r="M76" s="7">
        <f t="shared" si="24"/>
        <v>0.55320512820512835</v>
      </c>
      <c r="N76" s="7">
        <f t="shared" si="24"/>
        <v>0.58082006099627237</v>
      </c>
      <c r="O76" s="7">
        <f t="shared" si="24"/>
        <v>0.5755494505494505</v>
      </c>
      <c r="P76" s="7">
        <f t="shared" si="24"/>
        <v>0.38461538461538464</v>
      </c>
      <c r="Q76" s="7">
        <f t="shared" si="24"/>
        <v>0.47435897435897439</v>
      </c>
      <c r="R76" s="7">
        <f>SUM(R63:R75)</f>
        <v>6.2625039823241186</v>
      </c>
    </row>
    <row r="77" spans="1:19" x14ac:dyDescent="0.25">
      <c r="G77" s="5" t="s">
        <v>97</v>
      </c>
      <c r="H77" s="7">
        <f>R54+R61+R76</f>
        <v>8.0301676353014511</v>
      </c>
    </row>
    <row r="79" spans="1:19" x14ac:dyDescent="0.25">
      <c r="B79" t="s">
        <v>104</v>
      </c>
      <c r="C79" t="s">
        <v>105</v>
      </c>
      <c r="D79" t="s">
        <v>106</v>
      </c>
      <c r="E79" t="s">
        <v>107</v>
      </c>
      <c r="H79" t="s">
        <v>94</v>
      </c>
      <c r="S79" t="s">
        <v>103</v>
      </c>
    </row>
    <row r="80" spans="1:19" x14ac:dyDescent="0.25">
      <c r="A80" s="5" t="s">
        <v>42</v>
      </c>
      <c r="B80" s="7">
        <f>SQRT((M2-$M$7)^2+(N2-$N$7)^2+(O2-$O$7)^2+(P2-$P$7)^2+(Q2-$Q$7)^2+(R2-$R$7)^2+(S2-$S$7)^2+(T2-$T$7)^2+(U2-$U$7)^2+(V2-$V$7)^2)</f>
        <v>1.1426471630654564</v>
      </c>
      <c r="C80" s="7">
        <f>SQRT((M2-$M$8)^2+(N2-$N$8)^2+(O2-$O$8)^2+(P2-$P$8)^2+(Q2-$Q$8)^2+(R2-$R$8)^2+(S2-$S$8)^2+(T2-$T$8)^2+(U2-$U$8)^2+(V2-$V$8)^2)</f>
        <v>1.2620781459352939</v>
      </c>
      <c r="D80" s="7">
        <f>SQRT((M2-$M$9)^2+(N2-$N$9)^2+(O2-$O$9)^2+(P2-$P$9)^2+(Q2-$Q$9)^2+(R2-$R$9)^2+(S2-$S$9)^2+(T2-$T$9)^2+(U2-$U$9)^2+(V2-$V$9)^2)</f>
        <v>1.7187965418563615</v>
      </c>
      <c r="E80" s="7">
        <f>SQRT((M2-$M$10)^2+(N2-$N$10)^2+(O2-$O$10)^2+(P2-$P$10)^2+(Q2-$Q$10)^2+(R2-$R$10)^2+(S2-$S$10)^2+(T2-$T$10)^2+(U2-$U$10)^2+(V2-$V$10)^2)</f>
        <v>0.95643645216160056</v>
      </c>
      <c r="F80">
        <v>4</v>
      </c>
      <c r="H80" s="5" t="s">
        <v>57</v>
      </c>
      <c r="I80" s="7">
        <v>0.71169354838709686</v>
      </c>
      <c r="J80" s="7">
        <v>0.79340937896070973</v>
      </c>
      <c r="K80" s="7">
        <v>0.69008633521881535</v>
      </c>
      <c r="L80" s="7">
        <v>0.67335885703613785</v>
      </c>
      <c r="M80" s="7">
        <v>0.83067092651757168</v>
      </c>
      <c r="N80" s="7">
        <v>0.89166666666666672</v>
      </c>
      <c r="O80" s="7">
        <v>0.65638766519823766</v>
      </c>
      <c r="P80" s="7">
        <v>0.84821428571428559</v>
      </c>
      <c r="Q80" s="7">
        <v>1</v>
      </c>
      <c r="R80" s="7">
        <v>0.33333333333333331</v>
      </c>
      <c r="S80" s="7">
        <f>(I80-$I$83)^2+(J80-$J$83)^2+(K80-$K$83)^2+(L80-$L$83)^2+(M80-$M$83)^2+(N80-$N$83)+(O80-$O$83)^2+(P80-$P$83)^2+(Q80-$Q$83)^2+(R80-$R$83)^2</f>
        <v>0.45176334650041766</v>
      </c>
    </row>
    <row r="81" spans="1:19" x14ac:dyDescent="0.25">
      <c r="A81" s="5" t="s">
        <v>52</v>
      </c>
      <c r="B81" s="7">
        <f t="shared" ref="B81:B99" si="25">SQRT((M3-$M$7)^2+(N3-$N$7)^2+(O3-$O$7)^2+(P3-$P$7)^2+(Q3-$Q$7)^2+(R3-$R$7)^2+(S3-$S$7)^2+(T3-$T$7)^2+(U3-$U$7)^2+(V3-$V$7)^2)</f>
        <v>1.091873872995986</v>
      </c>
      <c r="C81" s="7">
        <f t="shared" ref="C81:C99" si="26">SQRT((M3-$M$8)^2+(N3-$N$8)^2+(O3-$O$8)^2+(P3-$P$8)^2+(Q3-$Q$8)^2+(R3-$R$8)^2+(S3-$S$8)^2+(T3-$T$8)^2+(U3-$U$8)^2+(V3-$V$8)^2)</f>
        <v>0.76244802546761892</v>
      </c>
      <c r="D81" s="7">
        <f t="shared" ref="D81:D99" si="27">SQRT((M3-$M$9)^2+(N3-$N$9)^2+(O3-$O$9)^2+(P3-$P$9)^2+(Q3-$Q$9)^2+(R3-$R$9)^2+(S3-$S$9)^2+(T3-$T$9)^2+(U3-$U$9)^2+(V3-$V$9)^2)</f>
        <v>1.0957653182862868</v>
      </c>
      <c r="E81" s="7">
        <f t="shared" ref="E81:E99" si="28">SQRT((M3-$M$10)^2+(N3-$N$10)^2+(O3-$O$10)^2+(P3-$P$10)^2+(Q3-$Q$10)^2+(R3-$R$10)^2+(S3-$S$10)^2+(T3-$T$10)^2+(U3-$U$10)^2+(V3-$V$10)^2)</f>
        <v>0.56445591551030805</v>
      </c>
      <c r="F81">
        <v>4</v>
      </c>
      <c r="H81" s="5" t="s">
        <v>39</v>
      </c>
      <c r="I81" s="7">
        <v>1</v>
      </c>
      <c r="J81" s="7">
        <v>0.82636248415716085</v>
      </c>
      <c r="K81" s="7">
        <v>0.73355165227746366</v>
      </c>
      <c r="L81" s="7">
        <v>0.698571295172285</v>
      </c>
      <c r="M81" s="7">
        <v>1</v>
      </c>
      <c r="N81" s="7">
        <v>1</v>
      </c>
      <c r="O81" s="7">
        <v>0.62995594713656378</v>
      </c>
      <c r="P81" s="7">
        <v>1</v>
      </c>
      <c r="Q81" s="7">
        <v>0.17073170731707307</v>
      </c>
      <c r="R81" s="7">
        <v>0.5</v>
      </c>
      <c r="S81" s="7">
        <f t="shared" ref="S81:S82" si="29">(I81-$I$83)^2+(J81-$J$83)^2+(K81-$K$83)^2+(L81-$L$83)^2+(M81-$M$83)^2+(N81-$N$83)+(O81-$O$83)^2+(P81-$P$83)^2+(Q81-$Q$83)^2+(R81-$R$83)^2</f>
        <v>0.24146935034928527</v>
      </c>
    </row>
    <row r="82" spans="1:19" x14ac:dyDescent="0.25">
      <c r="A82" s="5" t="s">
        <v>49</v>
      </c>
      <c r="B82" s="7">
        <f t="shared" si="25"/>
        <v>0.87286447368002196</v>
      </c>
      <c r="C82" s="7">
        <f t="shared" si="26"/>
        <v>0.95992479353274585</v>
      </c>
      <c r="D82" s="7">
        <f t="shared" si="27"/>
        <v>1.3014936196854729</v>
      </c>
      <c r="E82" s="7">
        <f t="shared" si="28"/>
        <v>0.8725851516536629</v>
      </c>
      <c r="F82">
        <v>4</v>
      </c>
      <c r="H82" s="5" t="s">
        <v>58</v>
      </c>
      <c r="I82" s="7">
        <v>0.71370967741935465</v>
      </c>
      <c r="J82" s="7">
        <v>1</v>
      </c>
      <c r="K82" s="7">
        <v>1</v>
      </c>
      <c r="L82" s="7">
        <v>1</v>
      </c>
      <c r="M82" s="7">
        <v>0.86900958466453648</v>
      </c>
      <c r="N82" s="7">
        <v>0.88333333333333341</v>
      </c>
      <c r="O82" s="7">
        <v>0</v>
      </c>
      <c r="P82" s="7">
        <v>1</v>
      </c>
      <c r="Q82" s="7">
        <v>0</v>
      </c>
      <c r="R82" s="7">
        <v>0.33333333333333331</v>
      </c>
      <c r="S82" s="7">
        <f t="shared" si="29"/>
        <v>0.40686042275754797</v>
      </c>
    </row>
    <row r="83" spans="1:19" x14ac:dyDescent="0.25">
      <c r="A83" s="5" t="s">
        <v>54</v>
      </c>
      <c r="B83" s="7">
        <f t="shared" si="25"/>
        <v>1.5087997797012991</v>
      </c>
      <c r="C83" s="7">
        <f t="shared" si="26"/>
        <v>0.83282642942992269</v>
      </c>
      <c r="D83" s="7">
        <f t="shared" si="27"/>
        <v>0.9600413313586238</v>
      </c>
      <c r="E83" s="7">
        <f t="shared" si="28"/>
        <v>0.9154945105775788</v>
      </c>
      <c r="F83">
        <v>2</v>
      </c>
      <c r="I83" s="7">
        <f>AVERAGE(I80:I82)</f>
        <v>0.80846774193548387</v>
      </c>
      <c r="J83" s="7">
        <f t="shared" ref="J83:R83" si="30">AVERAGE(J80:J82)</f>
        <v>0.8732572877059569</v>
      </c>
      <c r="K83" s="7">
        <f t="shared" si="30"/>
        <v>0.80787932916542626</v>
      </c>
      <c r="L83" s="7">
        <f t="shared" si="30"/>
        <v>0.79064338406947421</v>
      </c>
      <c r="M83" s="7">
        <f t="shared" si="30"/>
        <v>0.89989350372736931</v>
      </c>
      <c r="N83" s="7">
        <f t="shared" si="30"/>
        <v>0.92499999999999993</v>
      </c>
      <c r="O83" s="7">
        <f t="shared" si="30"/>
        <v>0.42878120411160053</v>
      </c>
      <c r="P83" s="7">
        <f t="shared" si="30"/>
        <v>0.94940476190476186</v>
      </c>
      <c r="Q83" s="7">
        <f t="shared" si="30"/>
        <v>0.39024390243902435</v>
      </c>
      <c r="R83" s="7">
        <f t="shared" si="30"/>
        <v>0.38888888888888884</v>
      </c>
      <c r="S83" s="7">
        <f>SUM(S80:S82)</f>
        <v>1.100093119607251</v>
      </c>
    </row>
    <row r="84" spans="1:19" x14ac:dyDescent="0.25">
      <c r="A84" s="5" t="s">
        <v>45</v>
      </c>
      <c r="B84" s="7">
        <f t="shared" si="25"/>
        <v>0.93276519650780076</v>
      </c>
      <c r="C84" s="7">
        <f t="shared" si="26"/>
        <v>0.73181523209751931</v>
      </c>
      <c r="D84" s="7">
        <f t="shared" si="27"/>
        <v>1.1116490998133794</v>
      </c>
      <c r="E84" s="7">
        <f t="shared" si="28"/>
        <v>0.38891385347142121</v>
      </c>
      <c r="F84">
        <v>4</v>
      </c>
      <c r="H84" s="5" t="s">
        <v>95</v>
      </c>
    </row>
    <row r="85" spans="1:19" x14ac:dyDescent="0.25">
      <c r="A85" s="5" t="s">
        <v>57</v>
      </c>
      <c r="B85" s="7">
        <f t="shared" si="25"/>
        <v>0</v>
      </c>
      <c r="C85" s="7">
        <f t="shared" si="26"/>
        <v>1.4233056022879873</v>
      </c>
      <c r="D85" s="7">
        <f t="shared" si="27"/>
        <v>1.7637590089446851</v>
      </c>
      <c r="E85" s="7">
        <f t="shared" si="28"/>
        <v>0.84560298264281197</v>
      </c>
      <c r="F85">
        <v>1</v>
      </c>
      <c r="H85" s="5" t="s">
        <v>54</v>
      </c>
      <c r="I85" s="7">
        <v>0.5342741935483869</v>
      </c>
      <c r="J85" s="7">
        <v>0.35107731305449941</v>
      </c>
      <c r="K85" s="7">
        <v>0.27131090602361824</v>
      </c>
      <c r="L85" s="7">
        <v>0.23681015967877497</v>
      </c>
      <c r="M85" s="7">
        <v>0.33865814696485608</v>
      </c>
      <c r="N85" s="7">
        <v>0.60833333333333339</v>
      </c>
      <c r="O85" s="7">
        <v>0.14096916299559484</v>
      </c>
      <c r="P85" s="7">
        <v>0.3035714285714286</v>
      </c>
      <c r="Q85" s="7">
        <v>0.12195121951219509</v>
      </c>
      <c r="R85" s="7">
        <v>0.16666666666666666</v>
      </c>
      <c r="S85" s="7">
        <f>(I85-$I$87)^2+(J85-$J$87)^2+(K85-$K$87)^2+(L85-$L$87)^2+(M85-$M$87)^2+(N85-$N$87)+(O85-$O$87)^2+(P85-$P$87)^2+(Q85-$Q$87)^2+(R85-$R$87)^2</f>
        <v>0.16499718761147075</v>
      </c>
    </row>
    <row r="86" spans="1:19" x14ac:dyDescent="0.25">
      <c r="A86" s="5" t="s">
        <v>55</v>
      </c>
      <c r="B86" s="7">
        <f t="shared" si="25"/>
        <v>1.4233056022879873</v>
      </c>
      <c r="C86" s="7">
        <f t="shared" si="26"/>
        <v>0</v>
      </c>
      <c r="D86" s="7">
        <f t="shared" si="27"/>
        <v>0.74289612675323236</v>
      </c>
      <c r="E86" s="7">
        <f t="shared" si="28"/>
        <v>0.90051102894912149</v>
      </c>
      <c r="F86">
        <v>2</v>
      </c>
      <c r="H86" s="5" t="s">
        <v>55</v>
      </c>
      <c r="I86" s="7">
        <v>0.56249999999999967</v>
      </c>
      <c r="J86" s="7">
        <v>0.10519645120405567</v>
      </c>
      <c r="K86" s="7">
        <v>0.13773940656941555</v>
      </c>
      <c r="L86" s="7">
        <v>9.8328508730973985E-2</v>
      </c>
      <c r="M86" s="7">
        <v>0.57827476038338654</v>
      </c>
      <c r="N86" s="7">
        <v>0.625</v>
      </c>
      <c r="O86" s="7">
        <v>0.57268722466960331</v>
      </c>
      <c r="P86" s="7">
        <v>0.27678571428571419</v>
      </c>
      <c r="Q86" s="7">
        <v>0.43902439024390233</v>
      </c>
      <c r="R86" s="7">
        <v>0.66666666666666663</v>
      </c>
      <c r="S86" s="7">
        <f>(I86-$I$87)^2+(J86-$J$87)^2+(K86-$K$87)^2+(L86-$L$87)^2+(M86-$M$87)^2+(N86-$N$87)+(O86-$O$87)^2+(P86-$P$87)^2+(Q86-$Q$87)^2+(R86-$R$87)^2</f>
        <v>0.18166385427813742</v>
      </c>
    </row>
    <row r="87" spans="1:19" x14ac:dyDescent="0.25">
      <c r="A87" s="5" t="s">
        <v>44</v>
      </c>
      <c r="B87" s="7">
        <f t="shared" si="25"/>
        <v>1.7637590089446851</v>
      </c>
      <c r="C87" s="7">
        <f t="shared" si="26"/>
        <v>0.74289612675323236</v>
      </c>
      <c r="D87" s="7">
        <f t="shared" si="27"/>
        <v>0</v>
      </c>
      <c r="E87" s="7">
        <f t="shared" si="28"/>
        <v>1.0652731459852143</v>
      </c>
      <c r="F87">
        <v>3</v>
      </c>
      <c r="I87" s="7">
        <f>AVERAGE(I85:I86)</f>
        <v>0.54838709677419328</v>
      </c>
      <c r="J87" s="7">
        <f t="shared" ref="J87:R87" si="31">AVERAGE(J85:J86)</f>
        <v>0.22813688212927755</v>
      </c>
      <c r="K87" s="7">
        <f t="shared" si="31"/>
        <v>0.20452515629651691</v>
      </c>
      <c r="L87" s="7">
        <f t="shared" si="31"/>
        <v>0.16756933420487446</v>
      </c>
      <c r="M87" s="7">
        <f t="shared" si="31"/>
        <v>0.45846645367412131</v>
      </c>
      <c r="N87" s="7">
        <f t="shared" si="31"/>
        <v>0.6166666666666667</v>
      </c>
      <c r="O87" s="7">
        <f t="shared" si="31"/>
        <v>0.35682819383259906</v>
      </c>
      <c r="P87" s="7">
        <f t="shared" si="31"/>
        <v>0.2901785714285714</v>
      </c>
      <c r="Q87" s="7">
        <f t="shared" si="31"/>
        <v>0.2804878048780487</v>
      </c>
      <c r="R87" s="7">
        <f t="shared" si="31"/>
        <v>0.41666666666666663</v>
      </c>
      <c r="S87" s="7">
        <f>SUM(S85:S86)</f>
        <v>0.34666104188960817</v>
      </c>
    </row>
    <row r="88" spans="1:19" x14ac:dyDescent="0.25">
      <c r="A88" s="5" t="s">
        <v>34</v>
      </c>
      <c r="B88" s="7">
        <f t="shared" si="25"/>
        <v>0.84560298264281197</v>
      </c>
      <c r="C88" s="7">
        <f t="shared" si="26"/>
        <v>0.90051102894912149</v>
      </c>
      <c r="D88" s="7">
        <f t="shared" si="27"/>
        <v>1.0652731459852143</v>
      </c>
      <c r="E88" s="7">
        <f t="shared" si="28"/>
        <v>0</v>
      </c>
      <c r="F88">
        <v>4</v>
      </c>
      <c r="H88" s="5" t="s">
        <v>102</v>
      </c>
    </row>
    <row r="89" spans="1:19" x14ac:dyDescent="0.25">
      <c r="A89" s="5" t="s">
        <v>38</v>
      </c>
      <c r="B89" s="7">
        <f t="shared" si="25"/>
        <v>1.9922399208490096</v>
      </c>
      <c r="C89" s="7">
        <f t="shared" si="26"/>
        <v>0.93682101334509904</v>
      </c>
      <c r="D89" s="7">
        <f t="shared" si="27"/>
        <v>0.56796554011705336</v>
      </c>
      <c r="E89" s="7">
        <f t="shared" si="28"/>
        <v>1.3222912941706211</v>
      </c>
      <c r="F89">
        <v>3</v>
      </c>
      <c r="H89" s="5" t="s">
        <v>44</v>
      </c>
      <c r="I89" s="7">
        <v>0.1915322580645161</v>
      </c>
      <c r="J89" s="7">
        <v>1.5209125475284919E-2</v>
      </c>
      <c r="K89" s="7">
        <v>5.8251463729284615E-2</v>
      </c>
      <c r="L89" s="7">
        <v>5.4440190493977123E-2</v>
      </c>
      <c r="M89" s="7">
        <v>0.22364217252396151</v>
      </c>
      <c r="N89" s="7">
        <v>0.27499999999999997</v>
      </c>
      <c r="O89" s="7">
        <v>0.62995594713656378</v>
      </c>
      <c r="P89" s="7">
        <v>0.13392857142857148</v>
      </c>
      <c r="Q89" s="7">
        <v>0.56097560975609739</v>
      </c>
      <c r="R89" s="7">
        <v>0.33333333333333331</v>
      </c>
      <c r="S89" s="7">
        <f>(I89-$I$95)^2+(J89-$J$95)^2+(K89-$K$95)^2+(L89-$L$95)^2+(M89-$M$95)^2+(N89-$N$95)+(O89-$O$95)^2+(P89-$P$95)^2+(Q89-$Q$95)^2+(R89-$R$95)^2</f>
        <v>0.14525052262865359</v>
      </c>
    </row>
    <row r="90" spans="1:19" x14ac:dyDescent="0.25">
      <c r="A90" s="5" t="s">
        <v>59</v>
      </c>
      <c r="B90" s="7">
        <f t="shared" si="25"/>
        <v>1.8702144889455379</v>
      </c>
      <c r="C90" s="7">
        <f t="shared" si="26"/>
        <v>1.3141905829054674</v>
      </c>
      <c r="D90" s="7">
        <f t="shared" si="27"/>
        <v>0.6984970404150842</v>
      </c>
      <c r="E90" s="7">
        <f t="shared" si="28"/>
        <v>1.1842677919403184</v>
      </c>
      <c r="F90">
        <v>3</v>
      </c>
      <c r="H90" s="5" t="s">
        <v>38</v>
      </c>
      <c r="I90" s="7">
        <v>3.6290322580645115E-2</v>
      </c>
      <c r="J90" s="7">
        <v>0</v>
      </c>
      <c r="K90" s="7">
        <v>4.0587476431477761E-2</v>
      </c>
      <c r="L90" s="7">
        <v>6.5552339153982592E-2</v>
      </c>
      <c r="M90" s="7">
        <v>0.13099041533546329</v>
      </c>
      <c r="N90" s="7">
        <v>0.13333333333333333</v>
      </c>
      <c r="O90" s="7">
        <v>0.62995594713656378</v>
      </c>
      <c r="P90" s="7">
        <v>3.5714285714285678E-2</v>
      </c>
      <c r="Q90" s="7">
        <v>0.6585365853658538</v>
      </c>
      <c r="R90" s="7">
        <v>0.83333333333333337</v>
      </c>
      <c r="S90" s="7">
        <f t="shared" ref="S90:S94" si="32">(I90-$I$95)^2+(J90-$J$95)^2+(K90-$K$95)^2+(L90-$L$95)^2+(M90-$M$95)^2+(N90-$N$95)+(O90-$O$95)^2+(P90-$P$95)^2+(Q90-$Q$95)^2+(R90-$R$95)^2</f>
        <v>0.20207181708056565</v>
      </c>
    </row>
    <row r="91" spans="1:19" x14ac:dyDescent="0.25">
      <c r="A91" s="5" t="s">
        <v>39</v>
      </c>
      <c r="B91" s="7">
        <f t="shared" si="25"/>
        <v>0.93077445283643712</v>
      </c>
      <c r="C91" s="7">
        <f t="shared" si="26"/>
        <v>1.5399106664834759</v>
      </c>
      <c r="D91" s="7">
        <f t="shared" si="27"/>
        <v>2.0593759643537983</v>
      </c>
      <c r="E91" s="7">
        <f t="shared" si="28"/>
        <v>1.1629294898350635</v>
      </c>
      <c r="F91">
        <v>1</v>
      </c>
      <c r="H91" s="5" t="s">
        <v>59</v>
      </c>
      <c r="I91" s="7">
        <v>4.0322580645160578E-3</v>
      </c>
      <c r="J91" s="7">
        <v>0.23320659062103907</v>
      </c>
      <c r="K91" s="7">
        <v>0.30961595713009826</v>
      </c>
      <c r="L91" s="7">
        <v>0.2916238677747689</v>
      </c>
      <c r="M91" s="7">
        <v>0</v>
      </c>
      <c r="N91" s="7">
        <v>0</v>
      </c>
      <c r="O91" s="7">
        <v>0.58590308370044042</v>
      </c>
      <c r="P91" s="7">
        <v>0</v>
      </c>
      <c r="Q91" s="7">
        <v>0.73170731707317049</v>
      </c>
      <c r="R91" s="7">
        <v>0</v>
      </c>
      <c r="S91" s="7">
        <f t="shared" si="32"/>
        <v>3.1139218470100358E-2</v>
      </c>
    </row>
    <row r="92" spans="1:19" x14ac:dyDescent="0.25">
      <c r="A92" s="5" t="s">
        <v>58</v>
      </c>
      <c r="B92" s="7">
        <f t="shared" si="25"/>
        <v>1.3041654928003155</v>
      </c>
      <c r="C92" s="7">
        <f t="shared" si="26"/>
        <v>1.9199397132451048</v>
      </c>
      <c r="D92" s="7">
        <f t="shared" si="27"/>
        <v>2.2960057433097822</v>
      </c>
      <c r="E92" s="7">
        <f t="shared" si="28"/>
        <v>1.3840906800582673</v>
      </c>
      <c r="F92">
        <v>1</v>
      </c>
      <c r="H92" s="5" t="s">
        <v>48</v>
      </c>
      <c r="I92" s="7">
        <v>0.25806451612903203</v>
      </c>
      <c r="J92" s="7">
        <v>3.0418250950570179E-2</v>
      </c>
      <c r="K92" s="7">
        <v>0</v>
      </c>
      <c r="L92" s="7">
        <v>0</v>
      </c>
      <c r="M92" s="7">
        <v>0.40894568690095839</v>
      </c>
      <c r="N92" s="7">
        <v>0.45833333333333331</v>
      </c>
      <c r="O92" s="7">
        <v>0.45814977973568266</v>
      </c>
      <c r="P92" s="7">
        <v>0.16964285714285701</v>
      </c>
      <c r="Q92" s="7">
        <v>0.68292682926829273</v>
      </c>
      <c r="R92" s="7">
        <v>0.33333333333333331</v>
      </c>
      <c r="S92" s="7">
        <f t="shared" si="32"/>
        <v>0.46367478187331573</v>
      </c>
    </row>
    <row r="93" spans="1:19" x14ac:dyDescent="0.25">
      <c r="A93" s="5" t="s">
        <v>33</v>
      </c>
      <c r="B93" s="7">
        <f t="shared" si="25"/>
        <v>0.77549135948397707</v>
      </c>
      <c r="C93" s="7">
        <f t="shared" si="26"/>
        <v>0.92876981939718761</v>
      </c>
      <c r="D93" s="7">
        <f t="shared" si="27"/>
        <v>1.1719669857733259</v>
      </c>
      <c r="E93" s="7">
        <f t="shared" si="28"/>
        <v>0.24255386986291771</v>
      </c>
      <c r="F93">
        <v>4</v>
      </c>
      <c r="H93" s="5" t="s">
        <v>47</v>
      </c>
      <c r="I93" s="7">
        <v>0</v>
      </c>
      <c r="J93" s="7">
        <v>0.38276299112801004</v>
      </c>
      <c r="K93" s="7">
        <v>0.41629453210280859</v>
      </c>
      <c r="L93" s="7">
        <v>0.43963021757400322</v>
      </c>
      <c r="M93" s="7">
        <v>2.5559105431309979E-2</v>
      </c>
      <c r="N93" s="7">
        <v>0</v>
      </c>
      <c r="O93" s="7">
        <v>0.75770925110132159</v>
      </c>
      <c r="P93" s="7">
        <v>9.8214285714285643E-2</v>
      </c>
      <c r="Q93" s="7">
        <v>0.7804878048780487</v>
      </c>
      <c r="R93" s="7">
        <v>0.5</v>
      </c>
      <c r="S93" s="7">
        <f t="shared" si="32"/>
        <v>2.1992908497181232E-2</v>
      </c>
    </row>
    <row r="94" spans="1:19" x14ac:dyDescent="0.25">
      <c r="A94" s="5" t="s">
        <v>46</v>
      </c>
      <c r="B94" s="7">
        <f t="shared" si="25"/>
        <v>1.0045622022367295</v>
      </c>
      <c r="C94" s="7">
        <f t="shared" si="26"/>
        <v>0.92199968569895474</v>
      </c>
      <c r="D94" s="7">
        <f t="shared" si="27"/>
        <v>1.1800335727688767</v>
      </c>
      <c r="E94" s="7">
        <f t="shared" si="28"/>
        <v>0.5086842352238542</v>
      </c>
      <c r="F94">
        <v>4</v>
      </c>
      <c r="H94" s="5" t="s">
        <v>43</v>
      </c>
      <c r="I94" s="7">
        <v>0.22379032258064507</v>
      </c>
      <c r="J94" s="7">
        <v>0.36248415716096327</v>
      </c>
      <c r="K94" s="7">
        <v>0.34911183884092506</v>
      </c>
      <c r="L94" s="7">
        <v>0.34083481184050812</v>
      </c>
      <c r="M94" s="7">
        <v>0.30670926517571889</v>
      </c>
      <c r="N94" s="7">
        <v>0.40833333333333333</v>
      </c>
      <c r="O94" s="7">
        <v>0.85022026431718056</v>
      </c>
      <c r="P94" s="7">
        <v>7.1428571428571355E-2</v>
      </c>
      <c r="Q94" s="7">
        <v>0.41463414634146345</v>
      </c>
      <c r="R94" s="7">
        <v>0.33333333333333331</v>
      </c>
      <c r="S94" s="7">
        <f t="shared" si="32"/>
        <v>0.39531742769702705</v>
      </c>
    </row>
    <row r="95" spans="1:19" x14ac:dyDescent="0.25">
      <c r="A95" s="5" t="s">
        <v>48</v>
      </c>
      <c r="B95" s="7">
        <f t="shared" si="25"/>
        <v>1.6381357864187522</v>
      </c>
      <c r="C95" s="7">
        <f t="shared" si="26"/>
        <v>0.61527345524598342</v>
      </c>
      <c r="D95" s="7">
        <f t="shared" si="27"/>
        <v>0.3530273347513771</v>
      </c>
      <c r="E95" s="7">
        <f t="shared" si="28"/>
        <v>1.0362360241912889</v>
      </c>
      <c r="F95">
        <v>3</v>
      </c>
      <c r="I95" s="7">
        <f>AVERAGE(I89:I94)</f>
        <v>0.11895161290322571</v>
      </c>
      <c r="J95" s="7">
        <f t="shared" ref="J95:R95" si="33">AVERAGE(J89:J94)</f>
        <v>0.17068018588931122</v>
      </c>
      <c r="K95" s="7">
        <f t="shared" si="33"/>
        <v>0.19564354470576573</v>
      </c>
      <c r="L95" s="7">
        <f t="shared" si="33"/>
        <v>0.19868023780620667</v>
      </c>
      <c r="M95" s="7">
        <f t="shared" si="33"/>
        <v>0.18264110756123533</v>
      </c>
      <c r="N95" s="7">
        <f t="shared" si="33"/>
        <v>0.21249999999999999</v>
      </c>
      <c r="O95" s="7">
        <f t="shared" si="33"/>
        <v>0.6519823788546254</v>
      </c>
      <c r="P95" s="7">
        <f t="shared" si="33"/>
        <v>8.4821428571428534E-2</v>
      </c>
      <c r="Q95" s="7">
        <f t="shared" si="33"/>
        <v>0.638211382113821</v>
      </c>
      <c r="R95" s="7">
        <f t="shared" si="33"/>
        <v>0.3888888888888889</v>
      </c>
      <c r="S95" s="7">
        <f>SUM(S89:S94)</f>
        <v>1.2594466762468437</v>
      </c>
    </row>
    <row r="96" spans="1:19" x14ac:dyDescent="0.25">
      <c r="A96" s="5" t="s">
        <v>47</v>
      </c>
      <c r="B96" s="7">
        <f t="shared" si="25"/>
        <v>1.7019791788580814</v>
      </c>
      <c r="C96" s="7">
        <f t="shared" si="26"/>
        <v>1.2223521548280938</v>
      </c>
      <c r="D96" s="7">
        <f t="shared" si="27"/>
        <v>0.81041245408720974</v>
      </c>
      <c r="E96" s="7">
        <f t="shared" si="28"/>
        <v>1.0328069357913721</v>
      </c>
      <c r="F96">
        <v>3</v>
      </c>
      <c r="H96" s="5" t="s">
        <v>108</v>
      </c>
    </row>
    <row r="97" spans="1:20" x14ac:dyDescent="0.25">
      <c r="A97" s="5" t="s">
        <v>60</v>
      </c>
      <c r="B97" s="7">
        <f t="shared" si="25"/>
        <v>0.87103513690532497</v>
      </c>
      <c r="C97" s="7">
        <f t="shared" si="26"/>
        <v>1.1744831342142104</v>
      </c>
      <c r="D97" s="7">
        <f t="shared" si="27"/>
        <v>1.3883768741544096</v>
      </c>
      <c r="E97" s="7">
        <f t="shared" si="28"/>
        <v>0.52383496422262743</v>
      </c>
      <c r="F97">
        <v>4</v>
      </c>
      <c r="H97" s="5" t="s">
        <v>42</v>
      </c>
      <c r="I97" s="7">
        <v>0.55443548387096742</v>
      </c>
      <c r="J97" s="7">
        <v>0.78580481622306686</v>
      </c>
      <c r="K97" s="7">
        <v>0.58301081671132282</v>
      </c>
      <c r="L97" s="7">
        <v>0.58306097674852941</v>
      </c>
      <c r="M97" s="7">
        <v>0.67731629392971238</v>
      </c>
      <c r="N97" s="7">
        <v>0.64166666666666683</v>
      </c>
      <c r="O97" s="7">
        <v>0.49779735682819393</v>
      </c>
      <c r="P97" s="7">
        <v>0.98214285714285721</v>
      </c>
      <c r="Q97" s="7">
        <v>0.17073170731707307</v>
      </c>
      <c r="R97" s="7">
        <v>1</v>
      </c>
      <c r="S97" s="7">
        <f>(I97-$I$106)^2+(J97-$J$106)^2+(K97-$K$106)^2+(L97-$L$106)^2+(M97-$M$106)^2+(N97-$N$106)+(O97-$O$106)^2+(P97-$P$106)^2+(Q97-$Q$106)^2+(R97-$R$106)^2</f>
        <v>0.66747934439489109</v>
      </c>
    </row>
    <row r="98" spans="1:20" x14ac:dyDescent="0.25">
      <c r="A98" s="5" t="s">
        <v>51</v>
      </c>
      <c r="B98" s="7">
        <f t="shared" si="25"/>
        <v>1.3519045346619534</v>
      </c>
      <c r="C98" s="7">
        <f t="shared" si="26"/>
        <v>0.69853618317626098</v>
      </c>
      <c r="D98" s="7">
        <f t="shared" si="27"/>
        <v>0.66708102316722717</v>
      </c>
      <c r="E98" s="7">
        <f t="shared" si="28"/>
        <v>0.61806181207739708</v>
      </c>
      <c r="F98">
        <v>4</v>
      </c>
      <c r="H98" s="5" t="s">
        <v>52</v>
      </c>
      <c r="I98" s="7">
        <v>0.47379032258064507</v>
      </c>
      <c r="J98" s="7">
        <v>0.47908745247148282</v>
      </c>
      <c r="K98" s="7">
        <v>0.34047831695941272</v>
      </c>
      <c r="L98" s="7">
        <v>0.36221869455598099</v>
      </c>
      <c r="M98" s="7">
        <v>0.47603833865814682</v>
      </c>
      <c r="N98" s="7">
        <v>0.49166666666666681</v>
      </c>
      <c r="O98" s="7">
        <v>0.52422907488986781</v>
      </c>
      <c r="P98" s="7">
        <v>0.81250000000000011</v>
      </c>
      <c r="Q98" s="7">
        <v>0.36585365853658525</v>
      </c>
      <c r="R98" s="7">
        <v>0.66666666666666663</v>
      </c>
      <c r="S98" s="7">
        <f t="shared" ref="S98:S105" si="34">(I98-$I$106)^2+(J98-$J$106)^2+(K98-$K$106)^2+(L98-$L$106)^2+(M98-$M$106)^2+(N98-$N$106)+(O98-$O$106)^2+(P98-$P$106)^2+(Q98-$Q$106)^2+(R98-$R$106)^2</f>
        <v>5.8722656243568705E-2</v>
      </c>
    </row>
    <row r="99" spans="1:20" x14ac:dyDescent="0.25">
      <c r="A99" s="5" t="s">
        <v>43</v>
      </c>
      <c r="B99" s="7">
        <f t="shared" si="25"/>
        <v>1.4636766005662276</v>
      </c>
      <c r="C99" s="7">
        <f t="shared" si="26"/>
        <v>0.79749810240862207</v>
      </c>
      <c r="D99" s="7">
        <f t="shared" si="27"/>
        <v>0.62191521150531137</v>
      </c>
      <c r="E99" s="7">
        <f t="shared" si="28"/>
        <v>0.72342784790522541</v>
      </c>
      <c r="F99">
        <v>3</v>
      </c>
      <c r="H99" s="5" t="s">
        <v>49</v>
      </c>
      <c r="I99" s="7">
        <v>0.63104838709677469</v>
      </c>
      <c r="J99" s="7">
        <v>0.38149556400506962</v>
      </c>
      <c r="K99" s="7">
        <v>0.25146372928450944</v>
      </c>
      <c r="L99" s="7">
        <v>0.20123260808665613</v>
      </c>
      <c r="M99" s="7">
        <v>0.78274760383386577</v>
      </c>
      <c r="N99" s="7">
        <v>0.75833333333333341</v>
      </c>
      <c r="O99" s="7">
        <v>1</v>
      </c>
      <c r="P99" s="7">
        <v>0.78571428571428559</v>
      </c>
      <c r="Q99" s="7">
        <v>0.97560975609756106</v>
      </c>
      <c r="R99" s="7">
        <v>0.5</v>
      </c>
      <c r="S99" s="7">
        <f t="shared" si="34"/>
        <v>0.80354337194257053</v>
      </c>
    </row>
    <row r="100" spans="1:20" x14ac:dyDescent="0.25">
      <c r="H100" s="5" t="s">
        <v>45</v>
      </c>
      <c r="I100" s="7">
        <v>0.52419354838709664</v>
      </c>
      <c r="J100" s="7">
        <v>0.56653992395437258</v>
      </c>
      <c r="K100" s="7">
        <v>0.47851543117991485</v>
      </c>
      <c r="L100" s="7">
        <v>0.46671024372023545</v>
      </c>
      <c r="M100" s="7">
        <v>0.63258785942492013</v>
      </c>
      <c r="N100" s="7">
        <v>0.66666666666666674</v>
      </c>
      <c r="O100" s="7">
        <v>0.66519823788546262</v>
      </c>
      <c r="P100" s="7">
        <v>0.42857142857142855</v>
      </c>
      <c r="Q100" s="7">
        <v>0.36585365853658525</v>
      </c>
      <c r="R100" s="7">
        <v>0.5</v>
      </c>
      <c r="S100" s="7">
        <f t="shared" si="34"/>
        <v>0.1693437717150002</v>
      </c>
    </row>
    <row r="101" spans="1:20" x14ac:dyDescent="0.25">
      <c r="H101" s="5" t="s">
        <v>34</v>
      </c>
      <c r="I101" s="7">
        <v>0.33467741935483875</v>
      </c>
      <c r="J101" s="7">
        <v>0.56273764258555126</v>
      </c>
      <c r="K101" s="7">
        <v>0.53458370546789713</v>
      </c>
      <c r="L101" s="7">
        <v>0.50210103651134563</v>
      </c>
      <c r="M101" s="7">
        <v>0.59424920127795522</v>
      </c>
      <c r="N101" s="7">
        <v>0.51666666666666661</v>
      </c>
      <c r="O101" s="7">
        <v>0.6387665198237884</v>
      </c>
      <c r="P101" s="7">
        <v>0.57142857142857129</v>
      </c>
      <c r="Q101" s="7">
        <v>0.56097560975609739</v>
      </c>
      <c r="R101" s="7">
        <v>0.33333333333333331</v>
      </c>
      <c r="S101" s="7">
        <f t="shared" si="34"/>
        <v>2.5682577448970685E-2</v>
      </c>
    </row>
    <row r="102" spans="1:20" x14ac:dyDescent="0.25">
      <c r="H102" s="5" t="s">
        <v>33</v>
      </c>
      <c r="I102" s="7">
        <v>0.40322580645161266</v>
      </c>
      <c r="J102" s="7">
        <v>0.62357414448669191</v>
      </c>
      <c r="K102" s="7">
        <v>0.6002778604743475</v>
      </c>
      <c r="L102" s="7">
        <v>0.56167709403305643</v>
      </c>
      <c r="M102" s="7">
        <v>0.61341853035143756</v>
      </c>
      <c r="N102" s="7">
        <v>0.52499999999999991</v>
      </c>
      <c r="O102" s="7">
        <v>0.55506607929515406</v>
      </c>
      <c r="P102" s="7">
        <v>0.52678571428571441</v>
      </c>
      <c r="Q102" s="7">
        <v>0.63414634146341453</v>
      </c>
      <c r="R102" s="7">
        <v>0.5</v>
      </c>
      <c r="S102" s="7">
        <f t="shared" si="34"/>
        <v>6.0434980864275054E-2</v>
      </c>
    </row>
    <row r="103" spans="1:20" x14ac:dyDescent="0.25">
      <c r="H103" s="5" t="s">
        <v>46</v>
      </c>
      <c r="I103" s="7">
        <v>0.63306451612903247</v>
      </c>
      <c r="J103" s="7">
        <v>0.5171102661596958</v>
      </c>
      <c r="K103" s="7">
        <v>0.44973702490820694</v>
      </c>
      <c r="L103" s="7">
        <v>0.42898496591651886</v>
      </c>
      <c r="M103" s="7">
        <v>0.60383386581469634</v>
      </c>
      <c r="N103" s="7">
        <v>0.52499999999999991</v>
      </c>
      <c r="O103" s="7">
        <v>0.47136563876651977</v>
      </c>
      <c r="P103" s="7">
        <v>0.68749999999999989</v>
      </c>
      <c r="Q103" s="7">
        <v>0.26829268292682928</v>
      </c>
      <c r="R103" s="7">
        <v>0.16666666666666666</v>
      </c>
      <c r="S103" s="7">
        <f t="shared" si="34"/>
        <v>0.15562443595394282</v>
      </c>
    </row>
    <row r="104" spans="1:20" x14ac:dyDescent="0.25">
      <c r="H104" s="5" t="s">
        <v>60</v>
      </c>
      <c r="I104" s="7">
        <v>0.52822580645161277</v>
      </c>
      <c r="J104" s="7">
        <v>0.67934093789607075</v>
      </c>
      <c r="K104" s="7">
        <v>0.55512553339287507</v>
      </c>
      <c r="L104" s="7">
        <v>0.5314221682696797</v>
      </c>
      <c r="M104" s="7">
        <v>0.51757188498402551</v>
      </c>
      <c r="N104" s="7">
        <v>0.6166666666666667</v>
      </c>
      <c r="O104" s="7">
        <v>0.70044052863436113</v>
      </c>
      <c r="P104" s="7">
        <v>0.91071428571428559</v>
      </c>
      <c r="Q104" s="7">
        <v>0.31707317073170727</v>
      </c>
      <c r="R104" s="7">
        <v>0.16666666666666666</v>
      </c>
      <c r="S104" s="7">
        <f t="shared" si="34"/>
        <v>0.29052288657684189</v>
      </c>
    </row>
    <row r="105" spans="1:20" x14ac:dyDescent="0.25">
      <c r="H105" s="5" t="s">
        <v>51</v>
      </c>
      <c r="I105" s="7">
        <v>0.2963709677419355</v>
      </c>
      <c r="J105" s="7">
        <v>0.37896070975918866</v>
      </c>
      <c r="K105" s="7">
        <v>0.39664582713109081</v>
      </c>
      <c r="L105" s="7">
        <v>0.37333084321598664</v>
      </c>
      <c r="M105" s="7">
        <v>0.45047923322683708</v>
      </c>
      <c r="N105" s="7">
        <v>0.29166666666666669</v>
      </c>
      <c r="O105" s="7">
        <v>0.68722466960352402</v>
      </c>
      <c r="P105" s="7">
        <v>0.11607142857142841</v>
      </c>
      <c r="Q105" s="7">
        <v>0.51219512195121963</v>
      </c>
      <c r="R105" s="7">
        <v>0.5</v>
      </c>
      <c r="S105" s="7">
        <f t="shared" si="34"/>
        <v>0.11628828194695788</v>
      </c>
    </row>
    <row r="106" spans="1:20" x14ac:dyDescent="0.25">
      <c r="I106" s="7">
        <f>AVERAGE(I97:I105)</f>
        <v>0.48655913978494625</v>
      </c>
      <c r="J106" s="7">
        <f t="shared" ref="J106:R106" si="35">AVERAGE(J97:J105)</f>
        <v>0.55273905083791008</v>
      </c>
      <c r="K106" s="7">
        <f t="shared" si="35"/>
        <v>0.46553758283439745</v>
      </c>
      <c r="L106" s="7">
        <f t="shared" si="35"/>
        <v>0.44563762567310999</v>
      </c>
      <c r="M106" s="7">
        <f t="shared" si="35"/>
        <v>0.59424920127795522</v>
      </c>
      <c r="N106" s="7">
        <f t="shared" si="35"/>
        <v>0.55925925925925934</v>
      </c>
      <c r="O106" s="7">
        <f t="shared" si="35"/>
        <v>0.6377875673029858</v>
      </c>
      <c r="P106" s="7">
        <f t="shared" si="35"/>
        <v>0.64682539682539675</v>
      </c>
      <c r="Q106" s="7">
        <f t="shared" si="35"/>
        <v>0.46341463414634138</v>
      </c>
      <c r="R106" s="7">
        <f t="shared" si="35"/>
        <v>0.48148148148148145</v>
      </c>
      <c r="S106" s="7">
        <f>SUM(S97:S105)</f>
        <v>2.3476423070870185</v>
      </c>
    </row>
    <row r="107" spans="1:20" x14ac:dyDescent="0.25">
      <c r="H107" s="5" t="s">
        <v>97</v>
      </c>
      <c r="I107" s="7">
        <f>S83+S95+S87+S106</f>
        <v>5.0538431448307213</v>
      </c>
    </row>
    <row r="109" spans="1:20" x14ac:dyDescent="0.25">
      <c r="B109" t="str">
        <f>A119</f>
        <v>Ipswich Town</v>
      </c>
      <c r="C109" t="str">
        <f>A120</f>
        <v>Leicester City</v>
      </c>
      <c r="D109" t="str">
        <f>A121</f>
        <v>Liverpool</v>
      </c>
      <c r="E109" t="str">
        <f>A122</f>
        <v>Manchester City</v>
      </c>
      <c r="F109" t="str">
        <f>A123</f>
        <v>Manchester Utd</v>
      </c>
      <c r="I109" t="s">
        <v>94</v>
      </c>
      <c r="T109" t="s">
        <v>103</v>
      </c>
    </row>
    <row r="110" spans="1:20" x14ac:dyDescent="0.25">
      <c r="A110" s="5" t="s">
        <v>42</v>
      </c>
      <c r="B110" s="7">
        <f>SQRT((M2-$M$11)^2+(N2-$N$11)^2+(O2-$O$11)^2+(P2-$P$11)^2+(Q2-$Q$11)^2+(R2-$R$11)^2+(S2-$S$11)^2+(T2-$T$11)^2+(U2-$U$11)^2+(V2-$V$11)^2)</f>
        <v>1.7843208628123455</v>
      </c>
      <c r="C110" s="7">
        <f>SQRT((M2-$M$12)^2+(N2-$N$12)^2+(O2-$O$12)^2+(P2-$P$12)^2+(Q2-$Q$12)^2+(R2-$R$12)^2+(S2-$S$12)^2+(T2-$T$12)^2+(U2-$U$12)^2+(V2-$V$12)^2)</f>
        <v>1.9812983537237689</v>
      </c>
      <c r="D110" s="7">
        <f>SQRT((M2-$M$13)^2+(N2-$N$13)^2+(O2-$O$13)^2+(P2-$P$13)^2+(Q2-$Q$13)^2+(R2-$R$13)^2+(S2-$S$13)^2+(T2-$T$13)^2+(U2-$U$13)^2+(V2-$V$13)^2)</f>
        <v>0.85819004991971903</v>
      </c>
      <c r="E110" s="7">
        <f>SQRT((M2-$M$14)^2+(N2-$N$14)^2+(O2-$O$14)^2+(P2-$P$14)^2+(Q2-$Q$14)^2+(R2-$R$14)^2+(S2-$S$14)^2+(T2-$T$14)^2+(U2-$U$14)^2+(V2-$V$14)^2)</f>
        <v>1.1116788724302982</v>
      </c>
      <c r="F110" s="7">
        <f>SQRT((M2-$M$15)^2+(N2-$N$15)^2+(O2-$O$15)^2+(P2-$P$15)^2+(Q2-$Q$15)^2+(R2-$R$15)^2+(S2-$S$15)^2+(T2-$T$15)^2+(U2-$U$15)^2+(V2-$V$15)^2)</f>
        <v>0.86198350982140359</v>
      </c>
      <c r="G110">
        <v>3</v>
      </c>
      <c r="I110" s="5" t="s">
        <v>44</v>
      </c>
      <c r="J110" s="7">
        <v>0.1915322580645161</v>
      </c>
      <c r="K110" s="7">
        <v>1.5209125475284919E-2</v>
      </c>
      <c r="L110" s="7">
        <v>5.8251463729284615E-2</v>
      </c>
      <c r="M110" s="7">
        <v>5.4440190493977123E-2</v>
      </c>
      <c r="N110" s="7">
        <v>0.22364217252396151</v>
      </c>
      <c r="O110" s="7">
        <v>0.27499999999999997</v>
      </c>
      <c r="P110" s="7">
        <v>0.62995594713656378</v>
      </c>
      <c r="Q110" s="7">
        <v>0.13392857142857148</v>
      </c>
      <c r="R110" s="7">
        <v>0.56097560975609739</v>
      </c>
      <c r="S110" s="7">
        <v>0.33333333333333331</v>
      </c>
      <c r="T110" s="7">
        <f>(J110-$J$113)^2+(K110-$K$113)^2+(L110-$L$113)^2+(M110-$M$113)^2+(N110-$N$113)^2+(O110-$O$113)+(P110-$P$113)^2+(Q110-$Q$113)^2+(R110-$R$113)^2+(S110-$S$113)^2</f>
        <v>2.5633715872890289E-2</v>
      </c>
    </row>
    <row r="111" spans="1:20" x14ac:dyDescent="0.25">
      <c r="A111" s="5" t="s">
        <v>52</v>
      </c>
      <c r="B111" s="7">
        <f t="shared" ref="B111:B129" si="36">SQRT((M3-$M$11)^2+(N3-$N$11)^2+(O3-$O$11)^2+(P3-$P$11)^2+(Q3-$Q$11)^2+(R3-$R$11)^2+(S3-$S$11)^2+(T3-$T$11)^2+(U3-$U$11)^2+(V3-$V$11)^2)</f>
        <v>1.2547320900540113</v>
      </c>
      <c r="C111" s="7">
        <f t="shared" ref="C111:C129" si="37">SQRT((M3-$M$12)^2+(N3-$N$12)^2+(O3-$O$12)^2+(P3-$P$12)^2+(Q3-$Q$12)^2+(R3-$R$12)^2+(S3-$S$12)^2+(T3-$T$12)^2+(U3-$U$12)^2+(V3-$V$12)^2)</f>
        <v>1.4133888497084217</v>
      </c>
      <c r="D111" s="7">
        <f t="shared" ref="D111:D129" si="38">SQRT((M3-$M$13)^2+(N3-$N$13)^2+(O3-$O$13)^2+(P3-$P$13)^2+(Q3-$Q$13)^2+(R3-$R$13)^2+(S3-$S$13)^2+(T3-$T$13)^2+(U3-$U$13)^2+(V3-$V$13)^2)</f>
        <v>1.1446657444843569</v>
      </c>
      <c r="E111" s="7">
        <f t="shared" ref="E111:E129" si="39">SQRT((M3-$M$14)^2+(N3-$N$14)^2+(O3-$O$14)^2+(P3-$P$14)^2+(Q3-$Q$14)^2+(R3-$R$14)^2+(S3-$S$14)^2+(T3-$T$14)^2+(U3-$U$14)^2+(V3-$V$14)^2)</f>
        <v>1.4259756605477643</v>
      </c>
      <c r="F111" s="7">
        <f t="shared" ref="F111:F129" si="40">SQRT((M3-$M$15)^2+(N3-$N$15)^2+(O3-$O$15)^2+(P3-$P$15)^2+(Q3-$Q$15)^2+(R3-$R$15)^2+(S3-$S$15)^2+(T3-$T$15)^2+(U3-$U$15)^2+(V3-$V$15)^2)</f>
        <v>0.57919077566127897</v>
      </c>
      <c r="G111">
        <v>5</v>
      </c>
      <c r="I111" s="5" t="s">
        <v>38</v>
      </c>
      <c r="J111" s="7">
        <v>3.6290322580645115E-2</v>
      </c>
      <c r="K111" s="7">
        <v>0</v>
      </c>
      <c r="L111" s="7">
        <v>4.0587476431477761E-2</v>
      </c>
      <c r="M111" s="7">
        <v>6.5552339153982592E-2</v>
      </c>
      <c r="N111" s="7">
        <v>0.13099041533546329</v>
      </c>
      <c r="O111" s="7">
        <v>0.13333333333333333</v>
      </c>
      <c r="P111" s="7">
        <v>0.62995594713656378</v>
      </c>
      <c r="Q111" s="7">
        <v>3.5714285714285678E-2</v>
      </c>
      <c r="R111" s="7">
        <v>0.6585365853658538</v>
      </c>
      <c r="S111" s="7">
        <v>0.83333333333333337</v>
      </c>
      <c r="T111" s="7">
        <f t="shared" ref="T111:T112" si="41">(J111-$J$113)^2+(K111-$K$113)^2+(L111-$L$113)^2+(M111-$M$113)^2+(N111-$N$113)^2+(O111-$O$113)+(P111-$P$113)^2+(Q111-$Q$113)^2+(R111-$R$113)^2+(S111-$S$113)^2</f>
        <v>-2.5847622115896252E-3</v>
      </c>
    </row>
    <row r="112" spans="1:20" x14ac:dyDescent="0.25">
      <c r="A112" s="5" t="s">
        <v>49</v>
      </c>
      <c r="B112" s="7">
        <f t="shared" si="36"/>
        <v>1.5128269863356505</v>
      </c>
      <c r="C112" s="7">
        <f t="shared" si="37"/>
        <v>1.6470476488261538</v>
      </c>
      <c r="D112" s="7">
        <f t="shared" si="38"/>
        <v>1.3229011405657427</v>
      </c>
      <c r="E112" s="7">
        <f t="shared" si="39"/>
        <v>1.9069067077018191</v>
      </c>
      <c r="F112" s="7">
        <f t="shared" si="40"/>
        <v>0.90929694541827477</v>
      </c>
      <c r="G112">
        <v>5</v>
      </c>
      <c r="I112" s="5" t="s">
        <v>48</v>
      </c>
      <c r="J112" s="7">
        <v>0.25806451612903203</v>
      </c>
      <c r="K112" s="7">
        <v>3.0418250950570179E-2</v>
      </c>
      <c r="L112" s="7">
        <v>0</v>
      </c>
      <c r="M112" s="7">
        <v>0</v>
      </c>
      <c r="N112" s="7">
        <v>0.40894568690095839</v>
      </c>
      <c r="O112" s="7">
        <v>0.45833333333333331</v>
      </c>
      <c r="P112" s="7">
        <v>0.45814977973568266</v>
      </c>
      <c r="Q112" s="7">
        <v>0.16964285714285701</v>
      </c>
      <c r="R112" s="7">
        <v>0.68292682926829273</v>
      </c>
      <c r="S112" s="7">
        <v>0.33333333333333331</v>
      </c>
      <c r="T112" s="7">
        <f t="shared" si="41"/>
        <v>0.25191583033992299</v>
      </c>
    </row>
    <row r="113" spans="1:20" x14ac:dyDescent="0.25">
      <c r="A113" s="5" t="s">
        <v>54</v>
      </c>
      <c r="B113" s="7">
        <f t="shared" si="36"/>
        <v>1.3288267259640025</v>
      </c>
      <c r="C113" s="7">
        <f t="shared" si="37"/>
        <v>1.2140768938446755</v>
      </c>
      <c r="D113" s="7">
        <f t="shared" si="38"/>
        <v>1.5159398655740126</v>
      </c>
      <c r="E113" s="7">
        <f t="shared" si="39"/>
        <v>1.5719977289297717</v>
      </c>
      <c r="F113" s="7">
        <f t="shared" si="40"/>
        <v>0.99115060675926159</v>
      </c>
      <c r="G113">
        <v>5</v>
      </c>
      <c r="J113" s="7">
        <f>AVERAGE(J110:J112)</f>
        <v>0.16196236559139773</v>
      </c>
      <c r="K113" s="7">
        <f t="shared" ref="K113:S113" si="42">AVERAGE(K110:K112)</f>
        <v>1.5209125475285032E-2</v>
      </c>
      <c r="L113" s="7">
        <f t="shared" si="42"/>
        <v>3.2946313386920792E-2</v>
      </c>
      <c r="M113" s="7">
        <f t="shared" si="42"/>
        <v>3.9997509882653236E-2</v>
      </c>
      <c r="N113" s="7">
        <f t="shared" si="42"/>
        <v>0.2545260915867944</v>
      </c>
      <c r="O113" s="7">
        <f t="shared" si="42"/>
        <v>0.28888888888888892</v>
      </c>
      <c r="P113" s="7">
        <f t="shared" si="42"/>
        <v>0.57268722466960342</v>
      </c>
      <c r="Q113" s="7">
        <f t="shared" si="42"/>
        <v>0.11309523809523807</v>
      </c>
      <c r="R113" s="7">
        <f t="shared" si="42"/>
        <v>0.63414634146341464</v>
      </c>
      <c r="S113" s="7">
        <f t="shared" si="42"/>
        <v>0.5</v>
      </c>
      <c r="T113" s="7">
        <f>SUM(T110:T112)</f>
        <v>0.27496478400122365</v>
      </c>
    </row>
    <row r="114" spans="1:20" x14ac:dyDescent="0.25">
      <c r="A114" s="5" t="s">
        <v>45</v>
      </c>
      <c r="B114" s="7">
        <f t="shared" si="36"/>
        <v>1.3416867003938697</v>
      </c>
      <c r="C114" s="7">
        <f t="shared" si="37"/>
        <v>1.363555310613771</v>
      </c>
      <c r="D114" s="7">
        <f t="shared" si="38"/>
        <v>1.012250247094004</v>
      </c>
      <c r="E114" s="7">
        <f t="shared" si="39"/>
        <v>1.3467122120713759</v>
      </c>
      <c r="F114" s="7">
        <f t="shared" si="40"/>
        <v>0.39487200249510584</v>
      </c>
      <c r="G114">
        <v>5</v>
      </c>
      <c r="I114" s="5" t="s">
        <v>95</v>
      </c>
    </row>
    <row r="115" spans="1:20" x14ac:dyDescent="0.25">
      <c r="A115" s="5" t="s">
        <v>57</v>
      </c>
      <c r="B115" s="7">
        <f t="shared" si="36"/>
        <v>1.9922399208490096</v>
      </c>
      <c r="C115" s="7">
        <f t="shared" si="37"/>
        <v>1.8702144889455379</v>
      </c>
      <c r="D115" s="7">
        <f t="shared" si="38"/>
        <v>0.93077445283643712</v>
      </c>
      <c r="E115" s="7">
        <f t="shared" si="39"/>
        <v>1.3041654928003155</v>
      </c>
      <c r="F115" s="7">
        <f t="shared" si="40"/>
        <v>0.77549135948397707</v>
      </c>
      <c r="G115">
        <v>5</v>
      </c>
      <c r="I115" s="5" t="s">
        <v>59</v>
      </c>
      <c r="J115" s="7">
        <v>4.0322580645160578E-3</v>
      </c>
      <c r="K115" s="7">
        <v>0.23320659062103907</v>
      </c>
      <c r="L115" s="7">
        <v>0.30961595713009826</v>
      </c>
      <c r="M115" s="7">
        <v>0.2916238677747689</v>
      </c>
      <c r="N115" s="7">
        <v>0</v>
      </c>
      <c r="O115" s="7">
        <v>0</v>
      </c>
      <c r="P115" s="7">
        <v>0.58590308370044042</v>
      </c>
      <c r="Q115" s="7">
        <v>0</v>
      </c>
      <c r="R115" s="7">
        <v>0.73170731707317049</v>
      </c>
      <c r="S115" s="7">
        <v>0</v>
      </c>
      <c r="T115" s="7">
        <f>(J115-$J$118)^2+(K115-$K$118)^2+(L115-$L$118)^2+(M115-$M$118)^2+(N115-$N$118)^2+(O115-$O$118)+(P115-$P$118)^2+(Q115-$Q$118)^2+(R115-$R$118)^2+(S115-$S$118)^2</f>
        <v>6.1508432736133017E-3</v>
      </c>
    </row>
    <row r="116" spans="1:20" x14ac:dyDescent="0.25">
      <c r="A116" s="5" t="s">
        <v>55</v>
      </c>
      <c r="B116" s="7">
        <f t="shared" si="36"/>
        <v>0.93682101334509904</v>
      </c>
      <c r="C116" s="7">
        <f t="shared" si="37"/>
        <v>1.3141905829054674</v>
      </c>
      <c r="D116" s="7">
        <f t="shared" si="38"/>
        <v>1.5399106664834759</v>
      </c>
      <c r="E116" s="7">
        <f t="shared" si="39"/>
        <v>1.9199397132451048</v>
      </c>
      <c r="F116" s="7">
        <f t="shared" si="40"/>
        <v>0.92876981939718761</v>
      </c>
      <c r="G116">
        <v>4</v>
      </c>
      <c r="I116" s="5" t="s">
        <v>47</v>
      </c>
      <c r="J116" s="7">
        <v>0</v>
      </c>
      <c r="K116" s="7">
        <v>0.38276299112801004</v>
      </c>
      <c r="L116" s="7">
        <v>0.41629453210280859</v>
      </c>
      <c r="M116" s="7">
        <v>0.43963021757400322</v>
      </c>
      <c r="N116" s="7">
        <v>2.5559105431309979E-2</v>
      </c>
      <c r="O116" s="7">
        <v>0</v>
      </c>
      <c r="P116" s="7">
        <v>0.75770925110132159</v>
      </c>
      <c r="Q116" s="7">
        <v>9.8214285714285643E-2</v>
      </c>
      <c r="R116" s="7">
        <v>0.7804878048780487</v>
      </c>
      <c r="S116" s="7">
        <v>0.5</v>
      </c>
      <c r="T116" s="7">
        <f>(J116-$J$118)^2+(K116-$K$118)^2+(L116-$L$118)^2+(M116-$M$118)^2+(N116-$N$118)^2+(O116-$O$118)+(P116-$P$118)^2+(Q116-$Q$118)^2+(R116-$R$118)^2+(S116-$S$118)^2</f>
        <v>-3.8834287719365458E-2</v>
      </c>
    </row>
    <row r="117" spans="1:20" x14ac:dyDescent="0.25">
      <c r="A117" s="5" t="s">
        <v>44</v>
      </c>
      <c r="B117" s="7">
        <f t="shared" si="36"/>
        <v>0.56796554011705336</v>
      </c>
      <c r="C117" s="7">
        <f t="shared" si="37"/>
        <v>0.6984970404150842</v>
      </c>
      <c r="D117" s="7">
        <f t="shared" si="38"/>
        <v>2.0593759643537983</v>
      </c>
      <c r="E117" s="7">
        <f t="shared" si="39"/>
        <v>2.2960057433097822</v>
      </c>
      <c r="F117" s="7">
        <f t="shared" si="40"/>
        <v>1.1719669857733259</v>
      </c>
      <c r="G117">
        <v>1</v>
      </c>
      <c r="I117" s="5" t="s">
        <v>43</v>
      </c>
      <c r="J117" s="7">
        <v>0.22379032258064507</v>
      </c>
      <c r="K117" s="7">
        <v>0.36248415716096327</v>
      </c>
      <c r="L117" s="7">
        <v>0.34911183884092506</v>
      </c>
      <c r="M117" s="7">
        <v>0.34083481184050812</v>
      </c>
      <c r="N117" s="7">
        <v>0.30670926517571889</v>
      </c>
      <c r="O117" s="7">
        <v>0.40833333333333333</v>
      </c>
      <c r="P117" s="7">
        <v>0.85022026431718056</v>
      </c>
      <c r="Q117" s="7">
        <v>7.1428571428571355E-2</v>
      </c>
      <c r="R117" s="7">
        <v>0.41463414634146345</v>
      </c>
      <c r="S117" s="7">
        <v>0.33333333333333331</v>
      </c>
      <c r="T117" s="7">
        <f t="shared" ref="T117" si="43">(J117-$J$118)^2+(K117-$K$118)^2+(L117-$L$118)^2+(M117-$M$118)^2+(N117-$N$118)^2+(O117-$O$118)+(P117-$P$118)^2+(Q117-$Q$118)^2+(R117-$R$118)^2+(S117-$S$118)^2</f>
        <v>0.40343399486208281</v>
      </c>
    </row>
    <row r="118" spans="1:20" x14ac:dyDescent="0.25">
      <c r="A118" s="5" t="s">
        <v>34</v>
      </c>
      <c r="B118" s="7">
        <f t="shared" si="36"/>
        <v>1.3222912941706211</v>
      </c>
      <c r="C118" s="7">
        <f t="shared" si="37"/>
        <v>1.1842677919403184</v>
      </c>
      <c r="D118" s="7">
        <f t="shared" si="38"/>
        <v>1.1629294898350635</v>
      </c>
      <c r="E118" s="7">
        <f t="shared" si="39"/>
        <v>1.3840906800582673</v>
      </c>
      <c r="F118" s="7">
        <f t="shared" si="40"/>
        <v>0.24255386986291771</v>
      </c>
      <c r="G118">
        <v>5</v>
      </c>
      <c r="J118" s="7">
        <f>AVERAGE(J115:J117)</f>
        <v>7.594086021505371E-2</v>
      </c>
      <c r="K118" s="7">
        <f t="shared" ref="K118:S118" si="44">AVERAGE(K115:K117)</f>
        <v>0.32615124630333747</v>
      </c>
      <c r="L118" s="7">
        <f t="shared" si="44"/>
        <v>0.35834077602461067</v>
      </c>
      <c r="M118" s="7">
        <f t="shared" si="44"/>
        <v>0.35736296572976006</v>
      </c>
      <c r="N118" s="7">
        <f t="shared" si="44"/>
        <v>0.11075612353567628</v>
      </c>
      <c r="O118" s="7">
        <f t="shared" si="44"/>
        <v>0.1361111111111111</v>
      </c>
      <c r="P118" s="7">
        <f t="shared" si="44"/>
        <v>0.73127753303964749</v>
      </c>
      <c r="Q118" s="7">
        <f t="shared" si="44"/>
        <v>5.6547619047618992E-2</v>
      </c>
      <c r="R118" s="7">
        <f t="shared" si="44"/>
        <v>0.64227642276422747</v>
      </c>
      <c r="S118" s="7">
        <f t="shared" si="44"/>
        <v>0.27777777777777773</v>
      </c>
      <c r="T118" s="7">
        <f>SUM(T115:T117)</f>
        <v>0.37075055041633065</v>
      </c>
    </row>
    <row r="119" spans="1:20" x14ac:dyDescent="0.25">
      <c r="A119" s="5" t="s">
        <v>38</v>
      </c>
      <c r="B119" s="7">
        <f t="shared" si="36"/>
        <v>0</v>
      </c>
      <c r="C119" s="7">
        <f t="shared" si="37"/>
        <v>0.95752879236445398</v>
      </c>
      <c r="D119" s="7">
        <f t="shared" si="38"/>
        <v>2.2973297681315294</v>
      </c>
      <c r="E119" s="7">
        <f t="shared" si="39"/>
        <v>2.5239049043538735</v>
      </c>
      <c r="F119" s="7">
        <f t="shared" si="40"/>
        <v>1.3518449469886218</v>
      </c>
      <c r="G119">
        <v>1</v>
      </c>
      <c r="I119" s="5" t="s">
        <v>102</v>
      </c>
    </row>
    <row r="120" spans="1:20" x14ac:dyDescent="0.25">
      <c r="A120" s="5" t="s">
        <v>59</v>
      </c>
      <c r="B120" s="7">
        <f t="shared" si="36"/>
        <v>0.95752879236445398</v>
      </c>
      <c r="C120" s="7">
        <f t="shared" si="37"/>
        <v>0</v>
      </c>
      <c r="D120" s="7">
        <f t="shared" si="38"/>
        <v>2.2925417398198848</v>
      </c>
      <c r="E120" s="7">
        <f t="shared" si="39"/>
        <v>2.3654356072488518</v>
      </c>
      <c r="F120" s="7">
        <f t="shared" si="40"/>
        <v>1.2880353062745575</v>
      </c>
      <c r="G120">
        <v>2</v>
      </c>
      <c r="I120" s="5" t="s">
        <v>42</v>
      </c>
      <c r="J120" s="7">
        <v>0.55443548387096742</v>
      </c>
      <c r="K120" s="7">
        <v>0.78580481622306686</v>
      </c>
      <c r="L120" s="7">
        <v>0.58301081671132282</v>
      </c>
      <c r="M120" s="7">
        <v>0.58306097674852941</v>
      </c>
      <c r="N120" s="7">
        <v>0.67731629392971238</v>
      </c>
      <c r="O120" s="7">
        <v>0.64166666666666683</v>
      </c>
      <c r="P120" s="7">
        <v>0.49779735682819393</v>
      </c>
      <c r="Q120" s="7">
        <v>0.98214285714285721</v>
      </c>
      <c r="R120" s="7">
        <v>0.17073170731707307</v>
      </c>
      <c r="S120" s="7">
        <v>1</v>
      </c>
      <c r="T120" s="7">
        <f>(J120-$J$122)^2+(K120-$K$122)^2+(L120-$L$122)^2+(M120-$M$122)^2+(N120-$N$122)^2+(O120-$O$122)+(P120-$P$122)^2+(Q120-$Q$122)^2+(R120-$R$122)^2+(S120-$S$122)^2</f>
        <v>-2.7144820665808533E-2</v>
      </c>
    </row>
    <row r="121" spans="1:20" x14ac:dyDescent="0.25">
      <c r="A121" s="5" t="s">
        <v>39</v>
      </c>
      <c r="B121" s="7">
        <f t="shared" si="36"/>
        <v>2.2973297681315294</v>
      </c>
      <c r="C121" s="7">
        <f t="shared" si="37"/>
        <v>2.2925417398198848</v>
      </c>
      <c r="D121" s="7">
        <f t="shared" si="38"/>
        <v>0</v>
      </c>
      <c r="E121" s="7">
        <f t="shared" si="39"/>
        <v>0.87092325197135456</v>
      </c>
      <c r="F121" s="7">
        <f t="shared" si="40"/>
        <v>1.1194320359024823</v>
      </c>
      <c r="G121">
        <v>3</v>
      </c>
      <c r="I121" s="5" t="s">
        <v>39</v>
      </c>
      <c r="J121" s="7">
        <v>1</v>
      </c>
      <c r="K121" s="7">
        <v>0.82636248415716085</v>
      </c>
      <c r="L121" s="7">
        <v>0.73355165227746366</v>
      </c>
      <c r="M121" s="7">
        <v>0.698571295172285</v>
      </c>
      <c r="N121" s="7">
        <v>1</v>
      </c>
      <c r="O121" s="7">
        <v>1</v>
      </c>
      <c r="P121" s="7">
        <v>0.62995594713656378</v>
      </c>
      <c r="Q121" s="7">
        <v>1</v>
      </c>
      <c r="R121" s="7">
        <v>0.17073170731707307</v>
      </c>
      <c r="S121" s="7">
        <v>0.5</v>
      </c>
      <c r="T121" s="7">
        <f>(J121-$J$122)^2+(K121-$K$122)^2+(L121-$L$122)^2+(M121-$M$122)^2+(N121-$N$122)^2+(O121-$O$122)+(P121-$P$122)^2+(Q121-$Q$122)^2+(R121-$R$122)^2+(S121-$S$122)^2</f>
        <v>0.33118851266752458</v>
      </c>
    </row>
    <row r="122" spans="1:20" x14ac:dyDescent="0.25">
      <c r="A122" s="5" t="s">
        <v>58</v>
      </c>
      <c r="B122" s="7">
        <f t="shared" si="36"/>
        <v>2.5239049043538735</v>
      </c>
      <c r="C122" s="7">
        <f t="shared" si="37"/>
        <v>2.3654356072488518</v>
      </c>
      <c r="D122" s="7">
        <f t="shared" si="38"/>
        <v>0.87092325197135456</v>
      </c>
      <c r="E122" s="7">
        <f t="shared" si="39"/>
        <v>0</v>
      </c>
      <c r="F122" s="7">
        <f t="shared" si="40"/>
        <v>1.3212420123249022</v>
      </c>
      <c r="G122">
        <v>4</v>
      </c>
      <c r="J122" s="7">
        <f>AVERAGE(J120:J121)</f>
        <v>0.77721774193548376</v>
      </c>
      <c r="K122" s="7">
        <f t="shared" ref="K122:S122" si="45">AVERAGE(K120:K121)</f>
        <v>0.80608365019011385</v>
      </c>
      <c r="L122" s="7">
        <f t="shared" si="45"/>
        <v>0.65828123449439324</v>
      </c>
      <c r="M122" s="7">
        <f t="shared" si="45"/>
        <v>0.64081613596040721</v>
      </c>
      <c r="N122" s="7">
        <f t="shared" si="45"/>
        <v>0.83865814696485619</v>
      </c>
      <c r="O122" s="7">
        <f t="shared" si="45"/>
        <v>0.82083333333333341</v>
      </c>
      <c r="P122" s="7">
        <f t="shared" si="45"/>
        <v>0.5638766519823788</v>
      </c>
      <c r="Q122" s="7">
        <f t="shared" si="45"/>
        <v>0.9910714285714286</v>
      </c>
      <c r="R122" s="7">
        <f t="shared" si="45"/>
        <v>0.17073170731707307</v>
      </c>
      <c r="S122" s="7">
        <f t="shared" si="45"/>
        <v>0.75</v>
      </c>
      <c r="T122" s="7">
        <f>SUM(T120:T121)</f>
        <v>0.30404369200171605</v>
      </c>
    </row>
    <row r="123" spans="1:20" x14ac:dyDescent="0.25">
      <c r="A123" s="5" t="s">
        <v>33</v>
      </c>
      <c r="B123" s="7">
        <f t="shared" si="36"/>
        <v>1.3518449469886218</v>
      </c>
      <c r="C123" s="7">
        <f t="shared" si="37"/>
        <v>1.2880353062745575</v>
      </c>
      <c r="D123" s="7">
        <f t="shared" si="38"/>
        <v>1.1194320359024823</v>
      </c>
      <c r="E123" s="7">
        <f t="shared" si="39"/>
        <v>1.3212420123249022</v>
      </c>
      <c r="F123" s="7">
        <f t="shared" si="40"/>
        <v>0</v>
      </c>
      <c r="G123">
        <v>5</v>
      </c>
      <c r="I123" s="5" t="s">
        <v>108</v>
      </c>
    </row>
    <row r="124" spans="1:20" x14ac:dyDescent="0.25">
      <c r="A124" s="5" t="s">
        <v>46</v>
      </c>
      <c r="B124" s="7">
        <f t="shared" si="36"/>
        <v>1.5319017756361928</v>
      </c>
      <c r="C124" s="7">
        <f t="shared" si="37"/>
        <v>1.3723451381862961</v>
      </c>
      <c r="D124" s="7">
        <f t="shared" si="38"/>
        <v>1.0047462924278914</v>
      </c>
      <c r="E124" s="7">
        <f t="shared" si="39"/>
        <v>1.2193666981425491</v>
      </c>
      <c r="F124" s="7">
        <f t="shared" si="40"/>
        <v>0.61831776267465577</v>
      </c>
      <c r="G124">
        <v>5</v>
      </c>
      <c r="I124" s="5" t="s">
        <v>55</v>
      </c>
      <c r="J124" s="7">
        <v>0.56249999999999967</v>
      </c>
      <c r="K124" s="7">
        <v>0.10519645120405567</v>
      </c>
      <c r="L124" s="7">
        <v>0.13773940656941555</v>
      </c>
      <c r="M124" s="7">
        <v>9.8328508730973985E-2</v>
      </c>
      <c r="N124" s="7">
        <v>0.57827476038338654</v>
      </c>
      <c r="O124" s="7">
        <v>0.625</v>
      </c>
      <c r="P124" s="7">
        <v>0.57268722466960331</v>
      </c>
      <c r="Q124" s="7">
        <v>0.27678571428571419</v>
      </c>
      <c r="R124" s="7">
        <v>0.43902439024390233</v>
      </c>
      <c r="S124" s="7">
        <v>0.66666666666666663</v>
      </c>
      <c r="T124" s="7">
        <f>(J124-$J$126)^2+(K124-$K$126)^2+(L124-$L$126)^2+(M124-$M$126)^2+(N124-$N$126)^2+(O124-$O$126)+(P124-$P$126)^2+(Q124-$Q$126)^2+(R124-$R$126)^2+(S124-$S$126)^2</f>
        <v>0.77569143117947936</v>
      </c>
    </row>
    <row r="125" spans="1:20" x14ac:dyDescent="0.25">
      <c r="A125" s="5" t="s">
        <v>48</v>
      </c>
      <c r="B125" s="7">
        <f t="shared" si="36"/>
        <v>0.73279380027202046</v>
      </c>
      <c r="C125" s="7">
        <f t="shared" si="37"/>
        <v>0.90689486272864217</v>
      </c>
      <c r="D125" s="7">
        <f t="shared" si="38"/>
        <v>1.9651909090440485</v>
      </c>
      <c r="E125" s="7">
        <f t="shared" si="39"/>
        <v>2.2148969119628634</v>
      </c>
      <c r="F125" s="7">
        <f t="shared" si="40"/>
        <v>1.1234211469576865</v>
      </c>
      <c r="G125">
        <v>1</v>
      </c>
      <c r="I125" s="5" t="s">
        <v>58</v>
      </c>
      <c r="J125" s="7">
        <v>0.71370967741935465</v>
      </c>
      <c r="K125" s="7">
        <v>1</v>
      </c>
      <c r="L125" s="7">
        <v>1</v>
      </c>
      <c r="M125" s="7">
        <v>1</v>
      </c>
      <c r="N125" s="7">
        <v>0.86900958466453648</v>
      </c>
      <c r="O125" s="7">
        <v>0.88333333333333341</v>
      </c>
      <c r="P125" s="7">
        <v>0</v>
      </c>
      <c r="Q125" s="7">
        <v>1</v>
      </c>
      <c r="R125" s="7">
        <v>0</v>
      </c>
      <c r="S125" s="7">
        <v>0.33333333333333331</v>
      </c>
      <c r="T125" s="7">
        <f>(J125-$J$126)^2+(K125-$K$126)^2+(L125-$L$126)^2+(M125-$M$126)^2+(N125-$N$126)^2+(O125-$O$126)+(P125-$P$126)^2+(Q125-$Q$126)^2+(R125-$R$126)^2+(S125-$S$126)^2</f>
        <v>1.0340247645128127</v>
      </c>
    </row>
    <row r="126" spans="1:20" x14ac:dyDescent="0.25">
      <c r="A126" s="5" t="s">
        <v>47</v>
      </c>
      <c r="B126" s="7">
        <f t="shared" si="36"/>
        <v>0.77718624042511875</v>
      </c>
      <c r="C126" s="7">
        <f t="shared" si="37"/>
        <v>0.58980147754399481</v>
      </c>
      <c r="D126" s="7">
        <f t="shared" si="38"/>
        <v>2.1249374129299246</v>
      </c>
      <c r="E126" s="7">
        <f t="shared" si="39"/>
        <v>2.2496790123936594</v>
      </c>
      <c r="F126" s="7">
        <f t="shared" si="40"/>
        <v>1.0661536566516816</v>
      </c>
      <c r="G126">
        <v>2</v>
      </c>
      <c r="J126" s="7">
        <f>AVERAGE(J124:J125)</f>
        <v>0.63810483870967716</v>
      </c>
      <c r="K126" s="7">
        <f t="shared" ref="K126:S126" si="46">AVERAGE(K124:K125)</f>
        <v>0.55259822560202787</v>
      </c>
      <c r="L126" s="7">
        <f t="shared" si="46"/>
        <v>0.56886970328470776</v>
      </c>
      <c r="M126" s="7">
        <f t="shared" si="46"/>
        <v>0.54916425436548699</v>
      </c>
      <c r="N126" s="7">
        <f t="shared" si="46"/>
        <v>0.72364217252396146</v>
      </c>
      <c r="O126" s="7">
        <f t="shared" si="46"/>
        <v>0.75416666666666665</v>
      </c>
      <c r="P126" s="7">
        <f t="shared" si="46"/>
        <v>0.28634361233480166</v>
      </c>
      <c r="Q126" s="7">
        <f t="shared" si="46"/>
        <v>0.6383928571428571</v>
      </c>
      <c r="R126" s="7">
        <f t="shared" si="46"/>
        <v>0.21951219512195116</v>
      </c>
      <c r="S126" s="7">
        <f t="shared" si="46"/>
        <v>0.5</v>
      </c>
      <c r="T126" s="7">
        <f>SUM(T124:T125)</f>
        <v>1.809716195692292</v>
      </c>
    </row>
    <row r="127" spans="1:20" x14ac:dyDescent="0.25">
      <c r="A127" s="5" t="s">
        <v>60</v>
      </c>
      <c r="B127" s="7">
        <f t="shared" si="36"/>
        <v>1.7029327256026598</v>
      </c>
      <c r="C127" s="7">
        <f t="shared" si="37"/>
        <v>1.5106190560283588</v>
      </c>
      <c r="D127" s="7">
        <f t="shared" si="38"/>
        <v>0.91055434539622193</v>
      </c>
      <c r="E127" s="7">
        <f t="shared" si="39"/>
        <v>1.1731268431415169</v>
      </c>
      <c r="F127" s="7">
        <f t="shared" si="40"/>
        <v>0.64765713986319873</v>
      </c>
      <c r="G127">
        <v>5</v>
      </c>
      <c r="I127" s="5" t="s">
        <v>109</v>
      </c>
    </row>
    <row r="128" spans="1:20" x14ac:dyDescent="0.25">
      <c r="A128" s="5" t="s">
        <v>51</v>
      </c>
      <c r="B128" s="7">
        <f t="shared" si="36"/>
        <v>0.83795273100751655</v>
      </c>
      <c r="C128" s="7">
        <f t="shared" si="37"/>
        <v>0.85491616001255177</v>
      </c>
      <c r="D128" s="7">
        <f t="shared" si="38"/>
        <v>1.6184761113768749</v>
      </c>
      <c r="E128" s="7">
        <f t="shared" si="39"/>
        <v>1.8399940420413254</v>
      </c>
      <c r="F128" s="7">
        <f t="shared" si="40"/>
        <v>0.65590538999136139</v>
      </c>
      <c r="G128">
        <v>5</v>
      </c>
      <c r="I128" s="5" t="s">
        <v>52</v>
      </c>
      <c r="J128" s="7">
        <v>0.47379032258064507</v>
      </c>
      <c r="K128" s="7">
        <v>0.47908745247148282</v>
      </c>
      <c r="L128" s="7">
        <v>0.34047831695941272</v>
      </c>
      <c r="M128" s="7">
        <v>0.36221869455598099</v>
      </c>
      <c r="N128" s="7">
        <v>0.47603833865814682</v>
      </c>
      <c r="O128" s="7">
        <v>0.49166666666666681</v>
      </c>
      <c r="P128" s="7">
        <v>0.52422907488986781</v>
      </c>
      <c r="Q128" s="7">
        <v>0.81250000000000011</v>
      </c>
      <c r="R128" s="7">
        <v>0.36585365853658525</v>
      </c>
      <c r="S128" s="7">
        <v>0.66666666666666663</v>
      </c>
      <c r="T128" s="7">
        <f>(J128-$J$138)^2+(K128-$K$138)^2+(L128-$L$138)^2+(M128-$M$138)^2+(N128-$N$138)^2+(O128-$O$138)+(P128-$P$138)^2+(Q128-$Q$138)^2+(R128-$R$138)^2+(S128-$S$138)^2</f>
        <v>9.0456032673712536E-2</v>
      </c>
    </row>
    <row r="129" spans="1:20" x14ac:dyDescent="0.25">
      <c r="A129" s="5" t="s">
        <v>43</v>
      </c>
      <c r="B129" s="7">
        <f t="shared" si="36"/>
        <v>0.89627067883514477</v>
      </c>
      <c r="C129" s="7">
        <f t="shared" si="37"/>
        <v>0.78511575055435967</v>
      </c>
      <c r="D129" s="7">
        <f t="shared" si="38"/>
        <v>1.7094451905801615</v>
      </c>
      <c r="E129" s="7">
        <f t="shared" si="39"/>
        <v>1.9502433407549493</v>
      </c>
      <c r="F129" s="7">
        <f t="shared" si="40"/>
        <v>0.83086216962185999</v>
      </c>
      <c r="G129">
        <v>2</v>
      </c>
      <c r="I129" s="5" t="s">
        <v>49</v>
      </c>
      <c r="J129" s="7">
        <v>0.63104838709677469</v>
      </c>
      <c r="K129" s="7">
        <v>0.38149556400506962</v>
      </c>
      <c r="L129" s="7">
        <v>0.25146372928450944</v>
      </c>
      <c r="M129" s="7">
        <v>0.20123260808665613</v>
      </c>
      <c r="N129" s="7">
        <v>0.78274760383386577</v>
      </c>
      <c r="O129" s="7">
        <v>0.75833333333333341</v>
      </c>
      <c r="P129" s="7">
        <v>1</v>
      </c>
      <c r="Q129" s="7">
        <v>0.78571428571428559</v>
      </c>
      <c r="R129" s="7">
        <v>0.97560975609756106</v>
      </c>
      <c r="S129" s="7">
        <v>0.5</v>
      </c>
      <c r="T129" s="7">
        <f t="shared" ref="T129:T137" si="47">(J129-$J$138)^2+(K129-$K$138)^2+(L129-$L$138)^2+(M129-$M$138)^2+(N129-$N$138)^2+(O129-$O$138)+(P129-$P$138)^2+(Q129-$Q$138)^2+(R129-$R$138)^2+(S129-$S$138)^2</f>
        <v>0.76336887045128321</v>
      </c>
    </row>
    <row r="130" spans="1:20" x14ac:dyDescent="0.25">
      <c r="I130" s="5" t="s">
        <v>54</v>
      </c>
      <c r="J130" s="7">
        <v>0.5342741935483869</v>
      </c>
      <c r="K130" s="7">
        <v>0.35107731305449941</v>
      </c>
      <c r="L130" s="7">
        <v>0.27131090602361824</v>
      </c>
      <c r="M130" s="7">
        <v>0.23681015967877497</v>
      </c>
      <c r="N130" s="7">
        <v>0.33865814696485608</v>
      </c>
      <c r="O130" s="7">
        <v>0.60833333333333339</v>
      </c>
      <c r="P130" s="7">
        <v>0.14096916299559484</v>
      </c>
      <c r="Q130" s="7">
        <v>0.3035714285714286</v>
      </c>
      <c r="R130" s="7">
        <v>0.12195121951219509</v>
      </c>
      <c r="S130" s="7">
        <v>0.16666666666666666</v>
      </c>
      <c r="T130" s="7">
        <f>(J130-$J$138)^2+(K130-$K$138)^2+(L130-$L$138)^2+(M130-$M$138)^2+(N130-$N$138)^2+(O130-$O$138)+(P130-$P$138)^2+(Q130-$Q$138)^2+(R130-$R$138)^2+(S130-$S$138)^2</f>
        <v>0.68748441882127531</v>
      </c>
    </row>
    <row r="131" spans="1:20" x14ac:dyDescent="0.25">
      <c r="I131" s="5" t="s">
        <v>45</v>
      </c>
      <c r="J131" s="7">
        <v>0.52419354838709664</v>
      </c>
      <c r="K131" s="7">
        <v>0.56653992395437258</v>
      </c>
      <c r="L131" s="7">
        <v>0.47851543117991485</v>
      </c>
      <c r="M131" s="7">
        <v>0.46671024372023545</v>
      </c>
      <c r="N131" s="7">
        <v>0.63258785942492013</v>
      </c>
      <c r="O131" s="7">
        <v>0.66666666666666674</v>
      </c>
      <c r="P131" s="7">
        <v>0.66519823788546262</v>
      </c>
      <c r="Q131" s="7">
        <v>0.42857142857142855</v>
      </c>
      <c r="R131" s="7">
        <v>0.36585365853658525</v>
      </c>
      <c r="S131" s="7">
        <v>0.5</v>
      </c>
      <c r="T131" s="7">
        <f t="shared" si="47"/>
        <v>0.15066823701606769</v>
      </c>
    </row>
    <row r="132" spans="1:20" x14ac:dyDescent="0.25">
      <c r="I132" s="5" t="s">
        <v>57</v>
      </c>
      <c r="J132" s="7">
        <v>0.71169354838709686</v>
      </c>
      <c r="K132" s="7">
        <v>0.79340937896070973</v>
      </c>
      <c r="L132" s="7">
        <v>0.69008633521881535</v>
      </c>
      <c r="M132" s="7">
        <v>0.67335885703613785</v>
      </c>
      <c r="N132" s="7">
        <v>0.83067092651757168</v>
      </c>
      <c r="O132" s="7">
        <v>0.89166666666666672</v>
      </c>
      <c r="P132" s="7">
        <v>0.65638766519823766</v>
      </c>
      <c r="Q132" s="7">
        <v>0.84821428571428559</v>
      </c>
      <c r="R132" s="7">
        <v>1</v>
      </c>
      <c r="S132" s="7">
        <v>0.33333333333333331</v>
      </c>
      <c r="T132" s="7">
        <f t="shared" si="47"/>
        <v>0.88991378174834246</v>
      </c>
    </row>
    <row r="133" spans="1:20" x14ac:dyDescent="0.25">
      <c r="I133" s="5" t="s">
        <v>34</v>
      </c>
      <c r="J133" s="7">
        <v>0.33467741935483875</v>
      </c>
      <c r="K133" s="7">
        <v>0.56273764258555126</v>
      </c>
      <c r="L133" s="7">
        <v>0.53458370546789713</v>
      </c>
      <c r="M133" s="7">
        <v>0.50210103651134563</v>
      </c>
      <c r="N133" s="7">
        <v>0.59424920127795522</v>
      </c>
      <c r="O133" s="7">
        <v>0.51666666666666661</v>
      </c>
      <c r="P133" s="7">
        <v>0.6387665198237884</v>
      </c>
      <c r="Q133" s="7">
        <v>0.57142857142857129</v>
      </c>
      <c r="R133" s="7">
        <v>0.56097560975609739</v>
      </c>
      <c r="S133" s="7">
        <v>0.33333333333333331</v>
      </c>
      <c r="T133" s="7">
        <f t="shared" si="47"/>
        <v>-2.4245594486173475E-2</v>
      </c>
    </row>
    <row r="134" spans="1:20" x14ac:dyDescent="0.25">
      <c r="I134" s="5" t="s">
        <v>33</v>
      </c>
      <c r="J134" s="7">
        <v>0.40322580645161266</v>
      </c>
      <c r="K134" s="7">
        <v>0.62357414448669191</v>
      </c>
      <c r="L134" s="7">
        <v>0.6002778604743475</v>
      </c>
      <c r="M134" s="7">
        <v>0.56167709403305643</v>
      </c>
      <c r="N134" s="7">
        <v>0.61341853035143756</v>
      </c>
      <c r="O134" s="7">
        <v>0.52499999999999991</v>
      </c>
      <c r="P134" s="7">
        <v>0.55506607929515406</v>
      </c>
      <c r="Q134" s="7">
        <v>0.52678571428571441</v>
      </c>
      <c r="R134" s="7">
        <v>0.63414634146341453</v>
      </c>
      <c r="S134" s="7">
        <v>0.5</v>
      </c>
      <c r="T134" s="7">
        <f>(J134-$J$138)^2+(K134-$K$138)^2+(L134-$L$138)^2+(M134-$M$138)^2+(N134-$N$138)^2+(O134-$O$138)+(P134-$P$138)^2+(Q134-$Q$138)^2+(R134-$R$138)^2+(S134-$S$138)^2</f>
        <v>2.8662090579024052E-2</v>
      </c>
    </row>
    <row r="135" spans="1:20" x14ac:dyDescent="0.25">
      <c r="I135" s="5" t="s">
        <v>46</v>
      </c>
      <c r="J135" s="7">
        <v>0.63306451612903247</v>
      </c>
      <c r="K135" s="7">
        <v>0.5171102661596958</v>
      </c>
      <c r="L135" s="7">
        <v>0.44973702490820694</v>
      </c>
      <c r="M135" s="7">
        <v>0.42898496591651886</v>
      </c>
      <c r="N135" s="7">
        <v>0.60383386581469634</v>
      </c>
      <c r="O135" s="7">
        <v>0.52499999999999991</v>
      </c>
      <c r="P135" s="7">
        <v>0.47136563876651977</v>
      </c>
      <c r="Q135" s="7">
        <v>0.68749999999999989</v>
      </c>
      <c r="R135" s="7">
        <v>0.26829268292682928</v>
      </c>
      <c r="S135" s="7">
        <v>0.16666666666666666</v>
      </c>
      <c r="T135" s="7">
        <f t="shared" si="47"/>
        <v>8.4268830945567613E-2</v>
      </c>
    </row>
    <row r="136" spans="1:20" x14ac:dyDescent="0.25">
      <c r="I136" s="5" t="s">
        <v>60</v>
      </c>
      <c r="J136" s="7">
        <v>0.52822580645161277</v>
      </c>
      <c r="K136" s="7">
        <v>0.67934093789607075</v>
      </c>
      <c r="L136" s="7">
        <v>0.55512553339287507</v>
      </c>
      <c r="M136" s="7">
        <v>0.5314221682696797</v>
      </c>
      <c r="N136" s="7">
        <v>0.51757188498402551</v>
      </c>
      <c r="O136" s="7">
        <v>0.6166666666666667</v>
      </c>
      <c r="P136" s="7">
        <v>0.70044052863436113</v>
      </c>
      <c r="Q136" s="7">
        <v>0.91071428571428559</v>
      </c>
      <c r="R136" s="7">
        <v>0.31707317073170727</v>
      </c>
      <c r="S136" s="7">
        <v>0.16666666666666666</v>
      </c>
      <c r="T136" s="7">
        <f t="shared" si="47"/>
        <v>0.26430263362163536</v>
      </c>
    </row>
    <row r="137" spans="1:20" x14ac:dyDescent="0.25">
      <c r="I137" s="5" t="s">
        <v>51</v>
      </c>
      <c r="J137" s="7">
        <v>0.2963709677419355</v>
      </c>
      <c r="K137" s="7">
        <v>0.37896070975918866</v>
      </c>
      <c r="L137" s="7">
        <v>0.39664582713109081</v>
      </c>
      <c r="M137" s="7">
        <v>0.37333084321598664</v>
      </c>
      <c r="N137" s="7">
        <v>0.45047923322683708</v>
      </c>
      <c r="O137" s="7">
        <v>0.29166666666666669</v>
      </c>
      <c r="P137" s="7">
        <v>0.68722466960352402</v>
      </c>
      <c r="Q137" s="7">
        <v>0.11607142857142841</v>
      </c>
      <c r="R137" s="7">
        <v>0.51219512195121963</v>
      </c>
      <c r="S137" s="7">
        <v>0.5</v>
      </c>
      <c r="T137" s="7">
        <f t="shared" si="47"/>
        <v>4.969661930293949E-2</v>
      </c>
    </row>
    <row r="138" spans="1:20" x14ac:dyDescent="0.25">
      <c r="J138" s="7">
        <f>AVERAGE(J128:J137)</f>
        <v>0.50705645161290325</v>
      </c>
      <c r="K138" s="7">
        <f t="shared" ref="K138:S138" si="48">AVERAGE(K128:K137)</f>
        <v>0.53333333333333321</v>
      </c>
      <c r="L138" s="7">
        <f t="shared" si="48"/>
        <v>0.45682246700406876</v>
      </c>
      <c r="M138" s="7">
        <f t="shared" si="48"/>
        <v>0.43378466710243729</v>
      </c>
      <c r="N138" s="7">
        <f t="shared" si="48"/>
        <v>0.58402555910543119</v>
      </c>
      <c r="O138" s="7">
        <f t="shared" si="48"/>
        <v>0.58916666666666684</v>
      </c>
      <c r="P138" s="7">
        <f t="shared" si="48"/>
        <v>0.60396475770925107</v>
      </c>
      <c r="Q138" s="7">
        <f t="shared" si="48"/>
        <v>0.59910714285714284</v>
      </c>
      <c r="R138" s="7">
        <f t="shared" si="48"/>
        <v>0.51219512195121952</v>
      </c>
      <c r="S138" s="7">
        <f t="shared" si="48"/>
        <v>0.3833333333333333</v>
      </c>
      <c r="T138" s="7">
        <f>SUM(T128:T137)</f>
        <v>2.9845759206736742</v>
      </c>
    </row>
    <row r="139" spans="1:20" x14ac:dyDescent="0.25">
      <c r="I139" s="5" t="s">
        <v>97</v>
      </c>
      <c r="J139" s="7">
        <f>T138+T126+T122+T118+T113</f>
        <v>5.7440511427852368</v>
      </c>
    </row>
    <row r="141" spans="1:20" x14ac:dyDescent="0.25">
      <c r="B141" t="str">
        <f>A151</f>
        <v>Ipswich Town</v>
      </c>
      <c r="C141" t="str">
        <f>A152</f>
        <v>Leicester City</v>
      </c>
      <c r="D141" t="str">
        <f>A153</f>
        <v>Liverpool</v>
      </c>
      <c r="E141" t="str">
        <f>A156</f>
        <v>Newcastle Utd</v>
      </c>
      <c r="F141" t="str">
        <f>A155</f>
        <v>Manchester Utd</v>
      </c>
      <c r="I141" s="5" t="s">
        <v>94</v>
      </c>
      <c r="T141" t="s">
        <v>103</v>
      </c>
    </row>
    <row r="142" spans="1:20" x14ac:dyDescent="0.25">
      <c r="A142" s="5" t="s">
        <v>42</v>
      </c>
      <c r="B142" s="7">
        <f>SQRT((M2-$M$11)^2+(N2-$N$11)^2+(O2-$O$11)^2+(P2-$P$11)^2+(Q2-$Q$11)^2+(R2-$R$11)^2+(S2-$S$11)^2+(T2-$T$11)^2+(U2-$U$11)^2+(V2-$V$11)^2)</f>
        <v>1.7843208628123455</v>
      </c>
      <c r="C142" s="7">
        <f>SQRT((M2-$M$12)^2+(N2-$N$12)^2+(O2-$O$12)^2+(P2-$P$12)^2+(Q2-$Q$12)^2+(R2-$R$12)^2+(S2-$S$12)^2+(T2-$T$12)^2+(U2-$U$12)^2+(V2-$V$12)^2)</f>
        <v>1.9812983537237689</v>
      </c>
      <c r="D142" s="7">
        <f>SQRT((M2-$M$13)^2+(N2-$N$13)^2+(O2-$O$13)^2+(P2-$P$13)^2+(Q2-$Q$13)^2+(R2-$R$13)^2+(S2-$S$13)^2+(T2-$T$13)^2+(U2-$U$13)^2+(V2-$V$13)^2)</f>
        <v>0.85819004991971903</v>
      </c>
      <c r="E142" s="7">
        <f>SQRT((M2-$M$16)^2+(N2-$N$16)^2+(O2-$O$16)^2+(P2-$P$16)^2+(Q2-$Q$16)^2+(R2-$R$16)^2+(S2-$S$16)^2+(T2-$T$16)^2+(U2-$U$16)^2+(V2-$V$16)^2)</f>
        <v>0.96455534957162681</v>
      </c>
      <c r="F142" s="7">
        <f>SQRT((M2-$M$15)^2+(N2-$N$15)^2+(O2-$O$15)^2+(P2-$P$15)^2+(Q2-$Q$15)^2+(R2-$R$15)^2+(S2-$S$15)^2+(T2-$T$15)^2+(U2-$U$15)^2+(V2-$V$15)^2)</f>
        <v>0.86198350982140359</v>
      </c>
      <c r="G142">
        <v>3</v>
      </c>
      <c r="I142" s="5" t="s">
        <v>44</v>
      </c>
      <c r="J142" s="7">
        <v>0.1915322580645161</v>
      </c>
      <c r="K142" s="7">
        <v>1.5209125475284919E-2</v>
      </c>
      <c r="L142" s="7">
        <v>5.8251463729284615E-2</v>
      </c>
      <c r="M142" s="7">
        <v>5.4440190493977123E-2</v>
      </c>
      <c r="N142" s="7">
        <v>0.22364217252396151</v>
      </c>
      <c r="O142" s="7">
        <v>0.27499999999999997</v>
      </c>
      <c r="P142" s="7">
        <v>0.62995594713656378</v>
      </c>
      <c r="Q142" s="7">
        <v>0.13392857142857148</v>
      </c>
      <c r="R142" s="7">
        <v>0.56097560975609739</v>
      </c>
      <c r="S142" s="7">
        <v>0.33333333333333331</v>
      </c>
      <c r="T142" s="7">
        <f>(J142-$J$145)^2+(K142-$K$145)^2+(L142-$L$145)^2+(M142-$M$145)^2+(N142-$N$145)^2+(O142-$O$145)+(P142-$P$145)^2+(Q142-$Q$145)^2+(R142-$R$145)^2+(S142-$S$145)^2</f>
        <v>2.5633715872890289E-2</v>
      </c>
    </row>
    <row r="143" spans="1:20" x14ac:dyDescent="0.25">
      <c r="A143" s="5" t="s">
        <v>52</v>
      </c>
      <c r="B143" s="7">
        <f t="shared" ref="B143:B161" si="49">SQRT((M3-$M$11)^2+(N3-$N$11)^2+(O3-$O$11)^2+(P3-$P$11)^2+(Q3-$Q$11)^2+(R3-$R$11)^2+(S3-$S$11)^2+(T3-$T$11)^2+(U3-$U$11)^2+(V3-$V$11)^2)</f>
        <v>1.2547320900540113</v>
      </c>
      <c r="C143" s="7">
        <f t="shared" ref="C143:C161" si="50">SQRT((M3-$M$12)^2+(N3-$N$12)^2+(O3-$O$12)^2+(P3-$P$12)^2+(Q3-$Q$12)^2+(R3-$R$12)^2+(S3-$S$12)^2+(T3-$T$12)^2+(U3-$U$12)^2+(V3-$V$12)^2)</f>
        <v>1.4133888497084217</v>
      </c>
      <c r="D143" s="7">
        <f t="shared" ref="D143:D161" si="51">SQRT((M3-$M$13)^2+(N3-$N$13)^2+(O3-$O$13)^2+(P3-$P$13)^2+(Q3-$Q$13)^2+(R3-$R$13)^2+(S3-$S$13)^2+(T3-$T$13)^2+(U3-$U$13)^2+(V3-$V$13)^2)</f>
        <v>1.1446657444843569</v>
      </c>
      <c r="E143" s="7">
        <f t="shared" ref="E143:E161" si="52">SQRT((M3-$M$16)^2+(N3-$N$16)^2+(O3-$O$16)^2+(P3-$P$16)^2+(Q3-$Q$16)^2+(R3-$R$16)^2+(S3-$S$16)^2+(T3-$T$16)^2+(U3-$U$16)^2+(V3-$V$16)^2)</f>
        <v>0.58188460888591376</v>
      </c>
      <c r="F143" s="7">
        <f t="shared" ref="F143:F161" si="53">SQRT((M3-$M$15)^2+(N3-$N$15)^2+(O3-$O$15)^2+(P3-$P$15)^2+(Q3-$Q$15)^2+(R3-$R$15)^2+(S3-$S$15)^2+(T3-$T$15)^2+(U3-$U$15)^2+(V3-$V$15)^2)</f>
        <v>0.57919077566127897</v>
      </c>
      <c r="G143">
        <v>5</v>
      </c>
      <c r="I143" s="5" t="s">
        <v>38</v>
      </c>
      <c r="J143" s="7">
        <v>3.6290322580645115E-2</v>
      </c>
      <c r="K143" s="7">
        <v>0</v>
      </c>
      <c r="L143" s="7">
        <v>4.0587476431477761E-2</v>
      </c>
      <c r="M143" s="7">
        <v>6.5552339153982592E-2</v>
      </c>
      <c r="N143" s="7">
        <v>0.13099041533546329</v>
      </c>
      <c r="O143" s="7">
        <v>0.13333333333333333</v>
      </c>
      <c r="P143" s="7">
        <v>0.62995594713656378</v>
      </c>
      <c r="Q143" s="7">
        <v>3.5714285714285678E-2</v>
      </c>
      <c r="R143" s="7">
        <v>0.6585365853658538</v>
      </c>
      <c r="S143" s="7">
        <v>0.83333333333333337</v>
      </c>
      <c r="T143" s="7">
        <f t="shared" ref="T143:T144" si="54">(J143-$J$145)^2+(K143-$K$145)^2+(L143-$L$145)^2+(M143-$M$145)^2+(N143-$N$145)^2+(O143-$O$145)+(P143-$P$145)^2+(Q143-$Q$145)^2+(R143-$R$145)^2+(S143-$S$145)^2</f>
        <v>-2.5847622115896252E-3</v>
      </c>
    </row>
    <row r="144" spans="1:20" x14ac:dyDescent="0.25">
      <c r="A144" s="5" t="s">
        <v>49</v>
      </c>
      <c r="B144" s="7">
        <f t="shared" si="49"/>
        <v>1.5128269863356505</v>
      </c>
      <c r="C144" s="7">
        <f t="shared" si="50"/>
        <v>1.6470476488261538</v>
      </c>
      <c r="D144" s="7">
        <f t="shared" si="51"/>
        <v>1.3229011405657427</v>
      </c>
      <c r="E144" s="7">
        <f t="shared" si="52"/>
        <v>1.0471591595706746</v>
      </c>
      <c r="F144" s="7">
        <f t="shared" si="53"/>
        <v>0.90929694541827477</v>
      </c>
      <c r="G144">
        <v>5</v>
      </c>
      <c r="I144" s="5" t="s">
        <v>48</v>
      </c>
      <c r="J144" s="7">
        <v>0.25806451612903203</v>
      </c>
      <c r="K144" s="7">
        <v>3.0418250950570179E-2</v>
      </c>
      <c r="L144" s="7">
        <v>0</v>
      </c>
      <c r="M144" s="7">
        <v>0</v>
      </c>
      <c r="N144" s="7">
        <v>0.40894568690095839</v>
      </c>
      <c r="O144" s="7">
        <v>0.45833333333333331</v>
      </c>
      <c r="P144" s="7">
        <v>0.45814977973568266</v>
      </c>
      <c r="Q144" s="7">
        <v>0.16964285714285701</v>
      </c>
      <c r="R144" s="7">
        <v>0.68292682926829273</v>
      </c>
      <c r="S144" s="7">
        <v>0.33333333333333331</v>
      </c>
      <c r="T144" s="7">
        <f t="shared" si="54"/>
        <v>0.25191583033992299</v>
      </c>
    </row>
    <row r="145" spans="1:20" x14ac:dyDescent="0.25">
      <c r="A145" s="5" t="s">
        <v>54</v>
      </c>
      <c r="B145" s="7">
        <f t="shared" si="49"/>
        <v>1.3288267259640025</v>
      </c>
      <c r="C145" s="7">
        <f t="shared" si="50"/>
        <v>1.2140768938446755</v>
      </c>
      <c r="D145" s="7">
        <f t="shared" si="51"/>
        <v>1.5159398655740126</v>
      </c>
      <c r="E145" s="7">
        <f t="shared" si="52"/>
        <v>0.67921639761749997</v>
      </c>
      <c r="F145" s="7">
        <f t="shared" si="53"/>
        <v>0.99115060675926159</v>
      </c>
      <c r="G145">
        <v>4</v>
      </c>
      <c r="J145" s="7">
        <f>AVERAGE(J142:J144)</f>
        <v>0.16196236559139773</v>
      </c>
      <c r="K145" s="7">
        <f t="shared" ref="K145:S145" si="55">AVERAGE(K142:K144)</f>
        <v>1.5209125475285032E-2</v>
      </c>
      <c r="L145" s="7">
        <f t="shared" si="55"/>
        <v>3.2946313386920792E-2</v>
      </c>
      <c r="M145" s="7">
        <f t="shared" si="55"/>
        <v>3.9997509882653236E-2</v>
      </c>
      <c r="N145" s="7">
        <f t="shared" si="55"/>
        <v>0.2545260915867944</v>
      </c>
      <c r="O145" s="7">
        <f t="shared" si="55"/>
        <v>0.28888888888888892</v>
      </c>
      <c r="P145" s="7">
        <f t="shared" si="55"/>
        <v>0.57268722466960342</v>
      </c>
      <c r="Q145" s="7">
        <f t="shared" si="55"/>
        <v>0.11309523809523807</v>
      </c>
      <c r="R145" s="7">
        <f t="shared" si="55"/>
        <v>0.63414634146341464</v>
      </c>
      <c r="S145" s="7">
        <f t="shared" si="55"/>
        <v>0.5</v>
      </c>
      <c r="T145" s="7">
        <f>SUM(T142:T144)</f>
        <v>0.27496478400122365</v>
      </c>
    </row>
    <row r="146" spans="1:20" x14ac:dyDescent="0.25">
      <c r="A146" s="5" t="s">
        <v>45</v>
      </c>
      <c r="B146" s="7">
        <f t="shared" si="49"/>
        <v>1.3416867003938697</v>
      </c>
      <c r="C146" s="7">
        <f t="shared" si="50"/>
        <v>1.363555310613771</v>
      </c>
      <c r="D146" s="7">
        <f t="shared" si="51"/>
        <v>1.012250247094004</v>
      </c>
      <c r="E146" s="7">
        <f t="shared" si="52"/>
        <v>0.51253111631288972</v>
      </c>
      <c r="F146" s="7">
        <f t="shared" si="53"/>
        <v>0.39487200249510584</v>
      </c>
      <c r="G146">
        <v>5</v>
      </c>
      <c r="I146" s="5" t="s">
        <v>95</v>
      </c>
    </row>
    <row r="147" spans="1:20" x14ac:dyDescent="0.25">
      <c r="A147" s="5" t="s">
        <v>57</v>
      </c>
      <c r="B147" s="7">
        <f t="shared" si="49"/>
        <v>1.9922399208490096</v>
      </c>
      <c r="C147" s="7">
        <f t="shared" si="50"/>
        <v>1.8702144889455379</v>
      </c>
      <c r="D147" s="7">
        <f t="shared" si="51"/>
        <v>0.93077445283643712</v>
      </c>
      <c r="E147" s="7">
        <f t="shared" si="52"/>
        <v>1.0045622022367295</v>
      </c>
      <c r="F147" s="7">
        <f t="shared" si="53"/>
        <v>0.77549135948397707</v>
      </c>
      <c r="G147">
        <v>5</v>
      </c>
      <c r="I147" s="5" t="s">
        <v>59</v>
      </c>
      <c r="J147" s="7">
        <v>4.0322580645160578E-3</v>
      </c>
      <c r="K147" s="7">
        <v>0.23320659062103907</v>
      </c>
      <c r="L147" s="7">
        <v>0.30961595713009826</v>
      </c>
      <c r="M147" s="7">
        <v>0.2916238677747689</v>
      </c>
      <c r="N147" s="7">
        <v>0</v>
      </c>
      <c r="O147" s="7">
        <v>0</v>
      </c>
      <c r="P147" s="7">
        <v>0.58590308370044042</v>
      </c>
      <c r="Q147" s="7">
        <v>0</v>
      </c>
      <c r="R147" s="7">
        <v>0.73170731707317049</v>
      </c>
      <c r="S147" s="7">
        <v>0</v>
      </c>
      <c r="T147" s="7">
        <f>(J147-$J$150)^2+(K147-$K$150)^2+(L147-$L$150)^2+(M147-$M$150)^2+(N147-$N$150)^2+(O147-$O$150)+(P147-$P$150)^2+(Q147-$Q$150)^2+(R147-$R$150)^2+(S147-$S$150)^2</f>
        <v>6.1508432736133017E-3</v>
      </c>
    </row>
    <row r="148" spans="1:20" x14ac:dyDescent="0.25">
      <c r="A148" s="5" t="s">
        <v>55</v>
      </c>
      <c r="B148" s="7">
        <f t="shared" si="49"/>
        <v>0.93682101334509904</v>
      </c>
      <c r="C148" s="7">
        <f t="shared" si="50"/>
        <v>1.3141905829054674</v>
      </c>
      <c r="D148" s="7">
        <f t="shared" si="51"/>
        <v>1.5399106664834759</v>
      </c>
      <c r="E148" s="7">
        <f t="shared" si="52"/>
        <v>0.92199968569895474</v>
      </c>
      <c r="F148" s="7">
        <f t="shared" si="53"/>
        <v>0.92876981939718761</v>
      </c>
      <c r="G148">
        <v>4</v>
      </c>
      <c r="I148" s="5" t="s">
        <v>47</v>
      </c>
      <c r="J148" s="7">
        <v>0</v>
      </c>
      <c r="K148" s="7">
        <v>0.38276299112801004</v>
      </c>
      <c r="L148" s="7">
        <v>0.41629453210280859</v>
      </c>
      <c r="M148" s="7">
        <v>0.43963021757400322</v>
      </c>
      <c r="N148" s="7">
        <v>2.5559105431309979E-2</v>
      </c>
      <c r="O148" s="7">
        <v>0</v>
      </c>
      <c r="P148" s="7">
        <v>0.75770925110132159</v>
      </c>
      <c r="Q148" s="7">
        <v>9.8214285714285643E-2</v>
      </c>
      <c r="R148" s="7">
        <v>0.7804878048780487</v>
      </c>
      <c r="S148" s="7">
        <v>0.5</v>
      </c>
      <c r="T148" s="7">
        <f t="shared" ref="T148:T149" si="56">(J148-$J$150)^2+(K148-$K$150)^2+(L148-$L$150)^2+(M148-$M$150)^2+(N148-$N$150)^2+(O148-$O$150)+(P148-$P$150)^2+(Q148-$Q$150)^2+(R148-$R$150)^2+(S148-$S$150)^2</f>
        <v>-3.8834287719365458E-2</v>
      </c>
    </row>
    <row r="149" spans="1:20" x14ac:dyDescent="0.25">
      <c r="A149" s="5" t="s">
        <v>44</v>
      </c>
      <c r="B149" s="7">
        <f t="shared" si="49"/>
        <v>0.56796554011705336</v>
      </c>
      <c r="C149" s="7">
        <f t="shared" si="50"/>
        <v>0.6984970404150842</v>
      </c>
      <c r="D149" s="7">
        <f t="shared" si="51"/>
        <v>2.0593759643537983</v>
      </c>
      <c r="E149" s="7">
        <f t="shared" si="52"/>
        <v>1.1800335727688767</v>
      </c>
      <c r="F149" s="7">
        <f t="shared" si="53"/>
        <v>1.1719669857733259</v>
      </c>
      <c r="G149">
        <v>1</v>
      </c>
      <c r="I149" s="5" t="s">
        <v>43</v>
      </c>
      <c r="J149" s="7">
        <v>0.22379032258064507</v>
      </c>
      <c r="K149" s="7">
        <v>0.36248415716096327</v>
      </c>
      <c r="L149" s="7">
        <v>0.34911183884092506</v>
      </c>
      <c r="M149" s="7">
        <v>0.34083481184050812</v>
      </c>
      <c r="N149" s="7">
        <v>0.30670926517571889</v>
      </c>
      <c r="O149" s="7">
        <v>0.40833333333333333</v>
      </c>
      <c r="P149" s="7">
        <v>0.85022026431718056</v>
      </c>
      <c r="Q149" s="7">
        <v>7.1428571428571355E-2</v>
      </c>
      <c r="R149" s="7">
        <v>0.41463414634146345</v>
      </c>
      <c r="S149" s="7">
        <v>0.33333333333333331</v>
      </c>
      <c r="T149" s="7">
        <f t="shared" si="56"/>
        <v>0.40343399486208281</v>
      </c>
    </row>
    <row r="150" spans="1:20" x14ac:dyDescent="0.25">
      <c r="A150" s="5" t="s">
        <v>34</v>
      </c>
      <c r="B150" s="7">
        <f t="shared" si="49"/>
        <v>1.3222912941706211</v>
      </c>
      <c r="C150" s="7">
        <f t="shared" si="50"/>
        <v>1.1842677919403184</v>
      </c>
      <c r="D150" s="7">
        <f t="shared" si="51"/>
        <v>1.1629294898350635</v>
      </c>
      <c r="E150" s="7">
        <f t="shared" si="52"/>
        <v>0.5086842352238542</v>
      </c>
      <c r="F150" s="7">
        <f t="shared" si="53"/>
        <v>0.24255386986291771</v>
      </c>
      <c r="G150">
        <v>5</v>
      </c>
      <c r="J150" s="7">
        <f>AVERAGE(J147:J149)</f>
        <v>7.594086021505371E-2</v>
      </c>
      <c r="K150" s="7">
        <f t="shared" ref="K150:S150" si="57">AVERAGE(K147:K149)</f>
        <v>0.32615124630333747</v>
      </c>
      <c r="L150" s="7">
        <f t="shared" si="57"/>
        <v>0.35834077602461067</v>
      </c>
      <c r="M150" s="7">
        <f t="shared" si="57"/>
        <v>0.35736296572976006</v>
      </c>
      <c r="N150" s="7">
        <f t="shared" si="57"/>
        <v>0.11075612353567628</v>
      </c>
      <c r="O150" s="7">
        <f t="shared" si="57"/>
        <v>0.1361111111111111</v>
      </c>
      <c r="P150" s="7">
        <f t="shared" si="57"/>
        <v>0.73127753303964749</v>
      </c>
      <c r="Q150" s="7">
        <f t="shared" si="57"/>
        <v>5.6547619047618992E-2</v>
      </c>
      <c r="R150" s="7">
        <f t="shared" si="57"/>
        <v>0.64227642276422747</v>
      </c>
      <c r="S150" s="7">
        <f t="shared" si="57"/>
        <v>0.27777777777777773</v>
      </c>
      <c r="T150" s="7">
        <f>SUM(T147:T149)</f>
        <v>0.37075055041633065</v>
      </c>
    </row>
    <row r="151" spans="1:20" x14ac:dyDescent="0.25">
      <c r="A151" s="5" t="s">
        <v>38</v>
      </c>
      <c r="B151" s="7">
        <f t="shared" si="49"/>
        <v>0</v>
      </c>
      <c r="C151" s="7">
        <f t="shared" si="50"/>
        <v>0.95752879236445398</v>
      </c>
      <c r="D151" s="7">
        <f t="shared" si="51"/>
        <v>2.2973297681315294</v>
      </c>
      <c r="E151" s="7">
        <f t="shared" si="52"/>
        <v>1.5319017756361928</v>
      </c>
      <c r="F151" s="7">
        <f t="shared" si="53"/>
        <v>1.3518449469886218</v>
      </c>
      <c r="G151">
        <v>1</v>
      </c>
      <c r="I151" s="5" t="s">
        <v>102</v>
      </c>
    </row>
    <row r="152" spans="1:20" x14ac:dyDescent="0.25">
      <c r="A152" s="5" t="s">
        <v>59</v>
      </c>
      <c r="B152" s="7">
        <f t="shared" si="49"/>
        <v>0.95752879236445398</v>
      </c>
      <c r="C152" s="7">
        <f t="shared" si="50"/>
        <v>0</v>
      </c>
      <c r="D152" s="7">
        <f t="shared" si="51"/>
        <v>2.2925417398198848</v>
      </c>
      <c r="E152" s="7">
        <f t="shared" si="52"/>
        <v>1.3723451381862961</v>
      </c>
      <c r="F152" s="7">
        <f t="shared" si="53"/>
        <v>1.2880353062745575</v>
      </c>
      <c r="G152">
        <v>2</v>
      </c>
      <c r="I152" s="5" t="s">
        <v>42</v>
      </c>
      <c r="J152" s="7">
        <v>0.55443548387096742</v>
      </c>
      <c r="K152" s="7">
        <v>0.78580481622306686</v>
      </c>
      <c r="L152" s="7">
        <v>0.58301081671132282</v>
      </c>
      <c r="M152" s="7">
        <v>0.58306097674852941</v>
      </c>
      <c r="N152" s="7">
        <v>0.67731629392971238</v>
      </c>
      <c r="O152" s="7">
        <v>0.64166666666666683</v>
      </c>
      <c r="P152" s="7">
        <v>0.49779735682819393</v>
      </c>
      <c r="Q152" s="7">
        <v>0.98214285714285721</v>
      </c>
      <c r="R152" s="7">
        <v>0.17073170731707307</v>
      </c>
      <c r="S152" s="7">
        <v>1</v>
      </c>
      <c r="T152" s="7">
        <f>(J152-$J$155)^2+(K152-$K$155)^2+(L152-$L$155)^2+(M152-$M$155)^2+(N152-$N$155)^2+(O152-$O$155)+(P152-$P$155)^2+(Q152-$Q$155)^2+(R152-$R$155)^2+(S152-$S$155)^2</f>
        <v>0.11401476039487332</v>
      </c>
    </row>
    <row r="153" spans="1:20" x14ac:dyDescent="0.25">
      <c r="A153" s="5" t="s">
        <v>39</v>
      </c>
      <c r="B153" s="7">
        <f t="shared" si="49"/>
        <v>2.2973297681315294</v>
      </c>
      <c r="C153" s="7">
        <f t="shared" si="50"/>
        <v>2.2925417398198848</v>
      </c>
      <c r="D153" s="7">
        <f t="shared" si="51"/>
        <v>0</v>
      </c>
      <c r="E153" s="7">
        <f t="shared" si="52"/>
        <v>1.0047462924278914</v>
      </c>
      <c r="F153" s="7">
        <f t="shared" si="53"/>
        <v>1.1194320359024823</v>
      </c>
      <c r="G153">
        <v>3</v>
      </c>
      <c r="I153" s="5" t="s">
        <v>39</v>
      </c>
      <c r="J153">
        <v>1</v>
      </c>
      <c r="K153">
        <v>0.82636248415716085</v>
      </c>
      <c r="L153">
        <v>0.73355165227746366</v>
      </c>
      <c r="M153">
        <v>0.698571295172285</v>
      </c>
      <c r="N153">
        <v>1</v>
      </c>
      <c r="O153">
        <v>1</v>
      </c>
      <c r="P153">
        <v>0.62995594713656378</v>
      </c>
      <c r="Q153">
        <v>1</v>
      </c>
      <c r="R153">
        <v>0.17073170731707307</v>
      </c>
      <c r="S153">
        <v>0.5</v>
      </c>
      <c r="T153" s="7">
        <f t="shared" ref="T153:T154" si="58">(J153-$J$155)^2+(K153-$K$155)^2+(L153-$L$155)^2+(M153-$M$155)^2+(N153-$N$155)^2+(O153-$O$155)+(P153-$P$155)^2+(Q153-$Q$155)^2+(R153-$R$155)^2+(S153-$S$155)^2</f>
        <v>0.32817111442258212</v>
      </c>
    </row>
    <row r="154" spans="1:20" x14ac:dyDescent="0.25">
      <c r="A154" s="5" t="s">
        <v>58</v>
      </c>
      <c r="B154" s="7">
        <f t="shared" si="49"/>
        <v>2.5239049043538735</v>
      </c>
      <c r="C154" s="7">
        <f t="shared" si="50"/>
        <v>2.3654356072488518</v>
      </c>
      <c r="D154" s="7">
        <f t="shared" si="51"/>
        <v>0.87092325197135456</v>
      </c>
      <c r="E154" s="7">
        <f t="shared" si="52"/>
        <v>1.2193666981425491</v>
      </c>
      <c r="F154" s="7">
        <f t="shared" si="53"/>
        <v>1.3212420123249022</v>
      </c>
      <c r="G154">
        <v>3</v>
      </c>
      <c r="I154" s="5" t="s">
        <v>58</v>
      </c>
      <c r="J154">
        <v>0.71370967741935465</v>
      </c>
      <c r="K154">
        <v>1</v>
      </c>
      <c r="L154">
        <v>1</v>
      </c>
      <c r="M154">
        <v>1</v>
      </c>
      <c r="N154">
        <v>0.86900958466453648</v>
      </c>
      <c r="O154">
        <v>0.88333333333333341</v>
      </c>
      <c r="P154">
        <v>0</v>
      </c>
      <c r="Q154">
        <v>1</v>
      </c>
      <c r="R154">
        <v>0</v>
      </c>
      <c r="S154">
        <v>0.33333333333333331</v>
      </c>
      <c r="T154" s="7">
        <f t="shared" si="58"/>
        <v>0.4012843656314784</v>
      </c>
    </row>
    <row r="155" spans="1:20" x14ac:dyDescent="0.25">
      <c r="A155" s="5" t="s">
        <v>33</v>
      </c>
      <c r="B155" s="7">
        <f t="shared" si="49"/>
        <v>1.3518449469886218</v>
      </c>
      <c r="C155" s="7">
        <f t="shared" si="50"/>
        <v>1.2880353062745575</v>
      </c>
      <c r="D155" s="7">
        <f t="shared" si="51"/>
        <v>1.1194320359024823</v>
      </c>
      <c r="E155" s="7">
        <f t="shared" si="52"/>
        <v>0.61831776267465577</v>
      </c>
      <c r="F155" s="7">
        <f t="shared" si="53"/>
        <v>0</v>
      </c>
      <c r="G155">
        <v>5</v>
      </c>
      <c r="J155" s="7">
        <f>AVERAGE(J152:J154)</f>
        <v>0.75604838709677402</v>
      </c>
      <c r="K155" s="7">
        <f t="shared" ref="K155:S155" si="59">AVERAGE(K152:K154)</f>
        <v>0.87072243346007594</v>
      </c>
      <c r="L155" s="7">
        <f t="shared" si="59"/>
        <v>0.77218748966292894</v>
      </c>
      <c r="M155" s="7">
        <f t="shared" si="59"/>
        <v>0.76054409064027151</v>
      </c>
      <c r="N155" s="7">
        <f t="shared" si="59"/>
        <v>0.84877529286474962</v>
      </c>
      <c r="O155" s="7">
        <f t="shared" si="59"/>
        <v>0.84166666666666679</v>
      </c>
      <c r="P155" s="7">
        <f t="shared" si="59"/>
        <v>0.37591776798825255</v>
      </c>
      <c r="Q155" s="7">
        <f t="shared" si="59"/>
        <v>0.99404761904761907</v>
      </c>
      <c r="R155" s="7">
        <f t="shared" si="59"/>
        <v>0.11382113821138205</v>
      </c>
      <c r="S155" s="7">
        <f t="shared" si="59"/>
        <v>0.61111111111111105</v>
      </c>
      <c r="T155" s="7">
        <f>SUM(T152:T154)</f>
        <v>0.84347024044893382</v>
      </c>
    </row>
    <row r="156" spans="1:20" x14ac:dyDescent="0.25">
      <c r="A156" s="5" t="s">
        <v>46</v>
      </c>
      <c r="B156" s="7">
        <f t="shared" si="49"/>
        <v>1.5319017756361928</v>
      </c>
      <c r="C156" s="7">
        <f t="shared" si="50"/>
        <v>1.3723451381862961</v>
      </c>
      <c r="D156" s="7">
        <f t="shared" si="51"/>
        <v>1.0047462924278914</v>
      </c>
      <c r="E156" s="7">
        <f t="shared" si="52"/>
        <v>0</v>
      </c>
      <c r="F156" s="7">
        <f t="shared" si="53"/>
        <v>0.61831776267465577</v>
      </c>
      <c r="G156">
        <v>4</v>
      </c>
      <c r="I156" s="5" t="s">
        <v>108</v>
      </c>
    </row>
    <row r="157" spans="1:20" x14ac:dyDescent="0.25">
      <c r="A157" s="5" t="s">
        <v>48</v>
      </c>
      <c r="B157" s="7">
        <f t="shared" si="49"/>
        <v>0.73279380027202046</v>
      </c>
      <c r="C157" s="7">
        <f t="shared" si="50"/>
        <v>0.90689486272864217</v>
      </c>
      <c r="D157" s="7">
        <f t="shared" si="51"/>
        <v>1.9651909090440485</v>
      </c>
      <c r="E157" s="7">
        <f t="shared" si="52"/>
        <v>1.1288318694017003</v>
      </c>
      <c r="F157" s="7">
        <f t="shared" si="53"/>
        <v>1.1234211469576865</v>
      </c>
      <c r="G157">
        <v>1</v>
      </c>
      <c r="I157" s="5" t="s">
        <v>54</v>
      </c>
      <c r="J157" s="7">
        <v>0.5342741935483869</v>
      </c>
      <c r="K157" s="7">
        <v>0.35107731305449941</v>
      </c>
      <c r="L157" s="7">
        <v>0.27131090602361824</v>
      </c>
      <c r="M157" s="7">
        <v>0.23681015967877497</v>
      </c>
      <c r="N157" s="7">
        <v>0.33865814696485608</v>
      </c>
      <c r="O157" s="7">
        <v>0.60833333333333339</v>
      </c>
      <c r="P157" s="7">
        <v>0.14096916299559484</v>
      </c>
      <c r="Q157" s="7">
        <v>0.3035714285714286</v>
      </c>
      <c r="R157" s="7">
        <v>0.12195121951219509</v>
      </c>
      <c r="S157" s="7">
        <v>0.16666666666666666</v>
      </c>
      <c r="T157" s="7">
        <f>(J157-$J$161)^2+(K157-$K$161)^2+(L157-$L$161)^2+(M157-$M$161)^2+(N157-$N$161)^2+(O157-$O$161)+(P157-$P$161)^2+(Q157-$Q$161)^2+(R157-$R$161)^2+(S157-$S$161)^2</f>
        <v>0.27291109498264243</v>
      </c>
    </row>
    <row r="158" spans="1:20" x14ac:dyDescent="0.25">
      <c r="A158" s="5" t="s">
        <v>47</v>
      </c>
      <c r="B158" s="7">
        <f t="shared" si="49"/>
        <v>0.77718624042511875</v>
      </c>
      <c r="C158" s="7">
        <f t="shared" si="50"/>
        <v>0.58980147754399481</v>
      </c>
      <c r="D158" s="7">
        <f t="shared" si="51"/>
        <v>2.1249374129299246</v>
      </c>
      <c r="E158" s="7">
        <f t="shared" si="52"/>
        <v>1.3538033696007636</v>
      </c>
      <c r="F158" s="7">
        <f t="shared" si="53"/>
        <v>1.0661536566516816</v>
      </c>
      <c r="G158">
        <v>2</v>
      </c>
      <c r="I158" s="5" t="s">
        <v>55</v>
      </c>
      <c r="J158" s="7">
        <v>0.56249999999999967</v>
      </c>
      <c r="K158" s="7">
        <v>0.10519645120405567</v>
      </c>
      <c r="L158" s="7">
        <v>0.13773940656941555</v>
      </c>
      <c r="M158" s="7">
        <v>9.8328508730973985E-2</v>
      </c>
      <c r="N158" s="7">
        <v>0.57827476038338654</v>
      </c>
      <c r="O158" s="7">
        <v>0.625</v>
      </c>
      <c r="P158" s="7">
        <v>0.57268722466960331</v>
      </c>
      <c r="Q158" s="7">
        <v>0.27678571428571419</v>
      </c>
      <c r="R158" s="7">
        <v>0.43902439024390233</v>
      </c>
      <c r="S158" s="7">
        <v>0.66666666666666663</v>
      </c>
      <c r="T158" s="7">
        <f t="shared" ref="T158:T160" si="60">(J158-$J$161)^2+(K158-$K$161)^2+(L158-$L$161)^2+(M158-$M$161)^2+(N158-$N$161)^2+(O158-$O$161)+(P158-$P$161)^2+(Q158-$Q$161)^2+(R158-$R$161)^2+(S158-$S$161)^2</f>
        <v>0.47412281416075786</v>
      </c>
    </row>
    <row r="159" spans="1:20" x14ac:dyDescent="0.25">
      <c r="A159" s="5" t="s">
        <v>60</v>
      </c>
      <c r="B159" s="7">
        <f t="shared" si="49"/>
        <v>1.7029327256026598</v>
      </c>
      <c r="C159" s="7">
        <f t="shared" si="50"/>
        <v>1.5106190560283588</v>
      </c>
      <c r="D159" s="7">
        <f t="shared" si="51"/>
        <v>0.91055434539622193</v>
      </c>
      <c r="E159" s="7">
        <f t="shared" si="52"/>
        <v>0.4235958329179127</v>
      </c>
      <c r="F159" s="7">
        <f t="shared" si="53"/>
        <v>0.64765713986319873</v>
      </c>
      <c r="G159">
        <v>4</v>
      </c>
      <c r="I159" s="5" t="s">
        <v>46</v>
      </c>
      <c r="J159" s="7">
        <v>0.63306451612903247</v>
      </c>
      <c r="K159" s="7">
        <v>0.5171102661596958</v>
      </c>
      <c r="L159" s="7">
        <v>0.44973702490820694</v>
      </c>
      <c r="M159" s="7">
        <v>0.42898496591651886</v>
      </c>
      <c r="N159" s="7">
        <v>0.60383386581469634</v>
      </c>
      <c r="O159" s="7">
        <v>0.52499999999999991</v>
      </c>
      <c r="P159" s="7">
        <v>0.47136563876651977</v>
      </c>
      <c r="Q159" s="7">
        <v>0.68749999999999989</v>
      </c>
      <c r="R159" s="7">
        <v>0.26829268292682928</v>
      </c>
      <c r="S159" s="7">
        <v>0.16666666666666666</v>
      </c>
      <c r="T159" s="7">
        <f t="shared" si="60"/>
        <v>1.2312276747578982E-2</v>
      </c>
    </row>
    <row r="160" spans="1:20" x14ac:dyDescent="0.25">
      <c r="A160" s="5" t="s">
        <v>51</v>
      </c>
      <c r="B160" s="7">
        <f t="shared" si="49"/>
        <v>0.83795273100751655</v>
      </c>
      <c r="C160" s="7">
        <f t="shared" si="50"/>
        <v>0.85491616001255177</v>
      </c>
      <c r="D160" s="7">
        <f t="shared" si="51"/>
        <v>1.6184761113768749</v>
      </c>
      <c r="E160" s="7">
        <f t="shared" si="52"/>
        <v>0.87180917304572692</v>
      </c>
      <c r="F160" s="7">
        <f t="shared" si="53"/>
        <v>0.65590538999136139</v>
      </c>
      <c r="G160">
        <v>5</v>
      </c>
      <c r="I160" s="5" t="s">
        <v>60</v>
      </c>
      <c r="J160" s="7">
        <v>0.52822580645161277</v>
      </c>
      <c r="K160" s="7">
        <v>0.67934093789607075</v>
      </c>
      <c r="L160" s="7">
        <v>0.55512553339287507</v>
      </c>
      <c r="M160" s="7">
        <v>0.5314221682696797</v>
      </c>
      <c r="N160" s="7">
        <v>0.51757188498402551</v>
      </c>
      <c r="O160" s="7">
        <v>0.6166666666666667</v>
      </c>
      <c r="P160" s="7">
        <v>0.70044052863436113</v>
      </c>
      <c r="Q160" s="7">
        <v>0.91071428571428559</v>
      </c>
      <c r="R160" s="7">
        <v>0.31707317073170727</v>
      </c>
      <c r="S160" s="7">
        <v>0.16666666666666666</v>
      </c>
      <c r="T160" s="7">
        <f t="shared" si="60"/>
        <v>0.38190924978336743</v>
      </c>
    </row>
    <row r="161" spans="1:20" x14ac:dyDescent="0.25">
      <c r="A161" s="5" t="s">
        <v>43</v>
      </c>
      <c r="B161" s="7">
        <f t="shared" si="49"/>
        <v>0.89627067883514477</v>
      </c>
      <c r="C161" s="7">
        <f t="shared" si="50"/>
        <v>0.78511575055435967</v>
      </c>
      <c r="D161" s="7">
        <f t="shared" si="51"/>
        <v>1.7094451905801615</v>
      </c>
      <c r="E161" s="7">
        <f t="shared" si="52"/>
        <v>0.93993247115669953</v>
      </c>
      <c r="F161" s="7">
        <f t="shared" si="53"/>
        <v>0.83086216962185999</v>
      </c>
      <c r="G161">
        <v>2</v>
      </c>
      <c r="J161" s="7">
        <f>AVERAGE(J157:J160)</f>
        <v>0.56451612903225801</v>
      </c>
      <c r="K161" s="7">
        <f t="shared" ref="K161:S161" si="61">AVERAGE(K157:K160)</f>
        <v>0.41318124207858042</v>
      </c>
      <c r="L161" s="7">
        <f t="shared" si="61"/>
        <v>0.35347821772352894</v>
      </c>
      <c r="M161" s="7">
        <f t="shared" si="61"/>
        <v>0.32388645064898691</v>
      </c>
      <c r="N161" s="7">
        <f t="shared" si="61"/>
        <v>0.50958466453674112</v>
      </c>
      <c r="O161" s="7">
        <f t="shared" si="61"/>
        <v>0.59375</v>
      </c>
      <c r="P161" s="7">
        <f t="shared" si="61"/>
        <v>0.47136563876651977</v>
      </c>
      <c r="Q161" s="7">
        <f t="shared" si="61"/>
        <v>0.5446428571428571</v>
      </c>
      <c r="R161" s="7">
        <f t="shared" si="61"/>
        <v>0.28658536585365846</v>
      </c>
      <c r="S161" s="7">
        <f t="shared" si="61"/>
        <v>0.29166666666666663</v>
      </c>
      <c r="T161" s="7">
        <f>SUM(T157:T160)</f>
        <v>1.1412554356743467</v>
      </c>
    </row>
    <row r="162" spans="1:20" x14ac:dyDescent="0.25">
      <c r="I162" s="5" t="s">
        <v>109</v>
      </c>
    </row>
    <row r="163" spans="1:20" x14ac:dyDescent="0.25">
      <c r="I163" s="5" t="s">
        <v>52</v>
      </c>
      <c r="J163" s="7">
        <v>0.47379032258064507</v>
      </c>
      <c r="K163" s="7">
        <v>0.47908745247148282</v>
      </c>
      <c r="L163" s="7">
        <v>0.34047831695941272</v>
      </c>
      <c r="M163" s="7">
        <v>0.36221869455598099</v>
      </c>
      <c r="N163" s="7">
        <v>0.47603833865814682</v>
      </c>
      <c r="O163" s="7">
        <v>0.49166666666666681</v>
      </c>
      <c r="P163" s="7">
        <v>0.52422907488986781</v>
      </c>
      <c r="Q163" s="7">
        <v>0.81250000000000011</v>
      </c>
      <c r="R163" s="7">
        <v>0.36585365853658525</v>
      </c>
      <c r="S163" s="7">
        <v>0.66666666666666663</v>
      </c>
      <c r="T163" s="7">
        <f>(J163-$J$170)^2+(K163-$K$170)^2+(L163-$L$170)^2+(M163-$M$170)^2+(N163-$N$170)^2+(O163-$O$170)+(P163-$P$170)^2+(Q163-$Q$170)^2+(R163-$R$170)^2+(S163-$S$170)^2</f>
        <v>0.13196268137179404</v>
      </c>
    </row>
    <row r="164" spans="1:20" x14ac:dyDescent="0.25">
      <c r="I164" s="5" t="s">
        <v>49</v>
      </c>
      <c r="J164" s="7">
        <v>0.63104838709677469</v>
      </c>
      <c r="K164" s="7">
        <v>0.38149556400506962</v>
      </c>
      <c r="L164" s="7">
        <v>0.25146372928450944</v>
      </c>
      <c r="M164" s="7">
        <v>0.20123260808665613</v>
      </c>
      <c r="N164" s="7">
        <v>0.78274760383386577</v>
      </c>
      <c r="O164" s="7">
        <v>0.75833333333333341</v>
      </c>
      <c r="P164" s="7">
        <v>1</v>
      </c>
      <c r="Q164" s="7">
        <v>0.78571428571428559</v>
      </c>
      <c r="R164" s="7">
        <v>0.97560975609756106</v>
      </c>
      <c r="S164" s="7">
        <v>0.5</v>
      </c>
      <c r="T164" s="7">
        <f t="shared" ref="T164:T169" si="62">(J164-$J$170)^2+(K164-$K$170)^2+(L164-$L$170)^2+(M164-$M$170)^2+(N164-$N$170)^2+(O164-$O$170)+(P164-$P$170)^2+(Q164-$Q$170)^2+(R164-$R$170)^2+(S164-$S$170)^2</f>
        <v>0.61360649406328271</v>
      </c>
    </row>
    <row r="165" spans="1:20" x14ac:dyDescent="0.25">
      <c r="I165" s="5" t="s">
        <v>45</v>
      </c>
      <c r="J165" s="7">
        <v>0.52419354838709664</v>
      </c>
      <c r="K165" s="7">
        <v>0.56653992395437258</v>
      </c>
      <c r="L165" s="7">
        <v>0.47851543117991485</v>
      </c>
      <c r="M165" s="7">
        <v>0.46671024372023545</v>
      </c>
      <c r="N165" s="7">
        <v>0.63258785942492013</v>
      </c>
      <c r="O165" s="7">
        <v>0.66666666666666674</v>
      </c>
      <c r="P165" s="7">
        <v>0.66519823788546262</v>
      </c>
      <c r="Q165" s="7">
        <v>0.42857142857142855</v>
      </c>
      <c r="R165" s="7">
        <v>0.36585365853658525</v>
      </c>
      <c r="S165" s="7">
        <v>0.5</v>
      </c>
      <c r="T165" s="7">
        <f t="shared" si="62"/>
        <v>0.17287646231516526</v>
      </c>
    </row>
    <row r="166" spans="1:20" x14ac:dyDescent="0.25">
      <c r="I166" s="5" t="s">
        <v>57</v>
      </c>
      <c r="J166" s="7">
        <v>0.71169354838709686</v>
      </c>
      <c r="K166" s="7">
        <v>0.79340937896070973</v>
      </c>
      <c r="L166" s="7">
        <v>0.69008633521881535</v>
      </c>
      <c r="M166" s="7">
        <v>0.67335885703613785</v>
      </c>
      <c r="N166" s="7">
        <v>0.83067092651757168</v>
      </c>
      <c r="O166" s="7">
        <v>0.89166666666666672</v>
      </c>
      <c r="P166" s="7">
        <v>0.65638766519823766</v>
      </c>
      <c r="Q166" s="7">
        <v>0.84821428571428559</v>
      </c>
      <c r="R166" s="7">
        <v>1</v>
      </c>
      <c r="S166" s="7">
        <v>0.33333333333333331</v>
      </c>
      <c r="T166" s="7">
        <f t="shared" si="62"/>
        <v>0.78417162529903695</v>
      </c>
    </row>
    <row r="167" spans="1:20" x14ac:dyDescent="0.25">
      <c r="I167" s="5" t="s">
        <v>34</v>
      </c>
      <c r="J167" s="7">
        <v>0.33467741935483875</v>
      </c>
      <c r="K167" s="7">
        <v>0.56273764258555126</v>
      </c>
      <c r="L167" s="7">
        <v>0.53458370546789713</v>
      </c>
      <c r="M167" s="7">
        <v>0.50210103651134563</v>
      </c>
      <c r="N167" s="7">
        <v>0.59424920127795522</v>
      </c>
      <c r="O167" s="7">
        <v>0.51666666666666661</v>
      </c>
      <c r="P167" s="7">
        <v>0.6387665198237884</v>
      </c>
      <c r="Q167" s="7">
        <v>0.57142857142857129</v>
      </c>
      <c r="R167" s="7">
        <v>0.56097560975609739</v>
      </c>
      <c r="S167" s="7">
        <v>0.33333333333333331</v>
      </c>
      <c r="T167" s="7">
        <f t="shared" si="62"/>
        <v>-1.8033728849129616E-2</v>
      </c>
    </row>
    <row r="168" spans="1:20" x14ac:dyDescent="0.25">
      <c r="I168" s="5" t="s">
        <v>33</v>
      </c>
      <c r="J168" s="7">
        <v>0.40322580645161266</v>
      </c>
      <c r="K168" s="7">
        <v>0.62357414448669191</v>
      </c>
      <c r="L168" s="7">
        <v>0.6002778604743475</v>
      </c>
      <c r="M168" s="7">
        <v>0.56167709403305643</v>
      </c>
      <c r="N168" s="7">
        <v>0.61341853035143756</v>
      </c>
      <c r="O168" s="7">
        <v>0.52499999999999991</v>
      </c>
      <c r="P168" s="7">
        <v>0.55506607929515406</v>
      </c>
      <c r="Q168" s="7">
        <v>0.52678571428571441</v>
      </c>
      <c r="R168" s="7">
        <v>0.63414634146341453</v>
      </c>
      <c r="S168" s="7">
        <v>0.5</v>
      </c>
      <c r="T168" s="7">
        <f t="shared" si="62"/>
        <v>-5.4496404601251484E-3</v>
      </c>
    </row>
    <row r="169" spans="1:20" x14ac:dyDescent="0.25">
      <c r="I169" s="5" t="s">
        <v>51</v>
      </c>
      <c r="J169" s="7">
        <v>0.2963709677419355</v>
      </c>
      <c r="K169" s="7">
        <v>0.37896070975918866</v>
      </c>
      <c r="L169" s="7">
        <v>0.39664582713109081</v>
      </c>
      <c r="M169" s="7">
        <v>0.37333084321598664</v>
      </c>
      <c r="N169" s="7">
        <v>0.45047923322683708</v>
      </c>
      <c r="O169" s="7">
        <v>0.29166666666666669</v>
      </c>
      <c r="P169" s="7">
        <v>0.68722466960352402</v>
      </c>
      <c r="Q169" s="7">
        <v>0.11607142857142841</v>
      </c>
      <c r="R169" s="7">
        <v>0.51219512195121963</v>
      </c>
      <c r="S169" s="7">
        <v>0.5</v>
      </c>
      <c r="T169" s="7">
        <f t="shared" si="62"/>
        <v>3.640148643296922E-2</v>
      </c>
    </row>
    <row r="170" spans="1:20" x14ac:dyDescent="0.25">
      <c r="J170" s="7">
        <f>AVERAGE(J163:J169)</f>
        <v>0.48214285714285715</v>
      </c>
      <c r="K170" s="7">
        <f t="shared" ref="K170:S170" si="63">AVERAGE(K163:K169)</f>
        <v>0.54082925946043803</v>
      </c>
      <c r="L170" s="7">
        <f t="shared" si="63"/>
        <v>0.47029302938799822</v>
      </c>
      <c r="M170" s="7">
        <f t="shared" si="63"/>
        <v>0.44866133959419985</v>
      </c>
      <c r="N170" s="7">
        <f t="shared" si="63"/>
        <v>0.62574167047010487</v>
      </c>
      <c r="O170" s="7">
        <f t="shared" si="63"/>
        <v>0.59166666666666667</v>
      </c>
      <c r="P170" s="7">
        <f t="shared" si="63"/>
        <v>0.67526746381371916</v>
      </c>
      <c r="Q170" s="7">
        <f t="shared" si="63"/>
        <v>0.5841836734693876</v>
      </c>
      <c r="R170" s="7">
        <f t="shared" si="63"/>
        <v>0.63066202090592327</v>
      </c>
      <c r="S170" s="7">
        <f t="shared" si="63"/>
        <v>0.47619047619047616</v>
      </c>
      <c r="T170" s="7">
        <f>SUM(T163:T169)</f>
        <v>1.7155353801729931</v>
      </c>
    </row>
    <row r="171" spans="1:20" x14ac:dyDescent="0.25">
      <c r="I171" s="5" t="s">
        <v>97</v>
      </c>
      <c r="J171" s="7">
        <f>T170+T161+T155+T150+T145</f>
        <v>4.3459763907138278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379F7-A726-4FBB-AAE9-6556F1F09C13}">
  <dimension ref="A1:V109"/>
  <sheetViews>
    <sheetView zoomScaleNormal="100" workbookViewId="0">
      <selection activeCell="W89" sqref="W89"/>
    </sheetView>
  </sheetViews>
  <sheetFormatPr defaultRowHeight="15" x14ac:dyDescent="0.25"/>
  <cols>
    <col min="1" max="1" width="15.42578125" bestFit="1" customWidth="1"/>
  </cols>
  <sheetData>
    <row r="1" spans="1:22" x14ac:dyDescent="0.25">
      <c r="A1" s="4" t="s">
        <v>76</v>
      </c>
      <c r="B1" s="4" t="s">
        <v>77</v>
      </c>
      <c r="C1" t="s">
        <v>78</v>
      </c>
      <c r="D1" t="s">
        <v>79</v>
      </c>
      <c r="E1" t="s">
        <v>80</v>
      </c>
      <c r="F1" t="s">
        <v>81</v>
      </c>
      <c r="G1" t="s">
        <v>82</v>
      </c>
      <c r="H1" t="s">
        <v>83</v>
      </c>
      <c r="I1" t="s">
        <v>84</v>
      </c>
      <c r="J1" t="s">
        <v>85</v>
      </c>
      <c r="K1" t="s">
        <v>86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87</v>
      </c>
      <c r="S1" t="s">
        <v>88</v>
      </c>
      <c r="T1" t="s">
        <v>89</v>
      </c>
      <c r="U1" t="s">
        <v>90</v>
      </c>
      <c r="V1" t="s">
        <v>91</v>
      </c>
    </row>
    <row r="2" spans="1:22" x14ac:dyDescent="0.25">
      <c r="A2" s="5" t="s">
        <v>42</v>
      </c>
      <c r="B2" s="7">
        <v>1.5789473684210522</v>
      </c>
      <c r="C2" s="7">
        <v>56.89473684210526</v>
      </c>
      <c r="D2" s="7">
        <v>532.65789473684208</v>
      </c>
      <c r="E2" s="7">
        <v>449.10526315789474</v>
      </c>
      <c r="F2" s="7">
        <v>14.394736842105264</v>
      </c>
      <c r="G2" s="7">
        <v>4.9473684210526319</v>
      </c>
      <c r="H2" s="7">
        <v>10.526315789473685</v>
      </c>
      <c r="I2" s="7">
        <v>6.6052631578947372</v>
      </c>
      <c r="J2" s="7">
        <v>1.6842105263157894</v>
      </c>
      <c r="K2" s="7">
        <v>0.15789473684210525</v>
      </c>
      <c r="M2" s="7">
        <f t="shared" ref="M2:M21" si="0">(B2-(MIN($B$2:$B$21)))/((MAX($B$2:$B$21))-(MIN($B$2:$B$21)))</f>
        <v>0.55443548387096742</v>
      </c>
      <c r="N2" s="7">
        <f>(C2-(MIN($C$2:$C$21)))/((MAX($C$2:$C$21))-(MIN($C$2:$C$21)))</f>
        <v>0.78580481622306686</v>
      </c>
      <c r="O2" s="7">
        <f>(D2-(MIN($D$2:$D$21)))/((MAX($D$2:$D$21))-(MIN($D$2:$D$21)))</f>
        <v>0.58301081671132282</v>
      </c>
      <c r="P2" s="7">
        <f>(E2-(MIN($E$2:$E$21)))/((MAX($E$2:$E$21))-(MIN($E$2:$E$21)))</f>
        <v>0.58306097674852941</v>
      </c>
      <c r="Q2" s="7">
        <f>(F2-(MIN($F$2:$F$21)))/((MAX($F$2:$F$21))-(MIN($F$2:$F$21)))</f>
        <v>0.67731629392971238</v>
      </c>
      <c r="R2" s="7">
        <f>(G2-(MIN($G$2:$G$21)))/((MAX($G$2:$G$21))-(MIN($G$2:$G$21)))</f>
        <v>0.64166666666666683</v>
      </c>
      <c r="S2" s="7">
        <f>(H2-(MIN($H$2:$H$21)))/((MAX($H$2:$H$21))-(MIN($H$2:$H$21)))</f>
        <v>0.49779735682819393</v>
      </c>
      <c r="T2" s="7">
        <f>(I2-(MIN($I$2:$I$21)))/((MAX($I$2:$I$21))-(MIN($I$2:$I$21)))</f>
        <v>0.98214285714285721</v>
      </c>
      <c r="U2" s="7">
        <f>(J2-(MIN($J$2:$J$21)))/((MAX($J$2:$J$21))-(MIN($J$2:$J$21)))</f>
        <v>0.17073170731707307</v>
      </c>
      <c r="V2" s="7">
        <f>(K2-(MIN($K$2:$K$21)))/((MAX($K$2:$K$21))-(MIN($K$2:$K$21)))</f>
        <v>1</v>
      </c>
    </row>
    <row r="3" spans="1:22" x14ac:dyDescent="0.25">
      <c r="A3" s="5" t="s">
        <v>52</v>
      </c>
      <c r="B3" s="7">
        <v>1.4736842105263157</v>
      </c>
      <c r="C3" s="7">
        <v>50.526315789473685</v>
      </c>
      <c r="D3" s="7">
        <v>468.34210526315792</v>
      </c>
      <c r="E3" s="7">
        <v>386.86842105263156</v>
      </c>
      <c r="F3" s="7">
        <v>12.736842105263158</v>
      </c>
      <c r="G3" s="7">
        <v>4.4736842105263159</v>
      </c>
      <c r="H3" s="7">
        <v>10.684210526315789</v>
      </c>
      <c r="I3" s="7">
        <v>6.1052631578947372</v>
      </c>
      <c r="J3" s="7">
        <v>1.8947368421052631</v>
      </c>
      <c r="K3" s="7">
        <v>0.10526315789473684</v>
      </c>
      <c r="M3" s="7">
        <f t="shared" si="0"/>
        <v>0.47379032258064507</v>
      </c>
      <c r="N3" s="7">
        <f t="shared" ref="N3:N21" si="1">(C3-(MIN($C$2:$C$21)))/((MAX($C$2:$C$21))-(MIN($C$2:$C$21)))</f>
        <v>0.47908745247148282</v>
      </c>
      <c r="O3" s="7">
        <f t="shared" ref="O3:O21" si="2">(D3-(MIN($D$2:$D$21)))/((MAX($D$2:$D$21))-(MIN($D$2:$D$21)))</f>
        <v>0.34047831695941272</v>
      </c>
      <c r="P3" s="7">
        <f t="shared" ref="P3:P21" si="3">(E3-(MIN($E$2:$E$21)))/((MAX($E$2:$E$21))-(MIN($E$2:$E$21)))</f>
        <v>0.36221869455598099</v>
      </c>
      <c r="Q3" s="7">
        <f t="shared" ref="Q3:Q21" si="4">(F3-(MIN($F$2:$F$21)))/((MAX($F$2:$F$21))-(MIN($F$2:$F$21)))</f>
        <v>0.47603833865814682</v>
      </c>
      <c r="R3" s="7">
        <f t="shared" ref="R3:R21" si="5">(G3-(MIN($G$2:$G$21)))/((MAX($G$2:$G$21))-(MIN($G$2:$G$21)))</f>
        <v>0.49166666666666681</v>
      </c>
      <c r="S3" s="7">
        <f t="shared" ref="S3:S21" si="6">(H3-(MIN($H$2:$H$21)))/((MAX($H$2:$H$21))-(MIN($H$2:$H$21)))</f>
        <v>0.52422907488986781</v>
      </c>
      <c r="T3" s="7">
        <f t="shared" ref="T3:T21" si="7">(I3-(MIN($I$2:$I$21)))/((MAX($I$2:$I$21))-(MIN($I$2:$I$21)))</f>
        <v>0.81250000000000011</v>
      </c>
      <c r="U3" s="7">
        <f t="shared" ref="U3:U21" si="8">(J3-(MIN($J$2:$J$21)))/((MAX($J$2:$J$21))-(MIN($J$2:$J$21)))</f>
        <v>0.36585365853658525</v>
      </c>
      <c r="V3" s="7">
        <f t="shared" ref="V3:V21" si="9">(K3-(MIN($K$2:$K$21)))/((MAX($K$2:$K$21))-(MIN($K$2:$K$21)))</f>
        <v>0.66666666666666663</v>
      </c>
    </row>
    <row r="4" spans="1:22" x14ac:dyDescent="0.25">
      <c r="A4" s="5" t="s">
        <v>49</v>
      </c>
      <c r="B4" s="7">
        <v>1.6789473684210532</v>
      </c>
      <c r="C4" s="7">
        <v>48.5</v>
      </c>
      <c r="D4" s="7">
        <v>444.73684210526318</v>
      </c>
      <c r="E4" s="7">
        <v>341.5</v>
      </c>
      <c r="F4" s="7">
        <v>15.263157894736842</v>
      </c>
      <c r="G4" s="7">
        <v>5.3157894736842106</v>
      </c>
      <c r="H4" s="7">
        <v>13.526315789473685</v>
      </c>
      <c r="I4" s="7">
        <v>6.0263157894736841</v>
      </c>
      <c r="J4" s="7">
        <v>2.5526315789473686</v>
      </c>
      <c r="K4" s="7">
        <v>7.8947368421052627E-2</v>
      </c>
      <c r="M4" s="7">
        <f t="shared" si="0"/>
        <v>0.63104838709677469</v>
      </c>
      <c r="N4" s="7">
        <f t="shared" si="1"/>
        <v>0.38149556400506962</v>
      </c>
      <c r="O4" s="7">
        <f t="shared" si="2"/>
        <v>0.25146372928450944</v>
      </c>
      <c r="P4" s="7">
        <f t="shared" si="3"/>
        <v>0.20123260808665613</v>
      </c>
      <c r="Q4" s="7">
        <f t="shared" si="4"/>
        <v>0.78274760383386577</v>
      </c>
      <c r="R4" s="7">
        <f t="shared" si="5"/>
        <v>0.75833333333333341</v>
      </c>
      <c r="S4" s="7">
        <f t="shared" si="6"/>
        <v>1</v>
      </c>
      <c r="T4" s="7">
        <f t="shared" si="7"/>
        <v>0.78571428571428559</v>
      </c>
      <c r="U4" s="7">
        <f t="shared" si="8"/>
        <v>0.97560975609756106</v>
      </c>
      <c r="V4" s="7">
        <f t="shared" si="9"/>
        <v>0.5</v>
      </c>
    </row>
    <row r="5" spans="1:22" x14ac:dyDescent="0.25">
      <c r="A5" s="5" t="s">
        <v>54</v>
      </c>
      <c r="B5" s="7">
        <v>1.5526315789473681</v>
      </c>
      <c r="C5" s="7">
        <v>47.868421052631582</v>
      </c>
      <c r="D5" s="7">
        <v>450</v>
      </c>
      <c r="E5" s="7">
        <v>351.5263157894737</v>
      </c>
      <c r="F5" s="7">
        <v>11.605263157894736</v>
      </c>
      <c r="G5" s="7">
        <v>4.8421052631578947</v>
      </c>
      <c r="H5" s="7">
        <v>8.3947368421052637</v>
      </c>
      <c r="I5" s="7">
        <v>4.6052631578947372</v>
      </c>
      <c r="J5" s="7">
        <v>1.631578947368421</v>
      </c>
      <c r="K5" s="7">
        <v>2.6315789473684209E-2</v>
      </c>
      <c r="M5" s="7">
        <f t="shared" si="0"/>
        <v>0.5342741935483869</v>
      </c>
      <c r="N5" s="7">
        <f t="shared" si="1"/>
        <v>0.35107731305449941</v>
      </c>
      <c r="O5" s="7">
        <f t="shared" si="2"/>
        <v>0.27131090602361824</v>
      </c>
      <c r="P5" s="7">
        <f t="shared" si="3"/>
        <v>0.23681015967877497</v>
      </c>
      <c r="Q5" s="7">
        <f t="shared" si="4"/>
        <v>0.33865814696485608</v>
      </c>
      <c r="R5" s="7">
        <f t="shared" si="5"/>
        <v>0.60833333333333339</v>
      </c>
      <c r="S5" s="7">
        <f t="shared" si="6"/>
        <v>0.14096916299559484</v>
      </c>
      <c r="T5" s="7">
        <f t="shared" si="7"/>
        <v>0.3035714285714286</v>
      </c>
      <c r="U5" s="7">
        <f t="shared" si="8"/>
        <v>0.12195121951219509</v>
      </c>
      <c r="V5" s="7">
        <f t="shared" si="9"/>
        <v>0.16666666666666666</v>
      </c>
    </row>
    <row r="6" spans="1:22" x14ac:dyDescent="0.25">
      <c r="A6" s="5" t="s">
        <v>45</v>
      </c>
      <c r="B6" s="7">
        <v>1.5394736842105261</v>
      </c>
      <c r="C6" s="7">
        <v>52.342105263157897</v>
      </c>
      <c r="D6" s="7">
        <v>504.94736842105266</v>
      </c>
      <c r="E6" s="7">
        <v>416.31578947368422</v>
      </c>
      <c r="F6" s="7">
        <v>14.026315789473685</v>
      </c>
      <c r="G6" s="7">
        <v>5.0263157894736841</v>
      </c>
      <c r="H6" s="7">
        <v>11.526315789473685</v>
      </c>
      <c r="I6" s="7">
        <v>4.9736842105263159</v>
      </c>
      <c r="J6" s="7">
        <v>1.8947368421052631</v>
      </c>
      <c r="K6" s="7">
        <v>7.8947368421052627E-2</v>
      </c>
      <c r="M6" s="7">
        <f t="shared" si="0"/>
        <v>0.52419354838709664</v>
      </c>
      <c r="N6" s="7">
        <f t="shared" si="1"/>
        <v>0.56653992395437258</v>
      </c>
      <c r="O6" s="7">
        <f t="shared" si="2"/>
        <v>0.47851543117991485</v>
      </c>
      <c r="P6" s="7">
        <f t="shared" si="3"/>
        <v>0.46671024372023545</v>
      </c>
      <c r="Q6" s="7">
        <f t="shared" si="4"/>
        <v>0.63258785942492013</v>
      </c>
      <c r="R6" s="7">
        <f t="shared" si="5"/>
        <v>0.66666666666666674</v>
      </c>
      <c r="S6" s="7">
        <f t="shared" si="6"/>
        <v>0.66519823788546262</v>
      </c>
      <c r="T6" s="7">
        <f t="shared" si="7"/>
        <v>0.42857142857142855</v>
      </c>
      <c r="U6" s="7">
        <f t="shared" si="8"/>
        <v>0.36585365853658525</v>
      </c>
      <c r="V6" s="7">
        <f t="shared" si="9"/>
        <v>0.5</v>
      </c>
    </row>
    <row r="7" spans="1:22" x14ac:dyDescent="0.25">
      <c r="A7" s="5" t="s">
        <v>57</v>
      </c>
      <c r="B7" s="7">
        <v>1.7842105263157895</v>
      </c>
      <c r="C7" s="7">
        <v>57.05263157894737</v>
      </c>
      <c r="D7" s="7">
        <v>561.0526315789474</v>
      </c>
      <c r="E7" s="7">
        <v>474.55263157894734</v>
      </c>
      <c r="F7" s="7">
        <v>15.657894736842104</v>
      </c>
      <c r="G7" s="7">
        <v>5.7368421052631575</v>
      </c>
      <c r="H7" s="7">
        <v>11.473684210526315</v>
      </c>
      <c r="I7" s="7">
        <v>6.2105263157894735</v>
      </c>
      <c r="J7" s="7">
        <v>2.5789473684210527</v>
      </c>
      <c r="K7" s="7">
        <v>5.2631578947368418E-2</v>
      </c>
      <c r="M7" s="7">
        <f t="shared" si="0"/>
        <v>0.71169354838709686</v>
      </c>
      <c r="N7" s="7">
        <f t="shared" si="1"/>
        <v>0.79340937896070973</v>
      </c>
      <c r="O7" s="7">
        <f t="shared" si="2"/>
        <v>0.69008633521881535</v>
      </c>
      <c r="P7" s="7">
        <f t="shared" si="3"/>
        <v>0.67335885703613785</v>
      </c>
      <c r="Q7" s="7">
        <f t="shared" si="4"/>
        <v>0.83067092651757168</v>
      </c>
      <c r="R7" s="7">
        <f t="shared" si="5"/>
        <v>0.89166666666666672</v>
      </c>
      <c r="S7" s="7">
        <f t="shared" si="6"/>
        <v>0.65638766519823766</v>
      </c>
      <c r="T7" s="7">
        <f t="shared" si="7"/>
        <v>0.84821428571428559</v>
      </c>
      <c r="U7" s="7">
        <f t="shared" si="8"/>
        <v>1</v>
      </c>
      <c r="V7" s="7">
        <f t="shared" si="9"/>
        <v>0.33333333333333331</v>
      </c>
    </row>
    <row r="8" spans="1:22" x14ac:dyDescent="0.25">
      <c r="A8" s="5" t="s">
        <v>55</v>
      </c>
      <c r="B8" s="7">
        <v>1.5894736842105259</v>
      </c>
      <c r="C8" s="7">
        <v>42.763157894736842</v>
      </c>
      <c r="D8" s="7">
        <v>414.57894736842104</v>
      </c>
      <c r="E8" s="7">
        <v>312.5</v>
      </c>
      <c r="F8" s="7">
        <v>13.578947368421053</v>
      </c>
      <c r="G8" s="7">
        <v>4.8947368421052628</v>
      </c>
      <c r="H8" s="7">
        <v>10.973684210526315</v>
      </c>
      <c r="I8" s="7">
        <v>4.5263157894736841</v>
      </c>
      <c r="J8" s="7">
        <v>1.9736842105263157</v>
      </c>
      <c r="K8" s="7">
        <v>0.10526315789473684</v>
      </c>
      <c r="M8" s="7">
        <f t="shared" si="0"/>
        <v>0.56249999999999967</v>
      </c>
      <c r="N8" s="7">
        <f t="shared" si="1"/>
        <v>0.10519645120405567</v>
      </c>
      <c r="O8" s="7">
        <f t="shared" si="2"/>
        <v>0.13773940656941555</v>
      </c>
      <c r="P8" s="7">
        <f t="shared" si="3"/>
        <v>9.8328508730973985E-2</v>
      </c>
      <c r="Q8" s="7">
        <f t="shared" si="4"/>
        <v>0.57827476038338654</v>
      </c>
      <c r="R8" s="7">
        <f t="shared" si="5"/>
        <v>0.625</v>
      </c>
      <c r="S8" s="7">
        <f t="shared" si="6"/>
        <v>0.57268722466960331</v>
      </c>
      <c r="T8" s="7">
        <f t="shared" si="7"/>
        <v>0.27678571428571419</v>
      </c>
      <c r="U8" s="7">
        <f t="shared" si="8"/>
        <v>0.43902439024390233</v>
      </c>
      <c r="V8" s="7">
        <f t="shared" si="9"/>
        <v>0.66666666666666663</v>
      </c>
    </row>
    <row r="9" spans="1:22" x14ac:dyDescent="0.25">
      <c r="A9" s="5" t="s">
        <v>44</v>
      </c>
      <c r="B9" s="7">
        <v>1.1052631578947369</v>
      </c>
      <c r="C9" s="7">
        <v>40.89473684210526</v>
      </c>
      <c r="D9" s="7">
        <v>393.5</v>
      </c>
      <c r="E9" s="7">
        <v>300.13157894736844</v>
      </c>
      <c r="F9" s="7">
        <v>10.657894736842104</v>
      </c>
      <c r="G9" s="7">
        <v>3.7894736842105261</v>
      </c>
      <c r="H9" s="7">
        <v>11.315789473684211</v>
      </c>
      <c r="I9" s="7">
        <v>4.1052631578947372</v>
      </c>
      <c r="J9" s="7">
        <v>2.1052631578947367</v>
      </c>
      <c r="K9" s="7">
        <v>5.2631578947368418E-2</v>
      </c>
      <c r="M9" s="7">
        <f t="shared" si="0"/>
        <v>0.1915322580645161</v>
      </c>
      <c r="N9" s="7">
        <f t="shared" si="1"/>
        <v>1.5209125475284919E-2</v>
      </c>
      <c r="O9" s="7">
        <f t="shared" si="2"/>
        <v>5.8251463729284615E-2</v>
      </c>
      <c r="P9" s="7">
        <f t="shared" si="3"/>
        <v>5.4440190493977123E-2</v>
      </c>
      <c r="Q9" s="7">
        <f t="shared" si="4"/>
        <v>0.22364217252396151</v>
      </c>
      <c r="R9" s="7">
        <f t="shared" si="5"/>
        <v>0.27499999999999997</v>
      </c>
      <c r="S9" s="7">
        <f t="shared" si="6"/>
        <v>0.62995594713656378</v>
      </c>
      <c r="T9" s="7">
        <f t="shared" si="7"/>
        <v>0.13392857142857148</v>
      </c>
      <c r="U9" s="7">
        <f t="shared" si="8"/>
        <v>0.56097560975609739</v>
      </c>
      <c r="V9" s="7">
        <f t="shared" si="9"/>
        <v>0.33333333333333331</v>
      </c>
    </row>
    <row r="10" spans="1:22" x14ac:dyDescent="0.25">
      <c r="A10" s="5" t="s">
        <v>34</v>
      </c>
      <c r="B10" s="7">
        <v>1.2921052631578949</v>
      </c>
      <c r="C10" s="7">
        <v>52.263157894736842</v>
      </c>
      <c r="D10" s="7">
        <v>519.81578947368416</v>
      </c>
      <c r="E10" s="7">
        <v>426.28947368421052</v>
      </c>
      <c r="F10" s="7">
        <v>13.710526315789474</v>
      </c>
      <c r="G10" s="7">
        <v>4.5526315789473681</v>
      </c>
      <c r="H10" s="7">
        <v>11.368421052631579</v>
      </c>
      <c r="I10" s="7">
        <v>5.3947368421052628</v>
      </c>
      <c r="J10" s="7">
        <v>2.1052631578947367</v>
      </c>
      <c r="K10" s="7">
        <v>5.2631578947368418E-2</v>
      </c>
      <c r="M10" s="7">
        <f t="shared" si="0"/>
        <v>0.33467741935483875</v>
      </c>
      <c r="N10" s="7">
        <f t="shared" si="1"/>
        <v>0.56273764258555126</v>
      </c>
      <c r="O10" s="7">
        <f t="shared" si="2"/>
        <v>0.53458370546789713</v>
      </c>
      <c r="P10" s="7">
        <f t="shared" si="3"/>
        <v>0.50210103651134563</v>
      </c>
      <c r="Q10" s="7">
        <f t="shared" si="4"/>
        <v>0.59424920127795522</v>
      </c>
      <c r="R10" s="7">
        <f t="shared" si="5"/>
        <v>0.51666666666666661</v>
      </c>
      <c r="S10" s="7">
        <f t="shared" si="6"/>
        <v>0.6387665198237884</v>
      </c>
      <c r="T10" s="7">
        <f t="shared" si="7"/>
        <v>0.57142857142857129</v>
      </c>
      <c r="U10" s="7">
        <f t="shared" si="8"/>
        <v>0.56097560975609739</v>
      </c>
      <c r="V10" s="7">
        <f t="shared" si="9"/>
        <v>0.33333333333333331</v>
      </c>
    </row>
    <row r="11" spans="1:22" x14ac:dyDescent="0.25">
      <c r="A11" s="5" t="s">
        <v>38</v>
      </c>
      <c r="B11" s="7">
        <v>0.90263157894736856</v>
      </c>
      <c r="C11" s="7">
        <v>40.578947368421055</v>
      </c>
      <c r="D11" s="7">
        <v>388.81578947368422</v>
      </c>
      <c r="E11" s="7">
        <v>303.26315789473682</v>
      </c>
      <c r="F11" s="7">
        <v>9.8947368421052637</v>
      </c>
      <c r="G11" s="7">
        <v>3.3421052631578947</v>
      </c>
      <c r="H11" s="7">
        <v>11.315789473684211</v>
      </c>
      <c r="I11" s="7">
        <v>3.8157894736842106</v>
      </c>
      <c r="J11" s="7">
        <v>2.2105263157894739</v>
      </c>
      <c r="K11" s="7">
        <v>0.13157894736842105</v>
      </c>
      <c r="M11" s="7">
        <f t="shared" si="0"/>
        <v>3.6290322580645115E-2</v>
      </c>
      <c r="N11" s="7">
        <f t="shared" si="1"/>
        <v>0</v>
      </c>
      <c r="O11" s="7">
        <f t="shared" si="2"/>
        <v>4.0587476431477761E-2</v>
      </c>
      <c r="P11" s="7">
        <f t="shared" si="3"/>
        <v>6.5552339153982592E-2</v>
      </c>
      <c r="Q11" s="7">
        <f t="shared" si="4"/>
        <v>0.13099041533546329</v>
      </c>
      <c r="R11" s="7">
        <f t="shared" si="5"/>
        <v>0.13333333333333333</v>
      </c>
      <c r="S11" s="7">
        <f t="shared" si="6"/>
        <v>0.62995594713656378</v>
      </c>
      <c r="T11" s="7">
        <f t="shared" si="7"/>
        <v>3.5714285714285678E-2</v>
      </c>
      <c r="U11" s="7">
        <f t="shared" si="8"/>
        <v>0.6585365853658538</v>
      </c>
      <c r="V11" s="7">
        <f t="shared" si="9"/>
        <v>0.83333333333333337</v>
      </c>
    </row>
    <row r="12" spans="1:22" x14ac:dyDescent="0.25">
      <c r="A12" s="5" t="s">
        <v>59</v>
      </c>
      <c r="B12" s="7">
        <v>0.86052631578947381</v>
      </c>
      <c r="C12" s="7">
        <v>45.421052631578945</v>
      </c>
      <c r="D12" s="7">
        <v>460.15789473684208</v>
      </c>
      <c r="E12" s="7">
        <v>366.9736842105263</v>
      </c>
      <c r="F12" s="7">
        <v>8.8157894736842106</v>
      </c>
      <c r="G12" s="7">
        <v>2.9210526315789473</v>
      </c>
      <c r="H12" s="7">
        <v>11.052631578947368</v>
      </c>
      <c r="I12" s="7">
        <v>3.7105263157894739</v>
      </c>
      <c r="J12" s="7">
        <v>2.2894736842105261</v>
      </c>
      <c r="K12" s="7">
        <v>0</v>
      </c>
      <c r="M12" s="7">
        <f t="shared" si="0"/>
        <v>4.0322580645160578E-3</v>
      </c>
      <c r="N12" s="7">
        <f t="shared" si="1"/>
        <v>0.23320659062103907</v>
      </c>
      <c r="O12" s="7">
        <f t="shared" si="2"/>
        <v>0.30961595713009826</v>
      </c>
      <c r="P12" s="7">
        <f t="shared" si="3"/>
        <v>0.2916238677747689</v>
      </c>
      <c r="Q12" s="7">
        <f t="shared" si="4"/>
        <v>0</v>
      </c>
      <c r="R12" s="7">
        <f t="shared" si="5"/>
        <v>0</v>
      </c>
      <c r="S12" s="7">
        <f t="shared" si="6"/>
        <v>0.58590308370044042</v>
      </c>
      <c r="T12" s="7">
        <f t="shared" si="7"/>
        <v>0</v>
      </c>
      <c r="U12" s="7">
        <f t="shared" si="8"/>
        <v>0.73170731707317049</v>
      </c>
      <c r="V12" s="7">
        <f t="shared" si="9"/>
        <v>0</v>
      </c>
    </row>
    <row r="13" spans="1:22" x14ac:dyDescent="0.25">
      <c r="A13" s="5" t="s">
        <v>39</v>
      </c>
      <c r="B13" s="7">
        <v>2.1605263157894736</v>
      </c>
      <c r="C13" s="7">
        <v>57.736842105263158</v>
      </c>
      <c r="D13" s="7">
        <v>572.57894736842104</v>
      </c>
      <c r="E13" s="7">
        <v>481.65789473684208</v>
      </c>
      <c r="F13" s="7">
        <v>17.05263157894737</v>
      </c>
      <c r="G13" s="7">
        <v>6.0789473684210522</v>
      </c>
      <c r="H13" s="7">
        <v>11.315789473684211</v>
      </c>
      <c r="I13" s="7">
        <v>6.6578947368421053</v>
      </c>
      <c r="J13" s="7">
        <v>1.6842105263157894</v>
      </c>
      <c r="K13" s="7">
        <v>7.8947368421052627E-2</v>
      </c>
      <c r="M13" s="7">
        <f t="shared" si="0"/>
        <v>1</v>
      </c>
      <c r="N13" s="7">
        <f t="shared" si="1"/>
        <v>0.82636248415716085</v>
      </c>
      <c r="O13" s="7">
        <f t="shared" si="2"/>
        <v>0.73355165227746366</v>
      </c>
      <c r="P13" s="7">
        <f t="shared" si="3"/>
        <v>0.698571295172285</v>
      </c>
      <c r="Q13" s="7">
        <f t="shared" si="4"/>
        <v>1</v>
      </c>
      <c r="R13" s="7">
        <f t="shared" si="5"/>
        <v>1</v>
      </c>
      <c r="S13" s="7">
        <f t="shared" si="6"/>
        <v>0.62995594713656378</v>
      </c>
      <c r="T13" s="7">
        <f t="shared" si="7"/>
        <v>1</v>
      </c>
      <c r="U13" s="7">
        <f t="shared" si="8"/>
        <v>0.17073170731707307</v>
      </c>
      <c r="V13" s="7">
        <f t="shared" si="9"/>
        <v>0.5</v>
      </c>
    </row>
    <row r="14" spans="1:22" x14ac:dyDescent="0.25">
      <c r="A14" s="5" t="s">
        <v>58</v>
      </c>
      <c r="B14" s="7">
        <v>1.7868421052631576</v>
      </c>
      <c r="C14" s="7">
        <v>61.342105263157897</v>
      </c>
      <c r="D14" s="7">
        <v>643.23684210526312</v>
      </c>
      <c r="E14" s="7">
        <v>566.60526315789468</v>
      </c>
      <c r="F14" s="7">
        <v>15.973684210526315</v>
      </c>
      <c r="G14" s="7">
        <v>5.7105263157894735</v>
      </c>
      <c r="H14" s="7">
        <v>7.5526315789473681</v>
      </c>
      <c r="I14" s="7">
        <v>6.6578947368421053</v>
      </c>
      <c r="J14" s="7">
        <v>1.5</v>
      </c>
      <c r="K14" s="7">
        <v>5.2631578947368418E-2</v>
      </c>
      <c r="M14" s="7">
        <f t="shared" si="0"/>
        <v>0.71370967741935465</v>
      </c>
      <c r="N14" s="7">
        <f t="shared" si="1"/>
        <v>1</v>
      </c>
      <c r="O14" s="7">
        <f t="shared" si="2"/>
        <v>1</v>
      </c>
      <c r="P14" s="7">
        <f t="shared" si="3"/>
        <v>1</v>
      </c>
      <c r="Q14" s="7">
        <f t="shared" si="4"/>
        <v>0.86900958466453648</v>
      </c>
      <c r="R14" s="7">
        <f t="shared" si="5"/>
        <v>0.88333333333333341</v>
      </c>
      <c r="S14" s="7">
        <f t="shared" si="6"/>
        <v>0</v>
      </c>
      <c r="T14" s="7">
        <f t="shared" si="7"/>
        <v>1</v>
      </c>
      <c r="U14" s="7">
        <f t="shared" si="8"/>
        <v>0</v>
      </c>
      <c r="V14" s="7">
        <f t="shared" si="9"/>
        <v>0.33333333333333331</v>
      </c>
    </row>
    <row r="15" spans="1:22" x14ac:dyDescent="0.25">
      <c r="A15" s="5" t="s">
        <v>33</v>
      </c>
      <c r="B15" s="7">
        <v>1.3815789473684208</v>
      </c>
      <c r="C15" s="7">
        <v>53.526315789473685</v>
      </c>
      <c r="D15" s="7">
        <v>537.23684210526312</v>
      </c>
      <c r="E15" s="7">
        <v>443.07894736842104</v>
      </c>
      <c r="F15" s="7">
        <v>13.868421052631579</v>
      </c>
      <c r="G15" s="7">
        <v>4.5789473684210522</v>
      </c>
      <c r="H15" s="7">
        <v>10.868421052631579</v>
      </c>
      <c r="I15" s="7">
        <v>5.2631578947368425</v>
      </c>
      <c r="J15" s="7">
        <v>2.1842105263157894</v>
      </c>
      <c r="K15" s="7">
        <v>7.8947368421052627E-2</v>
      </c>
      <c r="M15" s="7">
        <f t="shared" si="0"/>
        <v>0.40322580645161266</v>
      </c>
      <c r="N15" s="7">
        <f t="shared" si="1"/>
        <v>0.62357414448669191</v>
      </c>
      <c r="O15" s="7">
        <f t="shared" si="2"/>
        <v>0.6002778604743475</v>
      </c>
      <c r="P15" s="7">
        <f t="shared" si="3"/>
        <v>0.56167709403305643</v>
      </c>
      <c r="Q15" s="7">
        <f t="shared" si="4"/>
        <v>0.61341853035143756</v>
      </c>
      <c r="R15" s="7">
        <f t="shared" si="5"/>
        <v>0.52499999999999991</v>
      </c>
      <c r="S15" s="7">
        <f t="shared" si="6"/>
        <v>0.55506607929515406</v>
      </c>
      <c r="T15" s="7">
        <f t="shared" si="7"/>
        <v>0.52678571428571441</v>
      </c>
      <c r="U15" s="7">
        <f t="shared" si="8"/>
        <v>0.63414634146341453</v>
      </c>
      <c r="V15" s="7">
        <f t="shared" si="9"/>
        <v>0.5</v>
      </c>
    </row>
    <row r="16" spans="1:22" x14ac:dyDescent="0.25">
      <c r="A16" s="5" t="s">
        <v>46</v>
      </c>
      <c r="B16" s="7">
        <v>1.6815789473684213</v>
      </c>
      <c r="C16" s="7">
        <v>51.315789473684212</v>
      </c>
      <c r="D16" s="7">
        <v>497.31578947368422</v>
      </c>
      <c r="E16" s="7">
        <v>405.68421052631578</v>
      </c>
      <c r="F16" s="7">
        <v>13.789473684210526</v>
      </c>
      <c r="G16" s="7">
        <v>4.5789473684210522</v>
      </c>
      <c r="H16" s="7">
        <v>10.368421052631579</v>
      </c>
      <c r="I16" s="7">
        <v>5.7368421052631575</v>
      </c>
      <c r="J16" s="7">
        <v>1.7894736842105263</v>
      </c>
      <c r="K16" s="7">
        <v>2.6315789473684209E-2</v>
      </c>
      <c r="M16" s="7">
        <f t="shared" si="0"/>
        <v>0.63306451612903247</v>
      </c>
      <c r="N16" s="7">
        <f t="shared" si="1"/>
        <v>0.5171102661596958</v>
      </c>
      <c r="O16" s="7">
        <f t="shared" si="2"/>
        <v>0.44973702490820694</v>
      </c>
      <c r="P16" s="7">
        <f t="shared" si="3"/>
        <v>0.42898496591651886</v>
      </c>
      <c r="Q16" s="7">
        <f t="shared" si="4"/>
        <v>0.60383386581469634</v>
      </c>
      <c r="R16" s="7">
        <f t="shared" si="5"/>
        <v>0.52499999999999991</v>
      </c>
      <c r="S16" s="7">
        <f t="shared" si="6"/>
        <v>0.47136563876651977</v>
      </c>
      <c r="T16" s="7">
        <f t="shared" si="7"/>
        <v>0.68749999999999989</v>
      </c>
      <c r="U16" s="7">
        <f t="shared" si="8"/>
        <v>0.26829268292682928</v>
      </c>
      <c r="V16" s="7">
        <f t="shared" si="9"/>
        <v>0.16666666666666666</v>
      </c>
    </row>
    <row r="17" spans="1:22" x14ac:dyDescent="0.25">
      <c r="A17" s="5" t="s">
        <v>48</v>
      </c>
      <c r="B17" s="7">
        <v>1.1921052631578946</v>
      </c>
      <c r="C17" s="7">
        <v>41.210526315789473</v>
      </c>
      <c r="D17" s="7">
        <v>378.05263157894734</v>
      </c>
      <c r="E17" s="7">
        <v>284.78947368421052</v>
      </c>
      <c r="F17" s="7">
        <v>12.184210526315789</v>
      </c>
      <c r="G17" s="7">
        <v>4.3684210526315788</v>
      </c>
      <c r="H17" s="7">
        <v>10.289473684210526</v>
      </c>
      <c r="I17" s="7">
        <v>4.2105263157894735</v>
      </c>
      <c r="J17" s="7">
        <v>2.236842105263158</v>
      </c>
      <c r="K17" s="7">
        <v>5.2631578947368418E-2</v>
      </c>
      <c r="M17" s="7">
        <f t="shared" si="0"/>
        <v>0.25806451612903203</v>
      </c>
      <c r="N17" s="7">
        <f t="shared" si="1"/>
        <v>3.0418250950570179E-2</v>
      </c>
      <c r="O17" s="7">
        <f t="shared" si="2"/>
        <v>0</v>
      </c>
      <c r="P17" s="7">
        <f t="shared" si="3"/>
        <v>0</v>
      </c>
      <c r="Q17" s="7">
        <f t="shared" si="4"/>
        <v>0.40894568690095839</v>
      </c>
      <c r="R17" s="7">
        <f t="shared" si="5"/>
        <v>0.45833333333333331</v>
      </c>
      <c r="S17" s="7">
        <f t="shared" si="6"/>
        <v>0.45814977973568266</v>
      </c>
      <c r="T17" s="7">
        <f t="shared" si="7"/>
        <v>0.16964285714285701</v>
      </c>
      <c r="U17" s="7">
        <f t="shared" si="8"/>
        <v>0.68292682926829273</v>
      </c>
      <c r="V17" s="7">
        <f t="shared" si="9"/>
        <v>0.33333333333333331</v>
      </c>
    </row>
    <row r="18" spans="1:22" x14ac:dyDescent="0.25">
      <c r="A18" s="5" t="s">
        <v>47</v>
      </c>
      <c r="B18" s="7">
        <v>0.85526315789473706</v>
      </c>
      <c r="C18" s="7">
        <v>48.526315789473685</v>
      </c>
      <c r="D18" s="7">
        <v>488.44736842105266</v>
      </c>
      <c r="E18" s="7">
        <v>408.68421052631578</v>
      </c>
      <c r="F18" s="7">
        <v>9.026315789473685</v>
      </c>
      <c r="G18" s="7">
        <v>2.9210526315789473</v>
      </c>
      <c r="H18" s="7">
        <v>12.078947368421053</v>
      </c>
      <c r="I18" s="7">
        <v>4</v>
      </c>
      <c r="J18" s="7">
        <v>2.3421052631578947</v>
      </c>
      <c r="K18" s="7">
        <v>7.8947368421052627E-2</v>
      </c>
      <c r="M18" s="7">
        <f t="shared" si="0"/>
        <v>0</v>
      </c>
      <c r="N18" s="7">
        <f t="shared" si="1"/>
        <v>0.38276299112801004</v>
      </c>
      <c r="O18" s="7">
        <f t="shared" si="2"/>
        <v>0.41629453210280859</v>
      </c>
      <c r="P18" s="7">
        <f t="shared" si="3"/>
        <v>0.43963021757400322</v>
      </c>
      <c r="Q18" s="7">
        <f t="shared" si="4"/>
        <v>2.5559105431309979E-2</v>
      </c>
      <c r="R18" s="7">
        <f t="shared" si="5"/>
        <v>0</v>
      </c>
      <c r="S18" s="7">
        <f t="shared" si="6"/>
        <v>0.75770925110132159</v>
      </c>
      <c r="T18" s="7">
        <f t="shared" si="7"/>
        <v>9.8214285714285643E-2</v>
      </c>
      <c r="U18" s="7">
        <f t="shared" si="8"/>
        <v>0.7804878048780487</v>
      </c>
      <c r="V18" s="7">
        <f t="shared" si="9"/>
        <v>0.5</v>
      </c>
    </row>
    <row r="19" spans="1:22" x14ac:dyDescent="0.25">
      <c r="A19" s="5" t="s">
        <v>60</v>
      </c>
      <c r="B19" s="7">
        <v>1.544736842105263</v>
      </c>
      <c r="C19" s="7">
        <v>54.684210526315788</v>
      </c>
      <c r="D19" s="7">
        <v>525.26315789473688</v>
      </c>
      <c r="E19" s="7">
        <v>434.55263157894734</v>
      </c>
      <c r="F19" s="7">
        <v>13.078947368421053</v>
      </c>
      <c r="G19" s="7">
        <v>4.8684210526315788</v>
      </c>
      <c r="H19" s="7">
        <v>11.736842105263158</v>
      </c>
      <c r="I19" s="7">
        <v>6.3947368421052628</v>
      </c>
      <c r="J19" s="7">
        <v>1.8421052631578947</v>
      </c>
      <c r="K19" s="7">
        <v>2.6315789473684209E-2</v>
      </c>
      <c r="M19" s="7">
        <f t="shared" si="0"/>
        <v>0.52822580645161277</v>
      </c>
      <c r="N19" s="7">
        <f t="shared" si="1"/>
        <v>0.67934093789607075</v>
      </c>
      <c r="O19" s="7">
        <f t="shared" si="2"/>
        <v>0.55512553339287507</v>
      </c>
      <c r="P19" s="7">
        <f t="shared" si="3"/>
        <v>0.5314221682696797</v>
      </c>
      <c r="Q19" s="7">
        <f t="shared" si="4"/>
        <v>0.51757188498402551</v>
      </c>
      <c r="R19" s="7">
        <f t="shared" si="5"/>
        <v>0.6166666666666667</v>
      </c>
      <c r="S19" s="7">
        <f t="shared" si="6"/>
        <v>0.70044052863436113</v>
      </c>
      <c r="T19" s="7">
        <f t="shared" si="7"/>
        <v>0.91071428571428559</v>
      </c>
      <c r="U19" s="7">
        <f t="shared" si="8"/>
        <v>0.31707317073170727</v>
      </c>
      <c r="V19" s="7">
        <f t="shared" si="9"/>
        <v>0.16666666666666666</v>
      </c>
    </row>
    <row r="20" spans="1:22" x14ac:dyDescent="0.25">
      <c r="A20" s="5" t="s">
        <v>51</v>
      </c>
      <c r="B20" s="7">
        <v>1.2421052631578948</v>
      </c>
      <c r="C20" s="7">
        <v>48.44736842105263</v>
      </c>
      <c r="D20" s="7">
        <v>483.23684210526318</v>
      </c>
      <c r="E20" s="7">
        <v>390</v>
      </c>
      <c r="F20" s="7">
        <v>12.526315789473685</v>
      </c>
      <c r="G20" s="7">
        <v>3.8421052631578947</v>
      </c>
      <c r="H20" s="7">
        <v>11.657894736842104</v>
      </c>
      <c r="I20" s="7">
        <v>4.0526315789473681</v>
      </c>
      <c r="J20" s="7">
        <v>2.0526315789473686</v>
      </c>
      <c r="K20" s="7">
        <v>7.8947368421052627E-2</v>
      </c>
      <c r="M20" s="7">
        <f t="shared" si="0"/>
        <v>0.2963709677419355</v>
      </c>
      <c r="N20" s="7">
        <f t="shared" si="1"/>
        <v>0.37896070975918866</v>
      </c>
      <c r="O20" s="7">
        <f t="shared" si="2"/>
        <v>0.39664582713109081</v>
      </c>
      <c r="P20" s="7">
        <f t="shared" si="3"/>
        <v>0.37333084321598664</v>
      </c>
      <c r="Q20" s="7">
        <f t="shared" si="4"/>
        <v>0.45047923322683708</v>
      </c>
      <c r="R20" s="7">
        <f t="shared" si="5"/>
        <v>0.29166666666666669</v>
      </c>
      <c r="S20" s="7">
        <f t="shared" si="6"/>
        <v>0.68722466960352402</v>
      </c>
      <c r="T20" s="7">
        <f t="shared" si="7"/>
        <v>0.11607142857142841</v>
      </c>
      <c r="U20" s="7">
        <f t="shared" si="8"/>
        <v>0.51219512195121963</v>
      </c>
      <c r="V20" s="7">
        <f t="shared" si="9"/>
        <v>0.5</v>
      </c>
    </row>
    <row r="21" spans="1:22" x14ac:dyDescent="0.25">
      <c r="A21" s="5" t="s">
        <v>43</v>
      </c>
      <c r="B21" s="7">
        <v>1.1473684210526316</v>
      </c>
      <c r="C21" s="7">
        <v>48.10526315789474</v>
      </c>
      <c r="D21" s="7">
        <v>470.63157894736844</v>
      </c>
      <c r="E21" s="7">
        <v>380.84210526315792</v>
      </c>
      <c r="F21" s="7">
        <v>11.342105263157896</v>
      </c>
      <c r="G21" s="7">
        <v>4.2105263157894735</v>
      </c>
      <c r="H21" s="7">
        <v>12.631578947368421</v>
      </c>
      <c r="I21" s="7">
        <v>3.9210526315789473</v>
      </c>
      <c r="J21" s="7">
        <v>1.9473684210526316</v>
      </c>
      <c r="K21" s="7">
        <v>5.2631578947368418E-2</v>
      </c>
      <c r="M21" s="7">
        <f t="shared" si="0"/>
        <v>0.22379032258064507</v>
      </c>
      <c r="N21" s="7">
        <f t="shared" si="1"/>
        <v>0.36248415716096327</v>
      </c>
      <c r="O21" s="7">
        <f t="shared" si="2"/>
        <v>0.34911183884092506</v>
      </c>
      <c r="P21" s="7">
        <f t="shared" si="3"/>
        <v>0.34083481184050812</v>
      </c>
      <c r="Q21" s="7">
        <f t="shared" si="4"/>
        <v>0.30670926517571889</v>
      </c>
      <c r="R21" s="7">
        <f t="shared" si="5"/>
        <v>0.40833333333333333</v>
      </c>
      <c r="S21" s="7">
        <f t="shared" si="6"/>
        <v>0.85022026431718056</v>
      </c>
      <c r="T21" s="7">
        <f t="shared" si="7"/>
        <v>7.1428571428571355E-2</v>
      </c>
      <c r="U21" s="7">
        <f t="shared" si="8"/>
        <v>0.41463414634146345</v>
      </c>
      <c r="V21" s="7">
        <f t="shared" si="9"/>
        <v>0.33333333333333331</v>
      </c>
    </row>
    <row r="22" spans="1:22" x14ac:dyDescent="0.25">
      <c r="A22" s="5" t="s">
        <v>96</v>
      </c>
      <c r="B22" s="7">
        <v>1.4174999999999991</v>
      </c>
      <c r="C22" s="7">
        <v>50</v>
      </c>
      <c r="D22" s="7">
        <v>486.73026315789474</v>
      </c>
      <c r="E22" s="7">
        <v>396.24605263157895</v>
      </c>
      <c r="F22" s="7">
        <v>12.95921052631579</v>
      </c>
      <c r="G22" s="7">
        <v>4.55</v>
      </c>
      <c r="H22" s="7">
        <v>11.032894736842104</v>
      </c>
      <c r="I22" s="7">
        <v>5.1486842105263158</v>
      </c>
      <c r="J22" s="7">
        <v>2.0249999999999999</v>
      </c>
      <c r="K22" s="7">
        <v>6.8421052631578952E-2</v>
      </c>
    </row>
    <row r="24" spans="1:22" x14ac:dyDescent="0.25">
      <c r="B24" t="str">
        <f>A25</f>
        <v>Arsenal</v>
      </c>
      <c r="C24" t="str">
        <f>A26</f>
        <v>Aston Villa</v>
      </c>
      <c r="D24" t="str">
        <f>A27</f>
        <v>Bournemouth</v>
      </c>
      <c r="E24" t="str">
        <f>A28</f>
        <v>Brentford</v>
      </c>
      <c r="L24" t="s">
        <v>94</v>
      </c>
    </row>
    <row r="25" spans="1:22" x14ac:dyDescent="0.25">
      <c r="A25" s="5" t="s">
        <v>42</v>
      </c>
      <c r="B25" s="7">
        <f>SQRT((M2-$M$2)^2+(N2-$N$2)^2+(O2-$O$2)^2+(P2-$P$2)^2+(Q2-$Q$2)^2+(R2-$R$2)^2+(S2-$S$2)^2+(T2-$T$2)^2+(U2-$U$2)^2+(V2-$V$2)^2)</f>
        <v>0</v>
      </c>
      <c r="C25" s="7">
        <f>SQRT((M2-$M$3)^2+(N2-$N$3)^2+(O2-$O$3)^2+(P2-$P$3)^2+(Q2-$Q$3)^2+(R2-$R$3)^2+(S2-$S$3)^2+(T2-$T$3)^2+(U2-$U$3)^2+(V2-$V$3)^2)</f>
        <v>0.6707058574685284</v>
      </c>
      <c r="D25" s="7">
        <f>SQRT((M2-$M$4)^2+(N2-$N$4)^2+(O2-$O$4)^2+(P2-$P$4)^2+(Q2-$Q$4)^2+(R2-$R$4)^2+(S2-$S$4)^2+(T2-$T$4)^2+(U2-$U$4)^2+(V2-$V$4)^2)</f>
        <v>1.2799996510843561</v>
      </c>
      <c r="E25" s="7">
        <f>SQRT((M2-$M$5)^2+(N2-$N$5)^2+(O2-$O$5)^2+(P2-$P$5)^2+(Q2-$Q$5)^2+(R2-$R$5)^2+(S2-$S$5)^2+(T2-$T$5)^2+(U2-$U$5)^2+(V2-$V$5)^2)</f>
        <v>1.3441915480770796</v>
      </c>
      <c r="F25">
        <f>MATCH(MIN(B25:E25), B25:E25, 0)</f>
        <v>1</v>
      </c>
      <c r="L25" t="s">
        <v>42</v>
      </c>
      <c r="M25" s="7">
        <v>0.55443548387096742</v>
      </c>
      <c r="N25" s="7">
        <v>0.78580481622306686</v>
      </c>
      <c r="O25" s="7">
        <v>0.58301081671132282</v>
      </c>
      <c r="P25" s="7">
        <v>0.58306097674852941</v>
      </c>
      <c r="Q25" s="7">
        <v>0.67731629392971238</v>
      </c>
      <c r="R25" s="7">
        <v>0.64166666666666683</v>
      </c>
      <c r="S25" s="7">
        <v>0.49779735682819393</v>
      </c>
      <c r="T25" s="7">
        <v>0.98214285714285721</v>
      </c>
      <c r="U25" s="7">
        <v>0.17073170731707307</v>
      </c>
      <c r="V25" s="7">
        <v>1</v>
      </c>
    </row>
    <row r="26" spans="1:22" x14ac:dyDescent="0.25">
      <c r="A26" s="5" t="s">
        <v>52</v>
      </c>
      <c r="B26" s="7">
        <f>SQRT((M3-$M$2)^2+(N3-$N$2)^2+(O3-$O$2)^2+(P3-$P$2)^2+(Q3-$Q$2)^2+(R3-$R$2)^2+(S3-$S$2)^2+(T3-$T$2)^2+(U3-$U$2)^2+(V3-$V$2)^2)</f>
        <v>0.6707058574685284</v>
      </c>
      <c r="C26" s="7">
        <f t="shared" ref="C26:C44" si="10">SQRT((M3-$M$3)^2+(N3-$N$3)^2+(O3-$O$3)^2+(P3-$P$3)^2+(Q3-$Q$3)^2+(R3-$R$3)^2+(S3-$S$3)^2+(T3-$T$3)^2+(U3-$U$3)^2+(V3-$V$3)^2)</f>
        <v>0</v>
      </c>
      <c r="D26" s="7">
        <f t="shared" ref="D26:D44" si="11">SQRT((M3-$M$4)^2+(N3-$N$4)^2+(O3-$O$4)^2+(P3-$P$4)^2+(Q3-$Q$4)^2+(R3-$R$4)^2+(S3-$S$4)^2+(T3-$T$4)^2+(U3-$U$4)^2+(V3-$V$4)^2)</f>
        <v>0.92732507828792032</v>
      </c>
      <c r="E26" s="7">
        <f>SQRT((M3-$M$5)^2+(N3-$N$5)^2+(O3-$O$5)^2+(P3-$P$5)^2+(Q3-$Q$5)^2+(R3-$R$5)^2+(S3-$S$5)^2+(T3-$T$5)^2+(U3-$U$5)^2+(V3-$V$5)^2)</f>
        <v>0.88793333343262981</v>
      </c>
      <c r="F26">
        <f t="shared" ref="F26:F44" si="12">MATCH(MIN(B26:E26), B26:E26, 0)</f>
        <v>2</v>
      </c>
      <c r="L26" t="s">
        <v>39</v>
      </c>
      <c r="M26" s="7">
        <v>1</v>
      </c>
      <c r="N26" s="7">
        <v>0.82636248415716085</v>
      </c>
      <c r="O26" s="7">
        <v>0.73355165227746366</v>
      </c>
      <c r="P26" s="7">
        <v>0.698571295172285</v>
      </c>
      <c r="Q26" s="7">
        <v>1</v>
      </c>
      <c r="R26" s="7">
        <v>1</v>
      </c>
      <c r="S26" s="7">
        <v>0.62995594713656378</v>
      </c>
      <c r="T26" s="7">
        <v>1</v>
      </c>
      <c r="U26" s="7">
        <v>0.17073170731707307</v>
      </c>
      <c r="V26" s="7">
        <v>0.5</v>
      </c>
    </row>
    <row r="27" spans="1:22" x14ac:dyDescent="0.25">
      <c r="A27" s="5" t="s">
        <v>49</v>
      </c>
      <c r="B27" s="7">
        <f t="shared" ref="B27:B44" si="13">SQRT((M4-$M$2)^2+(N4-$N$2)^2+(O4-$O$2)^2+(P4-$P$2)^2+(Q4-$Q$2)^2+(R4-$R$2)^2+(S4-$S$2)^2+(T4-$T$2)^2+(U4-$U$2)^2+(V4-$V$2)^2)</f>
        <v>1.2799996510843561</v>
      </c>
      <c r="C27" s="7">
        <f t="shared" si="10"/>
        <v>0.92732507828792032</v>
      </c>
      <c r="D27" s="7">
        <f t="shared" si="11"/>
        <v>0</v>
      </c>
      <c r="E27" s="7">
        <f t="shared" ref="E27:E44" si="14">SQRT((M4-$M$5)^2+(N4-$N$5)^2+(O4-$O$5)^2+(P4-$P$5)^2+(Q4-$Q$5)^2+(R4-$R$5)^2+(S4-$S$5)^2+(T4-$T$5)^2+(U4-$U$5)^2+(V4-$V$5)^2)</f>
        <v>1.4289525375765264</v>
      </c>
      <c r="F27">
        <f t="shared" si="12"/>
        <v>3</v>
      </c>
      <c r="L27" t="s">
        <v>58</v>
      </c>
      <c r="M27" s="7">
        <v>0.71370967741935465</v>
      </c>
      <c r="N27" s="7">
        <v>1</v>
      </c>
      <c r="O27" s="7">
        <v>1</v>
      </c>
      <c r="P27" s="7">
        <v>1</v>
      </c>
      <c r="Q27" s="7">
        <v>0.86900958466453648</v>
      </c>
      <c r="R27" s="7">
        <v>0.88333333333333341</v>
      </c>
      <c r="S27" s="7">
        <v>0</v>
      </c>
      <c r="T27" s="7">
        <v>1</v>
      </c>
      <c r="U27" s="7">
        <v>0</v>
      </c>
      <c r="V27" s="7">
        <v>0.33333333333333331</v>
      </c>
    </row>
    <row r="28" spans="1:22" x14ac:dyDescent="0.25">
      <c r="A28" s="5" t="s">
        <v>54</v>
      </c>
      <c r="B28" s="7">
        <f t="shared" si="13"/>
        <v>1.3441915480770796</v>
      </c>
      <c r="C28" s="7">
        <f t="shared" si="10"/>
        <v>0.88793333343262981</v>
      </c>
      <c r="D28" s="7">
        <f t="shared" si="11"/>
        <v>1.4289525375765264</v>
      </c>
      <c r="E28" s="7">
        <f t="shared" si="14"/>
        <v>0</v>
      </c>
      <c r="F28">
        <f t="shared" si="12"/>
        <v>4</v>
      </c>
      <c r="M28" s="7">
        <f>AVERAGE(M25:M27)</f>
        <v>0.75604838709677402</v>
      </c>
      <c r="N28" s="7">
        <f t="shared" ref="N28:V28" si="15">AVERAGE(N25:N27)</f>
        <v>0.87072243346007594</v>
      </c>
      <c r="O28" s="7">
        <f t="shared" si="15"/>
        <v>0.77218748966292894</v>
      </c>
      <c r="P28" s="7">
        <f t="shared" si="15"/>
        <v>0.76054409064027151</v>
      </c>
      <c r="Q28" s="7">
        <f t="shared" si="15"/>
        <v>0.84877529286474962</v>
      </c>
      <c r="R28" s="7">
        <f t="shared" si="15"/>
        <v>0.84166666666666679</v>
      </c>
      <c r="S28" s="7">
        <f t="shared" si="15"/>
        <v>0.37591776798825255</v>
      </c>
      <c r="T28" s="7">
        <f t="shared" si="15"/>
        <v>0.99404761904761907</v>
      </c>
      <c r="U28" s="7">
        <f t="shared" si="15"/>
        <v>0.11382113821138205</v>
      </c>
      <c r="V28" s="7">
        <f t="shared" si="15"/>
        <v>0.61111111111111105</v>
      </c>
    </row>
    <row r="29" spans="1:22" x14ac:dyDescent="0.25">
      <c r="A29" s="5" t="s">
        <v>45</v>
      </c>
      <c r="B29" s="7">
        <f t="shared" si="13"/>
        <v>0.83582954992469183</v>
      </c>
      <c r="C29" s="7">
        <f t="shared" si="10"/>
        <v>0.53883683225460566</v>
      </c>
      <c r="D29" s="7">
        <f t="shared" si="11"/>
        <v>0.90004815844187158</v>
      </c>
      <c r="E29" s="7">
        <f t="shared" si="14"/>
        <v>0.83255726978259748</v>
      </c>
      <c r="F29">
        <f t="shared" si="12"/>
        <v>2</v>
      </c>
      <c r="L29" t="s">
        <v>95</v>
      </c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x14ac:dyDescent="0.25">
      <c r="A30" s="5" t="s">
        <v>57</v>
      </c>
      <c r="B30" s="7">
        <f t="shared" si="13"/>
        <v>1.1426471630654564</v>
      </c>
      <c r="C30" s="7">
        <f t="shared" si="10"/>
        <v>1.091873872995986</v>
      </c>
      <c r="D30" s="7">
        <f t="shared" si="11"/>
        <v>0.87286447368002196</v>
      </c>
      <c r="E30" s="7">
        <f t="shared" si="14"/>
        <v>1.5087997797012991</v>
      </c>
      <c r="F30">
        <f t="shared" si="12"/>
        <v>3</v>
      </c>
      <c r="L30" t="s">
        <v>52</v>
      </c>
      <c r="M30" s="7">
        <v>0.47379032258064507</v>
      </c>
      <c r="N30" s="7">
        <v>0.47908745247148282</v>
      </c>
      <c r="O30" s="7">
        <v>0.34047831695941272</v>
      </c>
      <c r="P30" s="7">
        <v>0.36221869455598099</v>
      </c>
      <c r="Q30" s="7">
        <v>0.47603833865814682</v>
      </c>
      <c r="R30" s="7">
        <v>0.49166666666666681</v>
      </c>
      <c r="S30" s="7">
        <v>0.52422907488986781</v>
      </c>
      <c r="T30" s="7">
        <v>0.81250000000000011</v>
      </c>
      <c r="U30" s="7">
        <v>0.36585365853658525</v>
      </c>
      <c r="V30" s="7">
        <v>0.66666666666666663</v>
      </c>
    </row>
    <row r="31" spans="1:22" x14ac:dyDescent="0.25">
      <c r="A31" s="5" t="s">
        <v>55</v>
      </c>
      <c r="B31" s="7">
        <f t="shared" si="13"/>
        <v>1.2620781459352939</v>
      </c>
      <c r="C31" s="7">
        <f t="shared" si="10"/>
        <v>0.76244802546761892</v>
      </c>
      <c r="D31" s="7">
        <f t="shared" si="11"/>
        <v>0.95992479353274585</v>
      </c>
      <c r="E31" s="7">
        <f t="shared" si="14"/>
        <v>0.83282642942992269</v>
      </c>
      <c r="F31">
        <f t="shared" si="12"/>
        <v>2</v>
      </c>
      <c r="L31" t="s">
        <v>45</v>
      </c>
      <c r="M31" s="7">
        <v>0.52419354838709664</v>
      </c>
      <c r="N31" s="7">
        <v>0.56653992395437258</v>
      </c>
      <c r="O31" s="7">
        <v>0.47851543117991485</v>
      </c>
      <c r="P31" s="7">
        <v>0.46671024372023545</v>
      </c>
      <c r="Q31" s="7">
        <v>0.63258785942492013</v>
      </c>
      <c r="R31" s="7">
        <v>0.66666666666666674</v>
      </c>
      <c r="S31" s="7">
        <v>0.66519823788546262</v>
      </c>
      <c r="T31" s="7">
        <v>0.42857142857142855</v>
      </c>
      <c r="U31" s="7">
        <v>0.36585365853658525</v>
      </c>
      <c r="V31" s="7">
        <v>0.5</v>
      </c>
    </row>
    <row r="32" spans="1:22" x14ac:dyDescent="0.25">
      <c r="A32" s="5" t="s">
        <v>44</v>
      </c>
      <c r="B32" s="7">
        <f t="shared" si="13"/>
        <v>1.7187965418563615</v>
      </c>
      <c r="C32" s="7">
        <f t="shared" si="10"/>
        <v>1.0957653182862868</v>
      </c>
      <c r="D32" s="7">
        <f t="shared" si="11"/>
        <v>1.3014936196854729</v>
      </c>
      <c r="E32" s="7">
        <f t="shared" si="14"/>
        <v>0.9600413313586238</v>
      </c>
      <c r="F32">
        <f t="shared" si="12"/>
        <v>4</v>
      </c>
      <c r="L32" t="s">
        <v>55</v>
      </c>
      <c r="M32" s="7">
        <v>0.56249999999999967</v>
      </c>
      <c r="N32" s="7">
        <v>0.10519645120405567</v>
      </c>
      <c r="O32" s="7">
        <v>0.13773940656941555</v>
      </c>
      <c r="P32" s="7">
        <v>9.8328508730973985E-2</v>
      </c>
      <c r="Q32" s="7">
        <v>0.57827476038338654</v>
      </c>
      <c r="R32" s="7">
        <v>0.625</v>
      </c>
      <c r="S32" s="7">
        <v>0.57268722466960331</v>
      </c>
      <c r="T32" s="7">
        <v>0.27678571428571419</v>
      </c>
      <c r="U32" s="7">
        <v>0.43902439024390233</v>
      </c>
      <c r="V32" s="7">
        <v>0.66666666666666663</v>
      </c>
    </row>
    <row r="33" spans="1:22" x14ac:dyDescent="0.25">
      <c r="A33" s="5" t="s">
        <v>34</v>
      </c>
      <c r="B33" s="7">
        <f t="shared" si="13"/>
        <v>0.95643645216160056</v>
      </c>
      <c r="C33" s="7">
        <f t="shared" si="10"/>
        <v>0.56445591551030805</v>
      </c>
      <c r="D33" s="7">
        <f t="shared" si="11"/>
        <v>0.8725851516536629</v>
      </c>
      <c r="E33" s="7">
        <f t="shared" si="14"/>
        <v>0.9154945105775788</v>
      </c>
      <c r="F33">
        <f t="shared" si="12"/>
        <v>2</v>
      </c>
      <c r="L33" s="5" t="s">
        <v>34</v>
      </c>
      <c r="M33" s="7">
        <v>0.33467741935483875</v>
      </c>
      <c r="N33" s="7">
        <v>0.56273764258555126</v>
      </c>
      <c r="O33" s="7">
        <v>0.53458370546789713</v>
      </c>
      <c r="P33" s="7">
        <v>0.50210103651134563</v>
      </c>
      <c r="Q33" s="7">
        <v>0.59424920127795522</v>
      </c>
      <c r="R33" s="7">
        <v>0.51666666666666661</v>
      </c>
      <c r="S33" s="7">
        <v>0.6387665198237884</v>
      </c>
      <c r="T33" s="7">
        <v>0.57142857142857129</v>
      </c>
      <c r="U33" s="7">
        <v>0.56097560975609739</v>
      </c>
      <c r="V33" s="7">
        <v>0.33333333333333331</v>
      </c>
    </row>
    <row r="34" spans="1:22" x14ac:dyDescent="0.25">
      <c r="A34" s="5" t="s">
        <v>38</v>
      </c>
      <c r="B34" s="7">
        <f t="shared" si="13"/>
        <v>1.7843208628123455</v>
      </c>
      <c r="C34" s="7">
        <f t="shared" si="10"/>
        <v>1.2547320900540113</v>
      </c>
      <c r="D34" s="7">
        <f t="shared" si="11"/>
        <v>1.5128269863356505</v>
      </c>
      <c r="E34" s="7">
        <f t="shared" si="14"/>
        <v>1.3288267259640025</v>
      </c>
      <c r="F34">
        <f t="shared" si="12"/>
        <v>2</v>
      </c>
      <c r="L34" s="5" t="s">
        <v>38</v>
      </c>
      <c r="M34" s="7">
        <v>3.6290322580645115E-2</v>
      </c>
      <c r="N34" s="7">
        <v>0</v>
      </c>
      <c r="O34" s="7">
        <v>4.0587476431477761E-2</v>
      </c>
      <c r="P34" s="7">
        <v>6.5552339153982592E-2</v>
      </c>
      <c r="Q34" s="7">
        <v>0.13099041533546329</v>
      </c>
      <c r="R34" s="7">
        <v>0.13333333333333333</v>
      </c>
      <c r="S34" s="7">
        <v>0.62995594713656378</v>
      </c>
      <c r="T34" s="7">
        <v>3.5714285714285678E-2</v>
      </c>
      <c r="U34" s="7">
        <v>0.6585365853658538</v>
      </c>
      <c r="V34" s="7">
        <v>0.83333333333333337</v>
      </c>
    </row>
    <row r="35" spans="1:22" x14ac:dyDescent="0.25">
      <c r="A35" s="5" t="s">
        <v>59</v>
      </c>
      <c r="B35" s="7">
        <f t="shared" si="13"/>
        <v>1.9812983537237689</v>
      </c>
      <c r="C35" s="7">
        <f t="shared" si="10"/>
        <v>1.4133888497084217</v>
      </c>
      <c r="D35" s="7">
        <f t="shared" si="11"/>
        <v>1.6470476488261538</v>
      </c>
      <c r="E35" s="7">
        <f t="shared" si="14"/>
        <v>1.2140768938446755</v>
      </c>
      <c r="F35">
        <f t="shared" si="12"/>
        <v>4</v>
      </c>
      <c r="L35" s="5" t="s">
        <v>33</v>
      </c>
      <c r="M35" s="7">
        <v>0.40322580645161266</v>
      </c>
      <c r="N35" s="7">
        <v>0.62357414448669191</v>
      </c>
      <c r="O35" s="7">
        <v>0.6002778604743475</v>
      </c>
      <c r="P35" s="7">
        <v>0.56167709403305643</v>
      </c>
      <c r="Q35" s="7">
        <v>0.61341853035143756</v>
      </c>
      <c r="R35" s="7">
        <v>0.52499999999999991</v>
      </c>
      <c r="S35" s="7">
        <v>0.55506607929515406</v>
      </c>
      <c r="T35" s="7">
        <v>0.52678571428571441</v>
      </c>
      <c r="U35" s="7">
        <v>0.63414634146341453</v>
      </c>
      <c r="V35" s="7">
        <v>0.5</v>
      </c>
    </row>
    <row r="36" spans="1:22" x14ac:dyDescent="0.25">
      <c r="A36" s="5" t="s">
        <v>39</v>
      </c>
      <c r="B36" s="7">
        <f t="shared" si="13"/>
        <v>0.85819004991971903</v>
      </c>
      <c r="C36" s="7">
        <f t="shared" si="10"/>
        <v>1.1446657444843569</v>
      </c>
      <c r="D36" s="7">
        <f t="shared" si="11"/>
        <v>1.3229011405657427</v>
      </c>
      <c r="E36" s="7">
        <f t="shared" si="14"/>
        <v>1.5159398655740126</v>
      </c>
      <c r="F36">
        <f t="shared" si="12"/>
        <v>1</v>
      </c>
      <c r="L36" s="5" t="s">
        <v>46</v>
      </c>
      <c r="M36" s="7">
        <v>0.63306451612903247</v>
      </c>
      <c r="N36" s="7">
        <v>0.5171102661596958</v>
      </c>
      <c r="O36" s="7">
        <v>0.44973702490820694</v>
      </c>
      <c r="P36" s="7">
        <v>0.42898496591651886</v>
      </c>
      <c r="Q36" s="7">
        <v>0.60383386581469634</v>
      </c>
      <c r="R36" s="7">
        <v>0.52499999999999991</v>
      </c>
      <c r="S36" s="7">
        <v>0.47136563876651977</v>
      </c>
      <c r="T36" s="7">
        <v>0.68749999999999989</v>
      </c>
      <c r="U36" s="7">
        <v>0.26829268292682928</v>
      </c>
      <c r="V36" s="7">
        <v>0.16666666666666666</v>
      </c>
    </row>
    <row r="37" spans="1:22" x14ac:dyDescent="0.25">
      <c r="A37" s="5" t="s">
        <v>58</v>
      </c>
      <c r="B37" s="7">
        <f t="shared" si="13"/>
        <v>1.1116788724302982</v>
      </c>
      <c r="C37" s="7">
        <f t="shared" si="10"/>
        <v>1.4259756605477643</v>
      </c>
      <c r="D37" s="7">
        <f t="shared" si="11"/>
        <v>1.9069067077018191</v>
      </c>
      <c r="E37" s="7">
        <f t="shared" si="14"/>
        <v>1.5719977289297717</v>
      </c>
      <c r="F37">
        <f t="shared" si="12"/>
        <v>1</v>
      </c>
      <c r="L37" s="5" t="s">
        <v>47</v>
      </c>
      <c r="M37" s="7">
        <v>0</v>
      </c>
      <c r="N37" s="7">
        <v>0.38276299112801004</v>
      </c>
      <c r="O37" s="7">
        <v>0.41629453210280859</v>
      </c>
      <c r="P37" s="7">
        <v>0.43963021757400322</v>
      </c>
      <c r="Q37" s="7">
        <v>2.5559105431309979E-2</v>
      </c>
      <c r="R37" s="7">
        <v>0</v>
      </c>
      <c r="S37" s="7">
        <v>0.75770925110132159</v>
      </c>
      <c r="T37" s="7">
        <v>9.8214285714285643E-2</v>
      </c>
      <c r="U37" s="7">
        <v>0.7804878048780487</v>
      </c>
      <c r="V37" s="7">
        <v>0.5</v>
      </c>
    </row>
    <row r="38" spans="1:22" x14ac:dyDescent="0.25">
      <c r="A38" s="5" t="s">
        <v>33</v>
      </c>
      <c r="B38" s="7">
        <f t="shared" si="13"/>
        <v>0.86198350982140359</v>
      </c>
      <c r="C38" s="7">
        <f t="shared" si="10"/>
        <v>0.57919077566127897</v>
      </c>
      <c r="D38" s="7">
        <f t="shared" si="11"/>
        <v>0.90929694541827477</v>
      </c>
      <c r="E38" s="7">
        <f t="shared" si="14"/>
        <v>0.99115060675926159</v>
      </c>
      <c r="F38">
        <f t="shared" si="12"/>
        <v>2</v>
      </c>
      <c r="L38" s="5" t="s">
        <v>60</v>
      </c>
      <c r="M38" s="7">
        <v>0.52822580645161277</v>
      </c>
      <c r="N38" s="7">
        <v>0.67934093789607075</v>
      </c>
      <c r="O38" s="7">
        <v>0.55512553339287507</v>
      </c>
      <c r="P38" s="7">
        <v>0.5314221682696797</v>
      </c>
      <c r="Q38" s="7">
        <v>0.51757188498402551</v>
      </c>
      <c r="R38" s="7">
        <v>0.6166666666666667</v>
      </c>
      <c r="S38" s="7">
        <v>0.70044052863436113</v>
      </c>
      <c r="T38" s="7">
        <v>0.91071428571428559</v>
      </c>
      <c r="U38" s="7">
        <v>0.31707317073170727</v>
      </c>
      <c r="V38" s="7">
        <v>0.16666666666666666</v>
      </c>
    </row>
    <row r="39" spans="1:22" x14ac:dyDescent="0.25">
      <c r="A39" s="5" t="s">
        <v>46</v>
      </c>
      <c r="B39" s="7">
        <f t="shared" si="13"/>
        <v>0.96455534957162681</v>
      </c>
      <c r="C39" s="7">
        <f t="shared" si="10"/>
        <v>0.58188460888591376</v>
      </c>
      <c r="D39" s="7">
        <f t="shared" si="11"/>
        <v>1.0471591595706746</v>
      </c>
      <c r="E39" s="7">
        <f t="shared" si="14"/>
        <v>0.67921639761749997</v>
      </c>
      <c r="F39">
        <f t="shared" si="12"/>
        <v>2</v>
      </c>
      <c r="L39" s="5" t="s">
        <v>51</v>
      </c>
      <c r="M39" s="7">
        <v>0.2963709677419355</v>
      </c>
      <c r="N39" s="7">
        <v>0.37896070975918866</v>
      </c>
      <c r="O39" s="7">
        <v>0.39664582713109081</v>
      </c>
      <c r="P39" s="7">
        <v>0.37333084321598664</v>
      </c>
      <c r="Q39" s="7">
        <v>0.45047923322683708</v>
      </c>
      <c r="R39" s="7">
        <v>0.29166666666666669</v>
      </c>
      <c r="S39" s="7">
        <v>0.68722466960352402</v>
      </c>
      <c r="T39" s="7">
        <v>0.11607142857142841</v>
      </c>
      <c r="U39" s="7">
        <v>0.51219512195121963</v>
      </c>
      <c r="V39" s="7">
        <v>0.5</v>
      </c>
    </row>
    <row r="40" spans="1:22" x14ac:dyDescent="0.25">
      <c r="A40" s="5" t="s">
        <v>48</v>
      </c>
      <c r="B40" s="7">
        <f t="shared" si="13"/>
        <v>1.6770380705625898</v>
      </c>
      <c r="C40" s="7">
        <f t="shared" si="10"/>
        <v>1.0629489000315964</v>
      </c>
      <c r="D40" s="7">
        <f t="shared" si="11"/>
        <v>1.1757616383804375</v>
      </c>
      <c r="E40" s="7">
        <f t="shared" si="14"/>
        <v>0.89289127901089504</v>
      </c>
      <c r="F40">
        <f t="shared" si="12"/>
        <v>4</v>
      </c>
      <c r="M40" s="7">
        <f>AVERAGE(M30:M39)</f>
        <v>0.37923387096774186</v>
      </c>
      <c r="N40" s="7">
        <f t="shared" ref="N40:V40" si="16">AVERAGE(N30:N39)</f>
        <v>0.42953105196451197</v>
      </c>
      <c r="O40" s="7">
        <f t="shared" si="16"/>
        <v>0.39499851146174464</v>
      </c>
      <c r="P40" s="7">
        <f t="shared" si="16"/>
        <v>0.38299561116817638</v>
      </c>
      <c r="Q40" s="7">
        <f t="shared" si="16"/>
        <v>0.46230031948881783</v>
      </c>
      <c r="R40" s="7">
        <f t="shared" si="16"/>
        <v>0.43916666666666665</v>
      </c>
      <c r="S40" s="7">
        <f t="shared" si="16"/>
        <v>0.6202643171806167</v>
      </c>
      <c r="T40" s="7">
        <f t="shared" si="16"/>
        <v>0.44642857142857134</v>
      </c>
      <c r="U40" s="7">
        <f t="shared" si="16"/>
        <v>0.49024390243902438</v>
      </c>
      <c r="V40" s="7">
        <f t="shared" si="16"/>
        <v>0.48333333333333328</v>
      </c>
    </row>
    <row r="41" spans="1:22" x14ac:dyDescent="0.25">
      <c r="A41" s="5" t="s">
        <v>47</v>
      </c>
      <c r="B41" s="7">
        <f t="shared" si="13"/>
        <v>1.6808979967082716</v>
      </c>
      <c r="C41" s="7">
        <f t="shared" si="10"/>
        <v>1.2060598211055071</v>
      </c>
      <c r="D41" s="7">
        <f t="shared" si="11"/>
        <v>1.4832611996553788</v>
      </c>
      <c r="E41" s="7">
        <f t="shared" si="14"/>
        <v>1.3356762391506631</v>
      </c>
      <c r="F41">
        <f t="shared" si="12"/>
        <v>2</v>
      </c>
      <c r="L41" s="5" t="s">
        <v>102</v>
      </c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x14ac:dyDescent="0.25">
      <c r="A42" s="5" t="s">
        <v>60</v>
      </c>
      <c r="B42" s="7">
        <f t="shared" si="13"/>
        <v>0.89645719395289369</v>
      </c>
      <c r="C42" s="7">
        <f t="shared" si="10"/>
        <v>0.65436535450647049</v>
      </c>
      <c r="D42" s="7">
        <f t="shared" si="11"/>
        <v>1.0203185852175152</v>
      </c>
      <c r="E42" s="7">
        <f t="shared" si="14"/>
        <v>1.0133722773930427</v>
      </c>
      <c r="F42">
        <f t="shared" si="12"/>
        <v>2</v>
      </c>
      <c r="L42" s="5" t="s">
        <v>49</v>
      </c>
      <c r="M42" s="7">
        <v>0.63104838709677469</v>
      </c>
      <c r="N42" s="7">
        <v>0.38149556400506962</v>
      </c>
      <c r="O42" s="7">
        <v>0.25146372928450944</v>
      </c>
      <c r="P42" s="7">
        <v>0.20123260808665613</v>
      </c>
      <c r="Q42" s="7">
        <v>0.78274760383386577</v>
      </c>
      <c r="R42" s="7">
        <v>0.75833333333333341</v>
      </c>
      <c r="S42" s="7">
        <v>1</v>
      </c>
      <c r="T42" s="7">
        <v>0.78571428571428559</v>
      </c>
      <c r="U42" s="7">
        <v>0.97560975609756106</v>
      </c>
      <c r="V42" s="7">
        <v>0.5</v>
      </c>
    </row>
    <row r="43" spans="1:22" x14ac:dyDescent="0.25">
      <c r="A43" s="5" t="s">
        <v>51</v>
      </c>
      <c r="B43" s="7">
        <f t="shared" si="13"/>
        <v>1.2795908727234226</v>
      </c>
      <c r="C43" s="7">
        <f t="shared" si="10"/>
        <v>0.80387091605863481</v>
      </c>
      <c r="D43" s="7">
        <f t="shared" si="11"/>
        <v>1.1188807706961079</v>
      </c>
      <c r="E43" s="7">
        <f t="shared" si="14"/>
        <v>0.89524110956513436</v>
      </c>
      <c r="F43">
        <f t="shared" si="12"/>
        <v>2</v>
      </c>
      <c r="L43" s="5" t="s">
        <v>57</v>
      </c>
      <c r="M43" s="7">
        <v>0.71169354838709686</v>
      </c>
      <c r="N43" s="7">
        <v>0.79340937896070973</v>
      </c>
      <c r="O43" s="7">
        <v>0.69008633521881535</v>
      </c>
      <c r="P43" s="7">
        <v>0.67335885703613785</v>
      </c>
      <c r="Q43" s="7">
        <v>0.83067092651757168</v>
      </c>
      <c r="R43" s="7">
        <v>0.89166666666666672</v>
      </c>
      <c r="S43" s="7">
        <v>0.65638766519823766</v>
      </c>
      <c r="T43" s="7">
        <v>0.84821428571428559</v>
      </c>
      <c r="U43" s="7">
        <v>1</v>
      </c>
      <c r="V43" s="7">
        <v>0.33333333333333331</v>
      </c>
    </row>
    <row r="44" spans="1:22" x14ac:dyDescent="0.25">
      <c r="A44" s="5" t="s">
        <v>43</v>
      </c>
      <c r="B44" s="7">
        <f t="shared" si="13"/>
        <v>1.4322144127986611</v>
      </c>
      <c r="C44" s="7">
        <f t="shared" si="10"/>
        <v>0.93871863788833299</v>
      </c>
      <c r="D44" s="7">
        <f t="shared" si="11"/>
        <v>1.1914136378864268</v>
      </c>
      <c r="E44" s="7">
        <f t="shared" si="14"/>
        <v>0.90818153414349245</v>
      </c>
      <c r="F44">
        <f t="shared" si="12"/>
        <v>4</v>
      </c>
      <c r="M44" s="7">
        <f>AVERAGE(M42:M43)</f>
        <v>0.67137096774193572</v>
      </c>
      <c r="N44" s="7">
        <f t="shared" ref="N44:V44" si="17">AVERAGE(N42:N43)</f>
        <v>0.5874524714828897</v>
      </c>
      <c r="O44" s="7">
        <f t="shared" si="17"/>
        <v>0.4707750322516624</v>
      </c>
      <c r="P44" s="7">
        <f t="shared" si="17"/>
        <v>0.43729573256139698</v>
      </c>
      <c r="Q44" s="7">
        <f t="shared" si="17"/>
        <v>0.80670926517571873</v>
      </c>
      <c r="R44" s="7">
        <f t="shared" si="17"/>
        <v>0.82500000000000007</v>
      </c>
      <c r="S44" s="7">
        <f t="shared" si="17"/>
        <v>0.82819383259911883</v>
      </c>
      <c r="T44" s="7">
        <f t="shared" si="17"/>
        <v>0.81696428571428559</v>
      </c>
      <c r="U44" s="7">
        <f t="shared" si="17"/>
        <v>0.98780487804878048</v>
      </c>
      <c r="V44" s="7">
        <f t="shared" si="17"/>
        <v>0.41666666666666663</v>
      </c>
    </row>
    <row r="45" spans="1:22" x14ac:dyDescent="0.25">
      <c r="L45" s="5" t="s">
        <v>108</v>
      </c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x14ac:dyDescent="0.25">
      <c r="L46" s="5" t="s">
        <v>54</v>
      </c>
      <c r="M46" s="7">
        <v>0.5342741935483869</v>
      </c>
      <c r="N46" s="7">
        <v>0.35107731305449941</v>
      </c>
      <c r="O46" s="7">
        <v>0.27131090602361824</v>
      </c>
      <c r="P46" s="7">
        <v>0.23681015967877497</v>
      </c>
      <c r="Q46" s="7">
        <v>0.33865814696485608</v>
      </c>
      <c r="R46" s="7">
        <v>0.60833333333333339</v>
      </c>
      <c r="S46" s="7">
        <v>0.14096916299559484</v>
      </c>
      <c r="T46" s="7">
        <v>0.3035714285714286</v>
      </c>
      <c r="U46" s="7">
        <v>0.12195121951219509</v>
      </c>
      <c r="V46" s="7">
        <v>0.16666666666666666</v>
      </c>
    </row>
    <row r="47" spans="1:22" x14ac:dyDescent="0.25">
      <c r="L47" s="5" t="s">
        <v>44</v>
      </c>
      <c r="M47" s="7">
        <v>0.1915322580645161</v>
      </c>
      <c r="N47" s="7">
        <v>1.5209125475284919E-2</v>
      </c>
      <c r="O47" s="7">
        <v>5.8251463729284615E-2</v>
      </c>
      <c r="P47" s="7">
        <v>5.4440190493977123E-2</v>
      </c>
      <c r="Q47" s="7">
        <v>0.22364217252396151</v>
      </c>
      <c r="R47" s="7">
        <v>0.27499999999999997</v>
      </c>
      <c r="S47" s="7">
        <v>0.62995594713656378</v>
      </c>
      <c r="T47" s="7">
        <v>0.13392857142857148</v>
      </c>
      <c r="U47" s="7">
        <v>0.56097560975609739</v>
      </c>
      <c r="V47" s="7">
        <v>0.33333333333333331</v>
      </c>
    </row>
    <row r="48" spans="1:22" x14ac:dyDescent="0.25">
      <c r="L48" s="5" t="s">
        <v>59</v>
      </c>
      <c r="M48" s="7">
        <v>4.0322580645160578E-3</v>
      </c>
      <c r="N48" s="7">
        <v>0.23320659062103907</v>
      </c>
      <c r="O48" s="7">
        <v>0.30961595713009826</v>
      </c>
      <c r="P48" s="7">
        <v>0.2916238677747689</v>
      </c>
      <c r="Q48" s="7">
        <v>0</v>
      </c>
      <c r="R48" s="7">
        <v>0</v>
      </c>
      <c r="S48" s="7">
        <v>0.58590308370044042</v>
      </c>
      <c r="T48" s="7">
        <v>0</v>
      </c>
      <c r="U48" s="7">
        <v>0.73170731707317049</v>
      </c>
      <c r="V48" s="7">
        <v>0</v>
      </c>
    </row>
    <row r="49" spans="1:22" x14ac:dyDescent="0.25">
      <c r="L49" s="5" t="s">
        <v>48</v>
      </c>
      <c r="M49" s="7">
        <v>0.25806451612903203</v>
      </c>
      <c r="N49" s="7">
        <v>3.0418250950570179E-2</v>
      </c>
      <c r="O49" s="7">
        <v>0</v>
      </c>
      <c r="P49" s="7">
        <v>0</v>
      </c>
      <c r="Q49" s="7">
        <v>0.40894568690095839</v>
      </c>
      <c r="R49" s="7">
        <v>0.45833333333333331</v>
      </c>
      <c r="S49" s="7">
        <v>0.45814977973568266</v>
      </c>
      <c r="T49" s="7">
        <v>0.16964285714285701</v>
      </c>
      <c r="U49" s="7">
        <v>0.68292682926829273</v>
      </c>
      <c r="V49" s="7">
        <v>0.33333333333333331</v>
      </c>
    </row>
    <row r="50" spans="1:22" x14ac:dyDescent="0.25">
      <c r="L50" s="5" t="s">
        <v>43</v>
      </c>
      <c r="M50" s="7">
        <v>0.22379032258064507</v>
      </c>
      <c r="N50" s="7">
        <v>0.36248415716096327</v>
      </c>
      <c r="O50" s="7">
        <v>0.34911183884092506</v>
      </c>
      <c r="P50" s="7">
        <v>0.34083481184050812</v>
      </c>
      <c r="Q50" s="7">
        <v>0.30670926517571889</v>
      </c>
      <c r="R50" s="7">
        <v>0.40833333333333333</v>
      </c>
      <c r="S50" s="7">
        <v>0.85022026431718056</v>
      </c>
      <c r="T50" s="7">
        <v>7.1428571428571355E-2</v>
      </c>
      <c r="U50" s="7">
        <v>0.41463414634146345</v>
      </c>
      <c r="V50" s="7">
        <v>0.33333333333333331</v>
      </c>
    </row>
    <row r="51" spans="1:22" x14ac:dyDescent="0.25">
      <c r="M51" s="7">
        <f>AVERAGE(M46:M50)</f>
        <v>0.24233870967741922</v>
      </c>
      <c r="N51" s="7">
        <f t="shared" ref="N51:V51" si="18">AVERAGE(N46:N50)</f>
        <v>0.19847908745247136</v>
      </c>
      <c r="O51" s="7">
        <f t="shared" si="18"/>
        <v>0.19765803314478525</v>
      </c>
      <c r="P51" s="7">
        <f t="shared" si="18"/>
        <v>0.18474180595760584</v>
      </c>
      <c r="Q51" s="7">
        <f t="shared" si="18"/>
        <v>0.25559105431309898</v>
      </c>
      <c r="R51" s="7">
        <f t="shared" si="18"/>
        <v>0.35</v>
      </c>
      <c r="S51" s="7">
        <f t="shared" si="18"/>
        <v>0.53303964757709243</v>
      </c>
      <c r="T51" s="7">
        <f t="shared" si="18"/>
        <v>0.1357142857142857</v>
      </c>
      <c r="U51" s="7">
        <f t="shared" si="18"/>
        <v>0.50243902439024379</v>
      </c>
      <c r="V51" s="7">
        <f t="shared" si="18"/>
        <v>0.23333333333333331</v>
      </c>
    </row>
    <row r="52" spans="1:22" s="9" customFormat="1" x14ac:dyDescent="0.25"/>
    <row r="53" spans="1:22" x14ac:dyDescent="0.25">
      <c r="L53" t="s">
        <v>94</v>
      </c>
    </row>
    <row r="54" spans="1:22" x14ac:dyDescent="0.25">
      <c r="A54" s="5" t="s">
        <v>42</v>
      </c>
      <c r="B54" s="7">
        <f t="shared" ref="B54:B73" si="19">SQRT((M2-$M$28)^2+(N2-$N$28)^2+(O2-$O$28)^2+(P2-$P$28)^2+(Q2-$Q$28)^2+(R2-$R$28)^2+(S2-$S$28)^2+(T2-$T$28)^2+(U2-$U$28)^2+(V2-$V$28)^2)</f>
        <v>0.59499139522758915</v>
      </c>
      <c r="C54">
        <f t="shared" ref="C54:C73" si="20">SQRT((M2-$M$40)^2+(N2-$N$40)^2+(O2-$O$40)^2+(P2-$P$40)^2+(Q2-$Q$40)^2+(R2-$R$40)^2+(S2-$S$40)^2+(T2-$T$40)^2+(U2-$U$40)^2+(V2-$V$40)^2)</f>
        <v>0.9956203777193906</v>
      </c>
      <c r="D54">
        <f t="shared" ref="D54:D73" si="21">SQRT((M2-$M$44)^2+(N2-$N$44)^2+(O2-$O$44)^2+(P2-$P$44)^2+(Q2-$Q$44)^2+(R2-$R$44)^2+(S2-$S$44)^2+(T2-$T$44)^2+(U2-$U$44)^2+(V2-$V$44)^2)</f>
        <v>1.1320546478265212</v>
      </c>
      <c r="E54">
        <f t="shared" ref="E54:E73" si="22">SQRT((M2-$M$51)^2+(N2-$N$51)^2+(O2-$O$51)^2+(P2-$P$51)^2+(Q2-$Q$51)^2+(R2-$R$51)^2+(S2-$S$51)^2+(T2-$T$51)^2+(U2-$U$51)^2+(V2-$V$51)^2)</f>
        <v>1.5581794914256872</v>
      </c>
      <c r="F54">
        <f>MATCH(MIN(B54:E54), B54:E54, 0)</f>
        <v>1</v>
      </c>
      <c r="L54" t="s">
        <v>42</v>
      </c>
      <c r="M54" s="7">
        <v>0.55443548387096742</v>
      </c>
      <c r="N54" s="7">
        <v>0.78580481622306686</v>
      </c>
      <c r="O54" s="7">
        <v>0.58301081671132282</v>
      </c>
      <c r="P54" s="7">
        <v>0.58306097674852941</v>
      </c>
      <c r="Q54" s="7">
        <v>0.67731629392971238</v>
      </c>
      <c r="R54" s="7">
        <v>0.64166666666666683</v>
      </c>
      <c r="S54" s="7">
        <v>0.49779735682819393</v>
      </c>
      <c r="T54" s="7">
        <v>0.98214285714285721</v>
      </c>
      <c r="U54" s="7">
        <v>0.17073170731707307</v>
      </c>
      <c r="V54" s="7">
        <v>1</v>
      </c>
    </row>
    <row r="55" spans="1:22" x14ac:dyDescent="0.25">
      <c r="A55" s="5" t="s">
        <v>52</v>
      </c>
      <c r="B55" s="7">
        <f t="shared" si="19"/>
        <v>0.9803463337529692</v>
      </c>
      <c r="C55">
        <f t="shared" si="20"/>
        <v>0.45832409590092321</v>
      </c>
      <c r="D55">
        <f t="shared" si="21"/>
        <v>0.91410452374074846</v>
      </c>
      <c r="E55">
        <f t="shared" si="22"/>
        <v>0.9578219573097112</v>
      </c>
      <c r="F55">
        <f t="shared" ref="F55:F73" si="23">MATCH(MIN(B55:E55), B55:E55, 0)</f>
        <v>2</v>
      </c>
      <c r="L55" t="s">
        <v>39</v>
      </c>
      <c r="M55" s="7">
        <v>1</v>
      </c>
      <c r="N55" s="7">
        <v>0.82636248415716085</v>
      </c>
      <c r="O55" s="7">
        <v>0.73355165227746366</v>
      </c>
      <c r="P55" s="7">
        <v>0.698571295172285</v>
      </c>
      <c r="Q55" s="7">
        <v>1</v>
      </c>
      <c r="R55" s="7">
        <v>1</v>
      </c>
      <c r="S55" s="7">
        <v>0.62995594713656378</v>
      </c>
      <c r="T55" s="7">
        <v>1</v>
      </c>
      <c r="U55" s="7">
        <v>0.17073170731707307</v>
      </c>
      <c r="V55" s="7">
        <v>0.5</v>
      </c>
    </row>
    <row r="56" spans="1:22" x14ac:dyDescent="0.25">
      <c r="A56" s="5" t="s">
        <v>49</v>
      </c>
      <c r="B56" s="7">
        <f t="shared" si="19"/>
        <v>1.4276418704002671</v>
      </c>
      <c r="C56">
        <f t="shared" si="20"/>
        <v>0.90503236360697914</v>
      </c>
      <c r="D56">
        <f t="shared" si="21"/>
        <v>0.43643223684001098</v>
      </c>
      <c r="E56">
        <f t="shared" si="22"/>
        <v>1.2521745108032483</v>
      </c>
      <c r="F56">
        <f t="shared" si="23"/>
        <v>3</v>
      </c>
      <c r="L56" t="s">
        <v>58</v>
      </c>
      <c r="M56" s="7">
        <v>0.71370967741935465</v>
      </c>
      <c r="N56" s="7">
        <v>1</v>
      </c>
      <c r="O56" s="7">
        <v>1</v>
      </c>
      <c r="P56" s="7">
        <v>1</v>
      </c>
      <c r="Q56" s="7">
        <v>0.86900958466453648</v>
      </c>
      <c r="R56" s="7">
        <v>0.88333333333333341</v>
      </c>
      <c r="S56" s="7">
        <v>0</v>
      </c>
      <c r="T56" s="7">
        <v>1</v>
      </c>
      <c r="U56" s="7">
        <v>0</v>
      </c>
      <c r="V56" s="7">
        <v>0.33333333333333331</v>
      </c>
    </row>
    <row r="57" spans="1:22" x14ac:dyDescent="0.25">
      <c r="A57" s="5" t="s">
        <v>54</v>
      </c>
      <c r="B57" s="7">
        <f t="shared" si="19"/>
        <v>1.3742665507722391</v>
      </c>
      <c r="C57">
        <f t="shared" si="20"/>
        <v>0.77253824167116458</v>
      </c>
      <c r="D57">
        <f t="shared" si="21"/>
        <v>1.4031101052958623</v>
      </c>
      <c r="E57">
        <f t="shared" si="22"/>
        <v>0.72207711273008968</v>
      </c>
      <c r="F57">
        <f t="shared" si="23"/>
        <v>4</v>
      </c>
      <c r="M57" s="7">
        <f>AVERAGE(M54:M56)</f>
        <v>0.75604838709677402</v>
      </c>
      <c r="N57" s="7">
        <f t="shared" ref="N57:V57" si="24">AVERAGE(N54:N56)</f>
        <v>0.87072243346007594</v>
      </c>
      <c r="O57" s="7">
        <f t="shared" si="24"/>
        <v>0.77218748966292894</v>
      </c>
      <c r="P57" s="7">
        <f t="shared" si="24"/>
        <v>0.76054409064027151</v>
      </c>
      <c r="Q57" s="7">
        <f t="shared" si="24"/>
        <v>0.84877529286474962</v>
      </c>
      <c r="R57" s="7">
        <f t="shared" si="24"/>
        <v>0.84166666666666679</v>
      </c>
      <c r="S57" s="7">
        <f t="shared" si="24"/>
        <v>0.37591776798825255</v>
      </c>
      <c r="T57" s="7">
        <f t="shared" si="24"/>
        <v>0.99404761904761907</v>
      </c>
      <c r="U57" s="7">
        <f t="shared" si="24"/>
        <v>0.11382113821138205</v>
      </c>
      <c r="V57" s="7">
        <f t="shared" si="24"/>
        <v>0.61111111111111105</v>
      </c>
    </row>
    <row r="58" spans="1:22" x14ac:dyDescent="0.25">
      <c r="A58" s="5" t="s">
        <v>45</v>
      </c>
      <c r="B58" s="7">
        <f t="shared" si="19"/>
        <v>0.9357028704681265</v>
      </c>
      <c r="C58">
        <f t="shared" si="20"/>
        <v>0.39065419011998387</v>
      </c>
      <c r="D58">
        <f t="shared" si="21"/>
        <v>0.80597500104671038</v>
      </c>
      <c r="E58">
        <f t="shared" si="22"/>
        <v>0.89927762600291039</v>
      </c>
      <c r="F58">
        <f t="shared" si="23"/>
        <v>2</v>
      </c>
      <c r="L58" t="s">
        <v>95</v>
      </c>
    </row>
    <row r="59" spans="1:22" x14ac:dyDescent="0.25">
      <c r="A59" s="5" t="s">
        <v>57</v>
      </c>
      <c r="B59" s="7">
        <f t="shared" si="19"/>
        <v>0.99373964697686357</v>
      </c>
      <c r="C59">
        <f t="shared" si="20"/>
        <v>1.0953837692094068</v>
      </c>
      <c r="D59">
        <f t="shared" si="21"/>
        <v>0.43643223684001098</v>
      </c>
      <c r="E59">
        <f t="shared" si="22"/>
        <v>1.568446944195355</v>
      </c>
      <c r="F59">
        <f t="shared" si="23"/>
        <v>3</v>
      </c>
      <c r="L59" t="s">
        <v>52</v>
      </c>
      <c r="M59" s="7">
        <v>0.47379032258064507</v>
      </c>
      <c r="N59" s="7">
        <v>0.47908745247148282</v>
      </c>
      <c r="O59" s="7">
        <v>0.34047831695941272</v>
      </c>
      <c r="P59" s="7">
        <v>0.36221869455598099</v>
      </c>
      <c r="Q59" s="7">
        <v>0.47603833865814682</v>
      </c>
      <c r="R59" s="7">
        <v>0.49166666666666681</v>
      </c>
      <c r="S59" s="7">
        <v>0.52422907488986781</v>
      </c>
      <c r="T59" s="7">
        <v>0.81250000000000011</v>
      </c>
      <c r="U59" s="7">
        <v>0.36585365853658525</v>
      </c>
      <c r="V59" s="7">
        <v>0.66666666666666663</v>
      </c>
    </row>
    <row r="60" spans="1:22" x14ac:dyDescent="0.25">
      <c r="A60" s="5" t="s">
        <v>55</v>
      </c>
      <c r="B60" s="7">
        <f t="shared" si="19"/>
        <v>1.4988950167471433</v>
      </c>
      <c r="C60">
        <f t="shared" si="20"/>
        <v>0.63344924069060504</v>
      </c>
      <c r="D60">
        <f t="shared" si="21"/>
        <v>1.1327639321670036</v>
      </c>
      <c r="E60">
        <f t="shared" si="22"/>
        <v>0.71783316159687749</v>
      </c>
      <c r="F60">
        <f t="shared" si="23"/>
        <v>2</v>
      </c>
      <c r="L60" t="s">
        <v>45</v>
      </c>
      <c r="M60" s="7">
        <v>0.52419354838709664</v>
      </c>
      <c r="N60" s="7">
        <v>0.56653992395437258</v>
      </c>
      <c r="O60" s="7">
        <v>0.47851543117991485</v>
      </c>
      <c r="P60" s="7">
        <v>0.46671024372023545</v>
      </c>
      <c r="Q60" s="7">
        <v>0.63258785942492013</v>
      </c>
      <c r="R60" s="7">
        <v>0.66666666666666674</v>
      </c>
      <c r="S60" s="7">
        <v>0.66519823788546262</v>
      </c>
      <c r="T60" s="7">
        <v>0.42857142857142855</v>
      </c>
      <c r="U60" s="7">
        <v>0.36585365853658525</v>
      </c>
      <c r="V60" s="7">
        <v>0.5</v>
      </c>
    </row>
    <row r="61" spans="1:22" x14ac:dyDescent="0.25">
      <c r="A61" s="5" t="s">
        <v>44</v>
      </c>
      <c r="B61" s="7">
        <f t="shared" si="19"/>
        <v>1.9627071009333465</v>
      </c>
      <c r="C61">
        <f t="shared" si="20"/>
        <v>0.79837544459701348</v>
      </c>
      <c r="D61">
        <f t="shared" si="21"/>
        <v>1.4872433037349977</v>
      </c>
      <c r="E61">
        <f t="shared" si="22"/>
        <v>0.31945281004700105</v>
      </c>
      <c r="F61">
        <f t="shared" si="23"/>
        <v>4</v>
      </c>
      <c r="L61" t="s">
        <v>55</v>
      </c>
      <c r="M61" s="7">
        <v>0.56249999999999967</v>
      </c>
      <c r="N61" s="7">
        <v>0.10519645120405567</v>
      </c>
      <c r="O61" s="7">
        <v>0.13773940656941555</v>
      </c>
      <c r="P61" s="7">
        <v>9.8328508730973985E-2</v>
      </c>
      <c r="Q61" s="7">
        <v>0.57827476038338654</v>
      </c>
      <c r="R61" s="7">
        <v>0.625</v>
      </c>
      <c r="S61" s="7">
        <v>0.57268722466960331</v>
      </c>
      <c r="T61" s="7">
        <v>0.27678571428571419</v>
      </c>
      <c r="U61" s="7">
        <v>0.43902439024390233</v>
      </c>
      <c r="V61" s="7">
        <v>0.66666666666666663</v>
      </c>
    </row>
    <row r="62" spans="1:22" x14ac:dyDescent="0.25">
      <c r="A62" s="5" t="s">
        <v>34</v>
      </c>
      <c r="B62" s="7">
        <f t="shared" si="19"/>
        <v>1.0444467275342766</v>
      </c>
      <c r="C62">
        <f t="shared" si="20"/>
        <v>0.34682339198094386</v>
      </c>
      <c r="D62">
        <f t="shared" si="21"/>
        <v>0.74010237684880964</v>
      </c>
      <c r="E62">
        <f t="shared" si="22"/>
        <v>0.84401734732225364</v>
      </c>
      <c r="F62">
        <f t="shared" si="23"/>
        <v>2</v>
      </c>
      <c r="L62" s="5" t="s">
        <v>34</v>
      </c>
      <c r="M62" s="7">
        <v>0.33467741935483875</v>
      </c>
      <c r="N62" s="7">
        <v>0.56273764258555126</v>
      </c>
      <c r="O62" s="7">
        <v>0.53458370546789713</v>
      </c>
      <c r="P62" s="7">
        <v>0.50210103651134563</v>
      </c>
      <c r="Q62" s="7">
        <v>0.59424920127795522</v>
      </c>
      <c r="R62" s="7">
        <v>0.51666666666666661</v>
      </c>
      <c r="S62" s="7">
        <v>0.6387665198237884</v>
      </c>
      <c r="T62" s="7">
        <v>0.57142857142857129</v>
      </c>
      <c r="U62" s="7">
        <v>0.56097560975609739</v>
      </c>
      <c r="V62" s="7">
        <v>0.33333333333333331</v>
      </c>
    </row>
    <row r="63" spans="1:22" x14ac:dyDescent="0.25">
      <c r="A63" s="5" t="s">
        <v>38</v>
      </c>
      <c r="B63" s="7">
        <f t="shared" si="19"/>
        <v>2.154170000659783</v>
      </c>
      <c r="C63">
        <f t="shared" si="20"/>
        <v>1.0253718712525557</v>
      </c>
      <c r="D63">
        <f t="shared" si="21"/>
        <v>1.7141644025739662</v>
      </c>
      <c r="E63">
        <f t="shared" si="22"/>
        <v>0.76613063905917722</v>
      </c>
      <c r="F63">
        <f t="shared" si="23"/>
        <v>4</v>
      </c>
      <c r="L63" s="5" t="s">
        <v>33</v>
      </c>
      <c r="M63" s="7">
        <v>0.40322580645161266</v>
      </c>
      <c r="N63" s="7">
        <v>0.62357414448669191</v>
      </c>
      <c r="O63" s="7">
        <v>0.6002778604743475</v>
      </c>
      <c r="P63" s="7">
        <v>0.56167709403305643</v>
      </c>
      <c r="Q63" s="7">
        <v>0.61341853035143756</v>
      </c>
      <c r="R63" s="7">
        <v>0.52499999999999991</v>
      </c>
      <c r="S63" s="7">
        <v>0.55506607929515406</v>
      </c>
      <c r="T63" s="7">
        <v>0.52678571428571441</v>
      </c>
      <c r="U63" s="7">
        <v>0.63414634146341453</v>
      </c>
      <c r="V63" s="7">
        <v>0.5</v>
      </c>
    </row>
    <row r="64" spans="1:22" x14ac:dyDescent="0.25">
      <c r="A64" s="5" t="s">
        <v>59</v>
      </c>
      <c r="B64" s="7">
        <f t="shared" si="19"/>
        <v>2.1499070221229846</v>
      </c>
      <c r="C64">
        <f t="shared" si="20"/>
        <v>1.0459169768697874</v>
      </c>
      <c r="D64">
        <f t="shared" si="21"/>
        <v>1.7072671140538069</v>
      </c>
      <c r="E64">
        <f t="shared" si="22"/>
        <v>0.63087432027529933</v>
      </c>
      <c r="F64">
        <f t="shared" si="23"/>
        <v>4</v>
      </c>
      <c r="L64" s="5" t="s">
        <v>46</v>
      </c>
      <c r="M64" s="7">
        <v>0.63306451612903247</v>
      </c>
      <c r="N64" s="7">
        <v>0.5171102661596958</v>
      </c>
      <c r="O64" s="7">
        <v>0.44973702490820694</v>
      </c>
      <c r="P64" s="7">
        <v>0.42898496591651886</v>
      </c>
      <c r="Q64" s="7">
        <v>0.60383386581469634</v>
      </c>
      <c r="R64" s="7">
        <v>0.52499999999999991</v>
      </c>
      <c r="S64" s="7">
        <v>0.47136563876651977</v>
      </c>
      <c r="T64" s="7">
        <v>0.68749999999999989</v>
      </c>
      <c r="U64" s="7">
        <v>0.26829268292682928</v>
      </c>
      <c r="V64" s="7">
        <v>0.16666666666666666</v>
      </c>
    </row>
    <row r="65" spans="1:22" x14ac:dyDescent="0.25">
      <c r="A65" s="5" t="s">
        <v>39</v>
      </c>
      <c r="B65" s="7">
        <f t="shared" si="19"/>
        <v>0.4414829844214761</v>
      </c>
      <c r="C65">
        <f t="shared" si="20"/>
        <v>1.330258645170727</v>
      </c>
      <c r="D65">
        <f t="shared" si="21"/>
        <v>1.0572280536990968</v>
      </c>
      <c r="E65">
        <f t="shared" si="22"/>
        <v>1.8530134927983604</v>
      </c>
      <c r="F65">
        <f t="shared" si="23"/>
        <v>1</v>
      </c>
      <c r="L65" s="5" t="s">
        <v>60</v>
      </c>
      <c r="M65" s="7">
        <v>0.52822580645161277</v>
      </c>
      <c r="N65" s="7">
        <v>0.67934093789607075</v>
      </c>
      <c r="O65" s="7">
        <v>0.55512553339287507</v>
      </c>
      <c r="P65" s="7">
        <v>0.5314221682696797</v>
      </c>
      <c r="Q65" s="7">
        <v>0.51757188498402551</v>
      </c>
      <c r="R65" s="7">
        <v>0.6166666666666667</v>
      </c>
      <c r="S65" s="7">
        <v>0.70044052863436113</v>
      </c>
      <c r="T65" s="7">
        <v>0.91071428571428559</v>
      </c>
      <c r="U65" s="7">
        <v>0.31707317073170727</v>
      </c>
      <c r="V65" s="7">
        <v>0.16666666666666666</v>
      </c>
    </row>
    <row r="66" spans="1:22" x14ac:dyDescent="0.25">
      <c r="A66" s="5" t="s">
        <v>58</v>
      </c>
      <c r="B66" s="7">
        <f t="shared" si="19"/>
        <v>0.60112711640377936</v>
      </c>
      <c r="C66">
        <f t="shared" si="20"/>
        <v>1.5813711741649248</v>
      </c>
      <c r="D66">
        <f t="shared" si="21"/>
        <v>1.5741973557630775</v>
      </c>
      <c r="E66">
        <f t="shared" si="22"/>
        <v>2.031580096888137</v>
      </c>
      <c r="F66">
        <f t="shared" si="23"/>
        <v>1</v>
      </c>
      <c r="L66" s="5" t="s">
        <v>51</v>
      </c>
      <c r="M66" s="7">
        <v>0.2963709677419355</v>
      </c>
      <c r="N66" s="7">
        <v>0.37896070975918866</v>
      </c>
      <c r="O66" s="7">
        <v>0.39664582713109081</v>
      </c>
      <c r="P66" s="7">
        <v>0.37333084321598664</v>
      </c>
      <c r="Q66" s="7">
        <v>0.45047923322683708</v>
      </c>
      <c r="R66" s="7">
        <v>0.29166666666666669</v>
      </c>
      <c r="S66" s="7">
        <v>0.68722466960352402</v>
      </c>
      <c r="T66" s="7">
        <v>0.11607142857142841</v>
      </c>
      <c r="U66" s="7">
        <v>0.51219512195121963</v>
      </c>
      <c r="V66" s="7">
        <v>0.5</v>
      </c>
    </row>
    <row r="67" spans="1:22" x14ac:dyDescent="0.25">
      <c r="A67" s="5" t="s">
        <v>33</v>
      </c>
      <c r="B67" s="7">
        <f t="shared" si="19"/>
        <v>0.97151913917271349</v>
      </c>
      <c r="C67">
        <f t="shared" si="20"/>
        <v>0.41736418546105869</v>
      </c>
      <c r="D67">
        <f t="shared" si="21"/>
        <v>0.72362337886325945</v>
      </c>
      <c r="E67">
        <f t="shared" si="22"/>
        <v>0.95463022118911867</v>
      </c>
      <c r="F67">
        <f t="shared" si="23"/>
        <v>2</v>
      </c>
      <c r="M67" s="7">
        <f>AVERAGE(M59:M66)</f>
        <v>0.4695060483870967</v>
      </c>
      <c r="N67" s="7">
        <f>AVERAGE(N59:N66)</f>
        <v>0.4890684410646387</v>
      </c>
      <c r="O67" s="7">
        <f t="shared" ref="O67:V67" si="25">AVERAGE(O59:O66)</f>
        <v>0.43663788826039501</v>
      </c>
      <c r="P67" s="7">
        <f t="shared" si="25"/>
        <v>0.4155966943692222</v>
      </c>
      <c r="Q67" s="7">
        <f t="shared" si="25"/>
        <v>0.55830670926517567</v>
      </c>
      <c r="R67" s="7">
        <f t="shared" si="25"/>
        <v>0.53229166666666672</v>
      </c>
      <c r="S67" s="7">
        <f t="shared" si="25"/>
        <v>0.60187224669603523</v>
      </c>
      <c r="T67" s="7">
        <f t="shared" si="25"/>
        <v>0.54129464285714279</v>
      </c>
      <c r="U67" s="7">
        <f t="shared" si="25"/>
        <v>0.43292682926829262</v>
      </c>
      <c r="V67" s="7">
        <f t="shared" si="25"/>
        <v>0.43749999999999994</v>
      </c>
    </row>
    <row r="68" spans="1:22" x14ac:dyDescent="0.25">
      <c r="A68" s="5" t="s">
        <v>46</v>
      </c>
      <c r="B68" s="7">
        <f t="shared" si="19"/>
        <v>0.9158714398628609</v>
      </c>
      <c r="C68">
        <f t="shared" si="20"/>
        <v>0.57830521211631269</v>
      </c>
      <c r="D68">
        <f t="shared" si="21"/>
        <v>0.92863914652816526</v>
      </c>
      <c r="E68">
        <f t="shared" si="22"/>
        <v>0.94701066014435287</v>
      </c>
      <c r="F68">
        <f t="shared" si="23"/>
        <v>2</v>
      </c>
      <c r="L68" s="5" t="s">
        <v>102</v>
      </c>
    </row>
    <row r="69" spans="1:22" x14ac:dyDescent="0.25">
      <c r="A69" s="5" t="s">
        <v>48</v>
      </c>
      <c r="B69" s="7">
        <f t="shared" si="19"/>
        <v>1.8859060186661658</v>
      </c>
      <c r="C69">
        <f t="shared" si="20"/>
        <v>0.80150779523416371</v>
      </c>
      <c r="D69">
        <f t="shared" si="21"/>
        <v>1.3573794772145487</v>
      </c>
      <c r="E69">
        <f t="shared" si="22"/>
        <v>0.43160076588308749</v>
      </c>
      <c r="F69">
        <f t="shared" si="23"/>
        <v>4</v>
      </c>
      <c r="L69" s="5" t="s">
        <v>49</v>
      </c>
      <c r="M69" s="7">
        <v>0.63104838709677469</v>
      </c>
      <c r="N69" s="7">
        <v>0.38149556400506962</v>
      </c>
      <c r="O69" s="7">
        <v>0.25146372928450944</v>
      </c>
      <c r="P69" s="7">
        <v>0.20123260808665613</v>
      </c>
      <c r="Q69" s="7">
        <v>0.78274760383386577</v>
      </c>
      <c r="R69" s="7">
        <v>0.75833333333333341</v>
      </c>
      <c r="S69" s="7">
        <v>1</v>
      </c>
      <c r="T69" s="7">
        <v>0.78571428571428559</v>
      </c>
      <c r="U69" s="7">
        <v>0.97560975609756106</v>
      </c>
      <c r="V69" s="7">
        <v>0.5</v>
      </c>
    </row>
    <row r="70" spans="1:22" x14ac:dyDescent="0.25">
      <c r="A70" s="5" t="s">
        <v>47</v>
      </c>
      <c r="B70" s="7">
        <f t="shared" si="19"/>
        <v>1.9571711683794397</v>
      </c>
      <c r="C70">
        <f t="shared" si="20"/>
        <v>0.87059774179916072</v>
      </c>
      <c r="D70">
        <f t="shared" si="21"/>
        <v>1.535553762810536</v>
      </c>
      <c r="E70">
        <f t="shared" si="22"/>
        <v>0.76235047196871231</v>
      </c>
      <c r="F70">
        <f t="shared" si="23"/>
        <v>4</v>
      </c>
      <c r="L70" s="5" t="s">
        <v>57</v>
      </c>
      <c r="M70" s="7">
        <v>0.71169354838709686</v>
      </c>
      <c r="N70" s="7">
        <v>0.79340937896070973</v>
      </c>
      <c r="O70" s="7">
        <v>0.69008633521881535</v>
      </c>
      <c r="P70" s="7">
        <v>0.67335885703613785</v>
      </c>
      <c r="Q70" s="7">
        <v>0.83067092651757168</v>
      </c>
      <c r="R70" s="7">
        <v>0.89166666666666672</v>
      </c>
      <c r="S70" s="7">
        <v>0.65638766519823766</v>
      </c>
      <c r="T70" s="7">
        <v>0.84821428571428559</v>
      </c>
      <c r="U70" s="7">
        <v>1</v>
      </c>
      <c r="V70" s="7">
        <v>0.33333333333333331</v>
      </c>
    </row>
    <row r="71" spans="1:22" x14ac:dyDescent="0.25">
      <c r="A71" s="5" t="s">
        <v>60</v>
      </c>
      <c r="B71" s="7">
        <f t="shared" si="19"/>
        <v>0.83640012565847344</v>
      </c>
      <c r="C71">
        <f t="shared" si="20"/>
        <v>0.72047984522600961</v>
      </c>
      <c r="D71">
        <f t="shared" si="21"/>
        <v>0.84226065750383905</v>
      </c>
      <c r="E71">
        <f t="shared" si="22"/>
        <v>1.1696699981346708</v>
      </c>
      <c r="F71">
        <f t="shared" si="23"/>
        <v>2</v>
      </c>
      <c r="M71" s="7">
        <f>AVERAGE(M69:M70)</f>
        <v>0.67137096774193572</v>
      </c>
      <c r="N71" s="7">
        <f t="shared" ref="N71:V71" si="26">AVERAGE(N69:N70)</f>
        <v>0.5874524714828897</v>
      </c>
      <c r="O71" s="7">
        <f t="shared" si="26"/>
        <v>0.4707750322516624</v>
      </c>
      <c r="P71" s="7">
        <f t="shared" si="26"/>
        <v>0.43729573256139698</v>
      </c>
      <c r="Q71" s="7">
        <f t="shared" si="26"/>
        <v>0.80670926517571873</v>
      </c>
      <c r="R71" s="7">
        <f t="shared" si="26"/>
        <v>0.82500000000000007</v>
      </c>
      <c r="S71" s="7">
        <f t="shared" si="26"/>
        <v>0.82819383259911883</v>
      </c>
      <c r="T71" s="7">
        <f t="shared" si="26"/>
        <v>0.81696428571428559</v>
      </c>
      <c r="U71" s="7">
        <f t="shared" si="26"/>
        <v>0.98780487804878048</v>
      </c>
      <c r="V71" s="7">
        <f t="shared" si="26"/>
        <v>0.41666666666666663</v>
      </c>
    </row>
    <row r="72" spans="1:22" x14ac:dyDescent="0.25">
      <c r="A72" s="5" t="s">
        <v>51</v>
      </c>
      <c r="B72" s="7">
        <f t="shared" si="19"/>
        <v>1.4980120163512027</v>
      </c>
      <c r="C72">
        <f t="shared" si="20"/>
        <v>0.38183097590407095</v>
      </c>
      <c r="D72">
        <f t="shared" si="21"/>
        <v>1.1615924102641852</v>
      </c>
      <c r="E72">
        <f t="shared" si="22"/>
        <v>0.49739763117091912</v>
      </c>
      <c r="F72">
        <f t="shared" si="23"/>
        <v>2</v>
      </c>
      <c r="L72" s="5" t="s">
        <v>108</v>
      </c>
    </row>
    <row r="73" spans="1:22" x14ac:dyDescent="0.25">
      <c r="A73" s="5" t="s">
        <v>43</v>
      </c>
      <c r="B73" s="7">
        <f t="shared" si="19"/>
        <v>1.6193223146304543</v>
      </c>
      <c r="C73">
        <f t="shared" si="20"/>
        <v>0.52860377035114026</v>
      </c>
      <c r="D73">
        <f t="shared" si="21"/>
        <v>1.261124389757118</v>
      </c>
      <c r="E73">
        <f t="shared" si="22"/>
        <v>0.45056268139401462</v>
      </c>
      <c r="F73">
        <f t="shared" si="23"/>
        <v>4</v>
      </c>
      <c r="L73" s="5" t="s">
        <v>54</v>
      </c>
      <c r="M73" s="7">
        <v>0.5342741935483869</v>
      </c>
      <c r="N73" s="7">
        <v>0.35107731305449941</v>
      </c>
      <c r="O73" s="7">
        <v>0.27131090602361824</v>
      </c>
      <c r="P73" s="7">
        <v>0.23681015967877497</v>
      </c>
      <c r="Q73" s="7">
        <v>0.33865814696485608</v>
      </c>
      <c r="R73" s="7">
        <v>0.60833333333333339</v>
      </c>
      <c r="S73" s="7">
        <v>0.14096916299559484</v>
      </c>
      <c r="T73" s="7">
        <v>0.3035714285714286</v>
      </c>
      <c r="U73" s="7">
        <v>0.12195121951219509</v>
      </c>
      <c r="V73" s="7">
        <v>0.16666666666666666</v>
      </c>
    </row>
    <row r="74" spans="1:22" x14ac:dyDescent="0.25">
      <c r="L74" s="5" t="s">
        <v>44</v>
      </c>
      <c r="M74" s="7">
        <v>0.1915322580645161</v>
      </c>
      <c r="N74" s="7">
        <v>1.5209125475284919E-2</v>
      </c>
      <c r="O74" s="7">
        <v>5.8251463729284615E-2</v>
      </c>
      <c r="P74" s="7">
        <v>5.4440190493977123E-2</v>
      </c>
      <c r="Q74" s="7">
        <v>0.22364217252396151</v>
      </c>
      <c r="R74" s="7">
        <v>0.27499999999999997</v>
      </c>
      <c r="S74" s="7">
        <v>0.62995594713656378</v>
      </c>
      <c r="T74" s="7">
        <v>0.13392857142857148</v>
      </c>
      <c r="U74" s="7">
        <v>0.56097560975609739</v>
      </c>
      <c r="V74" s="7">
        <v>0.33333333333333331</v>
      </c>
    </row>
    <row r="75" spans="1:22" x14ac:dyDescent="0.25">
      <c r="L75" s="5" t="s">
        <v>38</v>
      </c>
      <c r="M75" s="7">
        <v>3.6290322580645115E-2</v>
      </c>
      <c r="N75" s="7">
        <v>0</v>
      </c>
      <c r="O75" s="7">
        <v>4.0587476431477761E-2</v>
      </c>
      <c r="P75" s="7">
        <v>6.5552339153982592E-2</v>
      </c>
      <c r="Q75" s="7">
        <v>0.13099041533546329</v>
      </c>
      <c r="R75" s="7">
        <v>0.13333333333333333</v>
      </c>
      <c r="S75" s="7">
        <v>0.62995594713656378</v>
      </c>
      <c r="T75" s="7">
        <v>3.5714285714285678E-2</v>
      </c>
      <c r="U75" s="7">
        <v>0.6585365853658538</v>
      </c>
      <c r="V75" s="7">
        <v>0.83333333333333337</v>
      </c>
    </row>
    <row r="76" spans="1:22" x14ac:dyDescent="0.25">
      <c r="L76" s="5" t="s">
        <v>59</v>
      </c>
      <c r="M76" s="7">
        <v>4.0322580645160578E-3</v>
      </c>
      <c r="N76" s="7">
        <v>0.23320659062103907</v>
      </c>
      <c r="O76" s="7">
        <v>0.30961595713009826</v>
      </c>
      <c r="P76" s="7">
        <v>0.2916238677747689</v>
      </c>
      <c r="Q76" s="7">
        <v>0</v>
      </c>
      <c r="R76" s="7">
        <v>0</v>
      </c>
      <c r="S76" s="7">
        <v>0.58590308370044042</v>
      </c>
      <c r="T76" s="7">
        <v>0</v>
      </c>
      <c r="U76" s="7">
        <v>0.73170731707317049</v>
      </c>
      <c r="V76" s="7">
        <v>0</v>
      </c>
    </row>
    <row r="77" spans="1:22" x14ac:dyDescent="0.25">
      <c r="L77" s="5" t="s">
        <v>48</v>
      </c>
      <c r="M77" s="7">
        <v>0.25806451612903203</v>
      </c>
      <c r="N77" s="7">
        <v>3.0418250950570179E-2</v>
      </c>
      <c r="O77" s="7">
        <v>0</v>
      </c>
      <c r="P77" s="7">
        <v>0</v>
      </c>
      <c r="Q77" s="7">
        <v>0.40894568690095839</v>
      </c>
      <c r="R77" s="7">
        <v>0.45833333333333331</v>
      </c>
      <c r="S77" s="7">
        <v>0.45814977973568266</v>
      </c>
      <c r="T77" s="7">
        <v>0.16964285714285701</v>
      </c>
      <c r="U77" s="7">
        <v>0.68292682926829273</v>
      </c>
      <c r="V77" s="7">
        <v>0.33333333333333331</v>
      </c>
    </row>
    <row r="78" spans="1:22" x14ac:dyDescent="0.25">
      <c r="L78" s="5" t="s">
        <v>47</v>
      </c>
      <c r="M78" s="7">
        <v>0</v>
      </c>
      <c r="N78" s="7">
        <v>0.38276299112801004</v>
      </c>
      <c r="O78" s="7">
        <v>0.41629453210280859</v>
      </c>
      <c r="P78" s="7">
        <v>0.43963021757400322</v>
      </c>
      <c r="Q78" s="7">
        <v>2.5559105431309979E-2</v>
      </c>
      <c r="R78" s="7">
        <v>0</v>
      </c>
      <c r="S78" s="7">
        <v>0.75770925110132159</v>
      </c>
      <c r="T78" s="7">
        <v>9.8214285714285643E-2</v>
      </c>
      <c r="U78" s="7">
        <v>0.7804878048780487</v>
      </c>
      <c r="V78" s="7">
        <v>0.5</v>
      </c>
    </row>
    <row r="79" spans="1:22" x14ac:dyDescent="0.25">
      <c r="L79" s="5" t="s">
        <v>43</v>
      </c>
      <c r="M79" s="7">
        <v>0.22379032258064507</v>
      </c>
      <c r="N79" s="7">
        <v>0.36248415716096327</v>
      </c>
      <c r="O79" s="7">
        <v>0.34911183884092506</v>
      </c>
      <c r="P79" s="7">
        <v>0.34083481184050812</v>
      </c>
      <c r="Q79" s="7">
        <v>0.30670926517571889</v>
      </c>
      <c r="R79" s="7">
        <v>0.40833333333333333</v>
      </c>
      <c r="S79" s="7">
        <v>0.85022026431718056</v>
      </c>
      <c r="T79" s="7">
        <v>7.1428571428571355E-2</v>
      </c>
      <c r="U79" s="7">
        <v>0.41463414634146345</v>
      </c>
      <c r="V79" s="7">
        <v>0.33333333333333331</v>
      </c>
    </row>
    <row r="80" spans="1:22" x14ac:dyDescent="0.25">
      <c r="M80" s="7">
        <f>AVERAGE(M73:M79)</f>
        <v>0.17828341013824872</v>
      </c>
      <c r="N80" s="7">
        <f t="shared" ref="N80:V80" si="27">AVERAGE(N73:N79)</f>
        <v>0.19645120405576666</v>
      </c>
      <c r="O80" s="7">
        <f t="shared" si="27"/>
        <v>0.20645316775117323</v>
      </c>
      <c r="P80" s="7">
        <f t="shared" si="27"/>
        <v>0.20412736950228785</v>
      </c>
      <c r="Q80" s="7">
        <f t="shared" si="27"/>
        <v>0.2049292560474669</v>
      </c>
      <c r="R80" s="7">
        <f t="shared" si="27"/>
        <v>0.26904761904761904</v>
      </c>
      <c r="S80" s="7">
        <f t="shared" si="27"/>
        <v>0.57898049087476389</v>
      </c>
      <c r="T80" s="7">
        <f t="shared" si="27"/>
        <v>0.11607142857142853</v>
      </c>
      <c r="U80" s="7">
        <f t="shared" si="27"/>
        <v>0.56445993031358876</v>
      </c>
      <c r="V80" s="7">
        <f t="shared" si="27"/>
        <v>0.35714285714285721</v>
      </c>
    </row>
    <row r="81" spans="1:22" s="9" customFormat="1" x14ac:dyDescent="0.25"/>
    <row r="82" spans="1:22" x14ac:dyDescent="0.25">
      <c r="L82" s="5" t="s">
        <v>94</v>
      </c>
      <c r="M82" s="10"/>
    </row>
    <row r="83" spans="1:22" x14ac:dyDescent="0.25">
      <c r="A83" s="5" t="s">
        <v>42</v>
      </c>
      <c r="B83" s="7">
        <f>SQRT((M2-$M$28)^2+(N2-$N$28)^2+(O2-$O$28)^2+(P2-$P$28)^2+(Q2-$Q$28)^2+(R2-$R$28)^2+(S2-$S$28)^2+(T2-$T$28)^2+(U2-$U$28)^2+(V2-$V$28)^2)</f>
        <v>0.59499139522758915</v>
      </c>
      <c r="C83">
        <f>SQRT((M2-$M$67)^2+(N2-$N$67)^2+(O2-$O$67)^2+(P2-$P$67)^2+(Q2-$Q$67)^2+(R2-$R$67)^2+(S2-$S$67)^2+(T2-$T$67)^2+(U2-$U$67)^2+(V2-$V$67)^2)</f>
        <v>0.8724633172757672</v>
      </c>
      <c r="D83">
        <f>SQRT((M2-$M$44)^2+(N2-$N$44)^2+(O2-$O$44)^2+(P2-$P$44)^2+(Q2-$Q$44)^2+(R2-$R$44)^2+(S2-$S$44)^2+(T2-$T$44)^2+(U2-$U$44)^2+(V2-$V$44)^2)</f>
        <v>1.1320546478265212</v>
      </c>
      <c r="E83">
        <f>SQRT((M2-$M$80)^2+(N2-$N$80)^2+(O2-$O$80)^2+(P2-$P$80)^2+(Q2-$Q$80)^2+(R2-$R$80)^2+(S2-$S$80)^2+(T2-$T$80)^2+(U2-$U$80)^2+(V2-$V$80)^2)</f>
        <v>1.5688105408221296</v>
      </c>
      <c r="F83">
        <f>MATCH(MIN(B83:E83), B83:E83, 0)</f>
        <v>1</v>
      </c>
      <c r="L83" t="s">
        <v>42</v>
      </c>
      <c r="M83" s="7">
        <v>0.55443548387096742</v>
      </c>
      <c r="N83" s="7">
        <v>0.78580481622306686</v>
      </c>
      <c r="O83" s="7">
        <v>0.58301081671132282</v>
      </c>
      <c r="P83" s="7">
        <v>0.58306097674852941</v>
      </c>
      <c r="Q83" s="7">
        <v>0.67731629392971238</v>
      </c>
      <c r="R83" s="7">
        <v>0.64166666666666683</v>
      </c>
      <c r="S83" s="7">
        <v>0.49779735682819393</v>
      </c>
      <c r="T83" s="7">
        <v>0.98214285714285721</v>
      </c>
      <c r="U83" s="7">
        <v>0.17073170731707307</v>
      </c>
      <c r="V83" s="7">
        <v>1</v>
      </c>
    </row>
    <row r="84" spans="1:22" x14ac:dyDescent="0.25">
      <c r="A84" s="5" t="s">
        <v>52</v>
      </c>
      <c r="B84" s="7">
        <f t="shared" ref="B84:B102" si="28">SQRT((M3-$M$28)^2+(N3-$N$28)^2+(O3-$O$28)^2+(P3-$P$28)^2+(Q3-$Q$28)^2+(R3-$R$28)^2+(S3-$S$28)^2+(T3-$T$28)^2+(U3-$U$28)^2+(V3-$V$28)^2)</f>
        <v>0.9803463337529692</v>
      </c>
      <c r="C84">
        <f t="shared" ref="C84:C102" si="29">SQRT((M3-$M$67)^2+(N3-$N$67)^2+(O3-$O$67)^2+(P3-$P$67)^2+(Q3-$Q$67)^2+(R3-$R$67)^2+(S3-$S$67)^2+(T3-$T$67)^2+(U3-$U$67)^2+(V3-$V$67)^2)</f>
        <v>0.39652150483557819</v>
      </c>
      <c r="D84">
        <f t="shared" ref="D84:D102" si="30">SQRT((M3-$M$44)^2+(N3-$N$44)^2+(O3-$O$44)^2+(P3-$P$44)^2+(Q3-$Q$44)^2+(R3-$R$44)^2+(S3-$S$44)^2+(T3-$T$44)^2+(U3-$U$44)^2+(V3-$V$44)^2)</f>
        <v>0.91410452374074846</v>
      </c>
      <c r="E84">
        <f t="shared" ref="E84:E102" si="31">SQRT((M3-$M$80)^2+(N3-$N$80)^2+(O3-$O$80)^2+(P3-$P$80)^2+(Q3-$Q$80)^2+(R3-$R$80)^2+(S3-$S$80)^2+(T3-$T$80)^2+(U3-$U$80)^2+(V3-$V$80)^2)</f>
        <v>0.97799922261716177</v>
      </c>
      <c r="F84">
        <f t="shared" ref="F84:F102" si="32">MATCH(MIN(B84:E84), B84:E84, 0)</f>
        <v>2</v>
      </c>
      <c r="L84" t="s">
        <v>39</v>
      </c>
      <c r="M84" s="7">
        <v>1</v>
      </c>
      <c r="N84" s="7">
        <v>0.82636248415716085</v>
      </c>
      <c r="O84" s="7">
        <v>0.73355165227746366</v>
      </c>
      <c r="P84" s="7">
        <v>0.698571295172285</v>
      </c>
      <c r="Q84" s="7">
        <v>1</v>
      </c>
      <c r="R84" s="7">
        <v>1</v>
      </c>
      <c r="S84" s="7">
        <v>0.62995594713656378</v>
      </c>
      <c r="T84" s="7">
        <v>1</v>
      </c>
      <c r="U84" s="7">
        <v>0.17073170731707307</v>
      </c>
      <c r="V84" s="7">
        <v>0.5</v>
      </c>
    </row>
    <row r="85" spans="1:22" x14ac:dyDescent="0.25">
      <c r="A85" s="5" t="s">
        <v>49</v>
      </c>
      <c r="B85" s="7">
        <f t="shared" si="28"/>
        <v>1.4276418704002671</v>
      </c>
      <c r="C85">
        <f t="shared" si="29"/>
        <v>0.85792511956250983</v>
      </c>
      <c r="D85">
        <f t="shared" si="30"/>
        <v>0.43643223684001098</v>
      </c>
      <c r="E85">
        <f t="shared" si="31"/>
        <v>1.2765883239083724</v>
      </c>
      <c r="F85">
        <f t="shared" si="32"/>
        <v>3</v>
      </c>
      <c r="L85" t="s">
        <v>58</v>
      </c>
      <c r="M85" s="7">
        <v>0.71370967741935465</v>
      </c>
      <c r="N85" s="7">
        <v>1</v>
      </c>
      <c r="O85" s="7">
        <v>1</v>
      </c>
      <c r="P85" s="7">
        <v>1</v>
      </c>
      <c r="Q85" s="7">
        <v>0.86900958466453648</v>
      </c>
      <c r="R85" s="7">
        <v>0.88333333333333341</v>
      </c>
      <c r="S85" s="7">
        <v>0</v>
      </c>
      <c r="T85" s="7">
        <v>1</v>
      </c>
      <c r="U85" s="7">
        <v>0</v>
      </c>
      <c r="V85" s="7">
        <v>0.33333333333333331</v>
      </c>
    </row>
    <row r="86" spans="1:22" x14ac:dyDescent="0.25">
      <c r="A86" s="5" t="s">
        <v>54</v>
      </c>
      <c r="B86" s="7">
        <f t="shared" si="28"/>
        <v>1.3742665507722391</v>
      </c>
      <c r="C86">
        <f t="shared" si="29"/>
        <v>0.75865830882674201</v>
      </c>
      <c r="D86">
        <f t="shared" si="30"/>
        <v>1.4031101052958623</v>
      </c>
      <c r="E86">
        <f t="shared" si="31"/>
        <v>0.86487969467022296</v>
      </c>
      <c r="F86">
        <f t="shared" si="32"/>
        <v>2</v>
      </c>
      <c r="M86" s="7">
        <f>AVERAGE(M83:M85)</f>
        <v>0.75604838709677402</v>
      </c>
      <c r="N86" s="7">
        <f t="shared" ref="N86:V86" si="33">AVERAGE(N83:N85)</f>
        <v>0.87072243346007594</v>
      </c>
      <c r="O86" s="7">
        <f t="shared" si="33"/>
        <v>0.77218748966292894</v>
      </c>
      <c r="P86" s="7">
        <f t="shared" si="33"/>
        <v>0.76054409064027151</v>
      </c>
      <c r="Q86" s="7">
        <f t="shared" si="33"/>
        <v>0.84877529286474962</v>
      </c>
      <c r="R86" s="7">
        <f t="shared" si="33"/>
        <v>0.84166666666666679</v>
      </c>
      <c r="S86" s="7">
        <f t="shared" si="33"/>
        <v>0.37591776798825255</v>
      </c>
      <c r="T86" s="7">
        <f t="shared" si="33"/>
        <v>0.99404761904761907</v>
      </c>
      <c r="U86" s="7">
        <f t="shared" si="33"/>
        <v>0.11382113821138205</v>
      </c>
      <c r="V86" s="7">
        <f t="shared" si="33"/>
        <v>0.61111111111111105</v>
      </c>
    </row>
    <row r="87" spans="1:22" x14ac:dyDescent="0.25">
      <c r="A87" s="5" t="s">
        <v>45</v>
      </c>
      <c r="B87" s="7">
        <f t="shared" si="28"/>
        <v>0.9357028704681265</v>
      </c>
      <c r="C87">
        <f t="shared" si="29"/>
        <v>0.24910835227006098</v>
      </c>
      <c r="D87">
        <f t="shared" si="30"/>
        <v>0.80597500104671038</v>
      </c>
      <c r="E87">
        <f t="shared" si="31"/>
        <v>0.95158934303635134</v>
      </c>
      <c r="F87">
        <f t="shared" si="32"/>
        <v>2</v>
      </c>
      <c r="L87" t="s">
        <v>95</v>
      </c>
    </row>
    <row r="88" spans="1:22" x14ac:dyDescent="0.25">
      <c r="A88" s="5" t="s">
        <v>57</v>
      </c>
      <c r="B88" s="7">
        <f t="shared" si="28"/>
        <v>0.99373964697686357</v>
      </c>
      <c r="C88">
        <f t="shared" si="29"/>
        <v>0.95649494002988034</v>
      </c>
      <c r="D88">
        <f t="shared" si="30"/>
        <v>0.43643223684001098</v>
      </c>
      <c r="E88">
        <f t="shared" si="31"/>
        <v>1.6144531160705187</v>
      </c>
      <c r="F88">
        <f t="shared" si="32"/>
        <v>3</v>
      </c>
      <c r="L88" t="s">
        <v>52</v>
      </c>
      <c r="M88" s="7">
        <v>0.47379032258064507</v>
      </c>
      <c r="N88" s="7">
        <v>0.47908745247148282</v>
      </c>
      <c r="O88" s="7">
        <v>0.34047831695941272</v>
      </c>
      <c r="P88" s="7">
        <v>0.36221869455598099</v>
      </c>
      <c r="Q88" s="7">
        <v>0.47603833865814682</v>
      </c>
      <c r="R88" s="7">
        <v>0.49166666666666681</v>
      </c>
      <c r="S88" s="7">
        <v>0.52422907488986781</v>
      </c>
      <c r="T88" s="7">
        <v>0.81250000000000011</v>
      </c>
      <c r="U88" s="7">
        <v>0.36585365853658525</v>
      </c>
      <c r="V88" s="7">
        <v>0.66666666666666663</v>
      </c>
    </row>
    <row r="89" spans="1:22" x14ac:dyDescent="0.25">
      <c r="A89" s="5" t="s">
        <v>55</v>
      </c>
      <c r="B89" s="7">
        <f t="shared" si="28"/>
        <v>1.4988950167471433</v>
      </c>
      <c r="C89">
        <f t="shared" si="29"/>
        <v>0.69164284273895293</v>
      </c>
      <c r="D89">
        <f t="shared" si="30"/>
        <v>1.1327639321670036</v>
      </c>
      <c r="E89">
        <f t="shared" si="31"/>
        <v>0.7585258802965591</v>
      </c>
      <c r="F89">
        <f t="shared" si="32"/>
        <v>2</v>
      </c>
      <c r="L89" s="5" t="s">
        <v>54</v>
      </c>
      <c r="M89" s="7">
        <v>0.5342741935483869</v>
      </c>
      <c r="N89" s="7">
        <v>0.35107731305449941</v>
      </c>
      <c r="O89" s="7">
        <v>0.27131090602361824</v>
      </c>
      <c r="P89" s="7">
        <v>0.23681015967877497</v>
      </c>
      <c r="Q89" s="7">
        <v>0.33865814696485608</v>
      </c>
      <c r="R89" s="7">
        <v>0.60833333333333339</v>
      </c>
      <c r="S89" s="7">
        <v>0.14096916299559484</v>
      </c>
      <c r="T89" s="7">
        <v>0.3035714285714286</v>
      </c>
      <c r="U89" s="7">
        <v>0.12195121951219509</v>
      </c>
      <c r="V89" s="7">
        <v>0.16666666666666666</v>
      </c>
    </row>
    <row r="90" spans="1:22" x14ac:dyDescent="0.25">
      <c r="A90" s="5" t="s">
        <v>44</v>
      </c>
      <c r="B90" s="7">
        <f t="shared" si="28"/>
        <v>1.9627071009333465</v>
      </c>
      <c r="C90">
        <f t="shared" si="29"/>
        <v>0.9734499137278213</v>
      </c>
      <c r="D90">
        <f t="shared" si="30"/>
        <v>1.4872433037349977</v>
      </c>
      <c r="E90">
        <f t="shared" si="31"/>
        <v>0.28508986713309487</v>
      </c>
      <c r="F90">
        <f t="shared" si="32"/>
        <v>4</v>
      </c>
      <c r="L90" t="s">
        <v>45</v>
      </c>
      <c r="M90" s="7">
        <v>0.52419354838709664</v>
      </c>
      <c r="N90" s="7">
        <v>0.56653992395437258</v>
      </c>
      <c r="O90" s="7">
        <v>0.47851543117991485</v>
      </c>
      <c r="P90" s="7">
        <v>0.46671024372023545</v>
      </c>
      <c r="Q90" s="7">
        <v>0.63258785942492013</v>
      </c>
      <c r="R90" s="7">
        <v>0.66666666666666674</v>
      </c>
      <c r="S90" s="7">
        <v>0.66519823788546262</v>
      </c>
      <c r="T90" s="7">
        <v>0.42857142857142855</v>
      </c>
      <c r="U90" s="7">
        <v>0.36585365853658525</v>
      </c>
      <c r="V90" s="7">
        <v>0.5</v>
      </c>
    </row>
    <row r="91" spans="1:22" x14ac:dyDescent="0.25">
      <c r="A91" s="5" t="s">
        <v>34</v>
      </c>
      <c r="B91" s="7">
        <f t="shared" si="28"/>
        <v>1.0444467275342766</v>
      </c>
      <c r="C91">
        <f t="shared" si="29"/>
        <v>0.26783338814280494</v>
      </c>
      <c r="D91">
        <f t="shared" si="30"/>
        <v>0.74010237684880964</v>
      </c>
      <c r="E91">
        <f t="shared" si="31"/>
        <v>0.88287685460832865</v>
      </c>
      <c r="F91">
        <f t="shared" si="32"/>
        <v>2</v>
      </c>
      <c r="L91" t="s">
        <v>55</v>
      </c>
      <c r="M91" s="7">
        <v>0.56249999999999967</v>
      </c>
      <c r="N91" s="7">
        <v>0.10519645120405567</v>
      </c>
      <c r="O91" s="7">
        <v>0.13773940656941555</v>
      </c>
      <c r="P91" s="7">
        <v>9.8328508730973985E-2</v>
      </c>
      <c r="Q91" s="7">
        <v>0.57827476038338654</v>
      </c>
      <c r="R91" s="7">
        <v>0.625</v>
      </c>
      <c r="S91" s="7">
        <v>0.57268722466960331</v>
      </c>
      <c r="T91" s="7">
        <v>0.27678571428571419</v>
      </c>
      <c r="U91" s="7">
        <v>0.43902439024390233</v>
      </c>
      <c r="V91" s="7">
        <v>0.66666666666666663</v>
      </c>
    </row>
    <row r="92" spans="1:22" x14ac:dyDescent="0.25">
      <c r="A92" s="5" t="s">
        <v>38</v>
      </c>
      <c r="B92" s="7">
        <f t="shared" si="28"/>
        <v>2.154170000659783</v>
      </c>
      <c r="C92">
        <f t="shared" si="29"/>
        <v>1.2296347965296694</v>
      </c>
      <c r="D92">
        <f t="shared" si="30"/>
        <v>1.7141644025739662</v>
      </c>
      <c r="E92">
        <f t="shared" si="31"/>
        <v>0.61157048063527975</v>
      </c>
      <c r="F92">
        <f t="shared" si="32"/>
        <v>4</v>
      </c>
      <c r="L92" s="5" t="s">
        <v>34</v>
      </c>
      <c r="M92" s="7">
        <v>0.33467741935483875</v>
      </c>
      <c r="N92" s="7">
        <v>0.56273764258555126</v>
      </c>
      <c r="O92" s="7">
        <v>0.53458370546789713</v>
      </c>
      <c r="P92" s="7">
        <v>0.50210103651134563</v>
      </c>
      <c r="Q92" s="7">
        <v>0.59424920127795522</v>
      </c>
      <c r="R92" s="7">
        <v>0.51666666666666661</v>
      </c>
      <c r="S92" s="7">
        <v>0.6387665198237884</v>
      </c>
      <c r="T92" s="7">
        <v>0.57142857142857129</v>
      </c>
      <c r="U92" s="7">
        <v>0.56097560975609739</v>
      </c>
      <c r="V92" s="7">
        <v>0.33333333333333331</v>
      </c>
    </row>
    <row r="93" spans="1:22" x14ac:dyDescent="0.25">
      <c r="A93" s="5" t="s">
        <v>59</v>
      </c>
      <c r="B93" s="7">
        <f t="shared" si="28"/>
        <v>2.1499070221229846</v>
      </c>
      <c r="C93">
        <f t="shared" si="29"/>
        <v>1.2176233831404564</v>
      </c>
      <c r="D93">
        <f t="shared" si="30"/>
        <v>1.7072671140538069</v>
      </c>
      <c r="E93">
        <f t="shared" si="31"/>
        <v>0.57744129543222678</v>
      </c>
      <c r="F93">
        <f t="shared" si="32"/>
        <v>4</v>
      </c>
      <c r="L93" s="5" t="s">
        <v>33</v>
      </c>
      <c r="M93" s="7">
        <v>0.40322580645161266</v>
      </c>
      <c r="N93" s="7">
        <v>0.62357414448669191</v>
      </c>
      <c r="O93" s="7">
        <v>0.6002778604743475</v>
      </c>
      <c r="P93" s="7">
        <v>0.56167709403305643</v>
      </c>
      <c r="Q93" s="7">
        <v>0.61341853035143756</v>
      </c>
      <c r="R93" s="7">
        <v>0.52499999999999991</v>
      </c>
      <c r="S93" s="7">
        <v>0.55506607929515406</v>
      </c>
      <c r="T93" s="7">
        <v>0.52678571428571441</v>
      </c>
      <c r="U93" s="7">
        <v>0.63414634146341453</v>
      </c>
      <c r="V93" s="7">
        <v>0.5</v>
      </c>
    </row>
    <row r="94" spans="1:22" x14ac:dyDescent="0.25">
      <c r="A94" s="5" t="s">
        <v>39</v>
      </c>
      <c r="B94" s="7">
        <f t="shared" si="28"/>
        <v>0.4414829844214761</v>
      </c>
      <c r="C94">
        <f t="shared" si="29"/>
        <v>1.1229957218051263</v>
      </c>
      <c r="D94">
        <f t="shared" si="30"/>
        <v>1.0572280536990968</v>
      </c>
      <c r="E94">
        <f t="shared" si="31"/>
        <v>1.9287563732525204</v>
      </c>
      <c r="F94">
        <f t="shared" si="32"/>
        <v>1</v>
      </c>
      <c r="L94" s="5" t="s">
        <v>46</v>
      </c>
      <c r="M94" s="7">
        <v>0.63306451612903247</v>
      </c>
      <c r="N94" s="7">
        <v>0.5171102661596958</v>
      </c>
      <c r="O94" s="7">
        <v>0.44973702490820694</v>
      </c>
      <c r="P94" s="7">
        <v>0.42898496591651886</v>
      </c>
      <c r="Q94" s="7">
        <v>0.60383386581469634</v>
      </c>
      <c r="R94" s="7">
        <v>0.52499999999999991</v>
      </c>
      <c r="S94" s="7">
        <v>0.47136563876651977</v>
      </c>
      <c r="T94" s="7">
        <v>0.68749999999999989</v>
      </c>
      <c r="U94" s="7">
        <v>0.26829268292682928</v>
      </c>
      <c r="V94" s="7">
        <v>0.16666666666666666</v>
      </c>
    </row>
    <row r="95" spans="1:22" x14ac:dyDescent="0.25">
      <c r="A95" s="5" t="s">
        <v>58</v>
      </c>
      <c r="B95" s="7">
        <f t="shared" si="28"/>
        <v>0.60112711640377936</v>
      </c>
      <c r="C95">
        <f t="shared" si="29"/>
        <v>1.403671696445185</v>
      </c>
      <c r="D95">
        <f t="shared" si="30"/>
        <v>1.5741973557630775</v>
      </c>
      <c r="E95">
        <f t="shared" si="31"/>
        <v>2.1094030981043339</v>
      </c>
      <c r="F95">
        <f t="shared" si="32"/>
        <v>1</v>
      </c>
      <c r="L95" s="5" t="s">
        <v>60</v>
      </c>
      <c r="M95" s="7">
        <v>0.52822580645161277</v>
      </c>
      <c r="N95" s="7">
        <v>0.67934093789607075</v>
      </c>
      <c r="O95" s="7">
        <v>0.55512553339287507</v>
      </c>
      <c r="P95" s="7">
        <v>0.5314221682696797</v>
      </c>
      <c r="Q95" s="7">
        <v>0.51757188498402551</v>
      </c>
      <c r="R95" s="7">
        <v>0.6166666666666667</v>
      </c>
      <c r="S95" s="7">
        <v>0.70044052863436113</v>
      </c>
      <c r="T95" s="7">
        <v>0.91071428571428559</v>
      </c>
      <c r="U95" s="7">
        <v>0.31707317073170727</v>
      </c>
      <c r="V95" s="7">
        <v>0.16666666666666666</v>
      </c>
    </row>
    <row r="96" spans="1:22" x14ac:dyDescent="0.25">
      <c r="A96" s="5" t="s">
        <v>33</v>
      </c>
      <c r="B96" s="7">
        <f t="shared" si="28"/>
        <v>0.97151913917271349</v>
      </c>
      <c r="C96">
        <f t="shared" si="29"/>
        <v>0.34711630331278187</v>
      </c>
      <c r="D96">
        <f t="shared" si="30"/>
        <v>0.72362337886325945</v>
      </c>
      <c r="E96">
        <f t="shared" si="31"/>
        <v>0.97101512515712662</v>
      </c>
      <c r="F96">
        <f t="shared" si="32"/>
        <v>2</v>
      </c>
      <c r="M96" s="7">
        <f>AVERAGE(M88:M95)</f>
        <v>0.49924395161290314</v>
      </c>
      <c r="N96" s="7">
        <f t="shared" ref="N96:V96" si="34">AVERAGE(N88:N95)</f>
        <v>0.48558301647655255</v>
      </c>
      <c r="O96" s="7">
        <f t="shared" si="34"/>
        <v>0.420971023121961</v>
      </c>
      <c r="P96" s="7">
        <f t="shared" si="34"/>
        <v>0.39853160892707079</v>
      </c>
      <c r="Q96" s="7">
        <f t="shared" si="34"/>
        <v>0.54432907348242798</v>
      </c>
      <c r="R96" s="7">
        <f t="shared" si="34"/>
        <v>0.57187499999999991</v>
      </c>
      <c r="S96" s="7">
        <f t="shared" si="34"/>
        <v>0.53359030837004395</v>
      </c>
      <c r="T96" s="7">
        <f t="shared" si="34"/>
        <v>0.56473214285714279</v>
      </c>
      <c r="U96" s="7">
        <f t="shared" si="34"/>
        <v>0.38414634146341459</v>
      </c>
      <c r="V96" s="7">
        <f t="shared" si="34"/>
        <v>0.39583333333333331</v>
      </c>
    </row>
    <row r="97" spans="1:22" x14ac:dyDescent="0.25">
      <c r="A97" s="5" t="s">
        <v>46</v>
      </c>
      <c r="B97" s="7">
        <f t="shared" si="28"/>
        <v>0.9158714398628609</v>
      </c>
      <c r="C97">
        <f t="shared" si="29"/>
        <v>0.41094709837583915</v>
      </c>
      <c r="D97">
        <f t="shared" si="30"/>
        <v>0.92863914652816526</v>
      </c>
      <c r="E97">
        <f t="shared" si="31"/>
        <v>1.0517320749624632</v>
      </c>
      <c r="F97">
        <f t="shared" si="32"/>
        <v>2</v>
      </c>
      <c r="L97" s="5" t="s">
        <v>102</v>
      </c>
    </row>
    <row r="98" spans="1:22" x14ac:dyDescent="0.25">
      <c r="A98" s="5" t="s">
        <v>48</v>
      </c>
      <c r="B98" s="7">
        <f t="shared" si="28"/>
        <v>1.8859060186661658</v>
      </c>
      <c r="C98">
        <f t="shared" si="29"/>
        <v>0.93720393625922815</v>
      </c>
      <c r="D98">
        <f t="shared" si="30"/>
        <v>1.3573794772145487</v>
      </c>
      <c r="E98">
        <f t="shared" si="31"/>
        <v>0.47722730833508809</v>
      </c>
      <c r="F98">
        <f t="shared" si="32"/>
        <v>4</v>
      </c>
      <c r="L98" s="5" t="s">
        <v>49</v>
      </c>
      <c r="M98" s="7">
        <v>0.63104838709677469</v>
      </c>
      <c r="N98" s="7">
        <v>0.38149556400506962</v>
      </c>
      <c r="O98" s="7">
        <v>0.25146372928450944</v>
      </c>
      <c r="P98" s="7">
        <v>0.20123260808665613</v>
      </c>
      <c r="Q98" s="7">
        <v>0.78274760383386577</v>
      </c>
      <c r="R98" s="7">
        <v>0.75833333333333341</v>
      </c>
      <c r="S98" s="7">
        <v>1</v>
      </c>
      <c r="T98" s="7">
        <v>0.78571428571428559</v>
      </c>
      <c r="U98" s="7">
        <v>0.97560975609756106</v>
      </c>
      <c r="V98" s="7">
        <v>0.5</v>
      </c>
    </row>
    <row r="99" spans="1:22" x14ac:dyDescent="0.25">
      <c r="A99" s="5" t="s">
        <v>47</v>
      </c>
      <c r="B99" s="7">
        <f t="shared" si="28"/>
        <v>1.9571711683794397</v>
      </c>
      <c r="C99">
        <f t="shared" si="29"/>
        <v>1.0701368720513507</v>
      </c>
      <c r="D99">
        <f t="shared" si="30"/>
        <v>1.535553762810536</v>
      </c>
      <c r="E99">
        <f t="shared" si="31"/>
        <v>0.60818695428294389</v>
      </c>
      <c r="F99">
        <f t="shared" si="32"/>
        <v>4</v>
      </c>
      <c r="L99" s="5" t="s">
        <v>57</v>
      </c>
      <c r="M99" s="7">
        <v>0.71169354838709686</v>
      </c>
      <c r="N99" s="7">
        <v>0.79340937896070973</v>
      </c>
      <c r="O99" s="7">
        <v>0.69008633521881535</v>
      </c>
      <c r="P99" s="7">
        <v>0.67335885703613785</v>
      </c>
      <c r="Q99" s="7">
        <v>0.83067092651757168</v>
      </c>
      <c r="R99" s="7">
        <v>0.89166666666666672</v>
      </c>
      <c r="S99" s="7">
        <v>0.65638766519823766</v>
      </c>
      <c r="T99" s="7">
        <v>0.84821428571428559</v>
      </c>
      <c r="U99" s="7">
        <v>1</v>
      </c>
      <c r="V99" s="7">
        <v>0.33333333333333331</v>
      </c>
    </row>
    <row r="100" spans="1:22" x14ac:dyDescent="0.25">
      <c r="A100" s="5" t="s">
        <v>60</v>
      </c>
      <c r="B100" s="7">
        <f t="shared" si="28"/>
        <v>0.83640012565847344</v>
      </c>
      <c r="C100">
        <f t="shared" si="29"/>
        <v>0.55573762280312933</v>
      </c>
      <c r="D100">
        <f t="shared" si="30"/>
        <v>0.84226065750383905</v>
      </c>
      <c r="E100">
        <f t="shared" si="31"/>
        <v>1.2436285998961569</v>
      </c>
      <c r="F100">
        <f t="shared" si="32"/>
        <v>2</v>
      </c>
      <c r="M100" s="7">
        <f>AVERAGE(M98:M99)</f>
        <v>0.67137096774193572</v>
      </c>
      <c r="N100" s="7">
        <f t="shared" ref="N100:V100" si="35">AVERAGE(N98:N99)</f>
        <v>0.5874524714828897</v>
      </c>
      <c r="O100" s="7">
        <f t="shared" si="35"/>
        <v>0.4707750322516624</v>
      </c>
      <c r="P100" s="7">
        <f t="shared" si="35"/>
        <v>0.43729573256139698</v>
      </c>
      <c r="Q100" s="7">
        <f t="shared" si="35"/>
        <v>0.80670926517571873</v>
      </c>
      <c r="R100" s="7">
        <f t="shared" si="35"/>
        <v>0.82500000000000007</v>
      </c>
      <c r="S100" s="7">
        <f t="shared" si="35"/>
        <v>0.82819383259911883</v>
      </c>
      <c r="T100" s="7">
        <f t="shared" si="35"/>
        <v>0.81696428571428559</v>
      </c>
      <c r="U100" s="7">
        <f t="shared" si="35"/>
        <v>0.98780487804878048</v>
      </c>
      <c r="V100" s="7">
        <f t="shared" si="35"/>
        <v>0.41666666666666663</v>
      </c>
    </row>
    <row r="101" spans="1:22" x14ac:dyDescent="0.25">
      <c r="A101" s="5" t="s">
        <v>51</v>
      </c>
      <c r="B101" s="7">
        <f t="shared" si="28"/>
        <v>1.4980120163512027</v>
      </c>
      <c r="C101">
        <f t="shared" si="29"/>
        <v>0.55973379500672926</v>
      </c>
      <c r="D101">
        <f t="shared" si="30"/>
        <v>1.1615924102641852</v>
      </c>
      <c r="E101">
        <f t="shared" si="31"/>
        <v>0.45576358172500597</v>
      </c>
      <c r="F101">
        <f t="shared" si="32"/>
        <v>4</v>
      </c>
      <c r="L101" s="5" t="s">
        <v>108</v>
      </c>
    </row>
    <row r="102" spans="1:22" x14ac:dyDescent="0.25">
      <c r="A102" s="5" t="s">
        <v>43</v>
      </c>
      <c r="B102" s="7">
        <f t="shared" si="28"/>
        <v>1.6193223146304543</v>
      </c>
      <c r="C102">
        <f t="shared" si="29"/>
        <v>0.67967129492903955</v>
      </c>
      <c r="D102">
        <f t="shared" si="30"/>
        <v>1.261124389757118</v>
      </c>
      <c r="E102">
        <f t="shared" si="31"/>
        <v>0.44386549837166006</v>
      </c>
      <c r="F102">
        <f t="shared" si="32"/>
        <v>4</v>
      </c>
      <c r="L102" s="5" t="s">
        <v>44</v>
      </c>
      <c r="M102" s="7">
        <v>0.1915322580645161</v>
      </c>
      <c r="N102" s="7">
        <v>1.5209125475284919E-2</v>
      </c>
      <c r="O102" s="7">
        <v>5.8251463729284615E-2</v>
      </c>
      <c r="P102" s="7">
        <v>5.4440190493977123E-2</v>
      </c>
      <c r="Q102" s="7">
        <v>0.22364217252396151</v>
      </c>
      <c r="R102" s="7">
        <v>0.27499999999999997</v>
      </c>
      <c r="S102" s="7">
        <v>0.62995594713656378</v>
      </c>
      <c r="T102" s="7">
        <v>0.13392857142857148</v>
      </c>
      <c r="U102" s="7">
        <v>0.56097560975609739</v>
      </c>
      <c r="V102" s="7">
        <v>0.33333333333333331</v>
      </c>
    </row>
    <row r="103" spans="1:22" x14ac:dyDescent="0.25">
      <c r="L103" s="5" t="s">
        <v>38</v>
      </c>
      <c r="M103" s="7">
        <v>3.6290322580645115E-2</v>
      </c>
      <c r="N103" s="7">
        <v>0</v>
      </c>
      <c r="O103" s="7">
        <v>4.0587476431477761E-2</v>
      </c>
      <c r="P103" s="7">
        <v>6.5552339153982592E-2</v>
      </c>
      <c r="Q103" s="7">
        <v>0.13099041533546329</v>
      </c>
      <c r="R103" s="7">
        <v>0.13333333333333333</v>
      </c>
      <c r="S103" s="7">
        <v>0.62995594713656378</v>
      </c>
      <c r="T103" s="7">
        <v>3.5714285714285678E-2</v>
      </c>
      <c r="U103" s="7">
        <v>0.6585365853658538</v>
      </c>
      <c r="V103" s="7">
        <v>0.83333333333333337</v>
      </c>
    </row>
    <row r="104" spans="1:22" x14ac:dyDescent="0.25">
      <c r="L104" s="5" t="s">
        <v>59</v>
      </c>
      <c r="M104" s="7">
        <v>4.0322580645160578E-3</v>
      </c>
      <c r="N104" s="7">
        <v>0.23320659062103907</v>
      </c>
      <c r="O104" s="7">
        <v>0.30961595713009826</v>
      </c>
      <c r="P104" s="7">
        <v>0.2916238677747689</v>
      </c>
      <c r="Q104" s="7">
        <v>0</v>
      </c>
      <c r="R104" s="7">
        <v>0</v>
      </c>
      <c r="S104" s="7">
        <v>0.58590308370044042</v>
      </c>
      <c r="T104" s="7">
        <v>0</v>
      </c>
      <c r="U104" s="7">
        <v>0.73170731707317049</v>
      </c>
      <c r="V104" s="7">
        <v>0</v>
      </c>
    </row>
    <row r="105" spans="1:22" x14ac:dyDescent="0.25">
      <c r="L105" s="5" t="s">
        <v>48</v>
      </c>
      <c r="M105" s="7">
        <v>0.25806451612903203</v>
      </c>
      <c r="N105" s="7">
        <v>3.0418250950570179E-2</v>
      </c>
      <c r="O105" s="7">
        <v>0</v>
      </c>
      <c r="P105" s="7">
        <v>0</v>
      </c>
      <c r="Q105" s="7">
        <v>0.40894568690095839</v>
      </c>
      <c r="R105" s="7">
        <v>0.45833333333333331</v>
      </c>
      <c r="S105" s="7">
        <v>0.45814977973568266</v>
      </c>
      <c r="T105" s="7">
        <v>0.16964285714285701</v>
      </c>
      <c r="U105" s="7">
        <v>0.68292682926829273</v>
      </c>
      <c r="V105" s="7">
        <v>0.33333333333333331</v>
      </c>
    </row>
    <row r="106" spans="1:22" x14ac:dyDescent="0.25">
      <c r="L106" s="5" t="s">
        <v>47</v>
      </c>
      <c r="M106" s="7">
        <v>0</v>
      </c>
      <c r="N106" s="7">
        <v>0.38276299112801004</v>
      </c>
      <c r="O106" s="7">
        <v>0.41629453210280859</v>
      </c>
      <c r="P106" s="7">
        <v>0.43963021757400322</v>
      </c>
      <c r="Q106" s="7">
        <v>2.5559105431309979E-2</v>
      </c>
      <c r="R106" s="7">
        <v>0</v>
      </c>
      <c r="S106" s="7">
        <v>0.75770925110132159</v>
      </c>
      <c r="T106" s="7">
        <v>9.8214285714285643E-2</v>
      </c>
      <c r="U106" s="7">
        <v>0.7804878048780487</v>
      </c>
      <c r="V106" s="7">
        <v>0.5</v>
      </c>
    </row>
    <row r="107" spans="1:22" x14ac:dyDescent="0.25">
      <c r="L107" s="5" t="s">
        <v>51</v>
      </c>
      <c r="M107" s="7">
        <v>0.2963709677419355</v>
      </c>
      <c r="N107" s="7">
        <v>0.37896070975918866</v>
      </c>
      <c r="O107" s="7">
        <v>0.39664582713109081</v>
      </c>
      <c r="P107" s="7">
        <v>0.37333084321598664</v>
      </c>
      <c r="Q107" s="7">
        <v>0.45047923322683708</v>
      </c>
      <c r="R107" s="7">
        <v>0.29166666666666669</v>
      </c>
      <c r="S107" s="7">
        <v>0.68722466960352402</v>
      </c>
      <c r="T107" s="7">
        <v>0.11607142857142841</v>
      </c>
      <c r="U107" s="7">
        <v>0.51219512195121963</v>
      </c>
      <c r="V107" s="7">
        <v>0.5</v>
      </c>
    </row>
    <row r="108" spans="1:22" x14ac:dyDescent="0.25">
      <c r="L108" s="5" t="s">
        <v>43</v>
      </c>
      <c r="M108" s="7">
        <v>0.22379032258064507</v>
      </c>
      <c r="N108" s="7">
        <v>0.36248415716096327</v>
      </c>
      <c r="O108" s="7">
        <v>0.34911183884092506</v>
      </c>
      <c r="P108" s="7">
        <v>0.34083481184050812</v>
      </c>
      <c r="Q108" s="7">
        <v>0.30670926517571889</v>
      </c>
      <c r="R108" s="7">
        <v>0.40833333333333333</v>
      </c>
      <c r="S108" s="7">
        <v>0.85022026431718056</v>
      </c>
      <c r="T108" s="7">
        <v>7.1428571428571355E-2</v>
      </c>
      <c r="U108" s="7">
        <v>0.41463414634146345</v>
      </c>
      <c r="V108" s="7">
        <v>0.33333333333333331</v>
      </c>
    </row>
    <row r="109" spans="1:22" x14ac:dyDescent="0.25">
      <c r="M109" s="7">
        <f>AVERAGE(M102:M108)</f>
        <v>0.1442972350230414</v>
      </c>
      <c r="N109" s="7">
        <f t="shared" ref="N109:V109" si="36">AVERAGE(N102:N108)</f>
        <v>0.20043454644215089</v>
      </c>
      <c r="O109" s="7">
        <f t="shared" si="36"/>
        <v>0.22435815648081217</v>
      </c>
      <c r="P109" s="7">
        <f t="shared" si="36"/>
        <v>0.22363032429331811</v>
      </c>
      <c r="Q109" s="7">
        <f t="shared" si="36"/>
        <v>0.22090369694203557</v>
      </c>
      <c r="R109" s="7">
        <f t="shared" si="36"/>
        <v>0.22380952380952385</v>
      </c>
      <c r="S109" s="7">
        <f t="shared" si="36"/>
        <v>0.65701699181875384</v>
      </c>
      <c r="T109" s="7">
        <f t="shared" si="36"/>
        <v>8.9285714285714232E-2</v>
      </c>
      <c r="U109" s="7">
        <f t="shared" si="36"/>
        <v>0.62020905923344938</v>
      </c>
      <c r="V109" s="7">
        <f t="shared" si="36"/>
        <v>0.40476190476190477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3917A-D94B-45DD-B35E-B5249582711D}">
  <dimension ref="A1:Z761"/>
  <sheetViews>
    <sheetView workbookViewId="0">
      <selection activeCell="B63" sqref="A63:XFD63"/>
    </sheetView>
  </sheetViews>
  <sheetFormatPr defaultRowHeight="15" x14ac:dyDescent="0.25"/>
  <cols>
    <col min="17" max="17" width="16.42578125" bestFit="1" customWidth="1"/>
    <col min="18" max="18" width="24.140625" bestFit="1" customWidth="1"/>
    <col min="19" max="19" width="23.140625" bestFit="1" customWidth="1"/>
    <col min="20" max="20" width="24.7109375" bestFit="1" customWidth="1"/>
    <col min="21" max="21" width="21.5703125" bestFit="1" customWidth="1"/>
    <col min="22" max="22" width="21.140625" bestFit="1" customWidth="1"/>
    <col min="23" max="23" width="12.85546875" bestFit="1" customWidth="1"/>
    <col min="24" max="24" width="14.28515625" bestFit="1" customWidth="1"/>
    <col min="25" max="25" width="18.85546875" bestFit="1" customWidth="1"/>
    <col min="26" max="26" width="16.140625" bestFit="1" customWidth="1"/>
  </cols>
  <sheetData>
    <row r="1" spans="1:26" x14ac:dyDescent="0.25">
      <c r="A1" s="1" t="s">
        <v>3</v>
      </c>
      <c r="B1" s="1" t="s">
        <v>5</v>
      </c>
      <c r="C1" s="1" t="s">
        <v>7</v>
      </c>
      <c r="D1" s="1" t="s">
        <v>9</v>
      </c>
      <c r="E1" s="1" t="s">
        <v>11</v>
      </c>
      <c r="F1" s="1" t="s">
        <v>13</v>
      </c>
      <c r="G1" s="1" t="s">
        <v>15</v>
      </c>
      <c r="H1" s="1" t="s">
        <v>16</v>
      </c>
      <c r="I1" s="1" t="s">
        <v>18</v>
      </c>
      <c r="J1" s="1" t="s">
        <v>19</v>
      </c>
      <c r="K1" s="1" t="s">
        <v>21</v>
      </c>
      <c r="L1" s="1" t="s">
        <v>23</v>
      </c>
      <c r="M1" s="1" t="s">
        <v>25</v>
      </c>
      <c r="N1" s="1" t="s">
        <v>27</v>
      </c>
      <c r="O1" s="1" t="s">
        <v>29</v>
      </c>
      <c r="P1">
        <f>MAX(J2:J761)</f>
        <v>37</v>
      </c>
      <c r="Q1" s="6">
        <v>1.4174999999999991</v>
      </c>
      <c r="R1" s="6">
        <v>50</v>
      </c>
      <c r="S1" s="6">
        <v>486.73026315789474</v>
      </c>
      <c r="T1" s="6">
        <v>396.24605263157895</v>
      </c>
      <c r="U1" s="6">
        <v>12.95921052631579</v>
      </c>
      <c r="V1" s="6">
        <v>4.55</v>
      </c>
      <c r="W1" s="6">
        <v>11.032894736842104</v>
      </c>
      <c r="X1" s="6">
        <v>5.1486842105263158</v>
      </c>
      <c r="Y1" s="6">
        <v>2.0249999999999999</v>
      </c>
      <c r="Z1" s="6">
        <v>6.8421052631578952E-2</v>
      </c>
    </row>
    <row r="2" spans="1:26" x14ac:dyDescent="0.25">
      <c r="A2" t="s">
        <v>33</v>
      </c>
      <c r="B2">
        <v>2.4</v>
      </c>
      <c r="C2">
        <v>55</v>
      </c>
      <c r="D2">
        <v>524</v>
      </c>
      <c r="E2">
        <v>430</v>
      </c>
      <c r="F2">
        <v>1</v>
      </c>
      <c r="G2" t="s">
        <v>35</v>
      </c>
      <c r="H2">
        <v>0</v>
      </c>
      <c r="I2" t="s">
        <v>36</v>
      </c>
      <c r="J2">
        <v>14</v>
      </c>
      <c r="K2">
        <v>5</v>
      </c>
      <c r="L2">
        <v>12</v>
      </c>
      <c r="M2">
        <v>7</v>
      </c>
      <c r="N2">
        <v>2</v>
      </c>
      <c r="O2">
        <v>0</v>
      </c>
      <c r="P2">
        <f>MIN(J2:J761)</f>
        <v>1</v>
      </c>
      <c r="Q2" t="str">
        <f>_xlfn.LET(
 _xlpm.x,B2,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2" t="str">
        <f>_xlfn.LET(
 _xlpm.x,C2,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2" t="str">
        <f>_xlfn.LET(
 _xlpm.x,D2,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2" t="str">
        <f>_xlfn.LET(
 _xlpm.x,E2,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" t="str">
        <f>_xlfn.LET(
 _xlpm.x,J2,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2" t="str">
        <f>IF(K2&gt;$V$1,"Shot on Target Tinggi",IF(K2&gt;($V$1/5*4),"Shot on Target Normal","Shot on Target Rendah"))</f>
        <v>Shot on Target Tinggi</v>
      </c>
      <c r="W2" t="str">
        <f>IF(L2&gt;$W$1,"Fouls Tinggi",IF(L2&gt;($W$1/5*4),"Fouls Normal","Fouls Rendah"))</f>
        <v>Fouls Tinggi</v>
      </c>
      <c r="X2" t="str">
        <f>IF(M2&gt;$X$1,"Corner Tinggi",IF(M2&gt;($X$1/5*4),"Corner Normal","Corner Rendah"))</f>
        <v>Corner Tinggi</v>
      </c>
      <c r="Y2" t="str">
        <f>IF(N2&lt;$Y$1,"Yellow Card Rendah","Yellow Card Tinggi")</f>
        <v>Yellow Card Rendah</v>
      </c>
      <c r="Z2" t="str">
        <f>IF(O2&lt;$Z$1,"Red Card Rendah","Red Card Tinggi")</f>
        <v>Red Card Rendah</v>
      </c>
    </row>
    <row r="3" spans="1:26" x14ac:dyDescent="0.25">
      <c r="A3" t="s">
        <v>38</v>
      </c>
      <c r="B3">
        <v>0.5</v>
      </c>
      <c r="C3">
        <v>38</v>
      </c>
      <c r="D3">
        <v>381</v>
      </c>
      <c r="E3">
        <v>290</v>
      </c>
      <c r="F3">
        <v>0</v>
      </c>
      <c r="G3" t="s">
        <v>40</v>
      </c>
      <c r="H3">
        <v>0</v>
      </c>
      <c r="I3" t="s">
        <v>36</v>
      </c>
      <c r="J3">
        <v>7</v>
      </c>
      <c r="K3">
        <v>2</v>
      </c>
      <c r="L3">
        <v>9</v>
      </c>
      <c r="M3">
        <v>2</v>
      </c>
      <c r="N3">
        <v>3</v>
      </c>
      <c r="O3">
        <v>0</v>
      </c>
      <c r="Q3" t="str">
        <f t="shared" ref="Q3:Q66" si="0">_xlfn.LET(
 _xlpm.x,B3,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" t="str">
        <f t="shared" ref="R3:R66" si="1">_xlfn.LET(
 _xlpm.x,C3,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" t="str">
        <f t="shared" ref="S3:S66" si="2">_xlfn.LET(
 _xlpm.x,D3,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" t="str">
        <f t="shared" ref="T3:T66" si="3">_xlfn.LET(
 _xlpm.x,E3,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" t="str">
        <f t="shared" ref="U3:U66" si="4">_xlfn.LET(
 _xlpm.x,J3,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" t="str">
        <f>IF(K3&gt;$V$1,"Shot on Target Tinggi",IF(K3&gt;($V$1/5*4),"Shot on Target Normal","Shot on Target Rendah"))</f>
        <v>Shot on Target Rendah</v>
      </c>
      <c r="W3" t="str">
        <f>IF(L3&gt;$W$1,"Fouls Tinggi",IF(L3&gt;($W$1/5*4),"Fouls Normal","Fouls Rendah"))</f>
        <v>Fouls Normal</v>
      </c>
      <c r="X3" t="str">
        <f>IF(M3&gt;$X$1,"Corner Tinggi",IF(M3&gt;($X$1/5*4),"Corner Normal","Corner Rendah"))</f>
        <v>Corner Rendah</v>
      </c>
      <c r="Y3" t="str">
        <f t="shared" ref="Y3:Y66" si="5">IF(N3&lt;$Y$1,"Yellow Card Rendah","Yellow Card Tinggi")</f>
        <v>Yellow Card Tinggi</v>
      </c>
      <c r="Z3" t="str">
        <f t="shared" ref="Z3:Z66" si="6">IF(O3&lt;$Z$1,"Red Card Rendah","Red Card Tinggi")</f>
        <v>Red Card Rendah</v>
      </c>
    </row>
    <row r="4" spans="1:26" x14ac:dyDescent="0.25">
      <c r="A4" t="s">
        <v>42</v>
      </c>
      <c r="B4">
        <v>1.2</v>
      </c>
      <c r="C4">
        <v>53</v>
      </c>
      <c r="D4">
        <v>458</v>
      </c>
      <c r="E4">
        <v>382</v>
      </c>
      <c r="F4">
        <v>2</v>
      </c>
      <c r="G4" t="s">
        <v>35</v>
      </c>
      <c r="H4">
        <v>1</v>
      </c>
      <c r="I4" t="s">
        <v>35</v>
      </c>
      <c r="J4">
        <v>18</v>
      </c>
      <c r="K4">
        <v>6</v>
      </c>
      <c r="L4">
        <v>17</v>
      </c>
      <c r="M4">
        <v>8</v>
      </c>
      <c r="N4">
        <v>2</v>
      </c>
      <c r="O4">
        <v>0</v>
      </c>
      <c r="Q4" t="str">
        <f t="shared" si="0"/>
        <v>xG Sangat Sedikit</v>
      </c>
      <c r="R4" t="str">
        <f t="shared" si="1"/>
        <v>Possession Cukup Banyak</v>
      </c>
      <c r="S4" t="str">
        <f t="shared" si="2"/>
        <v>Total Pass Cukup Sedikit</v>
      </c>
      <c r="T4" t="str">
        <f t="shared" si="3"/>
        <v>Pass Sukses Cukup Sedikit</v>
      </c>
      <c r="U4" t="str">
        <f t="shared" si="4"/>
        <v>Total Shot Cukup Sedikit</v>
      </c>
      <c r="V4" t="str">
        <f t="shared" ref="V4:V67" si="7">IF(K4&gt;$V$1,"Shot on Target Tinggi",IF(K4&gt;($V$1/5*4),"Shot on Target Normal","Shot on Target Rendah"))</f>
        <v>Shot on Target Tinggi</v>
      </c>
      <c r="W4" t="str">
        <f t="shared" ref="W4:W67" si="8">IF(L4&gt;$W$1,"Fouls Tinggi",IF(L4&gt;($W$1/5*4),"Fouls Normal","Fouls Rendah"))</f>
        <v>Fouls Tinggi</v>
      </c>
      <c r="X4" t="str">
        <f t="shared" ref="X4:X67" si="9">IF(M4&gt;$X$1,"Corner Tinggi",IF(M4&gt;($X$1/5*4),"Corner Normal","Corner Rendah"))</f>
        <v>Corner Tinggi</v>
      </c>
      <c r="Y4" t="str">
        <f t="shared" si="5"/>
        <v>Yellow Card Rendah</v>
      </c>
      <c r="Z4" t="str">
        <f t="shared" si="6"/>
        <v>Red Card Rendah</v>
      </c>
    </row>
    <row r="5" spans="1:26" x14ac:dyDescent="0.25">
      <c r="A5" t="s">
        <v>44</v>
      </c>
      <c r="B5">
        <v>0.5</v>
      </c>
      <c r="C5">
        <v>40</v>
      </c>
      <c r="D5">
        <v>399</v>
      </c>
      <c r="E5">
        <v>298</v>
      </c>
      <c r="F5">
        <v>0</v>
      </c>
      <c r="G5" t="s">
        <v>40</v>
      </c>
      <c r="H5">
        <v>0</v>
      </c>
      <c r="I5" t="s">
        <v>40</v>
      </c>
      <c r="J5">
        <v>9</v>
      </c>
      <c r="K5">
        <v>1</v>
      </c>
      <c r="L5">
        <v>8</v>
      </c>
      <c r="M5">
        <v>1</v>
      </c>
      <c r="N5">
        <v>1</v>
      </c>
      <c r="O5">
        <v>1</v>
      </c>
      <c r="Q5" t="str">
        <f t="shared" si="0"/>
        <v>xG Sangat Sedikit</v>
      </c>
      <c r="R5" t="str">
        <f t="shared" si="1"/>
        <v>Possession Cukup Sedikit</v>
      </c>
      <c r="S5" t="str">
        <f t="shared" si="2"/>
        <v>Total Pass Cukup Sedikit</v>
      </c>
      <c r="T5" t="str">
        <f t="shared" si="3"/>
        <v>Pass Sukses Cukup Sedikit</v>
      </c>
      <c r="U5" t="str">
        <f t="shared" si="4"/>
        <v>Total Shot Sangat Sedikit</v>
      </c>
      <c r="V5" t="str">
        <f t="shared" si="7"/>
        <v>Shot on Target Rendah</v>
      </c>
      <c r="W5" t="str">
        <f t="shared" si="8"/>
        <v>Fouls Rendah</v>
      </c>
      <c r="X5" t="str">
        <f t="shared" si="9"/>
        <v>Corner Rendah</v>
      </c>
      <c r="Y5" t="str">
        <f t="shared" si="5"/>
        <v>Yellow Card Rendah</v>
      </c>
      <c r="Z5" t="str">
        <f t="shared" si="6"/>
        <v>Red Card Tinggi</v>
      </c>
    </row>
    <row r="6" spans="1:26" x14ac:dyDescent="0.25">
      <c r="A6" t="s">
        <v>46</v>
      </c>
      <c r="B6">
        <v>0.3</v>
      </c>
      <c r="C6">
        <v>23</v>
      </c>
      <c r="D6">
        <v>207</v>
      </c>
      <c r="E6">
        <v>128</v>
      </c>
      <c r="F6">
        <v>1</v>
      </c>
      <c r="G6" t="s">
        <v>35</v>
      </c>
      <c r="H6">
        <v>1</v>
      </c>
      <c r="I6" t="s">
        <v>35</v>
      </c>
      <c r="J6">
        <v>3</v>
      </c>
      <c r="K6">
        <v>1</v>
      </c>
      <c r="L6">
        <v>15</v>
      </c>
      <c r="M6">
        <v>3</v>
      </c>
      <c r="N6">
        <v>2</v>
      </c>
      <c r="O6">
        <v>1</v>
      </c>
      <c r="Q6" t="str">
        <f t="shared" si="0"/>
        <v>xG Sangat Sedikit</v>
      </c>
      <c r="R6" t="str">
        <f t="shared" si="1"/>
        <v>Possession Sangat Sedikit</v>
      </c>
      <c r="S6" t="str">
        <f t="shared" si="2"/>
        <v>Total Pass Sangat Sedikit</v>
      </c>
      <c r="T6" t="str">
        <f t="shared" si="3"/>
        <v>Pass Sukses Sangat Sedikit</v>
      </c>
      <c r="U6" t="str">
        <f t="shared" si="4"/>
        <v>Total Shot Sangat Sedikit</v>
      </c>
      <c r="V6" t="str">
        <f t="shared" si="7"/>
        <v>Shot on Target Rendah</v>
      </c>
      <c r="W6" t="str">
        <f t="shared" si="8"/>
        <v>Fouls Tinggi</v>
      </c>
      <c r="X6" t="str">
        <f t="shared" si="9"/>
        <v>Corner Rendah</v>
      </c>
      <c r="Y6" t="str">
        <f t="shared" si="5"/>
        <v>Yellow Card Rendah</v>
      </c>
      <c r="Z6" t="str">
        <f t="shared" si="6"/>
        <v>Red Card Tinggi</v>
      </c>
    </row>
    <row r="7" spans="1:26" x14ac:dyDescent="0.25">
      <c r="A7" t="s">
        <v>48</v>
      </c>
      <c r="B7">
        <v>1.3</v>
      </c>
      <c r="C7">
        <v>53</v>
      </c>
      <c r="D7">
        <v>543</v>
      </c>
      <c r="E7">
        <v>420</v>
      </c>
      <c r="F7">
        <v>1</v>
      </c>
      <c r="G7" t="s">
        <v>36</v>
      </c>
      <c r="H7">
        <v>1</v>
      </c>
      <c r="I7" t="s">
        <v>35</v>
      </c>
      <c r="J7">
        <v>14</v>
      </c>
      <c r="K7">
        <v>8</v>
      </c>
      <c r="L7">
        <v>17</v>
      </c>
      <c r="M7">
        <v>2</v>
      </c>
      <c r="N7">
        <v>1</v>
      </c>
      <c r="O7">
        <v>0</v>
      </c>
      <c r="Q7" t="str">
        <f t="shared" si="0"/>
        <v>xG Sangat Sedikit</v>
      </c>
      <c r="R7" t="str">
        <f t="shared" si="1"/>
        <v>Possession Cukup Banyak</v>
      </c>
      <c r="S7" t="str">
        <f t="shared" si="2"/>
        <v>Total Pass Cukup Banyak</v>
      </c>
      <c r="T7" t="str">
        <f t="shared" si="3"/>
        <v>Pass Sukses Cukup Sedikit</v>
      </c>
      <c r="U7" t="str">
        <f t="shared" si="4"/>
        <v>Total Shot Cukup Sedikit</v>
      </c>
      <c r="V7" t="str">
        <f t="shared" si="7"/>
        <v>Shot on Target Tinggi</v>
      </c>
      <c r="W7" t="str">
        <f t="shared" si="8"/>
        <v>Fouls Tinggi</v>
      </c>
      <c r="X7" t="str">
        <f t="shared" si="9"/>
        <v>Corner Rendah</v>
      </c>
      <c r="Y7" t="str">
        <f t="shared" si="5"/>
        <v>Yellow Card Rendah</v>
      </c>
      <c r="Z7" t="str">
        <f t="shared" si="6"/>
        <v>Red Card Rendah</v>
      </c>
    </row>
    <row r="8" spans="1:26" x14ac:dyDescent="0.25">
      <c r="A8" t="s">
        <v>51</v>
      </c>
      <c r="B8">
        <v>2.2999999999999998</v>
      </c>
      <c r="C8">
        <v>52</v>
      </c>
      <c r="D8">
        <v>464</v>
      </c>
      <c r="E8">
        <v>377</v>
      </c>
      <c r="F8">
        <v>1</v>
      </c>
      <c r="G8" t="s">
        <v>40</v>
      </c>
      <c r="H8">
        <v>1</v>
      </c>
      <c r="I8" t="s">
        <v>36</v>
      </c>
      <c r="J8">
        <v>14</v>
      </c>
      <c r="K8">
        <v>3</v>
      </c>
      <c r="L8">
        <v>18</v>
      </c>
      <c r="M8">
        <v>5</v>
      </c>
      <c r="N8">
        <v>1</v>
      </c>
      <c r="O8">
        <v>0</v>
      </c>
      <c r="Q8" t="str">
        <f t="shared" si="0"/>
        <v>xG Cukup Sedikit</v>
      </c>
      <c r="R8" t="str">
        <f t="shared" si="1"/>
        <v>Possession Cukup Banyak</v>
      </c>
      <c r="S8" t="str">
        <f t="shared" si="2"/>
        <v>Total Pass Cukup Sedikit</v>
      </c>
      <c r="T8" t="str">
        <f t="shared" si="3"/>
        <v>Pass Sukses Cukup Sedikit</v>
      </c>
      <c r="U8" t="str">
        <f t="shared" si="4"/>
        <v>Total Shot Cukup Sedikit</v>
      </c>
      <c r="V8" t="str">
        <f t="shared" si="7"/>
        <v>Shot on Target Rendah</v>
      </c>
      <c r="W8" t="str">
        <f t="shared" si="8"/>
        <v>Fouls Tinggi</v>
      </c>
      <c r="X8" t="str">
        <f t="shared" si="9"/>
        <v>Corner Normal</v>
      </c>
      <c r="Y8" t="str">
        <f t="shared" si="5"/>
        <v>Yellow Card Rendah</v>
      </c>
      <c r="Z8" t="str">
        <f t="shared" si="6"/>
        <v>Red Card Rendah</v>
      </c>
    </row>
    <row r="9" spans="1:26" x14ac:dyDescent="0.25">
      <c r="A9" t="s">
        <v>54</v>
      </c>
      <c r="B9">
        <v>1.6</v>
      </c>
      <c r="C9">
        <v>46</v>
      </c>
      <c r="D9">
        <v>440</v>
      </c>
      <c r="E9">
        <v>331</v>
      </c>
      <c r="F9">
        <v>2</v>
      </c>
      <c r="G9" t="s">
        <v>35</v>
      </c>
      <c r="H9">
        <v>1</v>
      </c>
      <c r="I9" t="s">
        <v>35</v>
      </c>
      <c r="J9">
        <v>9</v>
      </c>
      <c r="K9">
        <v>5</v>
      </c>
      <c r="L9">
        <v>6</v>
      </c>
      <c r="M9">
        <v>4</v>
      </c>
      <c r="N9">
        <v>1</v>
      </c>
      <c r="O9">
        <v>0</v>
      </c>
      <c r="Q9" t="str">
        <f t="shared" si="0"/>
        <v>xG Cukup Sedikit</v>
      </c>
      <c r="R9" t="str">
        <f t="shared" si="1"/>
        <v>Possession Cukup Sedikit</v>
      </c>
      <c r="S9" t="str">
        <f t="shared" si="2"/>
        <v>Total Pass Cukup Sedikit</v>
      </c>
      <c r="T9" t="str">
        <f t="shared" si="3"/>
        <v>Pass Sukses Cukup Sedikit</v>
      </c>
      <c r="U9" t="str">
        <f t="shared" si="4"/>
        <v>Total Shot Sangat Sedikit</v>
      </c>
      <c r="V9" t="str">
        <f t="shared" si="7"/>
        <v>Shot on Target Tinggi</v>
      </c>
      <c r="W9" t="str">
        <f t="shared" si="8"/>
        <v>Fouls Rendah</v>
      </c>
      <c r="X9" t="str">
        <f t="shared" si="9"/>
        <v>Corner Rendah</v>
      </c>
      <c r="Y9" t="str">
        <f t="shared" si="5"/>
        <v>Yellow Card Rendah</v>
      </c>
      <c r="Z9" t="str">
        <f t="shared" si="6"/>
        <v>Red Card Rendah</v>
      </c>
    </row>
    <row r="10" spans="1:26" x14ac:dyDescent="0.25">
      <c r="A10" t="s">
        <v>57</v>
      </c>
      <c r="B10">
        <v>1</v>
      </c>
      <c r="C10">
        <v>48</v>
      </c>
      <c r="D10">
        <v>531</v>
      </c>
      <c r="E10">
        <v>461</v>
      </c>
      <c r="F10">
        <v>0</v>
      </c>
      <c r="G10" t="s">
        <v>40</v>
      </c>
      <c r="H10">
        <v>0</v>
      </c>
      <c r="I10" t="s">
        <v>40</v>
      </c>
      <c r="J10">
        <v>10</v>
      </c>
      <c r="K10">
        <v>3</v>
      </c>
      <c r="L10">
        <v>12</v>
      </c>
      <c r="M10">
        <v>4</v>
      </c>
      <c r="N10">
        <v>1</v>
      </c>
      <c r="O10">
        <v>0</v>
      </c>
      <c r="Q10" t="str">
        <f t="shared" si="0"/>
        <v>xG Sangat Sedikit</v>
      </c>
      <c r="R10" t="str">
        <f t="shared" si="1"/>
        <v>Possession Cukup Sedikit</v>
      </c>
      <c r="S10" t="str">
        <f t="shared" si="2"/>
        <v>Total Pass Cukup Banyak</v>
      </c>
      <c r="T10" t="str">
        <f t="shared" si="3"/>
        <v>Pass Sukses Cukup Banyak</v>
      </c>
      <c r="U10" t="str">
        <f t="shared" si="4"/>
        <v>Total Shot Sangat Sedikit</v>
      </c>
      <c r="V10" t="str">
        <f t="shared" si="7"/>
        <v>Shot on Target Rendah</v>
      </c>
      <c r="W10" t="str">
        <f t="shared" si="8"/>
        <v>Fouls Tinggi</v>
      </c>
      <c r="X10" t="str">
        <f t="shared" si="9"/>
        <v>Corner Rendah</v>
      </c>
      <c r="Y10" t="str">
        <f t="shared" si="5"/>
        <v>Yellow Card Rendah</v>
      </c>
      <c r="Z10" t="str">
        <f t="shared" si="6"/>
        <v>Red Card Rendah</v>
      </c>
    </row>
    <row r="11" spans="1:26" x14ac:dyDescent="0.25">
      <c r="A11" t="s">
        <v>59</v>
      </c>
      <c r="B11">
        <v>1</v>
      </c>
      <c r="C11">
        <v>30</v>
      </c>
      <c r="D11">
        <v>313</v>
      </c>
      <c r="E11">
        <v>237</v>
      </c>
      <c r="F11">
        <v>1</v>
      </c>
      <c r="G11" t="s">
        <v>36</v>
      </c>
      <c r="H11">
        <v>0</v>
      </c>
      <c r="I11" t="s">
        <v>40</v>
      </c>
      <c r="J11">
        <v>7</v>
      </c>
      <c r="K11">
        <v>3</v>
      </c>
      <c r="L11">
        <v>11</v>
      </c>
      <c r="M11">
        <v>2</v>
      </c>
      <c r="N11">
        <v>1</v>
      </c>
      <c r="O11">
        <v>0</v>
      </c>
      <c r="Q11" t="str">
        <f t="shared" si="0"/>
        <v>xG Sangat Sedikit</v>
      </c>
      <c r="R11" t="str">
        <f t="shared" si="1"/>
        <v>Possession Sangat Sedikit</v>
      </c>
      <c r="S11" t="str">
        <f t="shared" si="2"/>
        <v>Total Pass Sangat Sedikit</v>
      </c>
      <c r="T11" t="str">
        <f t="shared" si="3"/>
        <v>Pass Sukses Sangat Sedikit</v>
      </c>
      <c r="U11" t="str">
        <f t="shared" si="4"/>
        <v>Total Shot Sangat Sedikit</v>
      </c>
      <c r="V11" t="str">
        <f t="shared" si="7"/>
        <v>Shot on Target Rendah</v>
      </c>
      <c r="W11" t="str">
        <f t="shared" si="8"/>
        <v>Fouls Normal</v>
      </c>
      <c r="X11" t="str">
        <f t="shared" si="9"/>
        <v>Corner Rendah</v>
      </c>
      <c r="Y11" t="str">
        <f t="shared" si="5"/>
        <v>Yellow Card Rendah</v>
      </c>
      <c r="Z11" t="str">
        <f t="shared" si="6"/>
        <v>Red Card Rendah</v>
      </c>
    </row>
    <row r="12" spans="1:26" x14ac:dyDescent="0.25">
      <c r="A12" t="s">
        <v>45</v>
      </c>
      <c r="B12">
        <v>2.1</v>
      </c>
      <c r="C12">
        <v>48</v>
      </c>
      <c r="D12">
        <v>514</v>
      </c>
      <c r="E12">
        <v>435</v>
      </c>
      <c r="F12">
        <v>2</v>
      </c>
      <c r="G12" t="s">
        <v>35</v>
      </c>
      <c r="H12">
        <v>1</v>
      </c>
      <c r="I12" t="s">
        <v>35</v>
      </c>
      <c r="J12">
        <v>14</v>
      </c>
      <c r="K12">
        <v>5</v>
      </c>
      <c r="L12">
        <v>9</v>
      </c>
      <c r="M12">
        <v>4</v>
      </c>
      <c r="N12">
        <v>1</v>
      </c>
      <c r="O12">
        <v>0</v>
      </c>
      <c r="Q12" t="str">
        <f t="shared" si="0"/>
        <v>xG Cukup Sedikit</v>
      </c>
      <c r="R12" t="str">
        <f t="shared" si="1"/>
        <v>Possession Cukup Sedikit</v>
      </c>
      <c r="S12" t="str">
        <f t="shared" si="2"/>
        <v>Total Pass Cukup Banyak</v>
      </c>
      <c r="T12" t="str">
        <f t="shared" si="3"/>
        <v>Pass Sukses Cukup Sedikit</v>
      </c>
      <c r="U12" t="str">
        <f t="shared" si="4"/>
        <v>Total Shot Cukup Sedikit</v>
      </c>
      <c r="V12" t="str">
        <f t="shared" si="7"/>
        <v>Shot on Target Tinggi</v>
      </c>
      <c r="W12" t="str">
        <f t="shared" si="8"/>
        <v>Fouls Normal</v>
      </c>
      <c r="X12" t="str">
        <f t="shared" si="9"/>
        <v>Corner Rendah</v>
      </c>
      <c r="Y12" t="str">
        <f t="shared" si="5"/>
        <v>Yellow Card Rendah</v>
      </c>
      <c r="Z12" t="str">
        <f t="shared" si="6"/>
        <v>Red Card Rendah</v>
      </c>
    </row>
    <row r="13" spans="1:26" x14ac:dyDescent="0.25">
      <c r="A13" t="s">
        <v>55</v>
      </c>
      <c r="B13">
        <v>1.3</v>
      </c>
      <c r="C13">
        <v>58</v>
      </c>
      <c r="D13">
        <v>596</v>
      </c>
      <c r="E13">
        <v>478</v>
      </c>
      <c r="F13">
        <v>0</v>
      </c>
      <c r="G13" t="s">
        <v>40</v>
      </c>
      <c r="H13">
        <v>0</v>
      </c>
      <c r="I13" t="s">
        <v>36</v>
      </c>
      <c r="J13">
        <v>14</v>
      </c>
      <c r="K13">
        <v>2</v>
      </c>
      <c r="L13">
        <v>9</v>
      </c>
      <c r="M13">
        <v>3</v>
      </c>
      <c r="N13">
        <v>1</v>
      </c>
      <c r="O13">
        <v>0</v>
      </c>
      <c r="Q13" t="str">
        <f t="shared" si="0"/>
        <v>xG Sangat Sedikit</v>
      </c>
      <c r="R13" t="str">
        <f t="shared" si="1"/>
        <v>Possession Cukup Banyak</v>
      </c>
      <c r="S13" t="str">
        <f t="shared" si="2"/>
        <v>Total Pass Cukup Banyak</v>
      </c>
      <c r="T13" t="str">
        <f t="shared" si="3"/>
        <v>Pass Sukses Cukup Banyak</v>
      </c>
      <c r="U13" t="str">
        <f t="shared" si="4"/>
        <v>Total Shot Cukup Sedikit</v>
      </c>
      <c r="V13" t="str">
        <f t="shared" si="7"/>
        <v>Shot on Target Rendah</v>
      </c>
      <c r="W13" t="str">
        <f t="shared" si="8"/>
        <v>Fouls Normal</v>
      </c>
      <c r="X13" t="str">
        <f t="shared" si="9"/>
        <v>Corner Rendah</v>
      </c>
      <c r="Y13" t="str">
        <f t="shared" si="5"/>
        <v>Yellow Card Rendah</v>
      </c>
      <c r="Z13" t="str">
        <f t="shared" si="6"/>
        <v>Red Card Rendah</v>
      </c>
    </row>
    <row r="14" spans="1:26" x14ac:dyDescent="0.25">
      <c r="A14" t="s">
        <v>34</v>
      </c>
      <c r="B14">
        <v>1.8</v>
      </c>
      <c r="C14">
        <v>54</v>
      </c>
      <c r="D14">
        <v>582</v>
      </c>
      <c r="E14">
        <v>489</v>
      </c>
      <c r="F14">
        <v>2</v>
      </c>
      <c r="G14" t="s">
        <v>35</v>
      </c>
      <c r="H14">
        <v>1</v>
      </c>
      <c r="I14" t="s">
        <v>36</v>
      </c>
      <c r="J14">
        <v>18</v>
      </c>
      <c r="K14">
        <v>6</v>
      </c>
      <c r="L14">
        <v>14</v>
      </c>
      <c r="M14">
        <v>7</v>
      </c>
      <c r="N14">
        <v>2</v>
      </c>
      <c r="O14">
        <v>0</v>
      </c>
      <c r="Q14" t="str">
        <f t="shared" si="0"/>
        <v>xG Cukup Sedikit</v>
      </c>
      <c r="R14" t="str">
        <f t="shared" si="1"/>
        <v>Possession Cukup Banyak</v>
      </c>
      <c r="S14" t="str">
        <f t="shared" si="2"/>
        <v>Total Pass Cukup Banyak</v>
      </c>
      <c r="T14" t="str">
        <f t="shared" si="3"/>
        <v>Pass Sukses Cukup Banyak</v>
      </c>
      <c r="U14" t="str">
        <f t="shared" si="4"/>
        <v>Total Shot Cukup Sedikit</v>
      </c>
      <c r="V14" t="str">
        <f t="shared" si="7"/>
        <v>Shot on Target Tinggi</v>
      </c>
      <c r="W14" t="str">
        <f t="shared" si="8"/>
        <v>Fouls Tinggi</v>
      </c>
      <c r="X14" t="str">
        <f t="shared" si="9"/>
        <v>Corner Tinggi</v>
      </c>
      <c r="Y14" t="str">
        <f t="shared" si="5"/>
        <v>Yellow Card Rendah</v>
      </c>
      <c r="Z14" t="str">
        <f t="shared" si="6"/>
        <v>Red Card Rendah</v>
      </c>
    </row>
    <row r="15" spans="1:26" x14ac:dyDescent="0.25">
      <c r="A15" t="s">
        <v>58</v>
      </c>
      <c r="B15">
        <v>3.3</v>
      </c>
      <c r="C15">
        <v>75</v>
      </c>
      <c r="D15">
        <v>796</v>
      </c>
      <c r="E15">
        <v>726</v>
      </c>
      <c r="F15">
        <v>4</v>
      </c>
      <c r="G15" t="s">
        <v>35</v>
      </c>
      <c r="H15">
        <v>3</v>
      </c>
      <c r="I15" t="s">
        <v>35</v>
      </c>
      <c r="J15">
        <v>14</v>
      </c>
      <c r="K15">
        <v>5</v>
      </c>
      <c r="L15">
        <v>4</v>
      </c>
      <c r="M15">
        <v>10</v>
      </c>
      <c r="N15">
        <v>2</v>
      </c>
      <c r="O15">
        <v>0</v>
      </c>
      <c r="Q15" t="str">
        <f t="shared" si="0"/>
        <v>xG Cukup Banyak</v>
      </c>
      <c r="R15" t="str">
        <f t="shared" si="1"/>
        <v>Possession Sangat Banyak</v>
      </c>
      <c r="S15" t="str">
        <f t="shared" si="2"/>
        <v>Total Pass Sangat Banyak</v>
      </c>
      <c r="T15" t="str">
        <f t="shared" si="3"/>
        <v>Pass Sukses Sangat Banyak</v>
      </c>
      <c r="U15" t="str">
        <f t="shared" si="4"/>
        <v>Total Shot Cukup Sedikit</v>
      </c>
      <c r="V15" t="str">
        <f t="shared" si="7"/>
        <v>Shot on Target Tinggi</v>
      </c>
      <c r="W15" t="str">
        <f t="shared" si="8"/>
        <v>Fouls Rendah</v>
      </c>
      <c r="X15" t="str">
        <f t="shared" si="9"/>
        <v>Corner Tinggi</v>
      </c>
      <c r="Y15" t="str">
        <f t="shared" si="5"/>
        <v>Yellow Card Rendah</v>
      </c>
      <c r="Z15" t="str">
        <f t="shared" si="6"/>
        <v>Red Card Rendah</v>
      </c>
    </row>
    <row r="16" spans="1:26" x14ac:dyDescent="0.25">
      <c r="A16" t="s">
        <v>47</v>
      </c>
      <c r="B16">
        <v>0.1</v>
      </c>
      <c r="C16">
        <v>64</v>
      </c>
      <c r="D16">
        <v>691</v>
      </c>
      <c r="E16">
        <v>618</v>
      </c>
      <c r="F16">
        <v>0</v>
      </c>
      <c r="G16" t="s">
        <v>40</v>
      </c>
      <c r="H16">
        <v>0</v>
      </c>
      <c r="I16" t="s">
        <v>36</v>
      </c>
      <c r="J16">
        <v>5</v>
      </c>
      <c r="K16">
        <v>1</v>
      </c>
      <c r="L16">
        <v>14</v>
      </c>
      <c r="M16">
        <v>4</v>
      </c>
      <c r="N16">
        <v>3</v>
      </c>
      <c r="O16">
        <v>0</v>
      </c>
      <c r="Q16" t="str">
        <f t="shared" si="0"/>
        <v>xG Sangat Sedikit</v>
      </c>
      <c r="R16" t="str">
        <f t="shared" si="1"/>
        <v>Possession Sangat Banyak</v>
      </c>
      <c r="S16" t="str">
        <f t="shared" si="2"/>
        <v>Total Pass Sangat Banyak</v>
      </c>
      <c r="T16" t="str">
        <f t="shared" si="3"/>
        <v>Pass Sukses Sangat Banyak</v>
      </c>
      <c r="U16" t="str">
        <f t="shared" si="4"/>
        <v>Total Shot Sangat Sedikit</v>
      </c>
      <c r="V16" t="str">
        <f t="shared" si="7"/>
        <v>Shot on Target Rendah</v>
      </c>
      <c r="W16" t="str">
        <f t="shared" si="8"/>
        <v>Fouls Tinggi</v>
      </c>
      <c r="X16" t="str">
        <f t="shared" si="9"/>
        <v>Corner Rendah</v>
      </c>
      <c r="Y16" t="str">
        <f t="shared" si="5"/>
        <v>Yellow Card Tinggi</v>
      </c>
      <c r="Z16" t="str">
        <f t="shared" si="6"/>
        <v>Red Card Rendah</v>
      </c>
    </row>
    <row r="17" spans="1:26" x14ac:dyDescent="0.25">
      <c r="A17" t="s">
        <v>60</v>
      </c>
      <c r="B17">
        <v>2.4</v>
      </c>
      <c r="C17">
        <v>70</v>
      </c>
      <c r="D17">
        <v>658</v>
      </c>
      <c r="E17">
        <v>574</v>
      </c>
      <c r="F17">
        <v>4</v>
      </c>
      <c r="G17" t="s">
        <v>35</v>
      </c>
      <c r="H17">
        <v>2</v>
      </c>
      <c r="I17" t="s">
        <v>35</v>
      </c>
      <c r="J17">
        <v>13</v>
      </c>
      <c r="K17">
        <v>7</v>
      </c>
      <c r="L17">
        <v>11</v>
      </c>
      <c r="M17">
        <v>12</v>
      </c>
      <c r="N17">
        <v>0</v>
      </c>
      <c r="O17">
        <v>0</v>
      </c>
      <c r="Q17" t="str">
        <f t="shared" si="0"/>
        <v>xG Cukup Sedikit</v>
      </c>
      <c r="R17" t="str">
        <f t="shared" si="1"/>
        <v>Possession Sangat Banyak</v>
      </c>
      <c r="S17" t="str">
        <f t="shared" si="2"/>
        <v>Total Pass Cukup Banyak</v>
      </c>
      <c r="T17" t="str">
        <f t="shared" si="3"/>
        <v>Pass Sukses Cukup Banyak</v>
      </c>
      <c r="U17" t="str">
        <f t="shared" si="4"/>
        <v>Total Shot Cukup Sedikit</v>
      </c>
      <c r="V17" t="str">
        <f t="shared" si="7"/>
        <v>Shot on Target Tinggi</v>
      </c>
      <c r="W17" t="str">
        <f t="shared" si="8"/>
        <v>Fouls Normal</v>
      </c>
      <c r="X17" t="str">
        <f t="shared" si="9"/>
        <v>Corner Tinggi</v>
      </c>
      <c r="Y17" t="str">
        <f t="shared" si="5"/>
        <v>Yellow Card Rendah</v>
      </c>
      <c r="Z17" t="str">
        <f t="shared" si="6"/>
        <v>Red Card Rendah</v>
      </c>
    </row>
    <row r="18" spans="1:26" x14ac:dyDescent="0.25">
      <c r="A18" t="s">
        <v>52</v>
      </c>
      <c r="B18">
        <v>1.2</v>
      </c>
      <c r="C18">
        <v>40</v>
      </c>
      <c r="D18">
        <v>358</v>
      </c>
      <c r="E18">
        <v>287</v>
      </c>
      <c r="F18">
        <v>0</v>
      </c>
      <c r="G18" t="s">
        <v>40</v>
      </c>
      <c r="H18">
        <v>0</v>
      </c>
      <c r="I18" t="s">
        <v>36</v>
      </c>
      <c r="J18">
        <v>11</v>
      </c>
      <c r="K18">
        <v>3</v>
      </c>
      <c r="L18">
        <v>8</v>
      </c>
      <c r="M18">
        <v>4</v>
      </c>
      <c r="N18">
        <v>1</v>
      </c>
      <c r="O18">
        <v>0</v>
      </c>
      <c r="Q18" t="str">
        <f t="shared" si="0"/>
        <v>xG Sangat Sedikit</v>
      </c>
      <c r="R18" t="str">
        <f t="shared" si="1"/>
        <v>Possession Cukup Sedikit</v>
      </c>
      <c r="S18" t="str">
        <f t="shared" si="2"/>
        <v>Total Pass Cukup Sedikit</v>
      </c>
      <c r="T18" t="str">
        <f t="shared" si="3"/>
        <v>Pass Sukses Cukup Sedikit</v>
      </c>
      <c r="U18" t="str">
        <f t="shared" si="4"/>
        <v>Total Shot Cukup Sedikit</v>
      </c>
      <c r="V18" t="str">
        <f t="shared" si="7"/>
        <v>Shot on Target Rendah</v>
      </c>
      <c r="W18" t="str">
        <f t="shared" si="8"/>
        <v>Fouls Rendah</v>
      </c>
      <c r="X18" t="str">
        <f t="shared" si="9"/>
        <v>Corner Rendah</v>
      </c>
      <c r="Y18" t="str">
        <f t="shared" si="5"/>
        <v>Yellow Card Rendah</v>
      </c>
      <c r="Z18" t="str">
        <f t="shared" si="6"/>
        <v>Red Card Rendah</v>
      </c>
    </row>
    <row r="19" spans="1:26" x14ac:dyDescent="0.25">
      <c r="A19" t="s">
        <v>49</v>
      </c>
      <c r="B19">
        <v>2.2000000000000002</v>
      </c>
      <c r="C19">
        <v>39</v>
      </c>
      <c r="D19">
        <v>359</v>
      </c>
      <c r="E19">
        <v>263</v>
      </c>
      <c r="F19">
        <v>1</v>
      </c>
      <c r="G19" t="s">
        <v>36</v>
      </c>
      <c r="H19">
        <v>1</v>
      </c>
      <c r="I19" t="s">
        <v>35</v>
      </c>
      <c r="J19">
        <v>16</v>
      </c>
      <c r="K19">
        <v>4</v>
      </c>
      <c r="L19">
        <v>19</v>
      </c>
      <c r="M19">
        <v>8</v>
      </c>
      <c r="N19">
        <v>2</v>
      </c>
      <c r="O19">
        <v>0</v>
      </c>
      <c r="Q19" t="str">
        <f t="shared" si="0"/>
        <v>xG Cukup Sedikit</v>
      </c>
      <c r="R19" t="str">
        <f t="shared" si="1"/>
        <v>Possession Cukup Sedikit</v>
      </c>
      <c r="S19" t="str">
        <f t="shared" si="2"/>
        <v>Total Pass Cukup Sedikit</v>
      </c>
      <c r="T19" t="str">
        <f t="shared" si="3"/>
        <v>Pass Sukses Sangat Sedikit</v>
      </c>
      <c r="U19" t="str">
        <f t="shared" si="4"/>
        <v>Total Shot Cukup Sedikit</v>
      </c>
      <c r="V19" t="str">
        <f t="shared" si="7"/>
        <v>Shot on Target Normal</v>
      </c>
      <c r="W19" t="str">
        <f t="shared" si="8"/>
        <v>Fouls Tinggi</v>
      </c>
      <c r="X19" t="str">
        <f t="shared" si="9"/>
        <v>Corner Tinggi</v>
      </c>
      <c r="Y19" t="str">
        <f t="shared" si="5"/>
        <v>Yellow Card Rendah</v>
      </c>
      <c r="Z19" t="str">
        <f t="shared" si="6"/>
        <v>Red Card Rendah</v>
      </c>
    </row>
    <row r="20" spans="1:26" x14ac:dyDescent="0.25">
      <c r="A20" t="s">
        <v>43</v>
      </c>
      <c r="B20">
        <v>1.9</v>
      </c>
      <c r="C20">
        <v>40</v>
      </c>
      <c r="D20">
        <v>357</v>
      </c>
      <c r="E20">
        <v>272</v>
      </c>
      <c r="F20">
        <v>2</v>
      </c>
      <c r="G20" t="s">
        <v>40</v>
      </c>
      <c r="H20">
        <v>2</v>
      </c>
      <c r="I20" t="s">
        <v>36</v>
      </c>
      <c r="J20">
        <v>12</v>
      </c>
      <c r="K20">
        <v>4</v>
      </c>
      <c r="L20">
        <v>13</v>
      </c>
      <c r="M20">
        <v>5</v>
      </c>
      <c r="N20">
        <v>2</v>
      </c>
      <c r="O20">
        <v>0</v>
      </c>
      <c r="Q20" t="str">
        <f t="shared" si="0"/>
        <v>xG Cukup Sedikit</v>
      </c>
      <c r="R20" t="str">
        <f t="shared" si="1"/>
        <v>Possession Cukup Sedikit</v>
      </c>
      <c r="S20" t="str">
        <f t="shared" si="2"/>
        <v>Total Pass Sangat Sedikit</v>
      </c>
      <c r="T20" t="str">
        <f t="shared" si="3"/>
        <v>Pass Sukses Sangat Sedikit</v>
      </c>
      <c r="U20" t="str">
        <f t="shared" si="4"/>
        <v>Total Shot Cukup Sedikit</v>
      </c>
      <c r="V20" t="str">
        <f t="shared" si="7"/>
        <v>Shot on Target Normal</v>
      </c>
      <c r="W20" t="str">
        <f t="shared" si="8"/>
        <v>Fouls Tinggi</v>
      </c>
      <c r="X20" t="str">
        <f t="shared" si="9"/>
        <v>Corner Normal</v>
      </c>
      <c r="Y20" t="str">
        <f t="shared" si="5"/>
        <v>Yellow Card Rendah</v>
      </c>
      <c r="Z20" t="str">
        <f t="shared" si="6"/>
        <v>Red Card Rendah</v>
      </c>
    </row>
    <row r="21" spans="1:26" x14ac:dyDescent="0.25">
      <c r="A21" t="s">
        <v>39</v>
      </c>
      <c r="B21">
        <v>2.5</v>
      </c>
      <c r="C21">
        <v>62</v>
      </c>
      <c r="D21">
        <v>638</v>
      </c>
      <c r="E21">
        <v>571</v>
      </c>
      <c r="F21">
        <v>2</v>
      </c>
      <c r="G21" t="s">
        <v>35</v>
      </c>
      <c r="H21">
        <v>1</v>
      </c>
      <c r="I21" t="s">
        <v>35</v>
      </c>
      <c r="J21">
        <v>19</v>
      </c>
      <c r="K21">
        <v>8</v>
      </c>
      <c r="L21">
        <v>10</v>
      </c>
      <c r="M21">
        <v>9</v>
      </c>
      <c r="N21">
        <v>2</v>
      </c>
      <c r="O21">
        <v>0</v>
      </c>
      <c r="Q21" t="str">
        <f t="shared" si="0"/>
        <v>xG Cukup Sedikit</v>
      </c>
      <c r="R21" t="str">
        <f t="shared" si="1"/>
        <v>Possession Cukup Banyak</v>
      </c>
      <c r="S21" t="str">
        <f t="shared" si="2"/>
        <v>Total Pass Cukup Banyak</v>
      </c>
      <c r="T21" t="str">
        <f t="shared" si="3"/>
        <v>Pass Sukses Cukup Banyak</v>
      </c>
      <c r="U21" t="str">
        <f t="shared" si="4"/>
        <v>Total Shot Cukup Sedikit</v>
      </c>
      <c r="V21" t="str">
        <f t="shared" si="7"/>
        <v>Shot on Target Tinggi</v>
      </c>
      <c r="W21" t="str">
        <f t="shared" si="8"/>
        <v>Fouls Normal</v>
      </c>
      <c r="X21" t="str">
        <f t="shared" si="9"/>
        <v>Corner Tinggi</v>
      </c>
      <c r="Y21" t="str">
        <f t="shared" si="5"/>
        <v>Yellow Card Rendah</v>
      </c>
      <c r="Z21" t="str">
        <f t="shared" si="6"/>
        <v>Red Card Rendah</v>
      </c>
    </row>
    <row r="22" spans="1:26" x14ac:dyDescent="0.25">
      <c r="A22" t="s">
        <v>42</v>
      </c>
      <c r="B22">
        <v>2.1</v>
      </c>
      <c r="C22">
        <v>36</v>
      </c>
      <c r="D22">
        <v>296</v>
      </c>
      <c r="E22">
        <v>215</v>
      </c>
      <c r="F22">
        <v>1</v>
      </c>
      <c r="G22" t="s">
        <v>36</v>
      </c>
      <c r="H22">
        <v>1</v>
      </c>
      <c r="I22" t="s">
        <v>35</v>
      </c>
      <c r="J22">
        <v>11</v>
      </c>
      <c r="K22">
        <v>7</v>
      </c>
      <c r="L22">
        <v>12</v>
      </c>
      <c r="M22">
        <v>3</v>
      </c>
      <c r="N22">
        <v>3</v>
      </c>
      <c r="O22">
        <v>1</v>
      </c>
      <c r="Q22" t="str">
        <f t="shared" si="0"/>
        <v>xG Cukup Sedikit</v>
      </c>
      <c r="R22" t="str">
        <f t="shared" si="1"/>
        <v>Possession Sangat Sedikit</v>
      </c>
      <c r="S22" t="str">
        <f t="shared" si="2"/>
        <v>Total Pass Sangat Sedikit</v>
      </c>
      <c r="T22" t="str">
        <f t="shared" si="3"/>
        <v>Pass Sukses Sangat Sedikit</v>
      </c>
      <c r="U22" t="str">
        <f t="shared" si="4"/>
        <v>Total Shot Cukup Sedikit</v>
      </c>
      <c r="V22" t="str">
        <f t="shared" si="7"/>
        <v>Shot on Target Tinggi</v>
      </c>
      <c r="W22" t="str">
        <f t="shared" si="8"/>
        <v>Fouls Tinggi</v>
      </c>
      <c r="X22" t="str">
        <f t="shared" si="9"/>
        <v>Corner Rendah</v>
      </c>
      <c r="Y22" t="str">
        <f t="shared" si="5"/>
        <v>Yellow Card Tinggi</v>
      </c>
      <c r="Z22" t="str">
        <f t="shared" si="6"/>
        <v>Red Card Tinggi</v>
      </c>
    </row>
    <row r="23" spans="1:26" x14ac:dyDescent="0.25">
      <c r="A23" t="s">
        <v>54</v>
      </c>
      <c r="B23">
        <v>2.8</v>
      </c>
      <c r="C23">
        <v>37</v>
      </c>
      <c r="D23">
        <v>398</v>
      </c>
      <c r="E23">
        <v>331</v>
      </c>
      <c r="F23">
        <v>3</v>
      </c>
      <c r="G23" t="s">
        <v>35</v>
      </c>
      <c r="H23">
        <v>1</v>
      </c>
      <c r="I23" t="s">
        <v>35</v>
      </c>
      <c r="J23">
        <v>20</v>
      </c>
      <c r="K23">
        <v>7</v>
      </c>
      <c r="L23">
        <v>10</v>
      </c>
      <c r="M23">
        <v>2</v>
      </c>
      <c r="N23">
        <v>2</v>
      </c>
      <c r="O23">
        <v>0</v>
      </c>
      <c r="Q23" t="str">
        <f t="shared" si="0"/>
        <v>xG Cukup Sedikit</v>
      </c>
      <c r="R23" t="str">
        <f t="shared" si="1"/>
        <v>Possession Cukup Sedikit</v>
      </c>
      <c r="S23" t="str">
        <f t="shared" si="2"/>
        <v>Total Pass Cukup Sedikit</v>
      </c>
      <c r="T23" t="str">
        <f t="shared" si="3"/>
        <v>Pass Sukses Cukup Sedikit</v>
      </c>
      <c r="U23" t="str">
        <f t="shared" si="4"/>
        <v>Total Shot Cukup Banyak</v>
      </c>
      <c r="V23" t="str">
        <f t="shared" si="7"/>
        <v>Shot on Target Tinggi</v>
      </c>
      <c r="W23" t="str">
        <f t="shared" si="8"/>
        <v>Fouls Normal</v>
      </c>
      <c r="X23" t="str">
        <f t="shared" si="9"/>
        <v>Corner Rendah</v>
      </c>
      <c r="Y23" t="str">
        <f t="shared" si="5"/>
        <v>Yellow Card Rendah</v>
      </c>
      <c r="Z23" t="str">
        <f t="shared" si="6"/>
        <v>Red Card Rendah</v>
      </c>
    </row>
    <row r="24" spans="1:26" x14ac:dyDescent="0.25">
      <c r="A24" t="s">
        <v>44</v>
      </c>
      <c r="B24">
        <v>1.8</v>
      </c>
      <c r="C24">
        <v>47</v>
      </c>
      <c r="D24">
        <v>393</v>
      </c>
      <c r="E24">
        <v>280</v>
      </c>
      <c r="F24">
        <v>2</v>
      </c>
      <c r="G24" t="s">
        <v>40</v>
      </c>
      <c r="H24">
        <v>0</v>
      </c>
      <c r="I24" t="s">
        <v>36</v>
      </c>
      <c r="J24">
        <v>18</v>
      </c>
      <c r="K24">
        <v>8</v>
      </c>
      <c r="L24">
        <v>6</v>
      </c>
      <c r="M24">
        <v>8</v>
      </c>
      <c r="N24">
        <v>2</v>
      </c>
      <c r="O24">
        <v>0</v>
      </c>
      <c r="Q24" t="str">
        <f t="shared" si="0"/>
        <v>xG Cukup Sedikit</v>
      </c>
      <c r="R24" t="str">
        <f t="shared" si="1"/>
        <v>Possession Cukup Sedikit</v>
      </c>
      <c r="S24" t="str">
        <f t="shared" si="2"/>
        <v>Total Pass Cukup Sedikit</v>
      </c>
      <c r="T24" t="str">
        <f t="shared" si="3"/>
        <v>Pass Sukses Sangat Sedikit</v>
      </c>
      <c r="U24" t="str">
        <f t="shared" si="4"/>
        <v>Total Shot Cukup Sedikit</v>
      </c>
      <c r="V24" t="str">
        <f t="shared" si="7"/>
        <v>Shot on Target Tinggi</v>
      </c>
      <c r="W24" t="str">
        <f t="shared" si="8"/>
        <v>Fouls Rendah</v>
      </c>
      <c r="X24" t="str">
        <f t="shared" si="9"/>
        <v>Corner Tinggi</v>
      </c>
      <c r="Y24" t="str">
        <f t="shared" si="5"/>
        <v>Yellow Card Rendah</v>
      </c>
      <c r="Z24" t="str">
        <f t="shared" si="6"/>
        <v>Red Card Rendah</v>
      </c>
    </row>
    <row r="25" spans="1:26" x14ac:dyDescent="0.25">
      <c r="A25" t="s">
        <v>38</v>
      </c>
      <c r="B25">
        <v>0.4</v>
      </c>
      <c r="C25">
        <v>48</v>
      </c>
      <c r="D25">
        <v>434</v>
      </c>
      <c r="E25">
        <v>360</v>
      </c>
      <c r="F25">
        <v>1</v>
      </c>
      <c r="G25" t="s">
        <v>36</v>
      </c>
      <c r="H25">
        <v>1</v>
      </c>
      <c r="I25" t="s">
        <v>36</v>
      </c>
      <c r="J25">
        <v>11</v>
      </c>
      <c r="K25">
        <v>4</v>
      </c>
      <c r="L25">
        <v>15</v>
      </c>
      <c r="M25">
        <v>8</v>
      </c>
      <c r="N25">
        <v>2</v>
      </c>
      <c r="O25">
        <v>0</v>
      </c>
      <c r="Q25" t="str">
        <f t="shared" si="0"/>
        <v>xG Sangat Sedikit</v>
      </c>
      <c r="R25" t="str">
        <f t="shared" si="1"/>
        <v>Possession Cukup Sedikit</v>
      </c>
      <c r="S25" t="str">
        <f t="shared" si="2"/>
        <v>Total Pass Cukup Sedikit</v>
      </c>
      <c r="T25" t="str">
        <f t="shared" si="3"/>
        <v>Pass Sukses Cukup Sedikit</v>
      </c>
      <c r="U25" t="str">
        <f t="shared" si="4"/>
        <v>Total Shot Cukup Sedikit</v>
      </c>
      <c r="V25" t="str">
        <f t="shared" si="7"/>
        <v>Shot on Target Normal</v>
      </c>
      <c r="W25" t="str">
        <f t="shared" si="8"/>
        <v>Fouls Tinggi</v>
      </c>
      <c r="X25" t="str">
        <f t="shared" si="9"/>
        <v>Corner Tinggi</v>
      </c>
      <c r="Y25" t="str">
        <f t="shared" si="5"/>
        <v>Yellow Card Rendah</v>
      </c>
      <c r="Z25" t="str">
        <f t="shared" si="6"/>
        <v>Red Card Rendah</v>
      </c>
    </row>
    <row r="26" spans="1:26" x14ac:dyDescent="0.25">
      <c r="A26" t="s">
        <v>59</v>
      </c>
      <c r="B26">
        <v>0.4</v>
      </c>
      <c r="C26">
        <v>57</v>
      </c>
      <c r="D26">
        <v>545</v>
      </c>
      <c r="E26">
        <v>471</v>
      </c>
      <c r="F26">
        <v>1</v>
      </c>
      <c r="G26" t="s">
        <v>40</v>
      </c>
      <c r="H26">
        <v>0</v>
      </c>
      <c r="I26" t="s">
        <v>40</v>
      </c>
      <c r="J26">
        <v>9</v>
      </c>
      <c r="K26">
        <v>3</v>
      </c>
      <c r="L26">
        <v>13</v>
      </c>
      <c r="M26">
        <v>1</v>
      </c>
      <c r="N26">
        <v>4</v>
      </c>
      <c r="O26">
        <v>0</v>
      </c>
      <c r="Q26" t="str">
        <f t="shared" si="0"/>
        <v>xG Sangat Sedikit</v>
      </c>
      <c r="R26" t="str">
        <f t="shared" si="1"/>
        <v>Possession Cukup Banyak</v>
      </c>
      <c r="S26" t="str">
        <f t="shared" si="2"/>
        <v>Total Pass Cukup Banyak</v>
      </c>
      <c r="T26" t="str">
        <f t="shared" si="3"/>
        <v>Pass Sukses Cukup Banyak</v>
      </c>
      <c r="U26" t="str">
        <f t="shared" si="4"/>
        <v>Total Shot Sangat Sedikit</v>
      </c>
      <c r="V26" t="str">
        <f t="shared" si="7"/>
        <v>Shot on Target Rendah</v>
      </c>
      <c r="W26" t="str">
        <f t="shared" si="8"/>
        <v>Fouls Tinggi</v>
      </c>
      <c r="X26" t="str">
        <f t="shared" si="9"/>
        <v>Corner Rendah</v>
      </c>
      <c r="Y26" t="str">
        <f t="shared" si="5"/>
        <v>Yellow Card Tinggi</v>
      </c>
      <c r="Z26" t="str">
        <f t="shared" si="6"/>
        <v>Red Card Rendah</v>
      </c>
    </row>
    <row r="27" spans="1:26" x14ac:dyDescent="0.25">
      <c r="A27" t="s">
        <v>48</v>
      </c>
      <c r="B27">
        <v>1</v>
      </c>
      <c r="C27">
        <v>52</v>
      </c>
      <c r="D27">
        <v>412</v>
      </c>
      <c r="E27">
        <v>312</v>
      </c>
      <c r="F27">
        <v>1</v>
      </c>
      <c r="G27" t="s">
        <v>36</v>
      </c>
      <c r="H27">
        <v>1</v>
      </c>
      <c r="I27" t="s">
        <v>36</v>
      </c>
      <c r="J27">
        <v>16</v>
      </c>
      <c r="K27">
        <v>5</v>
      </c>
      <c r="L27">
        <v>15</v>
      </c>
      <c r="M27">
        <v>7</v>
      </c>
      <c r="N27">
        <v>3</v>
      </c>
      <c r="O27">
        <v>0</v>
      </c>
      <c r="Q27" t="str">
        <f t="shared" si="0"/>
        <v>xG Sangat Sedikit</v>
      </c>
      <c r="R27" t="str">
        <f t="shared" si="1"/>
        <v>Possession Cukup Banyak</v>
      </c>
      <c r="S27" t="str">
        <f t="shared" si="2"/>
        <v>Total Pass Cukup Sedikit</v>
      </c>
      <c r="T27" t="str">
        <f t="shared" si="3"/>
        <v>Pass Sukses Cukup Sedikit</v>
      </c>
      <c r="U27" t="str">
        <f t="shared" si="4"/>
        <v>Total Shot Cukup Sedikit</v>
      </c>
      <c r="V27" t="str">
        <f t="shared" si="7"/>
        <v>Shot on Target Tinggi</v>
      </c>
      <c r="W27" t="str">
        <f t="shared" si="8"/>
        <v>Fouls Tinggi</v>
      </c>
      <c r="X27" t="str">
        <f t="shared" si="9"/>
        <v>Corner Tinggi</v>
      </c>
      <c r="Y27" t="str">
        <f t="shared" si="5"/>
        <v>Yellow Card Tinggi</v>
      </c>
      <c r="Z27" t="str">
        <f t="shared" si="6"/>
        <v>Red Card Rendah</v>
      </c>
    </row>
    <row r="28" spans="1:26" x14ac:dyDescent="0.25">
      <c r="A28" t="s">
        <v>51</v>
      </c>
      <c r="B28">
        <v>0.7</v>
      </c>
      <c r="C28">
        <v>33</v>
      </c>
      <c r="D28">
        <v>379</v>
      </c>
      <c r="E28">
        <v>310</v>
      </c>
      <c r="F28">
        <v>1</v>
      </c>
      <c r="G28" t="s">
        <v>40</v>
      </c>
      <c r="H28">
        <v>1</v>
      </c>
      <c r="I28" t="s">
        <v>40</v>
      </c>
      <c r="J28">
        <v>10</v>
      </c>
      <c r="K28">
        <v>2</v>
      </c>
      <c r="L28">
        <v>10</v>
      </c>
      <c r="M28">
        <v>3</v>
      </c>
      <c r="N28">
        <v>3</v>
      </c>
      <c r="O28">
        <v>0</v>
      </c>
      <c r="Q28" t="str">
        <f t="shared" si="0"/>
        <v>xG Sangat Sedikit</v>
      </c>
      <c r="R28" t="str">
        <f t="shared" si="1"/>
        <v>Possession Sangat Sedikit</v>
      </c>
      <c r="S28" t="str">
        <f t="shared" si="2"/>
        <v>Total Pass Cukup Sedikit</v>
      </c>
      <c r="T28" t="str">
        <f t="shared" si="3"/>
        <v>Pass Sukses Cukup Sedikit</v>
      </c>
      <c r="U28" t="str">
        <f t="shared" si="4"/>
        <v>Total Shot Sangat Sedikit</v>
      </c>
      <c r="V28" t="str">
        <f t="shared" si="7"/>
        <v>Shot on Target Rendah</v>
      </c>
      <c r="W28" t="str">
        <f t="shared" si="8"/>
        <v>Fouls Normal</v>
      </c>
      <c r="X28" t="str">
        <f t="shared" si="9"/>
        <v>Corner Rendah</v>
      </c>
      <c r="Y28" t="str">
        <f t="shared" si="5"/>
        <v>Yellow Card Tinggi</v>
      </c>
      <c r="Z28" t="str">
        <f t="shared" si="6"/>
        <v>Red Card Rendah</v>
      </c>
    </row>
    <row r="29" spans="1:26" x14ac:dyDescent="0.25">
      <c r="A29" t="s">
        <v>57</v>
      </c>
      <c r="B29">
        <v>2.4</v>
      </c>
      <c r="C29">
        <v>62</v>
      </c>
      <c r="D29">
        <v>628</v>
      </c>
      <c r="E29">
        <v>553</v>
      </c>
      <c r="F29">
        <v>1</v>
      </c>
      <c r="G29" t="s">
        <v>36</v>
      </c>
      <c r="H29">
        <v>1</v>
      </c>
      <c r="I29" t="s">
        <v>35</v>
      </c>
      <c r="J29">
        <v>13</v>
      </c>
      <c r="K29">
        <v>7</v>
      </c>
      <c r="L29">
        <v>9</v>
      </c>
      <c r="M29">
        <v>4</v>
      </c>
      <c r="N29">
        <v>4</v>
      </c>
      <c r="O29">
        <v>0</v>
      </c>
      <c r="Q29" t="str">
        <f t="shared" si="0"/>
        <v>xG Cukup Sedikit</v>
      </c>
      <c r="R29" t="str">
        <f t="shared" si="1"/>
        <v>Possession Cukup Banyak</v>
      </c>
      <c r="S29" t="str">
        <f t="shared" si="2"/>
        <v>Total Pass Cukup Banyak</v>
      </c>
      <c r="T29" t="str">
        <f t="shared" si="3"/>
        <v>Pass Sukses Cukup Banyak</v>
      </c>
      <c r="U29" t="str">
        <f t="shared" si="4"/>
        <v>Total Shot Cukup Sedikit</v>
      </c>
      <c r="V29" t="str">
        <f t="shared" si="7"/>
        <v>Shot on Target Tinggi</v>
      </c>
      <c r="W29" t="str">
        <f t="shared" si="8"/>
        <v>Fouls Normal</v>
      </c>
      <c r="X29" t="str">
        <f t="shared" si="9"/>
        <v>Corner Rendah</v>
      </c>
      <c r="Y29" t="str">
        <f t="shared" si="5"/>
        <v>Yellow Card Tinggi</v>
      </c>
      <c r="Z29" t="str">
        <f t="shared" si="6"/>
        <v>Red Card Rendah</v>
      </c>
    </row>
    <row r="30" spans="1:26" x14ac:dyDescent="0.25">
      <c r="A30" t="s">
        <v>46</v>
      </c>
      <c r="B30">
        <v>1.8</v>
      </c>
      <c r="C30">
        <v>35</v>
      </c>
      <c r="D30">
        <v>296</v>
      </c>
      <c r="E30">
        <v>207</v>
      </c>
      <c r="F30">
        <v>2</v>
      </c>
      <c r="G30" t="s">
        <v>35</v>
      </c>
      <c r="H30">
        <v>1</v>
      </c>
      <c r="I30" t="s">
        <v>35</v>
      </c>
      <c r="J30">
        <v>9</v>
      </c>
      <c r="K30">
        <v>3</v>
      </c>
      <c r="L30">
        <v>16</v>
      </c>
      <c r="M30">
        <v>7</v>
      </c>
      <c r="N30">
        <v>4</v>
      </c>
      <c r="O30">
        <v>0</v>
      </c>
      <c r="Q30" t="str">
        <f t="shared" si="0"/>
        <v>xG Cukup Sedikit</v>
      </c>
      <c r="R30" t="str">
        <f t="shared" si="1"/>
        <v>Possession Sangat Sedikit</v>
      </c>
      <c r="S30" t="str">
        <f t="shared" si="2"/>
        <v>Total Pass Sangat Sedikit</v>
      </c>
      <c r="T30" t="str">
        <f t="shared" si="3"/>
        <v>Pass Sukses Sangat Sedikit</v>
      </c>
      <c r="U30" t="str">
        <f t="shared" si="4"/>
        <v>Total Shot Sangat Sedikit</v>
      </c>
      <c r="V30" t="str">
        <f t="shared" si="7"/>
        <v>Shot on Target Rendah</v>
      </c>
      <c r="W30" t="str">
        <f t="shared" si="8"/>
        <v>Fouls Tinggi</v>
      </c>
      <c r="X30" t="str">
        <f t="shared" si="9"/>
        <v>Corner Tinggi</v>
      </c>
      <c r="Y30" t="str">
        <f t="shared" si="5"/>
        <v>Yellow Card Tinggi</v>
      </c>
      <c r="Z30" t="str">
        <f t="shared" si="6"/>
        <v>Red Card Rendah</v>
      </c>
    </row>
    <row r="31" spans="1:26" x14ac:dyDescent="0.25">
      <c r="A31" t="s">
        <v>33</v>
      </c>
      <c r="B31">
        <v>1.4</v>
      </c>
      <c r="C31">
        <v>53</v>
      </c>
      <c r="D31">
        <v>556</v>
      </c>
      <c r="E31">
        <v>453</v>
      </c>
      <c r="F31">
        <v>0</v>
      </c>
      <c r="G31" t="s">
        <v>40</v>
      </c>
      <c r="H31">
        <v>0</v>
      </c>
      <c r="I31" t="s">
        <v>40</v>
      </c>
      <c r="J31">
        <v>8</v>
      </c>
      <c r="K31">
        <v>3</v>
      </c>
      <c r="L31">
        <v>7</v>
      </c>
      <c r="M31">
        <v>5</v>
      </c>
      <c r="N31">
        <v>4</v>
      </c>
      <c r="O31">
        <v>0</v>
      </c>
      <c r="Q31" t="str">
        <f t="shared" si="0"/>
        <v>xG Sangat Sedikit</v>
      </c>
      <c r="R31" t="str">
        <f t="shared" si="1"/>
        <v>Possession Cukup Banyak</v>
      </c>
      <c r="S31" t="str">
        <f t="shared" si="2"/>
        <v>Total Pass Cukup Banyak</v>
      </c>
      <c r="T31" t="str">
        <f t="shared" si="3"/>
        <v>Pass Sukses Cukup Banyak</v>
      </c>
      <c r="U31" t="str">
        <f t="shared" si="4"/>
        <v>Total Shot Sangat Sedikit</v>
      </c>
      <c r="V31" t="str">
        <f t="shared" si="7"/>
        <v>Shot on Target Rendah</v>
      </c>
      <c r="W31" t="str">
        <f t="shared" si="8"/>
        <v>Fouls Rendah</v>
      </c>
      <c r="X31" t="str">
        <f t="shared" si="9"/>
        <v>Corner Normal</v>
      </c>
      <c r="Y31" t="str">
        <f t="shared" si="5"/>
        <v>Yellow Card Tinggi</v>
      </c>
      <c r="Z31" t="str">
        <f t="shared" si="6"/>
        <v>Red Card Rendah</v>
      </c>
    </row>
    <row r="32" spans="1:26" x14ac:dyDescent="0.25">
      <c r="A32" t="s">
        <v>47</v>
      </c>
      <c r="B32">
        <v>1.1000000000000001</v>
      </c>
      <c r="C32">
        <v>44</v>
      </c>
      <c r="D32">
        <v>505</v>
      </c>
      <c r="E32">
        <v>439</v>
      </c>
      <c r="F32">
        <v>0</v>
      </c>
      <c r="G32" t="s">
        <v>40</v>
      </c>
      <c r="H32">
        <v>0</v>
      </c>
      <c r="I32" t="s">
        <v>40</v>
      </c>
      <c r="J32">
        <v>6</v>
      </c>
      <c r="K32">
        <v>4</v>
      </c>
      <c r="L32">
        <v>11</v>
      </c>
      <c r="M32">
        <v>0</v>
      </c>
      <c r="N32">
        <v>1</v>
      </c>
      <c r="O32">
        <v>1</v>
      </c>
      <c r="Q32" t="str">
        <f t="shared" si="0"/>
        <v>xG Sangat Sedikit</v>
      </c>
      <c r="R32" t="str">
        <f t="shared" si="1"/>
        <v>Possession Cukup Sedikit</v>
      </c>
      <c r="S32" t="str">
        <f t="shared" si="2"/>
        <v>Total Pass Cukup Sedikit</v>
      </c>
      <c r="T32" t="str">
        <f t="shared" si="3"/>
        <v>Pass Sukses Cukup Banyak</v>
      </c>
      <c r="U32" t="str">
        <f t="shared" si="4"/>
        <v>Total Shot Sangat Sedikit</v>
      </c>
      <c r="V32" t="str">
        <f t="shared" si="7"/>
        <v>Shot on Target Normal</v>
      </c>
      <c r="W32" t="str">
        <f t="shared" si="8"/>
        <v>Fouls Normal</v>
      </c>
      <c r="X32" t="str">
        <f t="shared" si="9"/>
        <v>Corner Rendah</v>
      </c>
      <c r="Y32" t="str">
        <f t="shared" si="5"/>
        <v>Yellow Card Rendah</v>
      </c>
      <c r="Z32" t="str">
        <f t="shared" si="6"/>
        <v>Red Card Tinggi</v>
      </c>
    </row>
    <row r="33" spans="1:26" x14ac:dyDescent="0.25">
      <c r="A33" t="s">
        <v>45</v>
      </c>
      <c r="B33">
        <v>1.6</v>
      </c>
      <c r="C33">
        <v>68</v>
      </c>
      <c r="D33">
        <v>617</v>
      </c>
      <c r="E33">
        <v>512</v>
      </c>
      <c r="F33">
        <v>0</v>
      </c>
      <c r="G33" t="s">
        <v>36</v>
      </c>
      <c r="H33">
        <v>0</v>
      </c>
      <c r="I33" t="s">
        <v>36</v>
      </c>
      <c r="J33">
        <v>21</v>
      </c>
      <c r="K33">
        <v>6</v>
      </c>
      <c r="L33">
        <v>14</v>
      </c>
      <c r="M33">
        <v>9</v>
      </c>
      <c r="N33">
        <v>4</v>
      </c>
      <c r="O33">
        <v>0</v>
      </c>
      <c r="Q33" t="str">
        <f t="shared" si="0"/>
        <v>xG Cukup Sedikit</v>
      </c>
      <c r="R33" t="str">
        <f t="shared" si="1"/>
        <v>Possession Sangat Banyak</v>
      </c>
      <c r="S33" t="str">
        <f t="shared" si="2"/>
        <v>Total Pass Cukup Banyak</v>
      </c>
      <c r="T33" t="str">
        <f t="shared" si="3"/>
        <v>Pass Sukses Cukup Banyak</v>
      </c>
      <c r="U33" t="str">
        <f t="shared" si="4"/>
        <v>Total Shot Cukup Banyak</v>
      </c>
      <c r="V33" t="str">
        <f t="shared" si="7"/>
        <v>Shot on Target Tinggi</v>
      </c>
      <c r="W33" t="str">
        <f t="shared" si="8"/>
        <v>Fouls Tinggi</v>
      </c>
      <c r="X33" t="str">
        <f t="shared" si="9"/>
        <v>Corner Tinggi</v>
      </c>
      <c r="Y33" t="str">
        <f t="shared" si="5"/>
        <v>Yellow Card Tinggi</v>
      </c>
      <c r="Z33" t="str">
        <f t="shared" si="6"/>
        <v>Red Card Rendah</v>
      </c>
    </row>
    <row r="34" spans="1:26" x14ac:dyDescent="0.25">
      <c r="A34" t="s">
        <v>55</v>
      </c>
      <c r="B34">
        <v>2.5</v>
      </c>
      <c r="C34">
        <v>66</v>
      </c>
      <c r="D34">
        <v>652</v>
      </c>
      <c r="E34">
        <v>533</v>
      </c>
      <c r="F34">
        <v>2</v>
      </c>
      <c r="G34" t="s">
        <v>36</v>
      </c>
      <c r="H34">
        <v>0</v>
      </c>
      <c r="I34" t="s">
        <v>40</v>
      </c>
      <c r="J34">
        <v>20</v>
      </c>
      <c r="K34">
        <v>4</v>
      </c>
      <c r="L34">
        <v>11</v>
      </c>
      <c r="M34">
        <v>5</v>
      </c>
      <c r="N34">
        <v>0</v>
      </c>
      <c r="O34">
        <v>0</v>
      </c>
      <c r="Q34" t="str">
        <f t="shared" si="0"/>
        <v>xG Cukup Sedikit</v>
      </c>
      <c r="R34" t="str">
        <f t="shared" si="1"/>
        <v>Possession Sangat Banyak</v>
      </c>
      <c r="S34" t="str">
        <f t="shared" si="2"/>
        <v>Total Pass Cukup Banyak</v>
      </c>
      <c r="T34" t="str">
        <f t="shared" si="3"/>
        <v>Pass Sukses Cukup Banyak</v>
      </c>
      <c r="U34" t="str">
        <f t="shared" si="4"/>
        <v>Total Shot Cukup Banyak</v>
      </c>
      <c r="V34" t="str">
        <f t="shared" si="7"/>
        <v>Shot on Target Normal</v>
      </c>
      <c r="W34" t="str">
        <f t="shared" si="8"/>
        <v>Fouls Normal</v>
      </c>
      <c r="X34" t="str">
        <f t="shared" si="9"/>
        <v>Corner Normal</v>
      </c>
      <c r="Y34" t="str">
        <f t="shared" si="5"/>
        <v>Yellow Card Rendah</v>
      </c>
      <c r="Z34" t="str">
        <f t="shared" si="6"/>
        <v>Red Card Rendah</v>
      </c>
    </row>
    <row r="35" spans="1:26" x14ac:dyDescent="0.25">
      <c r="A35" t="s">
        <v>34</v>
      </c>
      <c r="B35">
        <v>1.5</v>
      </c>
      <c r="C35">
        <v>54</v>
      </c>
      <c r="D35">
        <v>451</v>
      </c>
      <c r="E35">
        <v>351</v>
      </c>
      <c r="F35">
        <v>1</v>
      </c>
      <c r="G35" t="s">
        <v>36</v>
      </c>
      <c r="H35">
        <v>1</v>
      </c>
      <c r="I35" t="s">
        <v>35</v>
      </c>
      <c r="J35">
        <v>21</v>
      </c>
      <c r="K35">
        <v>5</v>
      </c>
      <c r="L35">
        <v>15</v>
      </c>
      <c r="M35">
        <v>3</v>
      </c>
      <c r="N35">
        <v>2</v>
      </c>
      <c r="O35">
        <v>0</v>
      </c>
      <c r="Q35" t="str">
        <f t="shared" si="0"/>
        <v>xG Cukup Sedikit</v>
      </c>
      <c r="R35" t="str">
        <f t="shared" si="1"/>
        <v>Possession Cukup Banyak</v>
      </c>
      <c r="S35" t="str">
        <f t="shared" si="2"/>
        <v>Total Pass Cukup Sedikit</v>
      </c>
      <c r="T35" t="str">
        <f t="shared" si="3"/>
        <v>Pass Sukses Cukup Sedikit</v>
      </c>
      <c r="U35" t="str">
        <f t="shared" si="4"/>
        <v>Total Shot Cukup Banyak</v>
      </c>
      <c r="V35" t="str">
        <f t="shared" si="7"/>
        <v>Shot on Target Tinggi</v>
      </c>
      <c r="W35" t="str">
        <f t="shared" si="8"/>
        <v>Fouls Tinggi</v>
      </c>
      <c r="X35" t="str">
        <f t="shared" si="9"/>
        <v>Corner Rendah</v>
      </c>
      <c r="Y35" t="str">
        <f t="shared" si="5"/>
        <v>Yellow Card Rendah</v>
      </c>
      <c r="Z35" t="str">
        <f t="shared" si="6"/>
        <v>Red Card Rendah</v>
      </c>
    </row>
    <row r="36" spans="1:26" x14ac:dyDescent="0.25">
      <c r="A36" t="s">
        <v>39</v>
      </c>
      <c r="B36">
        <v>0.9</v>
      </c>
      <c r="C36">
        <v>68</v>
      </c>
      <c r="D36">
        <v>654</v>
      </c>
      <c r="E36">
        <v>542</v>
      </c>
      <c r="F36">
        <v>0</v>
      </c>
      <c r="G36" t="s">
        <v>40</v>
      </c>
      <c r="H36">
        <v>0</v>
      </c>
      <c r="I36" t="s">
        <v>36</v>
      </c>
      <c r="J36">
        <v>14</v>
      </c>
      <c r="K36">
        <v>5</v>
      </c>
      <c r="L36">
        <v>15</v>
      </c>
      <c r="M36">
        <v>7</v>
      </c>
      <c r="N36">
        <v>4</v>
      </c>
      <c r="O36">
        <v>0</v>
      </c>
      <c r="Q36" t="str">
        <f t="shared" si="0"/>
        <v>xG Sangat Sedikit</v>
      </c>
      <c r="R36" t="str">
        <f t="shared" si="1"/>
        <v>Possession Sangat Banyak</v>
      </c>
      <c r="S36" t="str">
        <f t="shared" si="2"/>
        <v>Total Pass Cukup Banyak</v>
      </c>
      <c r="T36" t="str">
        <f t="shared" si="3"/>
        <v>Pass Sukses Cukup Banyak</v>
      </c>
      <c r="U36" t="str">
        <f t="shared" si="4"/>
        <v>Total Shot Cukup Sedikit</v>
      </c>
      <c r="V36" t="str">
        <f t="shared" si="7"/>
        <v>Shot on Target Tinggi</v>
      </c>
      <c r="W36" t="str">
        <f t="shared" si="8"/>
        <v>Fouls Tinggi</v>
      </c>
      <c r="X36" t="str">
        <f t="shared" si="9"/>
        <v>Corner Tinggi</v>
      </c>
      <c r="Y36" t="str">
        <f t="shared" si="5"/>
        <v>Yellow Card Tinggi</v>
      </c>
      <c r="Z36" t="str">
        <f t="shared" si="6"/>
        <v>Red Card Rendah</v>
      </c>
    </row>
    <row r="37" spans="1:26" x14ac:dyDescent="0.25">
      <c r="A37" t="s">
        <v>58</v>
      </c>
      <c r="B37">
        <v>2.1</v>
      </c>
      <c r="C37">
        <v>54</v>
      </c>
      <c r="D37">
        <v>581</v>
      </c>
      <c r="E37">
        <v>507</v>
      </c>
      <c r="F37">
        <v>2</v>
      </c>
      <c r="G37" t="s">
        <v>35</v>
      </c>
      <c r="H37">
        <v>2</v>
      </c>
      <c r="I37" t="s">
        <v>35</v>
      </c>
      <c r="J37">
        <v>18</v>
      </c>
      <c r="K37">
        <v>7</v>
      </c>
      <c r="L37">
        <v>9</v>
      </c>
      <c r="M37">
        <v>12</v>
      </c>
      <c r="N37">
        <v>3</v>
      </c>
      <c r="O37">
        <v>0</v>
      </c>
      <c r="Q37" t="str">
        <f t="shared" si="0"/>
        <v>xG Cukup Sedikit</v>
      </c>
      <c r="R37" t="str">
        <f t="shared" si="1"/>
        <v>Possession Cukup Banyak</v>
      </c>
      <c r="S37" t="str">
        <f t="shared" si="2"/>
        <v>Total Pass Cukup Banyak</v>
      </c>
      <c r="T37" t="str">
        <f t="shared" si="3"/>
        <v>Pass Sukses Cukup Banyak</v>
      </c>
      <c r="U37" t="str">
        <f t="shared" si="4"/>
        <v>Total Shot Cukup Sedikit</v>
      </c>
      <c r="V37" t="str">
        <f t="shared" si="7"/>
        <v>Shot on Target Tinggi</v>
      </c>
      <c r="W37" t="str">
        <f t="shared" si="8"/>
        <v>Fouls Normal</v>
      </c>
      <c r="X37" t="str">
        <f t="shared" si="9"/>
        <v>Corner Tinggi</v>
      </c>
      <c r="Y37" t="str">
        <f t="shared" si="5"/>
        <v>Yellow Card Tinggi</v>
      </c>
      <c r="Z37" t="str">
        <f t="shared" si="6"/>
        <v>Red Card Rendah</v>
      </c>
    </row>
    <row r="38" spans="1:26" x14ac:dyDescent="0.25">
      <c r="A38" t="s">
        <v>52</v>
      </c>
      <c r="B38">
        <v>2.1</v>
      </c>
      <c r="C38">
        <v>72</v>
      </c>
      <c r="D38">
        <v>709</v>
      </c>
      <c r="E38">
        <v>628</v>
      </c>
      <c r="F38">
        <v>3</v>
      </c>
      <c r="G38" t="s">
        <v>35</v>
      </c>
      <c r="H38">
        <v>1</v>
      </c>
      <c r="I38" t="s">
        <v>40</v>
      </c>
      <c r="J38">
        <v>17</v>
      </c>
      <c r="K38">
        <v>8</v>
      </c>
      <c r="L38">
        <v>10</v>
      </c>
      <c r="M38">
        <v>6</v>
      </c>
      <c r="N38">
        <v>1</v>
      </c>
      <c r="O38">
        <v>0</v>
      </c>
      <c r="Q38" t="str">
        <f t="shared" si="0"/>
        <v>xG Cukup Sedikit</v>
      </c>
      <c r="R38" t="str">
        <f t="shared" si="1"/>
        <v>Possession Sangat Banyak</v>
      </c>
      <c r="S38" t="str">
        <f t="shared" si="2"/>
        <v>Total Pass Sangat Banyak</v>
      </c>
      <c r="T38" t="str">
        <f t="shared" si="3"/>
        <v>Pass Sukses Sangat Banyak</v>
      </c>
      <c r="U38" t="str">
        <f t="shared" si="4"/>
        <v>Total Shot Cukup Sedikit</v>
      </c>
      <c r="V38" t="str">
        <f t="shared" si="7"/>
        <v>Shot on Target Tinggi</v>
      </c>
      <c r="W38" t="str">
        <f t="shared" si="8"/>
        <v>Fouls Normal</v>
      </c>
      <c r="X38" t="str">
        <f t="shared" si="9"/>
        <v>Corner Tinggi</v>
      </c>
      <c r="Y38" t="str">
        <f t="shared" si="5"/>
        <v>Yellow Card Rendah</v>
      </c>
      <c r="Z38" t="str">
        <f t="shared" si="6"/>
        <v>Red Card Rendah</v>
      </c>
    </row>
    <row r="39" spans="1:26" x14ac:dyDescent="0.25">
      <c r="A39" t="s">
        <v>49</v>
      </c>
      <c r="B39">
        <v>1.7</v>
      </c>
      <c r="C39">
        <v>34</v>
      </c>
      <c r="D39">
        <v>317</v>
      </c>
      <c r="E39">
        <v>214</v>
      </c>
      <c r="F39">
        <v>0</v>
      </c>
      <c r="G39" t="s">
        <v>40</v>
      </c>
      <c r="H39">
        <v>0</v>
      </c>
      <c r="I39" t="s">
        <v>36</v>
      </c>
      <c r="J39">
        <v>19</v>
      </c>
      <c r="K39">
        <v>7</v>
      </c>
      <c r="L39">
        <v>16</v>
      </c>
      <c r="M39">
        <v>6</v>
      </c>
      <c r="N39">
        <v>6</v>
      </c>
      <c r="O39">
        <v>0</v>
      </c>
      <c r="Q39" t="str">
        <f t="shared" si="0"/>
        <v>xG Cukup Sedikit</v>
      </c>
      <c r="R39" t="str">
        <f t="shared" si="1"/>
        <v>Possession Sangat Sedikit</v>
      </c>
      <c r="S39" t="str">
        <f t="shared" si="2"/>
        <v>Total Pass Sangat Sedikit</v>
      </c>
      <c r="T39" t="str">
        <f t="shared" si="3"/>
        <v>Pass Sukses Sangat Sedikit</v>
      </c>
      <c r="U39" t="str">
        <f t="shared" si="4"/>
        <v>Total Shot Cukup Sedikit</v>
      </c>
      <c r="V39" t="str">
        <f t="shared" si="7"/>
        <v>Shot on Target Tinggi</v>
      </c>
      <c r="W39" t="str">
        <f t="shared" si="8"/>
        <v>Fouls Tinggi</v>
      </c>
      <c r="X39" t="str">
        <f t="shared" si="9"/>
        <v>Corner Tinggi</v>
      </c>
      <c r="Y39" t="str">
        <f t="shared" si="5"/>
        <v>Yellow Card Tinggi</v>
      </c>
      <c r="Z39" t="str">
        <f t="shared" si="6"/>
        <v>Red Card Rendah</v>
      </c>
    </row>
    <row r="40" spans="1:26" x14ac:dyDescent="0.25">
      <c r="A40" t="s">
        <v>60</v>
      </c>
      <c r="B40">
        <v>0.7</v>
      </c>
      <c r="C40">
        <v>63</v>
      </c>
      <c r="D40">
        <v>553</v>
      </c>
      <c r="E40">
        <v>470</v>
      </c>
      <c r="F40">
        <v>0</v>
      </c>
      <c r="G40" t="s">
        <v>40</v>
      </c>
      <c r="H40">
        <v>0</v>
      </c>
      <c r="I40" t="s">
        <v>36</v>
      </c>
      <c r="J40">
        <v>15</v>
      </c>
      <c r="K40">
        <v>5</v>
      </c>
      <c r="L40">
        <v>13</v>
      </c>
      <c r="M40">
        <v>7</v>
      </c>
      <c r="N40">
        <v>5</v>
      </c>
      <c r="O40">
        <v>0</v>
      </c>
      <c r="Q40" t="str">
        <f t="shared" si="0"/>
        <v>xG Sangat Sedikit</v>
      </c>
      <c r="R40" t="str">
        <f t="shared" si="1"/>
        <v>Possession Cukup Banyak</v>
      </c>
      <c r="S40" t="str">
        <f t="shared" si="2"/>
        <v>Total Pass Cukup Banyak</v>
      </c>
      <c r="T40" t="str">
        <f t="shared" si="3"/>
        <v>Pass Sukses Cukup Banyak</v>
      </c>
      <c r="U40" t="str">
        <f t="shared" si="4"/>
        <v>Total Shot Cukup Sedikit</v>
      </c>
      <c r="V40" t="str">
        <f t="shared" si="7"/>
        <v>Shot on Target Tinggi</v>
      </c>
      <c r="W40" t="str">
        <f t="shared" si="8"/>
        <v>Fouls Tinggi</v>
      </c>
      <c r="X40" t="str">
        <f t="shared" si="9"/>
        <v>Corner Tinggi</v>
      </c>
      <c r="Y40" t="str">
        <f t="shared" si="5"/>
        <v>Yellow Card Tinggi</v>
      </c>
      <c r="Z40" t="str">
        <f t="shared" si="6"/>
        <v>Red Card Rendah</v>
      </c>
    </row>
    <row r="41" spans="1:26" x14ac:dyDescent="0.25">
      <c r="A41" t="s">
        <v>43</v>
      </c>
      <c r="B41">
        <v>1.2</v>
      </c>
      <c r="C41">
        <v>49</v>
      </c>
      <c r="D41">
        <v>483</v>
      </c>
      <c r="E41">
        <v>389</v>
      </c>
      <c r="F41">
        <v>1</v>
      </c>
      <c r="G41" t="s">
        <v>40</v>
      </c>
      <c r="H41">
        <v>1</v>
      </c>
      <c r="I41" t="s">
        <v>35</v>
      </c>
      <c r="J41">
        <v>12</v>
      </c>
      <c r="K41">
        <v>5</v>
      </c>
      <c r="L41">
        <v>17</v>
      </c>
      <c r="M41">
        <v>4</v>
      </c>
      <c r="N41">
        <v>3</v>
      </c>
      <c r="O41">
        <v>0</v>
      </c>
      <c r="Q41" t="str">
        <f t="shared" si="0"/>
        <v>xG Sangat Sedikit</v>
      </c>
      <c r="R41" t="str">
        <f t="shared" si="1"/>
        <v>Possession Cukup Sedikit</v>
      </c>
      <c r="S41" t="str">
        <f t="shared" si="2"/>
        <v>Total Pass Cukup Sedikit</v>
      </c>
      <c r="T41" t="str">
        <f t="shared" si="3"/>
        <v>Pass Sukses Cukup Sedikit</v>
      </c>
      <c r="U41" t="str">
        <f t="shared" si="4"/>
        <v>Total Shot Cukup Sedikit</v>
      </c>
      <c r="V41" t="str">
        <f t="shared" si="7"/>
        <v>Shot on Target Tinggi</v>
      </c>
      <c r="W41" t="str">
        <f t="shared" si="8"/>
        <v>Fouls Tinggi</v>
      </c>
      <c r="X41" t="str">
        <f t="shared" si="9"/>
        <v>Corner Rendah</v>
      </c>
      <c r="Y41" t="str">
        <f t="shared" si="5"/>
        <v>Yellow Card Tinggi</v>
      </c>
      <c r="Z41" t="str">
        <f t="shared" si="6"/>
        <v>Red Card Rendah</v>
      </c>
    </row>
    <row r="42" spans="1:26" x14ac:dyDescent="0.25">
      <c r="A42" t="s">
        <v>51</v>
      </c>
      <c r="B42">
        <v>0.9</v>
      </c>
      <c r="C42">
        <v>53</v>
      </c>
      <c r="D42">
        <v>542</v>
      </c>
      <c r="E42">
        <v>463</v>
      </c>
      <c r="F42">
        <v>0</v>
      </c>
      <c r="G42" t="s">
        <v>40</v>
      </c>
      <c r="H42">
        <v>0</v>
      </c>
      <c r="I42" t="s">
        <v>40</v>
      </c>
      <c r="J42">
        <v>15</v>
      </c>
      <c r="K42">
        <v>7</v>
      </c>
      <c r="L42">
        <v>17</v>
      </c>
      <c r="M42">
        <v>6</v>
      </c>
      <c r="N42">
        <v>5</v>
      </c>
      <c r="O42">
        <v>0</v>
      </c>
      <c r="Q42" t="str">
        <f t="shared" si="0"/>
        <v>xG Sangat Sedikit</v>
      </c>
      <c r="R42" t="str">
        <f t="shared" si="1"/>
        <v>Possession Cukup Banyak</v>
      </c>
      <c r="S42" t="str">
        <f t="shared" si="2"/>
        <v>Total Pass Cukup Banyak</v>
      </c>
      <c r="T42" t="str">
        <f t="shared" si="3"/>
        <v>Pass Sukses Cukup Banyak</v>
      </c>
      <c r="U42" t="str">
        <f t="shared" si="4"/>
        <v>Total Shot Cukup Sedikit</v>
      </c>
      <c r="V42" t="str">
        <f t="shared" si="7"/>
        <v>Shot on Target Tinggi</v>
      </c>
      <c r="W42" t="str">
        <f t="shared" si="8"/>
        <v>Fouls Tinggi</v>
      </c>
      <c r="X42" t="str">
        <f t="shared" si="9"/>
        <v>Corner Tinggi</v>
      </c>
      <c r="Y42" t="str">
        <f t="shared" si="5"/>
        <v>Yellow Card Tinggi</v>
      </c>
      <c r="Z42" t="str">
        <f t="shared" si="6"/>
        <v>Red Card Rendah</v>
      </c>
    </row>
    <row r="43" spans="1:26" x14ac:dyDescent="0.25">
      <c r="A43" t="s">
        <v>52</v>
      </c>
      <c r="B43">
        <v>1.7</v>
      </c>
      <c r="C43">
        <v>53</v>
      </c>
      <c r="D43">
        <v>480</v>
      </c>
      <c r="E43">
        <v>412</v>
      </c>
      <c r="F43">
        <v>3</v>
      </c>
      <c r="G43" t="s">
        <v>35</v>
      </c>
      <c r="H43">
        <v>0</v>
      </c>
      <c r="I43" t="s">
        <v>40</v>
      </c>
      <c r="J43">
        <v>9</v>
      </c>
      <c r="K43">
        <v>4</v>
      </c>
      <c r="L43">
        <v>11</v>
      </c>
      <c r="M43">
        <v>6</v>
      </c>
      <c r="N43">
        <v>3</v>
      </c>
      <c r="O43">
        <v>0</v>
      </c>
      <c r="Q43" t="str">
        <f t="shared" si="0"/>
        <v>xG Cukup Sedikit</v>
      </c>
      <c r="R43" t="str">
        <f t="shared" si="1"/>
        <v>Possession Cukup Banyak</v>
      </c>
      <c r="S43" t="str">
        <f t="shared" si="2"/>
        <v>Total Pass Cukup Sedikit</v>
      </c>
      <c r="T43" t="str">
        <f t="shared" si="3"/>
        <v>Pass Sukses Cukup Sedikit</v>
      </c>
      <c r="U43" t="str">
        <f t="shared" si="4"/>
        <v>Total Shot Sangat Sedikit</v>
      </c>
      <c r="V43" t="str">
        <f t="shared" si="7"/>
        <v>Shot on Target Normal</v>
      </c>
      <c r="W43" t="str">
        <f t="shared" si="8"/>
        <v>Fouls Normal</v>
      </c>
      <c r="X43" t="str">
        <f t="shared" si="9"/>
        <v>Corner Tinggi</v>
      </c>
      <c r="Y43" t="str">
        <f t="shared" si="5"/>
        <v>Yellow Card Tinggi</v>
      </c>
      <c r="Z43" t="str">
        <f t="shared" si="6"/>
        <v>Red Card Rendah</v>
      </c>
    </row>
    <row r="44" spans="1:26" x14ac:dyDescent="0.25">
      <c r="A44" t="s">
        <v>34</v>
      </c>
      <c r="B44">
        <v>2.2000000000000002</v>
      </c>
      <c r="C44">
        <v>39</v>
      </c>
      <c r="D44">
        <v>379</v>
      </c>
      <c r="E44">
        <v>305</v>
      </c>
      <c r="F44">
        <v>3</v>
      </c>
      <c r="G44" t="s">
        <v>35</v>
      </c>
      <c r="H44">
        <v>2</v>
      </c>
      <c r="I44" t="s">
        <v>35</v>
      </c>
      <c r="J44">
        <v>22</v>
      </c>
      <c r="K44">
        <v>11</v>
      </c>
      <c r="L44">
        <v>16</v>
      </c>
      <c r="M44">
        <v>6</v>
      </c>
      <c r="N44">
        <v>6</v>
      </c>
      <c r="O44">
        <v>0</v>
      </c>
      <c r="Q44" t="str">
        <f t="shared" si="0"/>
        <v>xG Cukup Sedikit</v>
      </c>
      <c r="R44" t="str">
        <f t="shared" si="1"/>
        <v>Possession Cukup Sedikit</v>
      </c>
      <c r="S44" t="str">
        <f t="shared" si="2"/>
        <v>Total Pass Cukup Sedikit</v>
      </c>
      <c r="T44" t="str">
        <f t="shared" si="3"/>
        <v>Pass Sukses Cukup Sedikit</v>
      </c>
      <c r="U44" t="str">
        <f t="shared" si="4"/>
        <v>Total Shot Cukup Banyak</v>
      </c>
      <c r="V44" t="str">
        <f t="shared" si="7"/>
        <v>Shot on Target Tinggi</v>
      </c>
      <c r="W44" t="str">
        <f t="shared" si="8"/>
        <v>Fouls Tinggi</v>
      </c>
      <c r="X44" t="str">
        <f t="shared" si="9"/>
        <v>Corner Tinggi</v>
      </c>
      <c r="Y44" t="str">
        <f t="shared" si="5"/>
        <v>Yellow Card Tinggi</v>
      </c>
      <c r="Z44" t="str">
        <f t="shared" si="6"/>
        <v>Red Card Rendah</v>
      </c>
    </row>
    <row r="45" spans="1:26" x14ac:dyDescent="0.25">
      <c r="A45" t="s">
        <v>59</v>
      </c>
      <c r="B45">
        <v>0.7</v>
      </c>
      <c r="C45">
        <v>58</v>
      </c>
      <c r="D45">
        <v>522</v>
      </c>
      <c r="E45">
        <v>426</v>
      </c>
      <c r="F45">
        <v>1</v>
      </c>
      <c r="G45" t="s">
        <v>36</v>
      </c>
      <c r="H45">
        <v>0</v>
      </c>
      <c r="I45" t="s">
        <v>40</v>
      </c>
      <c r="J45">
        <v>12</v>
      </c>
      <c r="K45">
        <v>2</v>
      </c>
      <c r="L45">
        <v>11</v>
      </c>
      <c r="M45">
        <v>6</v>
      </c>
      <c r="N45">
        <v>1</v>
      </c>
      <c r="O45">
        <v>0</v>
      </c>
      <c r="Q45" t="str">
        <f t="shared" si="0"/>
        <v>xG Sangat Sedikit</v>
      </c>
      <c r="R45" t="str">
        <f t="shared" si="1"/>
        <v>Possession Cukup Banyak</v>
      </c>
      <c r="S45" t="str">
        <f t="shared" si="2"/>
        <v>Total Pass Cukup Banyak</v>
      </c>
      <c r="T45" t="str">
        <f t="shared" si="3"/>
        <v>Pass Sukses Cukup Sedikit</v>
      </c>
      <c r="U45" t="str">
        <f t="shared" si="4"/>
        <v>Total Shot Cukup Sedikit</v>
      </c>
      <c r="V45" t="str">
        <f t="shared" si="7"/>
        <v>Shot on Target Rendah</v>
      </c>
      <c r="W45" t="str">
        <f t="shared" si="8"/>
        <v>Fouls Normal</v>
      </c>
      <c r="X45" t="str">
        <f t="shared" si="9"/>
        <v>Corner Tinggi</v>
      </c>
      <c r="Y45" t="str">
        <f t="shared" si="5"/>
        <v>Yellow Card Rendah</v>
      </c>
      <c r="Z45" t="str">
        <f t="shared" si="6"/>
        <v>Red Card Rendah</v>
      </c>
    </row>
    <row r="46" spans="1:26" x14ac:dyDescent="0.25">
      <c r="A46" t="s">
        <v>39</v>
      </c>
      <c r="B46">
        <v>2</v>
      </c>
      <c r="C46">
        <v>58</v>
      </c>
      <c r="D46">
        <v>619</v>
      </c>
      <c r="E46">
        <v>546</v>
      </c>
      <c r="F46">
        <v>3</v>
      </c>
      <c r="G46" t="s">
        <v>35</v>
      </c>
      <c r="H46">
        <v>3</v>
      </c>
      <c r="I46" t="s">
        <v>35</v>
      </c>
      <c r="J46">
        <v>19</v>
      </c>
      <c r="K46">
        <v>13</v>
      </c>
      <c r="L46">
        <v>10</v>
      </c>
      <c r="M46">
        <v>3</v>
      </c>
      <c r="N46">
        <v>1</v>
      </c>
      <c r="O46">
        <v>0</v>
      </c>
      <c r="Q46" t="str">
        <f t="shared" si="0"/>
        <v>xG Cukup Sedikit</v>
      </c>
      <c r="R46" t="str">
        <f t="shared" si="1"/>
        <v>Possession Cukup Banyak</v>
      </c>
      <c r="S46" t="str">
        <f t="shared" si="2"/>
        <v>Total Pass Cukup Banyak</v>
      </c>
      <c r="T46" t="str">
        <f t="shared" si="3"/>
        <v>Pass Sukses Cukup Banyak</v>
      </c>
      <c r="U46" t="str">
        <f t="shared" si="4"/>
        <v>Total Shot Cukup Sedikit</v>
      </c>
      <c r="V46" t="str">
        <f t="shared" si="7"/>
        <v>Shot on Target Tinggi</v>
      </c>
      <c r="W46" t="str">
        <f t="shared" si="8"/>
        <v>Fouls Normal</v>
      </c>
      <c r="X46" t="str">
        <f t="shared" si="9"/>
        <v>Corner Rendah</v>
      </c>
      <c r="Y46" t="str">
        <f t="shared" si="5"/>
        <v>Yellow Card Rendah</v>
      </c>
      <c r="Z46" t="str">
        <f t="shared" si="6"/>
        <v>Red Card Rendah</v>
      </c>
    </row>
    <row r="47" spans="1:26" x14ac:dyDescent="0.25">
      <c r="A47" t="s">
        <v>47</v>
      </c>
      <c r="B47">
        <v>2.4</v>
      </c>
      <c r="C47">
        <v>53</v>
      </c>
      <c r="D47">
        <v>517</v>
      </c>
      <c r="E47">
        <v>439</v>
      </c>
      <c r="F47">
        <v>1</v>
      </c>
      <c r="G47" t="s">
        <v>36</v>
      </c>
      <c r="H47">
        <v>1</v>
      </c>
      <c r="I47" t="s">
        <v>35</v>
      </c>
      <c r="J47">
        <v>11</v>
      </c>
      <c r="K47">
        <v>3</v>
      </c>
      <c r="L47">
        <v>16</v>
      </c>
      <c r="M47">
        <v>2</v>
      </c>
      <c r="N47">
        <v>4</v>
      </c>
      <c r="O47">
        <v>0</v>
      </c>
      <c r="Q47" t="str">
        <f t="shared" si="0"/>
        <v>xG Cukup Sedikit</v>
      </c>
      <c r="R47" t="str">
        <f t="shared" si="1"/>
        <v>Possession Cukup Banyak</v>
      </c>
      <c r="S47" t="str">
        <f t="shared" si="2"/>
        <v>Total Pass Cukup Banyak</v>
      </c>
      <c r="T47" t="str">
        <f t="shared" si="3"/>
        <v>Pass Sukses Cukup Banyak</v>
      </c>
      <c r="U47" t="str">
        <f t="shared" si="4"/>
        <v>Total Shot Cukup Sedikit</v>
      </c>
      <c r="V47" t="str">
        <f t="shared" si="7"/>
        <v>Shot on Target Rendah</v>
      </c>
      <c r="W47" t="str">
        <f t="shared" si="8"/>
        <v>Fouls Tinggi</v>
      </c>
      <c r="X47" t="str">
        <f t="shared" si="9"/>
        <v>Corner Rendah</v>
      </c>
      <c r="Y47" t="str">
        <f t="shared" si="5"/>
        <v>Yellow Card Tinggi</v>
      </c>
      <c r="Z47" t="str">
        <f t="shared" si="6"/>
        <v>Red Card Rendah</v>
      </c>
    </row>
    <row r="48" spans="1:26" x14ac:dyDescent="0.25">
      <c r="A48" t="s">
        <v>60</v>
      </c>
      <c r="B48">
        <v>3.5</v>
      </c>
      <c r="C48">
        <v>48</v>
      </c>
      <c r="D48">
        <v>485</v>
      </c>
      <c r="E48">
        <v>381</v>
      </c>
      <c r="F48">
        <v>3</v>
      </c>
      <c r="G48" t="s">
        <v>35</v>
      </c>
      <c r="H48">
        <v>2</v>
      </c>
      <c r="I48" t="s">
        <v>35</v>
      </c>
      <c r="J48">
        <v>23</v>
      </c>
      <c r="K48">
        <v>10</v>
      </c>
      <c r="L48">
        <v>11</v>
      </c>
      <c r="M48">
        <v>9</v>
      </c>
      <c r="N48">
        <v>3</v>
      </c>
      <c r="O48">
        <v>0</v>
      </c>
      <c r="Q48" t="str">
        <f t="shared" si="0"/>
        <v>xG Cukup Banyak</v>
      </c>
      <c r="R48" t="str">
        <f t="shared" si="1"/>
        <v>Possession Cukup Sedikit</v>
      </c>
      <c r="S48" t="str">
        <f t="shared" si="2"/>
        <v>Total Pass Cukup Sedikit</v>
      </c>
      <c r="T48" t="str">
        <f t="shared" si="3"/>
        <v>Pass Sukses Cukup Sedikit</v>
      </c>
      <c r="U48" t="str">
        <f t="shared" si="4"/>
        <v>Total Shot Cukup Banyak</v>
      </c>
      <c r="V48" t="str">
        <f t="shared" si="7"/>
        <v>Shot on Target Tinggi</v>
      </c>
      <c r="W48" t="str">
        <f t="shared" si="8"/>
        <v>Fouls Normal</v>
      </c>
      <c r="X48" t="str">
        <f t="shared" si="9"/>
        <v>Corner Tinggi</v>
      </c>
      <c r="Y48" t="str">
        <f t="shared" si="5"/>
        <v>Yellow Card Tinggi</v>
      </c>
      <c r="Z48" t="str">
        <f t="shared" si="6"/>
        <v>Red Card Rendah</v>
      </c>
    </row>
    <row r="49" spans="1:26" x14ac:dyDescent="0.25">
      <c r="A49" t="s">
        <v>55</v>
      </c>
      <c r="B49">
        <v>1</v>
      </c>
      <c r="C49">
        <v>33</v>
      </c>
      <c r="D49">
        <v>342</v>
      </c>
      <c r="E49">
        <v>239</v>
      </c>
      <c r="F49">
        <v>0</v>
      </c>
      <c r="G49" t="s">
        <v>36</v>
      </c>
      <c r="H49">
        <v>0</v>
      </c>
      <c r="I49" t="s">
        <v>36</v>
      </c>
      <c r="J49">
        <v>9</v>
      </c>
      <c r="K49">
        <v>4</v>
      </c>
      <c r="L49">
        <v>7</v>
      </c>
      <c r="M49">
        <v>4</v>
      </c>
      <c r="N49">
        <v>3</v>
      </c>
      <c r="O49">
        <v>0</v>
      </c>
      <c r="Q49" t="str">
        <f t="shared" si="0"/>
        <v>xG Sangat Sedikit</v>
      </c>
      <c r="R49" t="str">
        <f t="shared" si="1"/>
        <v>Possession Sangat Sedikit</v>
      </c>
      <c r="S49" t="str">
        <f t="shared" si="2"/>
        <v>Total Pass Sangat Sedikit</v>
      </c>
      <c r="T49" t="str">
        <f t="shared" si="3"/>
        <v>Pass Sukses Sangat Sedikit</v>
      </c>
      <c r="U49" t="str">
        <f t="shared" si="4"/>
        <v>Total Shot Sangat Sedikit</v>
      </c>
      <c r="V49" t="str">
        <f t="shared" si="7"/>
        <v>Shot on Target Normal</v>
      </c>
      <c r="W49" t="str">
        <f t="shared" si="8"/>
        <v>Fouls Rendah</v>
      </c>
      <c r="X49" t="str">
        <f t="shared" si="9"/>
        <v>Corner Rendah</v>
      </c>
      <c r="Y49" t="str">
        <f t="shared" si="5"/>
        <v>Yellow Card Tinggi</v>
      </c>
      <c r="Z49" t="str">
        <f t="shared" si="6"/>
        <v>Red Card Rendah</v>
      </c>
    </row>
    <row r="50" spans="1:26" x14ac:dyDescent="0.25">
      <c r="A50" t="s">
        <v>45</v>
      </c>
      <c r="B50">
        <v>1</v>
      </c>
      <c r="C50">
        <v>70</v>
      </c>
      <c r="D50">
        <v>619</v>
      </c>
      <c r="E50">
        <v>510</v>
      </c>
      <c r="F50">
        <v>2</v>
      </c>
      <c r="G50" t="s">
        <v>36</v>
      </c>
      <c r="H50">
        <v>2</v>
      </c>
      <c r="I50" t="s">
        <v>35</v>
      </c>
      <c r="J50">
        <v>14</v>
      </c>
      <c r="K50">
        <v>3</v>
      </c>
      <c r="L50">
        <v>12</v>
      </c>
      <c r="M50">
        <v>9</v>
      </c>
      <c r="N50">
        <v>3</v>
      </c>
      <c r="O50">
        <v>0</v>
      </c>
      <c r="Q50" t="str">
        <f t="shared" si="0"/>
        <v>xG Sangat Sedikit</v>
      </c>
      <c r="R50" t="str">
        <f t="shared" si="1"/>
        <v>Possession Sangat Banyak</v>
      </c>
      <c r="S50" t="str">
        <f t="shared" si="2"/>
        <v>Total Pass Cukup Banyak</v>
      </c>
      <c r="T50" t="str">
        <f t="shared" si="3"/>
        <v>Pass Sukses Cukup Banyak</v>
      </c>
      <c r="U50" t="str">
        <f t="shared" si="4"/>
        <v>Total Shot Cukup Sedikit</v>
      </c>
      <c r="V50" t="str">
        <f t="shared" si="7"/>
        <v>Shot on Target Rendah</v>
      </c>
      <c r="W50" t="str">
        <f t="shared" si="8"/>
        <v>Fouls Tinggi</v>
      </c>
      <c r="X50" t="str">
        <f t="shared" si="9"/>
        <v>Corner Tinggi</v>
      </c>
      <c r="Y50" t="str">
        <f t="shared" si="5"/>
        <v>Yellow Card Tinggi</v>
      </c>
      <c r="Z50" t="str">
        <f t="shared" si="6"/>
        <v>Red Card Rendah</v>
      </c>
    </row>
    <row r="51" spans="1:26" x14ac:dyDescent="0.25">
      <c r="A51" t="s">
        <v>58</v>
      </c>
      <c r="B51">
        <v>2.1</v>
      </c>
      <c r="C51">
        <v>77</v>
      </c>
      <c r="D51">
        <v>749</v>
      </c>
      <c r="E51">
        <v>669</v>
      </c>
      <c r="F51">
        <v>2</v>
      </c>
      <c r="G51" t="s">
        <v>36</v>
      </c>
      <c r="H51">
        <v>1</v>
      </c>
      <c r="I51" t="s">
        <v>40</v>
      </c>
      <c r="J51">
        <v>33</v>
      </c>
      <c r="K51">
        <v>11</v>
      </c>
      <c r="L51">
        <v>7</v>
      </c>
      <c r="M51">
        <v>8</v>
      </c>
      <c r="N51">
        <v>3</v>
      </c>
      <c r="O51">
        <v>0</v>
      </c>
      <c r="Q51" t="str">
        <f t="shared" si="0"/>
        <v>xG Cukup Sedikit</v>
      </c>
      <c r="R51" t="str">
        <f t="shared" si="1"/>
        <v>Possession Sangat Banyak</v>
      </c>
      <c r="S51" t="str">
        <f t="shared" si="2"/>
        <v>Total Pass Sangat Banyak</v>
      </c>
      <c r="T51" t="str">
        <f t="shared" si="3"/>
        <v>Pass Sukses Sangat Banyak</v>
      </c>
      <c r="U51" t="str">
        <f t="shared" si="4"/>
        <v>Total Shot Sangat Banyak</v>
      </c>
      <c r="V51" t="str">
        <f t="shared" si="7"/>
        <v>Shot on Target Tinggi</v>
      </c>
      <c r="W51" t="str">
        <f t="shared" si="8"/>
        <v>Fouls Rendah</v>
      </c>
      <c r="X51" t="str">
        <f t="shared" si="9"/>
        <v>Corner Tinggi</v>
      </c>
      <c r="Y51" t="str">
        <f t="shared" si="5"/>
        <v>Yellow Card Tinggi</v>
      </c>
      <c r="Z51" t="str">
        <f t="shared" si="6"/>
        <v>Red Card Rendah</v>
      </c>
    </row>
    <row r="52" spans="1:26" x14ac:dyDescent="0.25">
      <c r="A52" t="s">
        <v>46</v>
      </c>
      <c r="B52">
        <v>1.6</v>
      </c>
      <c r="C52">
        <v>38</v>
      </c>
      <c r="D52">
        <v>368</v>
      </c>
      <c r="E52">
        <v>285</v>
      </c>
      <c r="F52">
        <v>1</v>
      </c>
      <c r="G52" t="s">
        <v>36</v>
      </c>
      <c r="H52">
        <v>0</v>
      </c>
      <c r="I52" t="s">
        <v>40</v>
      </c>
      <c r="J52">
        <v>11</v>
      </c>
      <c r="K52">
        <v>4</v>
      </c>
      <c r="L52">
        <v>14</v>
      </c>
      <c r="M52">
        <v>5</v>
      </c>
      <c r="N52">
        <v>4</v>
      </c>
      <c r="O52">
        <v>0</v>
      </c>
      <c r="Q52" t="str">
        <f t="shared" si="0"/>
        <v>xG Cukup Sedikit</v>
      </c>
      <c r="R52" t="str">
        <f t="shared" si="1"/>
        <v>Possession Cukup Sedikit</v>
      </c>
      <c r="S52" t="str">
        <f t="shared" si="2"/>
        <v>Total Pass Cukup Sedikit</v>
      </c>
      <c r="T52" t="str">
        <f t="shared" si="3"/>
        <v>Pass Sukses Cukup Sedikit</v>
      </c>
      <c r="U52" t="str">
        <f t="shared" si="4"/>
        <v>Total Shot Cukup Sedikit</v>
      </c>
      <c r="V52" t="str">
        <f t="shared" si="7"/>
        <v>Shot on Target Normal</v>
      </c>
      <c r="W52" t="str">
        <f t="shared" si="8"/>
        <v>Fouls Tinggi</v>
      </c>
      <c r="X52" t="str">
        <f t="shared" si="9"/>
        <v>Corner Normal</v>
      </c>
      <c r="Y52" t="str">
        <f t="shared" si="5"/>
        <v>Yellow Card Tinggi</v>
      </c>
      <c r="Z52" t="str">
        <f t="shared" si="6"/>
        <v>Red Card Rendah</v>
      </c>
    </row>
    <row r="53" spans="1:26" x14ac:dyDescent="0.25">
      <c r="A53" t="s">
        <v>42</v>
      </c>
      <c r="B53">
        <v>4.4000000000000004</v>
      </c>
      <c r="C53">
        <v>74</v>
      </c>
      <c r="D53">
        <v>723</v>
      </c>
      <c r="E53">
        <v>620</v>
      </c>
      <c r="F53">
        <v>4</v>
      </c>
      <c r="G53" t="s">
        <v>35</v>
      </c>
      <c r="H53">
        <v>2</v>
      </c>
      <c r="I53" t="s">
        <v>35</v>
      </c>
      <c r="J53">
        <v>36</v>
      </c>
      <c r="K53">
        <v>16</v>
      </c>
      <c r="L53">
        <v>11</v>
      </c>
      <c r="M53">
        <v>17</v>
      </c>
      <c r="N53">
        <v>2</v>
      </c>
      <c r="O53">
        <v>0</v>
      </c>
      <c r="Q53" t="str">
        <f t="shared" si="0"/>
        <v>xG Sangat Banyak</v>
      </c>
      <c r="R53" t="str">
        <f t="shared" si="1"/>
        <v>Possession Sangat Banyak</v>
      </c>
      <c r="S53" t="str">
        <f t="shared" si="2"/>
        <v>Total Pass Sangat Banyak</v>
      </c>
      <c r="T53" t="str">
        <f t="shared" si="3"/>
        <v>Pass Sukses Sangat Banyak</v>
      </c>
      <c r="U53" t="str">
        <f t="shared" si="4"/>
        <v>Total Shot Sangat Banyak</v>
      </c>
      <c r="V53" t="str">
        <f t="shared" si="7"/>
        <v>Shot on Target Tinggi</v>
      </c>
      <c r="W53" t="str">
        <f t="shared" si="8"/>
        <v>Fouls Normal</v>
      </c>
      <c r="X53" t="str">
        <f t="shared" si="9"/>
        <v>Corner Tinggi</v>
      </c>
      <c r="Y53" t="str">
        <f t="shared" si="5"/>
        <v>Yellow Card Rendah</v>
      </c>
      <c r="Z53" t="str">
        <f t="shared" si="6"/>
        <v>Red Card Rendah</v>
      </c>
    </row>
    <row r="54" spans="1:26" x14ac:dyDescent="0.25">
      <c r="A54" t="s">
        <v>54</v>
      </c>
      <c r="B54">
        <v>0.4</v>
      </c>
      <c r="C54">
        <v>57</v>
      </c>
      <c r="D54">
        <v>578</v>
      </c>
      <c r="E54">
        <v>448</v>
      </c>
      <c r="F54">
        <v>1</v>
      </c>
      <c r="G54" t="s">
        <v>36</v>
      </c>
      <c r="H54">
        <v>1</v>
      </c>
      <c r="I54" t="s">
        <v>35</v>
      </c>
      <c r="J54">
        <v>8</v>
      </c>
      <c r="K54">
        <v>3</v>
      </c>
      <c r="L54">
        <v>2</v>
      </c>
      <c r="M54">
        <v>7</v>
      </c>
      <c r="N54">
        <v>2</v>
      </c>
      <c r="O54">
        <v>0</v>
      </c>
      <c r="Q54" t="str">
        <f t="shared" si="0"/>
        <v>xG Sangat Sedikit</v>
      </c>
      <c r="R54" t="str">
        <f t="shared" si="1"/>
        <v>Possession Cukup Banyak</v>
      </c>
      <c r="S54" t="str">
        <f t="shared" si="2"/>
        <v>Total Pass Cukup Banyak</v>
      </c>
      <c r="T54" t="str">
        <f t="shared" si="3"/>
        <v>Pass Sukses Cukup Banyak</v>
      </c>
      <c r="U54" t="str">
        <f t="shared" si="4"/>
        <v>Total Shot Sangat Sedikit</v>
      </c>
      <c r="V54" t="str">
        <f t="shared" si="7"/>
        <v>Shot on Target Rendah</v>
      </c>
      <c r="W54" t="str">
        <f t="shared" si="8"/>
        <v>Fouls Rendah</v>
      </c>
      <c r="X54" t="str">
        <f t="shared" si="9"/>
        <v>Corner Tinggi</v>
      </c>
      <c r="Y54" t="str">
        <f t="shared" si="5"/>
        <v>Yellow Card Rendah</v>
      </c>
      <c r="Z54" t="str">
        <f t="shared" si="6"/>
        <v>Red Card Rendah</v>
      </c>
    </row>
    <row r="55" spans="1:26" x14ac:dyDescent="0.25">
      <c r="A55" t="s">
        <v>57</v>
      </c>
      <c r="B55">
        <v>4.2</v>
      </c>
      <c r="C55">
        <v>41</v>
      </c>
      <c r="D55">
        <v>414</v>
      </c>
      <c r="E55">
        <v>312</v>
      </c>
      <c r="F55">
        <v>4</v>
      </c>
      <c r="G55" t="s">
        <v>35</v>
      </c>
      <c r="H55">
        <v>4</v>
      </c>
      <c r="I55" t="s">
        <v>35</v>
      </c>
      <c r="J55">
        <v>15</v>
      </c>
      <c r="K55">
        <v>7</v>
      </c>
      <c r="L55">
        <v>11</v>
      </c>
      <c r="M55">
        <v>8</v>
      </c>
      <c r="N55">
        <v>3</v>
      </c>
      <c r="O55">
        <v>0</v>
      </c>
      <c r="Q55" t="str">
        <f t="shared" si="0"/>
        <v>xG Cukup Banyak</v>
      </c>
      <c r="R55" t="str">
        <f t="shared" si="1"/>
        <v>Possession Cukup Sedikit</v>
      </c>
      <c r="S55" t="str">
        <f t="shared" si="2"/>
        <v>Total Pass Cukup Sedikit</v>
      </c>
      <c r="T55" t="str">
        <f t="shared" si="3"/>
        <v>Pass Sukses Cukup Sedikit</v>
      </c>
      <c r="U55" t="str">
        <f t="shared" si="4"/>
        <v>Total Shot Cukup Sedikit</v>
      </c>
      <c r="V55" t="str">
        <f t="shared" si="7"/>
        <v>Shot on Target Tinggi</v>
      </c>
      <c r="W55" t="str">
        <f t="shared" si="8"/>
        <v>Fouls Normal</v>
      </c>
      <c r="X55" t="str">
        <f t="shared" si="9"/>
        <v>Corner Tinggi</v>
      </c>
      <c r="Y55" t="str">
        <f t="shared" si="5"/>
        <v>Yellow Card Tinggi</v>
      </c>
      <c r="Z55" t="str">
        <f t="shared" si="6"/>
        <v>Red Card Rendah</v>
      </c>
    </row>
    <row r="56" spans="1:26" x14ac:dyDescent="0.25">
      <c r="A56" t="s">
        <v>44</v>
      </c>
      <c r="B56">
        <v>0.9</v>
      </c>
      <c r="C56">
        <v>41</v>
      </c>
      <c r="D56">
        <v>399</v>
      </c>
      <c r="E56">
        <v>287</v>
      </c>
      <c r="F56">
        <v>2</v>
      </c>
      <c r="G56" t="s">
        <v>35</v>
      </c>
      <c r="H56">
        <v>0</v>
      </c>
      <c r="I56" t="s">
        <v>40</v>
      </c>
      <c r="J56">
        <v>8</v>
      </c>
      <c r="K56">
        <v>2</v>
      </c>
      <c r="L56">
        <v>13</v>
      </c>
      <c r="M56">
        <v>5</v>
      </c>
      <c r="N56">
        <v>2</v>
      </c>
      <c r="O56">
        <v>0</v>
      </c>
      <c r="Q56" t="str">
        <f t="shared" si="0"/>
        <v>xG Sangat Sedikit</v>
      </c>
      <c r="R56" t="str">
        <f t="shared" si="1"/>
        <v>Possession Cukup Sedikit</v>
      </c>
      <c r="S56" t="str">
        <f t="shared" si="2"/>
        <v>Total Pass Cukup Sedikit</v>
      </c>
      <c r="T56" t="str">
        <f t="shared" si="3"/>
        <v>Pass Sukses Cukup Sedikit</v>
      </c>
      <c r="U56" t="str">
        <f t="shared" si="4"/>
        <v>Total Shot Sangat Sedikit</v>
      </c>
      <c r="V56" t="str">
        <f t="shared" si="7"/>
        <v>Shot on Target Rendah</v>
      </c>
      <c r="W56" t="str">
        <f t="shared" si="8"/>
        <v>Fouls Tinggi</v>
      </c>
      <c r="X56" t="str">
        <f t="shared" si="9"/>
        <v>Corner Normal</v>
      </c>
      <c r="Y56" t="str">
        <f t="shared" si="5"/>
        <v>Yellow Card Rendah</v>
      </c>
      <c r="Z56" t="str">
        <f t="shared" si="6"/>
        <v>Red Card Rendah</v>
      </c>
    </row>
    <row r="57" spans="1:26" x14ac:dyDescent="0.25">
      <c r="A57" t="s">
        <v>48</v>
      </c>
      <c r="B57">
        <v>0.8</v>
      </c>
      <c r="C57">
        <v>41</v>
      </c>
      <c r="D57">
        <v>398</v>
      </c>
      <c r="E57">
        <v>291</v>
      </c>
      <c r="F57">
        <v>0</v>
      </c>
      <c r="G57" t="s">
        <v>40</v>
      </c>
      <c r="H57">
        <v>0</v>
      </c>
      <c r="I57" t="s">
        <v>36</v>
      </c>
      <c r="J57">
        <v>11</v>
      </c>
      <c r="K57">
        <v>1</v>
      </c>
      <c r="L57">
        <v>11</v>
      </c>
      <c r="M57">
        <v>6</v>
      </c>
      <c r="N57">
        <v>2</v>
      </c>
      <c r="O57">
        <v>0</v>
      </c>
      <c r="Q57" t="str">
        <f t="shared" si="0"/>
        <v>xG Sangat Sedikit</v>
      </c>
      <c r="R57" t="str">
        <f t="shared" si="1"/>
        <v>Possession Cukup Sedikit</v>
      </c>
      <c r="S57" t="str">
        <f t="shared" si="2"/>
        <v>Total Pass Cukup Sedikit</v>
      </c>
      <c r="T57" t="str">
        <f t="shared" si="3"/>
        <v>Pass Sukses Cukup Sedikit</v>
      </c>
      <c r="U57" t="str">
        <f t="shared" si="4"/>
        <v>Total Shot Cukup Sedikit</v>
      </c>
      <c r="V57" t="str">
        <f t="shared" si="7"/>
        <v>Shot on Target Rendah</v>
      </c>
      <c r="W57" t="str">
        <f t="shared" si="8"/>
        <v>Fouls Normal</v>
      </c>
      <c r="X57" t="str">
        <f t="shared" si="9"/>
        <v>Corner Tinggi</v>
      </c>
      <c r="Y57" t="str">
        <f t="shared" si="5"/>
        <v>Yellow Card Rendah</v>
      </c>
      <c r="Z57" t="str">
        <f t="shared" si="6"/>
        <v>Red Card Rendah</v>
      </c>
    </row>
    <row r="58" spans="1:26" x14ac:dyDescent="0.25">
      <c r="A58" t="s">
        <v>43</v>
      </c>
      <c r="B58">
        <v>0.6</v>
      </c>
      <c r="C58">
        <v>45</v>
      </c>
      <c r="D58">
        <v>465</v>
      </c>
      <c r="E58">
        <v>382</v>
      </c>
      <c r="F58">
        <v>1</v>
      </c>
      <c r="G58" t="s">
        <v>40</v>
      </c>
      <c r="H58">
        <v>0</v>
      </c>
      <c r="I58" t="s">
        <v>40</v>
      </c>
      <c r="J58">
        <v>8</v>
      </c>
      <c r="K58">
        <v>3</v>
      </c>
      <c r="L58">
        <v>16</v>
      </c>
      <c r="M58">
        <v>2</v>
      </c>
      <c r="N58">
        <v>2</v>
      </c>
      <c r="O58">
        <v>0</v>
      </c>
      <c r="Q58" t="str">
        <f t="shared" si="0"/>
        <v>xG Sangat Sedikit</v>
      </c>
      <c r="R58" t="str">
        <f t="shared" si="1"/>
        <v>Possession Cukup Sedikit</v>
      </c>
      <c r="S58" t="str">
        <f t="shared" si="2"/>
        <v>Total Pass Cukup Sedikit</v>
      </c>
      <c r="T58" t="str">
        <f t="shared" si="3"/>
        <v>Pass Sukses Cukup Sedikit</v>
      </c>
      <c r="U58" t="str">
        <f t="shared" si="4"/>
        <v>Total Shot Sangat Sedikit</v>
      </c>
      <c r="V58" t="str">
        <f t="shared" si="7"/>
        <v>Shot on Target Rendah</v>
      </c>
      <c r="W58" t="str">
        <f t="shared" si="8"/>
        <v>Fouls Tinggi</v>
      </c>
      <c r="X58" t="str">
        <f t="shared" si="9"/>
        <v>Corner Rendah</v>
      </c>
      <c r="Y58" t="str">
        <f t="shared" si="5"/>
        <v>Yellow Card Rendah</v>
      </c>
      <c r="Z58" t="str">
        <f t="shared" si="6"/>
        <v>Red Card Rendah</v>
      </c>
    </row>
    <row r="59" spans="1:26" x14ac:dyDescent="0.25">
      <c r="A59" t="s">
        <v>38</v>
      </c>
      <c r="B59">
        <v>1.2</v>
      </c>
      <c r="C59">
        <v>44</v>
      </c>
      <c r="D59">
        <v>441</v>
      </c>
      <c r="E59">
        <v>361</v>
      </c>
      <c r="F59">
        <v>2</v>
      </c>
      <c r="G59" t="s">
        <v>36</v>
      </c>
      <c r="H59">
        <v>1</v>
      </c>
      <c r="I59" t="s">
        <v>40</v>
      </c>
      <c r="J59">
        <v>15</v>
      </c>
      <c r="K59">
        <v>5</v>
      </c>
      <c r="L59">
        <v>10</v>
      </c>
      <c r="M59">
        <v>10</v>
      </c>
      <c r="N59">
        <v>4</v>
      </c>
      <c r="O59">
        <v>0</v>
      </c>
      <c r="Q59" t="str">
        <f t="shared" si="0"/>
        <v>xG Sangat Sedikit</v>
      </c>
      <c r="R59" t="str">
        <f t="shared" si="1"/>
        <v>Possession Cukup Sedikit</v>
      </c>
      <c r="S59" t="str">
        <f t="shared" si="2"/>
        <v>Total Pass Cukup Sedikit</v>
      </c>
      <c r="T59" t="str">
        <f t="shared" si="3"/>
        <v>Pass Sukses Cukup Sedikit</v>
      </c>
      <c r="U59" t="str">
        <f t="shared" si="4"/>
        <v>Total Shot Cukup Sedikit</v>
      </c>
      <c r="V59" t="str">
        <f t="shared" si="7"/>
        <v>Shot on Target Tinggi</v>
      </c>
      <c r="W59" t="str">
        <f t="shared" si="8"/>
        <v>Fouls Normal</v>
      </c>
      <c r="X59" t="str">
        <f t="shared" si="9"/>
        <v>Corner Tinggi</v>
      </c>
      <c r="Y59" t="str">
        <f t="shared" si="5"/>
        <v>Yellow Card Tinggi</v>
      </c>
      <c r="Z59" t="str">
        <f t="shared" si="6"/>
        <v>Red Card Rendah</v>
      </c>
    </row>
    <row r="60" spans="1:26" x14ac:dyDescent="0.25">
      <c r="A60" t="s">
        <v>33</v>
      </c>
      <c r="B60">
        <v>1</v>
      </c>
      <c r="C60">
        <v>39</v>
      </c>
      <c r="D60">
        <v>436</v>
      </c>
      <c r="E60">
        <v>336</v>
      </c>
      <c r="F60">
        <v>0</v>
      </c>
      <c r="G60" t="s">
        <v>40</v>
      </c>
      <c r="H60">
        <v>0</v>
      </c>
      <c r="I60" t="s">
        <v>40</v>
      </c>
      <c r="J60">
        <v>11</v>
      </c>
      <c r="K60">
        <v>2</v>
      </c>
      <c r="L60">
        <v>16</v>
      </c>
      <c r="M60">
        <v>5</v>
      </c>
      <c r="N60">
        <v>5</v>
      </c>
      <c r="O60">
        <v>1</v>
      </c>
      <c r="Q60" t="str">
        <f t="shared" si="0"/>
        <v>xG Sangat Sedikit</v>
      </c>
      <c r="R60" t="str">
        <f t="shared" si="1"/>
        <v>Possession Cukup Sedikit</v>
      </c>
      <c r="S60" t="str">
        <f t="shared" si="2"/>
        <v>Total Pass Cukup Sedikit</v>
      </c>
      <c r="T60" t="str">
        <f t="shared" si="3"/>
        <v>Pass Sukses Cukup Sedikit</v>
      </c>
      <c r="U60" t="str">
        <f t="shared" si="4"/>
        <v>Total Shot Cukup Sedikit</v>
      </c>
      <c r="V60" t="str">
        <f t="shared" si="7"/>
        <v>Shot on Target Rendah</v>
      </c>
      <c r="W60" t="str">
        <f t="shared" si="8"/>
        <v>Fouls Tinggi</v>
      </c>
      <c r="X60" t="str">
        <f t="shared" si="9"/>
        <v>Corner Normal</v>
      </c>
      <c r="Y60" t="str">
        <f t="shared" si="5"/>
        <v>Yellow Card Tinggi</v>
      </c>
      <c r="Z60" t="str">
        <f t="shared" si="6"/>
        <v>Red Card Tinggi</v>
      </c>
    </row>
    <row r="61" spans="1:26" x14ac:dyDescent="0.25">
      <c r="A61" t="s">
        <v>49</v>
      </c>
      <c r="B61">
        <v>1.3</v>
      </c>
      <c r="C61">
        <v>40</v>
      </c>
      <c r="D61">
        <v>420</v>
      </c>
      <c r="E61">
        <v>321</v>
      </c>
      <c r="F61">
        <v>3</v>
      </c>
      <c r="G61" t="s">
        <v>35</v>
      </c>
      <c r="H61">
        <v>3</v>
      </c>
      <c r="I61" t="s">
        <v>35</v>
      </c>
      <c r="J61">
        <v>14</v>
      </c>
      <c r="K61">
        <v>6</v>
      </c>
      <c r="L61">
        <v>19</v>
      </c>
      <c r="M61">
        <v>7</v>
      </c>
      <c r="N61">
        <v>2</v>
      </c>
      <c r="O61">
        <v>0</v>
      </c>
      <c r="Q61" t="str">
        <f t="shared" si="0"/>
        <v>xG Sangat Sedikit</v>
      </c>
      <c r="R61" t="str">
        <f t="shared" si="1"/>
        <v>Possession Cukup Sedikit</v>
      </c>
      <c r="S61" t="str">
        <f t="shared" si="2"/>
        <v>Total Pass Cukup Sedikit</v>
      </c>
      <c r="T61" t="str">
        <f t="shared" si="3"/>
        <v>Pass Sukses Cukup Sedikit</v>
      </c>
      <c r="U61" t="str">
        <f t="shared" si="4"/>
        <v>Total Shot Cukup Sedikit</v>
      </c>
      <c r="V61" t="str">
        <f t="shared" si="7"/>
        <v>Shot on Target Tinggi</v>
      </c>
      <c r="W61" t="str">
        <f t="shared" si="8"/>
        <v>Fouls Tinggi</v>
      </c>
      <c r="X61" t="str">
        <f t="shared" si="9"/>
        <v>Corner Tinggi</v>
      </c>
      <c r="Y61" t="str">
        <f t="shared" si="5"/>
        <v>Yellow Card Rendah</v>
      </c>
      <c r="Z61" t="str">
        <f t="shared" si="6"/>
        <v>Red Card Rendah</v>
      </c>
    </row>
    <row r="62" spans="1:26" x14ac:dyDescent="0.25">
      <c r="A62" t="s">
        <v>55</v>
      </c>
      <c r="B62">
        <v>0.6</v>
      </c>
      <c r="C62">
        <v>32</v>
      </c>
      <c r="D62">
        <v>325</v>
      </c>
      <c r="E62">
        <v>221</v>
      </c>
      <c r="F62">
        <v>0</v>
      </c>
      <c r="G62" t="s">
        <v>40</v>
      </c>
      <c r="H62">
        <v>0</v>
      </c>
      <c r="I62" t="s">
        <v>40</v>
      </c>
      <c r="J62">
        <v>9</v>
      </c>
      <c r="K62">
        <v>5</v>
      </c>
      <c r="L62">
        <v>7</v>
      </c>
      <c r="M62">
        <v>3</v>
      </c>
      <c r="N62">
        <v>4</v>
      </c>
      <c r="O62">
        <v>0</v>
      </c>
      <c r="Q62" t="str">
        <f t="shared" si="0"/>
        <v>xG Sangat Sedikit</v>
      </c>
      <c r="R62" t="str">
        <f t="shared" si="1"/>
        <v>Possession Sangat Sedikit</v>
      </c>
      <c r="S62" t="str">
        <f t="shared" si="2"/>
        <v>Total Pass Sangat Sedikit</v>
      </c>
      <c r="T62" t="str">
        <f t="shared" si="3"/>
        <v>Pass Sukses Sangat Sedikit</v>
      </c>
      <c r="U62" t="str">
        <f t="shared" si="4"/>
        <v>Total Shot Sangat Sedikit</v>
      </c>
      <c r="V62" t="str">
        <f t="shared" si="7"/>
        <v>Shot on Target Tinggi</v>
      </c>
      <c r="W62" t="str">
        <f t="shared" si="8"/>
        <v>Fouls Rendah</v>
      </c>
      <c r="X62" t="str">
        <f t="shared" si="9"/>
        <v>Corner Rendah</v>
      </c>
      <c r="Y62" t="str">
        <f t="shared" si="5"/>
        <v>Yellow Card Tinggi</v>
      </c>
      <c r="Z62" t="str">
        <f t="shared" si="6"/>
        <v>Red Card Rendah</v>
      </c>
    </row>
    <row r="63" spans="1:26" x14ac:dyDescent="0.25">
      <c r="A63" t="s">
        <v>42</v>
      </c>
      <c r="B63">
        <v>2.8</v>
      </c>
      <c r="C63">
        <v>59</v>
      </c>
      <c r="D63">
        <v>590</v>
      </c>
      <c r="E63">
        <v>505</v>
      </c>
      <c r="F63">
        <v>3</v>
      </c>
      <c r="G63" t="s">
        <v>35</v>
      </c>
      <c r="H63">
        <v>0</v>
      </c>
      <c r="I63" t="s">
        <v>36</v>
      </c>
      <c r="J63">
        <v>29</v>
      </c>
      <c r="K63">
        <v>6</v>
      </c>
      <c r="L63">
        <v>10</v>
      </c>
      <c r="M63">
        <v>13</v>
      </c>
      <c r="N63">
        <v>0</v>
      </c>
      <c r="O63">
        <v>0</v>
      </c>
      <c r="Q63" t="str">
        <f t="shared" si="0"/>
        <v>xG Cukup Sedikit</v>
      </c>
      <c r="R63" t="str">
        <f t="shared" si="1"/>
        <v>Possession Cukup Banyak</v>
      </c>
      <c r="S63" t="str">
        <f t="shared" si="2"/>
        <v>Total Pass Cukup Banyak</v>
      </c>
      <c r="T63" t="str">
        <f t="shared" si="3"/>
        <v>Pass Sukses Cukup Banyak</v>
      </c>
      <c r="U63" t="str">
        <f t="shared" si="4"/>
        <v>Total Shot Sangat Banyak</v>
      </c>
      <c r="V63" t="str">
        <f t="shared" si="7"/>
        <v>Shot on Target Tinggi</v>
      </c>
      <c r="W63" t="str">
        <f t="shared" si="8"/>
        <v>Fouls Normal</v>
      </c>
      <c r="X63" t="str">
        <f t="shared" si="9"/>
        <v>Corner Tinggi</v>
      </c>
      <c r="Y63" t="str">
        <f t="shared" si="5"/>
        <v>Yellow Card Rendah</v>
      </c>
      <c r="Z63" t="str">
        <f t="shared" si="6"/>
        <v>Red Card Rendah</v>
      </c>
    </row>
    <row r="64" spans="1:26" x14ac:dyDescent="0.25">
      <c r="A64" t="s">
        <v>54</v>
      </c>
      <c r="B64">
        <v>4.2</v>
      </c>
      <c r="C64">
        <v>44</v>
      </c>
      <c r="D64">
        <v>410</v>
      </c>
      <c r="E64">
        <v>308</v>
      </c>
      <c r="F64">
        <v>5</v>
      </c>
      <c r="G64" t="s">
        <v>35</v>
      </c>
      <c r="H64">
        <v>4</v>
      </c>
      <c r="I64" t="s">
        <v>35</v>
      </c>
      <c r="J64">
        <v>19</v>
      </c>
      <c r="K64">
        <v>12</v>
      </c>
      <c r="L64">
        <v>9</v>
      </c>
      <c r="M64">
        <v>10</v>
      </c>
      <c r="N64">
        <v>2</v>
      </c>
      <c r="O64">
        <v>0</v>
      </c>
      <c r="Q64" t="str">
        <f t="shared" si="0"/>
        <v>xG Cukup Banyak</v>
      </c>
      <c r="R64" t="str">
        <f t="shared" si="1"/>
        <v>Possession Cukup Sedikit</v>
      </c>
      <c r="S64" t="str">
        <f t="shared" si="2"/>
        <v>Total Pass Cukup Sedikit</v>
      </c>
      <c r="T64" t="str">
        <f t="shared" si="3"/>
        <v>Pass Sukses Cukup Sedikit</v>
      </c>
      <c r="U64" t="str">
        <f t="shared" si="4"/>
        <v>Total Shot Cukup Sedikit</v>
      </c>
      <c r="V64" t="str">
        <f t="shared" si="7"/>
        <v>Shot on Target Tinggi</v>
      </c>
      <c r="W64" t="str">
        <f t="shared" si="8"/>
        <v>Fouls Normal</v>
      </c>
      <c r="X64" t="str">
        <f t="shared" si="9"/>
        <v>Corner Tinggi</v>
      </c>
      <c r="Y64" t="str">
        <f t="shared" si="5"/>
        <v>Yellow Card Rendah</v>
      </c>
      <c r="Z64" t="str">
        <f t="shared" si="6"/>
        <v>Red Card Rendah</v>
      </c>
    </row>
    <row r="65" spans="1:26" x14ac:dyDescent="0.25">
      <c r="A65" t="s">
        <v>59</v>
      </c>
      <c r="B65">
        <v>0.8</v>
      </c>
      <c r="C65">
        <v>45</v>
      </c>
      <c r="D65">
        <v>404</v>
      </c>
      <c r="E65">
        <v>306</v>
      </c>
      <c r="F65">
        <v>1</v>
      </c>
      <c r="G65" t="s">
        <v>35</v>
      </c>
      <c r="H65">
        <v>1</v>
      </c>
      <c r="I65" t="s">
        <v>35</v>
      </c>
      <c r="J65">
        <v>6</v>
      </c>
      <c r="K65">
        <v>2</v>
      </c>
      <c r="L65">
        <v>12</v>
      </c>
      <c r="M65">
        <v>0</v>
      </c>
      <c r="N65">
        <v>4</v>
      </c>
      <c r="O65">
        <v>0</v>
      </c>
      <c r="Q65" t="str">
        <f t="shared" si="0"/>
        <v>xG Sangat Sedikit</v>
      </c>
      <c r="R65" t="str">
        <f t="shared" si="1"/>
        <v>Possession Cukup Sedikit</v>
      </c>
      <c r="S65" t="str">
        <f t="shared" si="2"/>
        <v>Total Pass Cukup Sedikit</v>
      </c>
      <c r="T65" t="str">
        <f t="shared" si="3"/>
        <v>Pass Sukses Cukup Sedikit</v>
      </c>
      <c r="U65" t="str">
        <f t="shared" si="4"/>
        <v>Total Shot Sangat Sedikit</v>
      </c>
      <c r="V65" t="str">
        <f t="shared" si="7"/>
        <v>Shot on Target Rendah</v>
      </c>
      <c r="W65" t="str">
        <f t="shared" si="8"/>
        <v>Fouls Tinggi</v>
      </c>
      <c r="X65" t="str">
        <f t="shared" si="9"/>
        <v>Corner Rendah</v>
      </c>
      <c r="Y65" t="str">
        <f t="shared" si="5"/>
        <v>Yellow Card Tinggi</v>
      </c>
      <c r="Z65" t="str">
        <f t="shared" si="6"/>
        <v>Red Card Rendah</v>
      </c>
    </row>
    <row r="66" spans="1:26" x14ac:dyDescent="0.25">
      <c r="A66" t="s">
        <v>58</v>
      </c>
      <c r="B66">
        <v>1.6</v>
      </c>
      <c r="C66">
        <v>58</v>
      </c>
      <c r="D66">
        <v>663</v>
      </c>
      <c r="E66">
        <v>592</v>
      </c>
      <c r="F66">
        <v>3</v>
      </c>
      <c r="G66" t="s">
        <v>35</v>
      </c>
      <c r="H66">
        <v>1</v>
      </c>
      <c r="I66" t="s">
        <v>36</v>
      </c>
      <c r="J66">
        <v>20</v>
      </c>
      <c r="K66">
        <v>7</v>
      </c>
      <c r="L66">
        <v>4</v>
      </c>
      <c r="M66">
        <v>8</v>
      </c>
      <c r="N66">
        <v>2</v>
      </c>
      <c r="O66">
        <v>0</v>
      </c>
      <c r="Q66" t="str">
        <f t="shared" si="0"/>
        <v>xG Cukup Sedikit</v>
      </c>
      <c r="R66" t="str">
        <f t="shared" si="1"/>
        <v>Possession Cukup Banyak</v>
      </c>
      <c r="S66" t="str">
        <f t="shared" si="2"/>
        <v>Total Pass Sangat Banyak</v>
      </c>
      <c r="T66" t="str">
        <f t="shared" si="3"/>
        <v>Pass Sukses Cukup Banyak</v>
      </c>
      <c r="U66" t="str">
        <f t="shared" si="4"/>
        <v>Total Shot Cukup Banyak</v>
      </c>
      <c r="V66" t="str">
        <f t="shared" si="7"/>
        <v>Shot on Target Tinggi</v>
      </c>
      <c r="W66" t="str">
        <f t="shared" si="8"/>
        <v>Fouls Rendah</v>
      </c>
      <c r="X66" t="str">
        <f t="shared" si="9"/>
        <v>Corner Tinggi</v>
      </c>
      <c r="Y66" t="str">
        <f t="shared" si="5"/>
        <v>Yellow Card Rendah</v>
      </c>
      <c r="Z66" t="str">
        <f t="shared" si="6"/>
        <v>Red Card Rendah</v>
      </c>
    </row>
    <row r="67" spans="1:26" x14ac:dyDescent="0.25">
      <c r="A67" t="s">
        <v>51</v>
      </c>
      <c r="B67">
        <v>3.6</v>
      </c>
      <c r="C67">
        <v>52</v>
      </c>
      <c r="D67">
        <v>528</v>
      </c>
      <c r="E67">
        <v>452</v>
      </c>
      <c r="F67">
        <v>4</v>
      </c>
      <c r="G67" t="s">
        <v>35</v>
      </c>
      <c r="H67">
        <v>2</v>
      </c>
      <c r="I67" t="s">
        <v>35</v>
      </c>
      <c r="J67">
        <v>23</v>
      </c>
      <c r="K67">
        <v>13</v>
      </c>
      <c r="L67">
        <v>12</v>
      </c>
      <c r="M67">
        <v>5</v>
      </c>
      <c r="N67">
        <v>0</v>
      </c>
      <c r="O67">
        <v>0</v>
      </c>
      <c r="Q67" t="str">
        <f t="shared" ref="Q67:Q130" si="10">_xlfn.LET(
 _xlpm.x,B67,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67" t="str">
        <f t="shared" ref="R67:R130" si="11">_xlfn.LET(
 _xlpm.x,C67,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7" t="str">
        <f t="shared" ref="S67:S130" si="12">_xlfn.LET(
 _xlpm.x,D67,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7" t="str">
        <f t="shared" ref="T67:T130" si="13">_xlfn.LET(
 _xlpm.x,E67,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67" t="str">
        <f t="shared" ref="U67:U130" si="14">_xlfn.LET(
 _xlpm.x,J67,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Banyak</v>
      </c>
      <c r="V67" t="str">
        <f t="shared" si="7"/>
        <v>Shot on Target Tinggi</v>
      </c>
      <c r="W67" t="str">
        <f t="shared" si="8"/>
        <v>Fouls Tinggi</v>
      </c>
      <c r="X67" t="str">
        <f t="shared" si="9"/>
        <v>Corner Normal</v>
      </c>
      <c r="Y67" t="str">
        <f t="shared" ref="Y67:Y130" si="15">IF(N67&lt;$Y$1,"Yellow Card Rendah","Yellow Card Tinggi")</f>
        <v>Yellow Card Rendah</v>
      </c>
      <c r="Z67" t="str">
        <f t="shared" ref="Z67:Z130" si="16">IF(O67&lt;$Z$1,"Red Card Rendah","Red Card Tinggi")</f>
        <v>Red Card Rendah</v>
      </c>
    </row>
    <row r="68" spans="1:26" x14ac:dyDescent="0.25">
      <c r="A68" t="s">
        <v>44</v>
      </c>
      <c r="B68">
        <v>0.7</v>
      </c>
      <c r="C68">
        <v>33</v>
      </c>
      <c r="D68">
        <v>340</v>
      </c>
      <c r="E68">
        <v>246</v>
      </c>
      <c r="F68">
        <v>0</v>
      </c>
      <c r="G68" t="s">
        <v>36</v>
      </c>
      <c r="H68">
        <v>0</v>
      </c>
      <c r="I68" t="s">
        <v>36</v>
      </c>
      <c r="J68">
        <v>8</v>
      </c>
      <c r="K68">
        <v>2</v>
      </c>
      <c r="L68">
        <v>12</v>
      </c>
      <c r="M68">
        <v>0</v>
      </c>
      <c r="N68">
        <v>1</v>
      </c>
      <c r="O68">
        <v>0</v>
      </c>
      <c r="Q68" t="str">
        <f t="shared" si="10"/>
        <v>xG Sangat Sedikit</v>
      </c>
      <c r="R68" t="str">
        <f t="shared" si="11"/>
        <v>Possession Sangat Sedikit</v>
      </c>
      <c r="S68" t="str">
        <f t="shared" si="12"/>
        <v>Total Pass Sangat Sedikit</v>
      </c>
      <c r="T68" t="str">
        <f t="shared" si="13"/>
        <v>Pass Sukses Sangat Sedikit</v>
      </c>
      <c r="U68" t="str">
        <f t="shared" si="14"/>
        <v>Total Shot Sangat Sedikit</v>
      </c>
      <c r="V68" t="str">
        <f t="shared" ref="V68:V131" si="17">IF(K68&gt;$V$1,"Shot on Target Tinggi",IF(K68&gt;($V$1/5*4),"Shot on Target Normal","Shot on Target Rendah"))</f>
        <v>Shot on Target Rendah</v>
      </c>
      <c r="W68" t="str">
        <f t="shared" ref="W68:W131" si="18">IF(L68&gt;$W$1,"Fouls Tinggi",IF(L68&gt;($W$1/5*4),"Fouls Normal","Fouls Rendah"))</f>
        <v>Fouls Tinggi</v>
      </c>
      <c r="X68" t="str">
        <f t="shared" ref="X68:X131" si="19">IF(M68&gt;$X$1,"Corner Tinggi",IF(M68&gt;($X$1/5*4),"Corner Normal","Corner Rendah"))</f>
        <v>Corner Rendah</v>
      </c>
      <c r="Y68" t="str">
        <f t="shared" si="15"/>
        <v>Yellow Card Rendah</v>
      </c>
      <c r="Z68" t="str">
        <f t="shared" si="16"/>
        <v>Red Card Rendah</v>
      </c>
    </row>
    <row r="69" spans="1:26" x14ac:dyDescent="0.25">
      <c r="A69" t="s">
        <v>52</v>
      </c>
      <c r="B69">
        <v>0.5</v>
      </c>
      <c r="C69">
        <v>53</v>
      </c>
      <c r="D69">
        <v>454</v>
      </c>
      <c r="E69">
        <v>359</v>
      </c>
      <c r="F69">
        <v>0</v>
      </c>
      <c r="G69" t="s">
        <v>36</v>
      </c>
      <c r="H69">
        <v>0</v>
      </c>
      <c r="I69" t="s">
        <v>36</v>
      </c>
      <c r="J69">
        <v>11</v>
      </c>
      <c r="K69">
        <v>1</v>
      </c>
      <c r="L69">
        <v>12</v>
      </c>
      <c r="M69">
        <v>6</v>
      </c>
      <c r="N69">
        <v>1</v>
      </c>
      <c r="O69">
        <v>0</v>
      </c>
      <c r="Q69" t="str">
        <f t="shared" si="10"/>
        <v>xG Sangat Sedikit</v>
      </c>
      <c r="R69" t="str">
        <f t="shared" si="11"/>
        <v>Possession Cukup Banyak</v>
      </c>
      <c r="S69" t="str">
        <f t="shared" si="12"/>
        <v>Total Pass Cukup Sedikit</v>
      </c>
      <c r="T69" t="str">
        <f t="shared" si="13"/>
        <v>Pass Sukses Cukup Sedikit</v>
      </c>
      <c r="U69" t="str">
        <f t="shared" si="14"/>
        <v>Total Shot Cukup Sedikit</v>
      </c>
      <c r="V69" t="str">
        <f t="shared" si="17"/>
        <v>Shot on Target Rendah</v>
      </c>
      <c r="W69" t="str">
        <f t="shared" si="18"/>
        <v>Fouls Tinggi</v>
      </c>
      <c r="X69" t="str">
        <f t="shared" si="19"/>
        <v>Corner Tinggi</v>
      </c>
      <c r="Y69" t="str">
        <f t="shared" si="15"/>
        <v>Yellow Card Rendah</v>
      </c>
      <c r="Z69" t="str">
        <f t="shared" si="16"/>
        <v>Red Card Rendah</v>
      </c>
    </row>
    <row r="70" spans="1:26" x14ac:dyDescent="0.25">
      <c r="A70" t="s">
        <v>57</v>
      </c>
      <c r="B70">
        <v>2.2999999999999998</v>
      </c>
      <c r="C70">
        <v>65</v>
      </c>
      <c r="D70">
        <v>641</v>
      </c>
      <c r="E70">
        <v>543</v>
      </c>
      <c r="F70">
        <v>1</v>
      </c>
      <c r="G70" t="s">
        <v>36</v>
      </c>
      <c r="H70">
        <v>0</v>
      </c>
      <c r="I70" t="s">
        <v>36</v>
      </c>
      <c r="J70">
        <v>22</v>
      </c>
      <c r="K70">
        <v>8</v>
      </c>
      <c r="L70">
        <v>12</v>
      </c>
      <c r="M70">
        <v>11</v>
      </c>
      <c r="N70">
        <v>6</v>
      </c>
      <c r="O70">
        <v>0</v>
      </c>
      <c r="Q70" t="str">
        <f t="shared" si="10"/>
        <v>xG Cukup Sedikit</v>
      </c>
      <c r="R70" t="str">
        <f t="shared" si="11"/>
        <v>Possession Sangat Banyak</v>
      </c>
      <c r="S70" t="str">
        <f t="shared" si="12"/>
        <v>Total Pass Cukup Banyak</v>
      </c>
      <c r="T70" t="str">
        <f t="shared" si="13"/>
        <v>Pass Sukses Cukup Banyak</v>
      </c>
      <c r="U70" t="str">
        <f t="shared" si="14"/>
        <v>Total Shot Cukup Banyak</v>
      </c>
      <c r="V70" t="str">
        <f t="shared" si="17"/>
        <v>Shot on Target Tinggi</v>
      </c>
      <c r="W70" t="str">
        <f t="shared" si="18"/>
        <v>Fouls Tinggi</v>
      </c>
      <c r="X70" t="str">
        <f t="shared" si="19"/>
        <v>Corner Tinggi</v>
      </c>
      <c r="Y70" t="str">
        <f t="shared" si="15"/>
        <v>Yellow Card Tinggi</v>
      </c>
      <c r="Z70" t="str">
        <f t="shared" si="16"/>
        <v>Red Card Rendah</v>
      </c>
    </row>
    <row r="71" spans="1:26" x14ac:dyDescent="0.25">
      <c r="A71" t="s">
        <v>45</v>
      </c>
      <c r="B71">
        <v>1.8</v>
      </c>
      <c r="C71">
        <v>41</v>
      </c>
      <c r="D71">
        <v>397</v>
      </c>
      <c r="E71">
        <v>319</v>
      </c>
      <c r="F71">
        <v>3</v>
      </c>
      <c r="G71" t="s">
        <v>35</v>
      </c>
      <c r="H71">
        <v>0</v>
      </c>
      <c r="I71" t="s">
        <v>40</v>
      </c>
      <c r="J71">
        <v>11</v>
      </c>
      <c r="K71">
        <v>4</v>
      </c>
      <c r="L71">
        <v>14</v>
      </c>
      <c r="M71">
        <v>4</v>
      </c>
      <c r="N71">
        <v>2</v>
      </c>
      <c r="O71">
        <v>0</v>
      </c>
      <c r="Q71" t="str">
        <f t="shared" si="10"/>
        <v>xG Cukup Sedikit</v>
      </c>
      <c r="R71" t="str">
        <f t="shared" si="11"/>
        <v>Possession Cukup Sedikit</v>
      </c>
      <c r="S71" t="str">
        <f t="shared" si="12"/>
        <v>Total Pass Cukup Sedikit</v>
      </c>
      <c r="T71" t="str">
        <f t="shared" si="13"/>
        <v>Pass Sukses Cukup Sedikit</v>
      </c>
      <c r="U71" t="str">
        <f t="shared" si="14"/>
        <v>Total Shot Cukup Sedikit</v>
      </c>
      <c r="V71" t="str">
        <f t="shared" si="17"/>
        <v>Shot on Target Normal</v>
      </c>
      <c r="W71" t="str">
        <f t="shared" si="18"/>
        <v>Fouls Tinggi</v>
      </c>
      <c r="X71" t="str">
        <f t="shared" si="19"/>
        <v>Corner Rendah</v>
      </c>
      <c r="Y71" t="str">
        <f t="shared" si="15"/>
        <v>Yellow Card Rendah</v>
      </c>
      <c r="Z71" t="str">
        <f t="shared" si="16"/>
        <v>Red Card Rendah</v>
      </c>
    </row>
    <row r="72" spans="1:26" x14ac:dyDescent="0.25">
      <c r="A72" t="s">
        <v>60</v>
      </c>
      <c r="B72">
        <v>1.9</v>
      </c>
      <c r="C72">
        <v>57</v>
      </c>
      <c r="D72">
        <v>527</v>
      </c>
      <c r="E72">
        <v>443</v>
      </c>
      <c r="F72">
        <v>4</v>
      </c>
      <c r="G72" t="s">
        <v>35</v>
      </c>
      <c r="H72">
        <v>1</v>
      </c>
      <c r="I72" t="s">
        <v>36</v>
      </c>
      <c r="J72">
        <v>22</v>
      </c>
      <c r="K72">
        <v>7</v>
      </c>
      <c r="L72">
        <v>10</v>
      </c>
      <c r="M72">
        <v>13</v>
      </c>
      <c r="N72">
        <v>1</v>
      </c>
      <c r="O72">
        <v>0</v>
      </c>
      <c r="Q72" t="str">
        <f t="shared" si="10"/>
        <v>xG Cukup Sedikit</v>
      </c>
      <c r="R72" t="str">
        <f t="shared" si="11"/>
        <v>Possession Cukup Banyak</v>
      </c>
      <c r="S72" t="str">
        <f t="shared" si="12"/>
        <v>Total Pass Cukup Banyak</v>
      </c>
      <c r="T72" t="str">
        <f t="shared" si="13"/>
        <v>Pass Sukses Cukup Banyak</v>
      </c>
      <c r="U72" t="str">
        <f t="shared" si="14"/>
        <v>Total Shot Cukup Banyak</v>
      </c>
      <c r="V72" t="str">
        <f t="shared" si="17"/>
        <v>Shot on Target Tinggi</v>
      </c>
      <c r="W72" t="str">
        <f t="shared" si="18"/>
        <v>Fouls Normal</v>
      </c>
      <c r="X72" t="str">
        <f t="shared" si="19"/>
        <v>Corner Tinggi</v>
      </c>
      <c r="Y72" t="str">
        <f t="shared" si="15"/>
        <v>Yellow Card Rendah</v>
      </c>
      <c r="Z72" t="str">
        <f t="shared" si="16"/>
        <v>Red Card Rendah</v>
      </c>
    </row>
    <row r="73" spans="1:26" x14ac:dyDescent="0.25">
      <c r="A73" t="s">
        <v>34</v>
      </c>
      <c r="B73">
        <v>1.8</v>
      </c>
      <c r="C73">
        <v>52</v>
      </c>
      <c r="D73">
        <v>483</v>
      </c>
      <c r="E73">
        <v>398</v>
      </c>
      <c r="F73">
        <v>1</v>
      </c>
      <c r="G73" t="s">
        <v>40</v>
      </c>
      <c r="H73">
        <v>1</v>
      </c>
      <c r="I73" t="s">
        <v>36</v>
      </c>
      <c r="J73">
        <v>10</v>
      </c>
      <c r="K73">
        <v>4</v>
      </c>
      <c r="L73">
        <v>8</v>
      </c>
      <c r="M73">
        <v>6</v>
      </c>
      <c r="N73">
        <v>3</v>
      </c>
      <c r="O73">
        <v>1</v>
      </c>
      <c r="Q73" t="str">
        <f t="shared" si="10"/>
        <v>xG Cukup Sedikit</v>
      </c>
      <c r="R73" t="str">
        <f t="shared" si="11"/>
        <v>Possession Cukup Banyak</v>
      </c>
      <c r="S73" t="str">
        <f t="shared" si="12"/>
        <v>Total Pass Cukup Sedikit</v>
      </c>
      <c r="T73" t="str">
        <f t="shared" si="13"/>
        <v>Pass Sukses Cukup Sedikit</v>
      </c>
      <c r="U73" t="str">
        <f t="shared" si="14"/>
        <v>Total Shot Sangat Sedikit</v>
      </c>
      <c r="V73" t="str">
        <f t="shared" si="17"/>
        <v>Shot on Target Normal</v>
      </c>
      <c r="W73" t="str">
        <f t="shared" si="18"/>
        <v>Fouls Rendah</v>
      </c>
      <c r="X73" t="str">
        <f t="shared" si="19"/>
        <v>Corner Tinggi</v>
      </c>
      <c r="Y73" t="str">
        <f t="shared" si="15"/>
        <v>Yellow Card Tinggi</v>
      </c>
      <c r="Z73" t="str">
        <f t="shared" si="16"/>
        <v>Red Card Tinggi</v>
      </c>
    </row>
    <row r="74" spans="1:26" x14ac:dyDescent="0.25">
      <c r="A74" t="s">
        <v>38</v>
      </c>
      <c r="B74">
        <v>1.3</v>
      </c>
      <c r="C74">
        <v>55</v>
      </c>
      <c r="D74">
        <v>539</v>
      </c>
      <c r="E74">
        <v>449</v>
      </c>
      <c r="F74">
        <v>0</v>
      </c>
      <c r="G74" t="s">
        <v>40</v>
      </c>
      <c r="H74">
        <v>0</v>
      </c>
      <c r="I74" t="s">
        <v>40</v>
      </c>
      <c r="J74">
        <v>13</v>
      </c>
      <c r="K74">
        <v>2</v>
      </c>
      <c r="L74">
        <v>12</v>
      </c>
      <c r="M74">
        <v>5</v>
      </c>
      <c r="N74">
        <v>1</v>
      </c>
      <c r="O74">
        <v>0</v>
      </c>
      <c r="Q74" t="str">
        <f t="shared" si="10"/>
        <v>xG Sangat Sedikit</v>
      </c>
      <c r="R74" t="str">
        <f t="shared" si="11"/>
        <v>Possession Cukup Banyak</v>
      </c>
      <c r="S74" t="str">
        <f t="shared" si="12"/>
        <v>Total Pass Cukup Banyak</v>
      </c>
      <c r="T74" t="str">
        <f t="shared" si="13"/>
        <v>Pass Sukses Cukup Banyak</v>
      </c>
      <c r="U74" t="str">
        <f t="shared" si="14"/>
        <v>Total Shot Cukup Sedikit</v>
      </c>
      <c r="V74" t="str">
        <f t="shared" si="17"/>
        <v>Shot on Target Rendah</v>
      </c>
      <c r="W74" t="str">
        <f t="shared" si="18"/>
        <v>Fouls Tinggi</v>
      </c>
      <c r="X74" t="str">
        <f t="shared" si="19"/>
        <v>Corner Normal</v>
      </c>
      <c r="Y74" t="str">
        <f t="shared" si="15"/>
        <v>Yellow Card Rendah</v>
      </c>
      <c r="Z74" t="str">
        <f t="shared" si="16"/>
        <v>Red Card Rendah</v>
      </c>
    </row>
    <row r="75" spans="1:26" x14ac:dyDescent="0.25">
      <c r="A75" t="s">
        <v>33</v>
      </c>
      <c r="B75">
        <v>1.3</v>
      </c>
      <c r="C75">
        <v>50</v>
      </c>
      <c r="D75">
        <v>530</v>
      </c>
      <c r="E75">
        <v>435</v>
      </c>
      <c r="F75">
        <v>2</v>
      </c>
      <c r="G75" t="s">
        <v>35</v>
      </c>
      <c r="H75">
        <v>0</v>
      </c>
      <c r="I75" t="s">
        <v>40</v>
      </c>
      <c r="J75">
        <v>23</v>
      </c>
      <c r="K75">
        <v>11</v>
      </c>
      <c r="L75">
        <v>14</v>
      </c>
      <c r="M75">
        <v>9</v>
      </c>
      <c r="N75">
        <v>2</v>
      </c>
      <c r="O75">
        <v>0</v>
      </c>
      <c r="Q75" t="str">
        <f t="shared" si="10"/>
        <v>xG Sangat Sedikit</v>
      </c>
      <c r="R75" t="str">
        <f t="shared" si="11"/>
        <v>Possession Cukup Sedikit</v>
      </c>
      <c r="S75" t="str">
        <f t="shared" si="12"/>
        <v>Total Pass Cukup Banyak</v>
      </c>
      <c r="T75" t="str">
        <f t="shared" si="13"/>
        <v>Pass Sukses Cukup Sedikit</v>
      </c>
      <c r="U75" t="str">
        <f t="shared" si="14"/>
        <v>Total Shot Cukup Banyak</v>
      </c>
      <c r="V75" t="str">
        <f t="shared" si="17"/>
        <v>Shot on Target Tinggi</v>
      </c>
      <c r="W75" t="str">
        <f t="shared" si="18"/>
        <v>Fouls Tinggi</v>
      </c>
      <c r="X75" t="str">
        <f t="shared" si="19"/>
        <v>Corner Tinggi</v>
      </c>
      <c r="Y75" t="str">
        <f t="shared" si="15"/>
        <v>Yellow Card Rendah</v>
      </c>
      <c r="Z75" t="str">
        <f t="shared" si="16"/>
        <v>Red Card Rendah</v>
      </c>
    </row>
    <row r="76" spans="1:26" x14ac:dyDescent="0.25">
      <c r="A76" t="s">
        <v>46</v>
      </c>
      <c r="B76">
        <v>2</v>
      </c>
      <c r="C76">
        <v>60</v>
      </c>
      <c r="D76">
        <v>599</v>
      </c>
      <c r="E76">
        <v>479</v>
      </c>
      <c r="F76">
        <v>0</v>
      </c>
      <c r="G76" t="s">
        <v>40</v>
      </c>
      <c r="H76">
        <v>0</v>
      </c>
      <c r="I76" t="s">
        <v>40</v>
      </c>
      <c r="J76">
        <v>21</v>
      </c>
      <c r="K76">
        <v>6</v>
      </c>
      <c r="L76">
        <v>11</v>
      </c>
      <c r="M76">
        <v>9</v>
      </c>
      <c r="N76">
        <v>2</v>
      </c>
      <c r="O76">
        <v>0</v>
      </c>
      <c r="Q76" t="str">
        <f t="shared" si="10"/>
        <v>xG Cukup Sedikit</v>
      </c>
      <c r="R76" t="str">
        <f t="shared" si="11"/>
        <v>Possession Cukup Banyak</v>
      </c>
      <c r="S76" t="str">
        <f t="shared" si="12"/>
        <v>Total Pass Cukup Banyak</v>
      </c>
      <c r="T76" t="str">
        <f t="shared" si="13"/>
        <v>Pass Sukses Cukup Banyak</v>
      </c>
      <c r="U76" t="str">
        <f t="shared" si="14"/>
        <v>Total Shot Cukup Banyak</v>
      </c>
      <c r="V76" t="str">
        <f t="shared" si="17"/>
        <v>Shot on Target Tinggi</v>
      </c>
      <c r="W76" t="str">
        <f t="shared" si="18"/>
        <v>Fouls Normal</v>
      </c>
      <c r="X76" t="str">
        <f t="shared" si="19"/>
        <v>Corner Tinggi</v>
      </c>
      <c r="Y76" t="str">
        <f t="shared" si="15"/>
        <v>Yellow Card Rendah</v>
      </c>
      <c r="Z76" t="str">
        <f t="shared" si="16"/>
        <v>Red Card Rendah</v>
      </c>
    </row>
    <row r="77" spans="1:26" x14ac:dyDescent="0.25">
      <c r="A77" t="s">
        <v>47</v>
      </c>
      <c r="B77">
        <v>2.1</v>
      </c>
      <c r="C77">
        <v>42</v>
      </c>
      <c r="D77">
        <v>398</v>
      </c>
      <c r="E77">
        <v>317</v>
      </c>
      <c r="F77">
        <v>2</v>
      </c>
      <c r="G77" t="s">
        <v>40</v>
      </c>
      <c r="H77">
        <v>2</v>
      </c>
      <c r="I77" t="s">
        <v>35</v>
      </c>
      <c r="J77">
        <v>14</v>
      </c>
      <c r="K77">
        <v>7</v>
      </c>
      <c r="L77">
        <v>10</v>
      </c>
      <c r="M77">
        <v>10</v>
      </c>
      <c r="N77">
        <v>5</v>
      </c>
      <c r="O77">
        <v>1</v>
      </c>
      <c r="Q77" t="str">
        <f t="shared" si="10"/>
        <v>xG Cukup Sedikit</v>
      </c>
      <c r="R77" t="str">
        <f t="shared" si="11"/>
        <v>Possession Cukup Sedikit</v>
      </c>
      <c r="S77" t="str">
        <f t="shared" si="12"/>
        <v>Total Pass Cukup Sedikit</v>
      </c>
      <c r="T77" t="str">
        <f t="shared" si="13"/>
        <v>Pass Sukses Cukup Sedikit</v>
      </c>
      <c r="U77" t="str">
        <f t="shared" si="14"/>
        <v>Total Shot Cukup Sedikit</v>
      </c>
      <c r="V77" t="str">
        <f t="shared" si="17"/>
        <v>Shot on Target Tinggi</v>
      </c>
      <c r="W77" t="str">
        <f t="shared" si="18"/>
        <v>Fouls Normal</v>
      </c>
      <c r="X77" t="str">
        <f t="shared" si="19"/>
        <v>Corner Tinggi</v>
      </c>
      <c r="Y77" t="str">
        <f t="shared" si="15"/>
        <v>Yellow Card Tinggi</v>
      </c>
      <c r="Z77" t="str">
        <f t="shared" si="16"/>
        <v>Red Card Tinggi</v>
      </c>
    </row>
    <row r="78" spans="1:26" x14ac:dyDescent="0.25">
      <c r="A78" t="s">
        <v>49</v>
      </c>
      <c r="B78">
        <v>1.8</v>
      </c>
      <c r="C78">
        <v>49</v>
      </c>
      <c r="D78">
        <v>453</v>
      </c>
      <c r="E78">
        <v>346</v>
      </c>
      <c r="F78">
        <v>2</v>
      </c>
      <c r="G78" t="s">
        <v>35</v>
      </c>
      <c r="H78">
        <v>0</v>
      </c>
      <c r="I78" t="s">
        <v>36</v>
      </c>
      <c r="J78">
        <v>13</v>
      </c>
      <c r="K78">
        <v>4</v>
      </c>
      <c r="L78">
        <v>12</v>
      </c>
      <c r="M78">
        <v>7</v>
      </c>
      <c r="N78">
        <v>1</v>
      </c>
      <c r="O78">
        <v>0</v>
      </c>
      <c r="Q78" t="str">
        <f t="shared" si="10"/>
        <v>xG Cukup Sedikit</v>
      </c>
      <c r="R78" t="str">
        <f t="shared" si="11"/>
        <v>Possession Cukup Sedikit</v>
      </c>
      <c r="S78" t="str">
        <f t="shared" si="12"/>
        <v>Total Pass Cukup Sedikit</v>
      </c>
      <c r="T78" t="str">
        <f t="shared" si="13"/>
        <v>Pass Sukses Cukup Sedikit</v>
      </c>
      <c r="U78" t="str">
        <f t="shared" si="14"/>
        <v>Total Shot Cukup Sedikit</v>
      </c>
      <c r="V78" t="str">
        <f t="shared" si="17"/>
        <v>Shot on Target Normal</v>
      </c>
      <c r="W78" t="str">
        <f t="shared" si="18"/>
        <v>Fouls Tinggi</v>
      </c>
      <c r="X78" t="str">
        <f t="shared" si="19"/>
        <v>Corner Tinggi</v>
      </c>
      <c r="Y78" t="str">
        <f t="shared" si="15"/>
        <v>Yellow Card Rendah</v>
      </c>
      <c r="Z78" t="str">
        <f t="shared" si="16"/>
        <v>Red Card Rendah</v>
      </c>
    </row>
    <row r="79" spans="1:26" x14ac:dyDescent="0.25">
      <c r="A79" t="s">
        <v>43</v>
      </c>
      <c r="B79">
        <v>0.8</v>
      </c>
      <c r="C79">
        <v>23</v>
      </c>
      <c r="D79">
        <v>237</v>
      </c>
      <c r="E79">
        <v>158</v>
      </c>
      <c r="F79">
        <v>1</v>
      </c>
      <c r="G79" t="s">
        <v>40</v>
      </c>
      <c r="H79">
        <v>1</v>
      </c>
      <c r="I79" t="s">
        <v>36</v>
      </c>
      <c r="J79">
        <v>3</v>
      </c>
      <c r="K79">
        <v>2</v>
      </c>
      <c r="L79">
        <v>8</v>
      </c>
      <c r="M79">
        <v>1</v>
      </c>
      <c r="N79">
        <v>4</v>
      </c>
      <c r="O79">
        <v>0</v>
      </c>
      <c r="Q79" t="str">
        <f t="shared" si="10"/>
        <v>xG Sangat Sedikit</v>
      </c>
      <c r="R79" t="str">
        <f t="shared" si="11"/>
        <v>Possession Sangat Sedikit</v>
      </c>
      <c r="S79" t="str">
        <f t="shared" si="12"/>
        <v>Total Pass Sangat Sedikit</v>
      </c>
      <c r="T79" t="str">
        <f t="shared" si="13"/>
        <v>Pass Sukses Sangat Sedikit</v>
      </c>
      <c r="U79" t="str">
        <f t="shared" si="14"/>
        <v>Total Shot Sangat Sedikit</v>
      </c>
      <c r="V79" t="str">
        <f t="shared" si="17"/>
        <v>Shot on Target Rendah</v>
      </c>
      <c r="W79" t="str">
        <f t="shared" si="18"/>
        <v>Fouls Rendah</v>
      </c>
      <c r="X79" t="str">
        <f t="shared" si="19"/>
        <v>Corner Rendah</v>
      </c>
      <c r="Y79" t="str">
        <f t="shared" si="15"/>
        <v>Yellow Card Tinggi</v>
      </c>
      <c r="Z79" t="str">
        <f t="shared" si="16"/>
        <v>Red Card Rendah</v>
      </c>
    </row>
    <row r="80" spans="1:26" x14ac:dyDescent="0.25">
      <c r="A80" t="s">
        <v>39</v>
      </c>
      <c r="B80">
        <v>1.9</v>
      </c>
      <c r="C80">
        <v>43</v>
      </c>
      <c r="D80">
        <v>439</v>
      </c>
      <c r="E80">
        <v>345</v>
      </c>
      <c r="F80">
        <v>2</v>
      </c>
      <c r="G80" t="s">
        <v>35</v>
      </c>
      <c r="H80">
        <v>1</v>
      </c>
      <c r="I80" t="s">
        <v>35</v>
      </c>
      <c r="J80">
        <v>9</v>
      </c>
      <c r="K80">
        <v>5</v>
      </c>
      <c r="L80">
        <v>12</v>
      </c>
      <c r="M80">
        <v>1</v>
      </c>
      <c r="N80">
        <v>4</v>
      </c>
      <c r="O80">
        <v>0</v>
      </c>
      <c r="Q80" t="str">
        <f t="shared" si="10"/>
        <v>xG Cukup Sedikit</v>
      </c>
      <c r="R80" t="str">
        <f t="shared" si="11"/>
        <v>Possession Cukup Sedikit</v>
      </c>
      <c r="S80" t="str">
        <f t="shared" si="12"/>
        <v>Total Pass Cukup Sedikit</v>
      </c>
      <c r="T80" t="str">
        <f t="shared" si="13"/>
        <v>Pass Sukses Cukup Sedikit</v>
      </c>
      <c r="U80" t="str">
        <f t="shared" si="14"/>
        <v>Total Shot Sangat Sedikit</v>
      </c>
      <c r="V80" t="str">
        <f t="shared" si="17"/>
        <v>Shot on Target Tinggi</v>
      </c>
      <c r="W80" t="str">
        <f t="shared" si="18"/>
        <v>Fouls Tinggi</v>
      </c>
      <c r="X80" t="str">
        <f t="shared" si="19"/>
        <v>Corner Rendah</v>
      </c>
      <c r="Y80" t="str">
        <f t="shared" si="15"/>
        <v>Yellow Card Tinggi</v>
      </c>
      <c r="Z80" t="str">
        <f t="shared" si="16"/>
        <v>Red Card Rendah</v>
      </c>
    </row>
    <row r="81" spans="1:26" x14ac:dyDescent="0.25">
      <c r="A81" t="s">
        <v>48</v>
      </c>
      <c r="B81">
        <v>1.7</v>
      </c>
      <c r="C81">
        <v>51</v>
      </c>
      <c r="D81">
        <v>493</v>
      </c>
      <c r="E81">
        <v>391</v>
      </c>
      <c r="F81">
        <v>1</v>
      </c>
      <c r="G81" t="s">
        <v>35</v>
      </c>
      <c r="H81">
        <v>0</v>
      </c>
      <c r="I81" t="s">
        <v>36</v>
      </c>
      <c r="J81">
        <v>20</v>
      </c>
      <c r="K81">
        <v>6</v>
      </c>
      <c r="L81">
        <v>9</v>
      </c>
      <c r="M81">
        <v>6</v>
      </c>
      <c r="N81">
        <v>2</v>
      </c>
      <c r="O81">
        <v>0</v>
      </c>
      <c r="Q81" t="str">
        <f t="shared" si="10"/>
        <v>xG Cukup Sedikit</v>
      </c>
      <c r="R81" t="str">
        <f t="shared" si="11"/>
        <v>Possession Cukup Banyak</v>
      </c>
      <c r="S81" t="str">
        <f t="shared" si="12"/>
        <v>Total Pass Cukup Sedikit</v>
      </c>
      <c r="T81" t="str">
        <f t="shared" si="13"/>
        <v>Pass Sukses Cukup Sedikit</v>
      </c>
      <c r="U81" t="str">
        <f t="shared" si="14"/>
        <v>Total Shot Cukup Banyak</v>
      </c>
      <c r="V81" t="str">
        <f t="shared" si="17"/>
        <v>Shot on Target Tinggi</v>
      </c>
      <c r="W81" t="str">
        <f t="shared" si="18"/>
        <v>Fouls Normal</v>
      </c>
      <c r="X81" t="str">
        <f t="shared" si="19"/>
        <v>Corner Tinggi</v>
      </c>
      <c r="Y81" t="str">
        <f t="shared" si="15"/>
        <v>Yellow Card Rendah</v>
      </c>
      <c r="Z81" t="str">
        <f t="shared" si="16"/>
        <v>Red Card Rendah</v>
      </c>
    </row>
    <row r="82" spans="1:26" x14ac:dyDescent="0.25">
      <c r="A82" t="s">
        <v>59</v>
      </c>
      <c r="B82">
        <v>0.8</v>
      </c>
      <c r="C82">
        <v>65</v>
      </c>
      <c r="D82">
        <v>615</v>
      </c>
      <c r="E82">
        <v>518</v>
      </c>
      <c r="F82">
        <v>1</v>
      </c>
      <c r="G82" t="s">
        <v>40</v>
      </c>
      <c r="H82">
        <v>1</v>
      </c>
      <c r="I82" t="s">
        <v>36</v>
      </c>
      <c r="J82">
        <v>11</v>
      </c>
      <c r="K82">
        <v>1</v>
      </c>
      <c r="L82">
        <v>16</v>
      </c>
      <c r="M82">
        <v>6</v>
      </c>
      <c r="N82">
        <v>5</v>
      </c>
      <c r="O82">
        <v>0</v>
      </c>
      <c r="Q82" t="str">
        <f t="shared" si="10"/>
        <v>xG Sangat Sedikit</v>
      </c>
      <c r="R82" t="str">
        <f t="shared" si="11"/>
        <v>Possession Sangat Banyak</v>
      </c>
      <c r="S82" t="str">
        <f t="shared" si="12"/>
        <v>Total Pass Cukup Banyak</v>
      </c>
      <c r="T82" t="str">
        <f t="shared" si="13"/>
        <v>Pass Sukses Cukup Banyak</v>
      </c>
      <c r="U82" t="str">
        <f t="shared" si="14"/>
        <v>Total Shot Cukup Sedikit</v>
      </c>
      <c r="V82" t="str">
        <f t="shared" si="17"/>
        <v>Shot on Target Rendah</v>
      </c>
      <c r="W82" t="str">
        <f t="shared" si="18"/>
        <v>Fouls Tinggi</v>
      </c>
      <c r="X82" t="str">
        <f t="shared" si="19"/>
        <v>Corner Tinggi</v>
      </c>
      <c r="Y82" t="str">
        <f t="shared" si="15"/>
        <v>Yellow Card Tinggi</v>
      </c>
      <c r="Z82" t="str">
        <f t="shared" si="16"/>
        <v>Red Card Rendah</v>
      </c>
    </row>
    <row r="83" spans="1:26" x14ac:dyDescent="0.25">
      <c r="A83" t="s">
        <v>52</v>
      </c>
      <c r="B83">
        <v>1.8</v>
      </c>
      <c r="C83">
        <v>57</v>
      </c>
      <c r="D83">
        <v>475</v>
      </c>
      <c r="E83">
        <v>383</v>
      </c>
      <c r="F83">
        <v>1</v>
      </c>
      <c r="G83" t="s">
        <v>36</v>
      </c>
      <c r="H83">
        <v>0</v>
      </c>
      <c r="I83" t="s">
        <v>36</v>
      </c>
      <c r="J83">
        <v>18</v>
      </c>
      <c r="K83">
        <v>8</v>
      </c>
      <c r="L83">
        <v>12</v>
      </c>
      <c r="M83">
        <v>9</v>
      </c>
      <c r="N83">
        <v>7</v>
      </c>
      <c r="O83">
        <v>0</v>
      </c>
      <c r="Q83" t="str">
        <f t="shared" si="10"/>
        <v>xG Cukup Sedikit</v>
      </c>
      <c r="R83" t="str">
        <f t="shared" si="11"/>
        <v>Possession Cukup Banyak</v>
      </c>
      <c r="S83" t="str">
        <f t="shared" si="12"/>
        <v>Total Pass Cukup Sedikit</v>
      </c>
      <c r="T83" t="str">
        <f t="shared" si="13"/>
        <v>Pass Sukses Cukup Sedikit</v>
      </c>
      <c r="U83" t="str">
        <f t="shared" si="14"/>
        <v>Total Shot Cukup Sedikit</v>
      </c>
      <c r="V83" t="str">
        <f t="shared" si="17"/>
        <v>Shot on Target Tinggi</v>
      </c>
      <c r="W83" t="str">
        <f t="shared" si="18"/>
        <v>Fouls Tinggi</v>
      </c>
      <c r="X83" t="str">
        <f t="shared" si="19"/>
        <v>Corner Tinggi</v>
      </c>
      <c r="Y83" t="str">
        <f t="shared" si="15"/>
        <v>Yellow Card Tinggi</v>
      </c>
      <c r="Z83" t="str">
        <f t="shared" si="16"/>
        <v>Red Card Rendah</v>
      </c>
    </row>
    <row r="84" spans="1:26" x14ac:dyDescent="0.25">
      <c r="A84" t="s">
        <v>54</v>
      </c>
      <c r="B84">
        <v>4</v>
      </c>
      <c r="C84">
        <v>65</v>
      </c>
      <c r="D84">
        <v>612</v>
      </c>
      <c r="E84">
        <v>499</v>
      </c>
      <c r="F84">
        <v>4</v>
      </c>
      <c r="G84" t="s">
        <v>35</v>
      </c>
      <c r="H84">
        <v>2</v>
      </c>
      <c r="I84" t="s">
        <v>36</v>
      </c>
      <c r="J84">
        <v>20</v>
      </c>
      <c r="K84">
        <v>9</v>
      </c>
      <c r="L84">
        <v>7</v>
      </c>
      <c r="M84">
        <v>5</v>
      </c>
      <c r="N84">
        <v>0</v>
      </c>
      <c r="O84">
        <v>0</v>
      </c>
      <c r="Q84" t="str">
        <f t="shared" si="10"/>
        <v>xG Cukup Banyak</v>
      </c>
      <c r="R84" t="str">
        <f t="shared" si="11"/>
        <v>Possession Sangat Banyak</v>
      </c>
      <c r="S84" t="str">
        <f t="shared" si="12"/>
        <v>Total Pass Cukup Banyak</v>
      </c>
      <c r="T84" t="str">
        <f t="shared" si="13"/>
        <v>Pass Sukses Cukup Banyak</v>
      </c>
      <c r="U84" t="str">
        <f t="shared" si="14"/>
        <v>Total Shot Cukup Banyak</v>
      </c>
      <c r="V84" t="str">
        <f t="shared" si="17"/>
        <v>Shot on Target Tinggi</v>
      </c>
      <c r="W84" t="str">
        <f t="shared" si="18"/>
        <v>Fouls Rendah</v>
      </c>
      <c r="X84" t="str">
        <f t="shared" si="19"/>
        <v>Corner Normal</v>
      </c>
      <c r="Y84" t="str">
        <f t="shared" si="15"/>
        <v>Yellow Card Rendah</v>
      </c>
      <c r="Z84" t="str">
        <f t="shared" si="16"/>
        <v>Red Card Rendah</v>
      </c>
    </row>
    <row r="85" spans="1:26" x14ac:dyDescent="0.25">
      <c r="A85" t="s">
        <v>45</v>
      </c>
      <c r="B85">
        <v>1.3</v>
      </c>
      <c r="C85">
        <v>51</v>
      </c>
      <c r="D85">
        <v>500</v>
      </c>
      <c r="E85">
        <v>417</v>
      </c>
      <c r="F85">
        <v>2</v>
      </c>
      <c r="G85" t="s">
        <v>36</v>
      </c>
      <c r="H85">
        <v>1</v>
      </c>
      <c r="I85" t="s">
        <v>35</v>
      </c>
      <c r="J85">
        <v>19</v>
      </c>
      <c r="K85">
        <v>6</v>
      </c>
      <c r="L85">
        <v>12</v>
      </c>
      <c r="M85">
        <v>9</v>
      </c>
      <c r="N85">
        <v>3</v>
      </c>
      <c r="O85">
        <v>0</v>
      </c>
      <c r="Q85" t="str">
        <f t="shared" si="10"/>
        <v>xG Sangat Sedikit</v>
      </c>
      <c r="R85" t="str">
        <f t="shared" si="11"/>
        <v>Possession Cukup Banyak</v>
      </c>
      <c r="S85" t="str">
        <f t="shared" si="12"/>
        <v>Total Pass Cukup Sedikit</v>
      </c>
      <c r="T85" t="str">
        <f t="shared" si="13"/>
        <v>Pass Sukses Cukup Sedikit</v>
      </c>
      <c r="U85" t="str">
        <f t="shared" si="14"/>
        <v>Total Shot Cukup Sedikit</v>
      </c>
      <c r="V85" t="str">
        <f t="shared" si="17"/>
        <v>Shot on Target Tinggi</v>
      </c>
      <c r="W85" t="str">
        <f t="shared" si="18"/>
        <v>Fouls Tinggi</v>
      </c>
      <c r="X85" t="str">
        <f t="shared" si="19"/>
        <v>Corner Tinggi</v>
      </c>
      <c r="Y85" t="str">
        <f t="shared" si="15"/>
        <v>Yellow Card Tinggi</v>
      </c>
      <c r="Z85" t="str">
        <f t="shared" si="16"/>
        <v>Red Card Rendah</v>
      </c>
    </row>
    <row r="86" spans="1:26" x14ac:dyDescent="0.25">
      <c r="A86" t="s">
        <v>58</v>
      </c>
      <c r="B86">
        <v>2.9</v>
      </c>
      <c r="C86">
        <v>57</v>
      </c>
      <c r="D86">
        <v>660</v>
      </c>
      <c r="E86">
        <v>595</v>
      </c>
      <c r="F86">
        <v>1</v>
      </c>
      <c r="G86" t="s">
        <v>35</v>
      </c>
      <c r="H86">
        <v>1</v>
      </c>
      <c r="I86" t="s">
        <v>35</v>
      </c>
      <c r="J86">
        <v>22</v>
      </c>
      <c r="K86">
        <v>8</v>
      </c>
      <c r="L86">
        <v>9</v>
      </c>
      <c r="M86">
        <v>12</v>
      </c>
      <c r="N86">
        <v>1</v>
      </c>
      <c r="O86">
        <v>0</v>
      </c>
      <c r="Q86" t="str">
        <f t="shared" si="10"/>
        <v>xG Cukup Banyak</v>
      </c>
      <c r="R86" t="str">
        <f t="shared" si="11"/>
        <v>Possession Cukup Banyak</v>
      </c>
      <c r="S86" t="str">
        <f t="shared" si="12"/>
        <v>Total Pass Sangat Banyak</v>
      </c>
      <c r="T86" t="str">
        <f t="shared" si="13"/>
        <v>Pass Sukses Sangat Banyak</v>
      </c>
      <c r="U86" t="str">
        <f t="shared" si="14"/>
        <v>Total Shot Cukup Banyak</v>
      </c>
      <c r="V86" t="str">
        <f t="shared" si="17"/>
        <v>Shot on Target Tinggi</v>
      </c>
      <c r="W86" t="str">
        <f t="shared" si="18"/>
        <v>Fouls Normal</v>
      </c>
      <c r="X86" t="str">
        <f t="shared" si="19"/>
        <v>Corner Tinggi</v>
      </c>
      <c r="Y86" t="str">
        <f t="shared" si="15"/>
        <v>Yellow Card Rendah</v>
      </c>
      <c r="Z86" t="str">
        <f t="shared" si="16"/>
        <v>Red Card Rendah</v>
      </c>
    </row>
    <row r="87" spans="1:26" x14ac:dyDescent="0.25">
      <c r="A87" t="s">
        <v>44</v>
      </c>
      <c r="B87">
        <v>0.8</v>
      </c>
      <c r="C87">
        <v>40</v>
      </c>
      <c r="D87">
        <v>429</v>
      </c>
      <c r="E87">
        <v>331</v>
      </c>
      <c r="F87">
        <v>1</v>
      </c>
      <c r="G87" t="s">
        <v>36</v>
      </c>
      <c r="H87">
        <v>0</v>
      </c>
      <c r="I87" t="s">
        <v>36</v>
      </c>
      <c r="J87">
        <v>10</v>
      </c>
      <c r="K87">
        <v>5</v>
      </c>
      <c r="L87">
        <v>8</v>
      </c>
      <c r="M87">
        <v>4</v>
      </c>
      <c r="N87">
        <v>1</v>
      </c>
      <c r="O87">
        <v>0</v>
      </c>
      <c r="Q87" t="str">
        <f t="shared" si="10"/>
        <v>xG Sangat Sedikit</v>
      </c>
      <c r="R87" t="str">
        <f t="shared" si="11"/>
        <v>Possession Cukup Sedikit</v>
      </c>
      <c r="S87" t="str">
        <f t="shared" si="12"/>
        <v>Total Pass Cukup Sedikit</v>
      </c>
      <c r="T87" t="str">
        <f t="shared" si="13"/>
        <v>Pass Sukses Cukup Sedikit</v>
      </c>
      <c r="U87" t="str">
        <f t="shared" si="14"/>
        <v>Total Shot Sangat Sedikit</v>
      </c>
      <c r="V87" t="str">
        <f t="shared" si="17"/>
        <v>Shot on Target Tinggi</v>
      </c>
      <c r="W87" t="str">
        <f t="shared" si="18"/>
        <v>Fouls Rendah</v>
      </c>
      <c r="X87" t="str">
        <f t="shared" si="19"/>
        <v>Corner Rendah</v>
      </c>
      <c r="Y87" t="str">
        <f t="shared" si="15"/>
        <v>Yellow Card Rendah</v>
      </c>
      <c r="Z87" t="str">
        <f t="shared" si="16"/>
        <v>Red Card Rendah</v>
      </c>
    </row>
    <row r="88" spans="1:26" x14ac:dyDescent="0.25">
      <c r="A88" t="s">
        <v>57</v>
      </c>
      <c r="B88">
        <v>1.6</v>
      </c>
      <c r="C88">
        <v>50</v>
      </c>
      <c r="D88">
        <v>495</v>
      </c>
      <c r="E88">
        <v>404</v>
      </c>
      <c r="F88">
        <v>2</v>
      </c>
      <c r="G88" t="s">
        <v>35</v>
      </c>
      <c r="H88">
        <v>1</v>
      </c>
      <c r="I88" t="s">
        <v>36</v>
      </c>
      <c r="J88">
        <v>17</v>
      </c>
      <c r="K88">
        <v>7</v>
      </c>
      <c r="L88">
        <v>13</v>
      </c>
      <c r="M88">
        <v>7</v>
      </c>
      <c r="N88">
        <v>6</v>
      </c>
      <c r="O88">
        <v>0</v>
      </c>
      <c r="Q88" t="str">
        <f t="shared" si="10"/>
        <v>xG Cukup Sedikit</v>
      </c>
      <c r="R88" t="str">
        <f t="shared" si="11"/>
        <v>Possession Cukup Sedikit</v>
      </c>
      <c r="S88" t="str">
        <f t="shared" si="12"/>
        <v>Total Pass Cukup Sedikit</v>
      </c>
      <c r="T88" t="str">
        <f t="shared" si="13"/>
        <v>Pass Sukses Cukup Sedikit</v>
      </c>
      <c r="U88" t="str">
        <f t="shared" si="14"/>
        <v>Total Shot Cukup Sedikit</v>
      </c>
      <c r="V88" t="str">
        <f t="shared" si="17"/>
        <v>Shot on Target Tinggi</v>
      </c>
      <c r="W88" t="str">
        <f t="shared" si="18"/>
        <v>Fouls Tinggi</v>
      </c>
      <c r="X88" t="str">
        <f t="shared" si="19"/>
        <v>Corner Tinggi</v>
      </c>
      <c r="Y88" t="str">
        <f t="shared" si="15"/>
        <v>Yellow Card Tinggi</v>
      </c>
      <c r="Z88" t="str">
        <f t="shared" si="16"/>
        <v>Red Card Rendah</v>
      </c>
    </row>
    <row r="89" spans="1:26" x14ac:dyDescent="0.25">
      <c r="A89" t="s">
        <v>55</v>
      </c>
      <c r="B89">
        <v>0.8</v>
      </c>
      <c r="C89">
        <v>34</v>
      </c>
      <c r="D89">
        <v>296</v>
      </c>
      <c r="E89">
        <v>181</v>
      </c>
      <c r="F89">
        <v>1</v>
      </c>
      <c r="G89" t="s">
        <v>35</v>
      </c>
      <c r="H89">
        <v>1</v>
      </c>
      <c r="I89" t="s">
        <v>35</v>
      </c>
      <c r="J89">
        <v>14</v>
      </c>
      <c r="K89">
        <v>6</v>
      </c>
      <c r="L89">
        <v>16</v>
      </c>
      <c r="M89">
        <v>8</v>
      </c>
      <c r="N89">
        <v>4</v>
      </c>
      <c r="O89">
        <v>0</v>
      </c>
      <c r="Q89" t="str">
        <f t="shared" si="10"/>
        <v>xG Sangat Sedikit</v>
      </c>
      <c r="R89" t="str">
        <f t="shared" si="11"/>
        <v>Possession Sangat Sedikit</v>
      </c>
      <c r="S89" t="str">
        <f t="shared" si="12"/>
        <v>Total Pass Sangat Sedikit</v>
      </c>
      <c r="T89" t="str">
        <f t="shared" si="13"/>
        <v>Pass Sukses Sangat Sedikit</v>
      </c>
      <c r="U89" t="str">
        <f t="shared" si="14"/>
        <v>Total Shot Cukup Sedikit</v>
      </c>
      <c r="V89" t="str">
        <f t="shared" si="17"/>
        <v>Shot on Target Tinggi</v>
      </c>
      <c r="W89" t="str">
        <f t="shared" si="18"/>
        <v>Fouls Tinggi</v>
      </c>
      <c r="X89" t="str">
        <f t="shared" si="19"/>
        <v>Corner Tinggi</v>
      </c>
      <c r="Y89" t="str">
        <f t="shared" si="15"/>
        <v>Yellow Card Tinggi</v>
      </c>
      <c r="Z89" t="str">
        <f t="shared" si="16"/>
        <v>Red Card Rendah</v>
      </c>
    </row>
    <row r="90" spans="1:26" x14ac:dyDescent="0.25">
      <c r="A90" t="s">
        <v>51</v>
      </c>
      <c r="B90">
        <v>2.8</v>
      </c>
      <c r="C90">
        <v>42</v>
      </c>
      <c r="D90">
        <v>436</v>
      </c>
      <c r="E90">
        <v>338</v>
      </c>
      <c r="F90">
        <v>2</v>
      </c>
      <c r="G90" t="s">
        <v>35</v>
      </c>
      <c r="H90">
        <v>0</v>
      </c>
      <c r="I90" t="s">
        <v>36</v>
      </c>
      <c r="J90">
        <v>12</v>
      </c>
      <c r="K90">
        <v>3</v>
      </c>
      <c r="L90">
        <v>6</v>
      </c>
      <c r="M90">
        <v>6</v>
      </c>
      <c r="N90">
        <v>5</v>
      </c>
      <c r="O90">
        <v>0</v>
      </c>
      <c r="Q90" t="str">
        <f t="shared" si="10"/>
        <v>xG Cukup Sedikit</v>
      </c>
      <c r="R90" t="str">
        <f t="shared" si="11"/>
        <v>Possession Cukup Sedikit</v>
      </c>
      <c r="S90" t="str">
        <f t="shared" si="12"/>
        <v>Total Pass Cukup Sedikit</v>
      </c>
      <c r="T90" t="str">
        <f t="shared" si="13"/>
        <v>Pass Sukses Cukup Sedikit</v>
      </c>
      <c r="U90" t="str">
        <f t="shared" si="14"/>
        <v>Total Shot Cukup Sedikit</v>
      </c>
      <c r="V90" t="str">
        <f t="shared" si="17"/>
        <v>Shot on Target Rendah</v>
      </c>
      <c r="W90" t="str">
        <f t="shared" si="18"/>
        <v>Fouls Rendah</v>
      </c>
      <c r="X90" t="str">
        <f t="shared" si="19"/>
        <v>Corner Tinggi</v>
      </c>
      <c r="Y90" t="str">
        <f t="shared" si="15"/>
        <v>Yellow Card Tinggi</v>
      </c>
      <c r="Z90" t="str">
        <f t="shared" si="16"/>
        <v>Red Card Rendah</v>
      </c>
    </row>
    <row r="91" spans="1:26" x14ac:dyDescent="0.25">
      <c r="A91" t="s">
        <v>42</v>
      </c>
      <c r="B91">
        <v>0.9</v>
      </c>
      <c r="C91">
        <v>45</v>
      </c>
      <c r="D91">
        <v>415</v>
      </c>
      <c r="E91">
        <v>320</v>
      </c>
      <c r="F91">
        <v>2</v>
      </c>
      <c r="G91" t="s">
        <v>36</v>
      </c>
      <c r="H91">
        <v>2</v>
      </c>
      <c r="I91" t="s">
        <v>35</v>
      </c>
      <c r="J91">
        <v>9</v>
      </c>
      <c r="K91">
        <v>3</v>
      </c>
      <c r="L91">
        <v>14</v>
      </c>
      <c r="M91">
        <v>1</v>
      </c>
      <c r="N91">
        <v>2</v>
      </c>
      <c r="O91">
        <v>0</v>
      </c>
      <c r="Q91" t="str">
        <f t="shared" si="10"/>
        <v>xG Sangat Sedikit</v>
      </c>
      <c r="R91" t="str">
        <f t="shared" si="11"/>
        <v>Possession Cukup Sedikit</v>
      </c>
      <c r="S91" t="str">
        <f t="shared" si="12"/>
        <v>Total Pass Cukup Sedikit</v>
      </c>
      <c r="T91" t="str">
        <f t="shared" si="13"/>
        <v>Pass Sukses Cukup Sedikit</v>
      </c>
      <c r="U91" t="str">
        <f t="shared" si="14"/>
        <v>Total Shot Sangat Sedikit</v>
      </c>
      <c r="V91" t="str">
        <f t="shared" si="17"/>
        <v>Shot on Target Rendah</v>
      </c>
      <c r="W91" t="str">
        <f t="shared" si="18"/>
        <v>Fouls Tinggi</v>
      </c>
      <c r="X91" t="str">
        <f t="shared" si="19"/>
        <v>Corner Rendah</v>
      </c>
      <c r="Y91" t="str">
        <f t="shared" si="15"/>
        <v>Yellow Card Rendah</v>
      </c>
      <c r="Z91" t="str">
        <f t="shared" si="16"/>
        <v>Red Card Rendah</v>
      </c>
    </row>
    <row r="92" spans="1:26" x14ac:dyDescent="0.25">
      <c r="A92" t="s">
        <v>46</v>
      </c>
      <c r="B92">
        <v>0.5</v>
      </c>
      <c r="C92">
        <v>37</v>
      </c>
      <c r="D92">
        <v>321</v>
      </c>
      <c r="E92">
        <v>218</v>
      </c>
      <c r="F92">
        <v>1</v>
      </c>
      <c r="G92" t="s">
        <v>35</v>
      </c>
      <c r="H92">
        <v>1</v>
      </c>
      <c r="I92" t="s">
        <v>35</v>
      </c>
      <c r="J92">
        <v>9</v>
      </c>
      <c r="K92">
        <v>4</v>
      </c>
      <c r="L92">
        <v>16</v>
      </c>
      <c r="M92">
        <v>4</v>
      </c>
      <c r="N92">
        <v>4</v>
      </c>
      <c r="O92">
        <v>0</v>
      </c>
      <c r="Q92" t="str">
        <f t="shared" si="10"/>
        <v>xG Sangat Sedikit</v>
      </c>
      <c r="R92" t="str">
        <f t="shared" si="11"/>
        <v>Possession Cukup Sedikit</v>
      </c>
      <c r="S92" t="str">
        <f t="shared" si="12"/>
        <v>Total Pass Sangat Sedikit</v>
      </c>
      <c r="T92" t="str">
        <f t="shared" si="13"/>
        <v>Pass Sukses Sangat Sedikit</v>
      </c>
      <c r="U92" t="str">
        <f t="shared" si="14"/>
        <v>Total Shot Sangat Sedikit</v>
      </c>
      <c r="V92" t="str">
        <f t="shared" si="17"/>
        <v>Shot on Target Normal</v>
      </c>
      <c r="W92" t="str">
        <f t="shared" si="18"/>
        <v>Fouls Tinggi</v>
      </c>
      <c r="X92" t="str">
        <f t="shared" si="19"/>
        <v>Corner Rendah</v>
      </c>
      <c r="Y92" t="str">
        <f t="shared" si="15"/>
        <v>Yellow Card Tinggi</v>
      </c>
      <c r="Z92" t="str">
        <f t="shared" si="16"/>
        <v>Red Card Rendah</v>
      </c>
    </row>
    <row r="93" spans="1:26" x14ac:dyDescent="0.25">
      <c r="A93" t="s">
        <v>49</v>
      </c>
      <c r="B93">
        <v>2</v>
      </c>
      <c r="C93">
        <v>36</v>
      </c>
      <c r="D93">
        <v>362</v>
      </c>
      <c r="E93">
        <v>297</v>
      </c>
      <c r="F93">
        <v>2</v>
      </c>
      <c r="G93" t="s">
        <v>35</v>
      </c>
      <c r="H93">
        <v>1</v>
      </c>
      <c r="I93" t="s">
        <v>35</v>
      </c>
      <c r="J93">
        <v>12</v>
      </c>
      <c r="K93">
        <v>6</v>
      </c>
      <c r="L93">
        <v>11</v>
      </c>
      <c r="M93">
        <v>3</v>
      </c>
      <c r="N93">
        <v>2</v>
      </c>
      <c r="O93">
        <v>0</v>
      </c>
      <c r="Q93" t="str">
        <f t="shared" si="10"/>
        <v>xG Cukup Sedikit</v>
      </c>
      <c r="R93" t="str">
        <f t="shared" si="11"/>
        <v>Possession Sangat Sedikit</v>
      </c>
      <c r="S93" t="str">
        <f t="shared" si="12"/>
        <v>Total Pass Cukup Sedikit</v>
      </c>
      <c r="T93" t="str">
        <f t="shared" si="13"/>
        <v>Pass Sukses Cukup Sedikit</v>
      </c>
      <c r="U93" t="str">
        <f t="shared" si="14"/>
        <v>Total Shot Cukup Sedikit</v>
      </c>
      <c r="V93" t="str">
        <f t="shared" si="17"/>
        <v>Shot on Target Tinggi</v>
      </c>
      <c r="W93" t="str">
        <f t="shared" si="18"/>
        <v>Fouls Normal</v>
      </c>
      <c r="X93" t="str">
        <f t="shared" si="19"/>
        <v>Corner Rendah</v>
      </c>
      <c r="Y93" t="str">
        <f t="shared" si="15"/>
        <v>Yellow Card Rendah</v>
      </c>
      <c r="Z93" t="str">
        <f t="shared" si="16"/>
        <v>Red Card Rendah</v>
      </c>
    </row>
    <row r="94" spans="1:26" x14ac:dyDescent="0.25">
      <c r="A94" t="s">
        <v>38</v>
      </c>
      <c r="B94">
        <v>1</v>
      </c>
      <c r="C94">
        <v>43</v>
      </c>
      <c r="D94">
        <v>359</v>
      </c>
      <c r="E94">
        <v>266</v>
      </c>
      <c r="F94">
        <v>1</v>
      </c>
      <c r="G94" t="s">
        <v>36</v>
      </c>
      <c r="H94">
        <v>0</v>
      </c>
      <c r="I94" t="s">
        <v>36</v>
      </c>
      <c r="J94">
        <v>14</v>
      </c>
      <c r="K94">
        <v>2</v>
      </c>
      <c r="L94">
        <v>11</v>
      </c>
      <c r="M94">
        <v>4</v>
      </c>
      <c r="N94">
        <v>4</v>
      </c>
      <c r="O94">
        <v>1</v>
      </c>
      <c r="Q94" t="str">
        <f t="shared" si="10"/>
        <v>xG Sangat Sedikit</v>
      </c>
      <c r="R94" t="str">
        <f t="shared" si="11"/>
        <v>Possession Cukup Sedikit</v>
      </c>
      <c r="S94" t="str">
        <f t="shared" si="12"/>
        <v>Total Pass Cukup Sedikit</v>
      </c>
      <c r="T94" t="str">
        <f t="shared" si="13"/>
        <v>Pass Sukses Sangat Sedikit</v>
      </c>
      <c r="U94" t="str">
        <f t="shared" si="14"/>
        <v>Total Shot Cukup Sedikit</v>
      </c>
      <c r="V94" t="str">
        <f t="shared" si="17"/>
        <v>Shot on Target Rendah</v>
      </c>
      <c r="W94" t="str">
        <f t="shared" si="18"/>
        <v>Fouls Normal</v>
      </c>
      <c r="X94" t="str">
        <f t="shared" si="19"/>
        <v>Corner Rendah</v>
      </c>
      <c r="Y94" t="str">
        <f t="shared" si="15"/>
        <v>Yellow Card Tinggi</v>
      </c>
      <c r="Z94" t="str">
        <f t="shared" si="16"/>
        <v>Red Card Tinggi</v>
      </c>
    </row>
    <row r="95" spans="1:26" x14ac:dyDescent="0.25">
      <c r="A95" t="s">
        <v>39</v>
      </c>
      <c r="B95">
        <v>1.6</v>
      </c>
      <c r="C95">
        <v>49</v>
      </c>
      <c r="D95">
        <v>483</v>
      </c>
      <c r="E95">
        <v>389</v>
      </c>
      <c r="F95">
        <v>2</v>
      </c>
      <c r="G95" t="s">
        <v>35</v>
      </c>
      <c r="H95">
        <v>0</v>
      </c>
      <c r="I95" t="s">
        <v>40</v>
      </c>
      <c r="J95">
        <v>16</v>
      </c>
      <c r="K95">
        <v>8</v>
      </c>
      <c r="L95">
        <v>10</v>
      </c>
      <c r="M95">
        <v>10</v>
      </c>
      <c r="N95">
        <v>1</v>
      </c>
      <c r="O95">
        <v>0</v>
      </c>
      <c r="Q95" t="str">
        <f t="shared" si="10"/>
        <v>xG Cukup Sedikit</v>
      </c>
      <c r="R95" t="str">
        <f t="shared" si="11"/>
        <v>Possession Cukup Sedikit</v>
      </c>
      <c r="S95" t="str">
        <f t="shared" si="12"/>
        <v>Total Pass Cukup Sedikit</v>
      </c>
      <c r="T95" t="str">
        <f t="shared" si="13"/>
        <v>Pass Sukses Cukup Sedikit</v>
      </c>
      <c r="U95" t="str">
        <f t="shared" si="14"/>
        <v>Total Shot Cukup Sedikit</v>
      </c>
      <c r="V95" t="str">
        <f t="shared" si="17"/>
        <v>Shot on Target Tinggi</v>
      </c>
      <c r="W95" t="str">
        <f t="shared" si="18"/>
        <v>Fouls Normal</v>
      </c>
      <c r="X95" t="str">
        <f t="shared" si="19"/>
        <v>Corner Tinggi</v>
      </c>
      <c r="Y95" t="str">
        <f t="shared" si="15"/>
        <v>Yellow Card Rendah</v>
      </c>
      <c r="Z95" t="str">
        <f t="shared" si="16"/>
        <v>Red Card Rendah</v>
      </c>
    </row>
    <row r="96" spans="1:26" x14ac:dyDescent="0.25">
      <c r="A96" t="s">
        <v>48</v>
      </c>
      <c r="B96">
        <v>2.2000000000000002</v>
      </c>
      <c r="C96">
        <v>54</v>
      </c>
      <c r="D96">
        <v>489</v>
      </c>
      <c r="E96">
        <v>397</v>
      </c>
      <c r="F96">
        <v>3</v>
      </c>
      <c r="G96" t="s">
        <v>35</v>
      </c>
      <c r="H96">
        <v>1</v>
      </c>
      <c r="I96" t="s">
        <v>35</v>
      </c>
      <c r="J96">
        <v>19</v>
      </c>
      <c r="K96">
        <v>6</v>
      </c>
      <c r="L96">
        <v>7</v>
      </c>
      <c r="M96">
        <v>11</v>
      </c>
      <c r="N96">
        <v>1</v>
      </c>
      <c r="O96">
        <v>0</v>
      </c>
      <c r="Q96" t="str">
        <f t="shared" si="10"/>
        <v>xG Cukup Sedikit</v>
      </c>
      <c r="R96" t="str">
        <f t="shared" si="11"/>
        <v>Possession Cukup Banyak</v>
      </c>
      <c r="S96" t="str">
        <f t="shared" si="12"/>
        <v>Total Pass Cukup Sedikit</v>
      </c>
      <c r="T96" t="str">
        <f t="shared" si="13"/>
        <v>Pass Sukses Cukup Sedikit</v>
      </c>
      <c r="U96" t="str">
        <f t="shared" si="14"/>
        <v>Total Shot Cukup Sedikit</v>
      </c>
      <c r="V96" t="str">
        <f t="shared" si="17"/>
        <v>Shot on Target Tinggi</v>
      </c>
      <c r="W96" t="str">
        <f t="shared" si="18"/>
        <v>Fouls Rendah</v>
      </c>
      <c r="X96" t="str">
        <f t="shared" si="19"/>
        <v>Corner Tinggi</v>
      </c>
      <c r="Y96" t="str">
        <f t="shared" si="15"/>
        <v>Yellow Card Rendah</v>
      </c>
      <c r="Z96" t="str">
        <f t="shared" si="16"/>
        <v>Red Card Rendah</v>
      </c>
    </row>
    <row r="97" spans="1:26" x14ac:dyDescent="0.25">
      <c r="A97" t="s">
        <v>47</v>
      </c>
      <c r="B97">
        <v>0.7</v>
      </c>
      <c r="C97">
        <v>65</v>
      </c>
      <c r="D97">
        <v>626</v>
      </c>
      <c r="E97">
        <v>559</v>
      </c>
      <c r="F97">
        <v>1</v>
      </c>
      <c r="G97" t="s">
        <v>35</v>
      </c>
      <c r="H97">
        <v>0</v>
      </c>
      <c r="I97" t="s">
        <v>36</v>
      </c>
      <c r="J97">
        <v>9</v>
      </c>
      <c r="K97">
        <v>2</v>
      </c>
      <c r="L97">
        <v>14</v>
      </c>
      <c r="M97">
        <v>3</v>
      </c>
      <c r="N97">
        <v>4</v>
      </c>
      <c r="O97">
        <v>0</v>
      </c>
      <c r="Q97" t="str">
        <f t="shared" si="10"/>
        <v>xG Sangat Sedikit</v>
      </c>
      <c r="R97" t="str">
        <f t="shared" si="11"/>
        <v>Possession Sangat Banyak</v>
      </c>
      <c r="S97" t="str">
        <f t="shared" si="12"/>
        <v>Total Pass Cukup Banyak</v>
      </c>
      <c r="T97" t="str">
        <f t="shared" si="13"/>
        <v>Pass Sukses Cukup Banyak</v>
      </c>
      <c r="U97" t="str">
        <f t="shared" si="14"/>
        <v>Total Shot Sangat Sedikit</v>
      </c>
      <c r="V97" t="str">
        <f t="shared" si="17"/>
        <v>Shot on Target Rendah</v>
      </c>
      <c r="W97" t="str">
        <f t="shared" si="18"/>
        <v>Fouls Tinggi</v>
      </c>
      <c r="X97" t="str">
        <f t="shared" si="19"/>
        <v>Corner Rendah</v>
      </c>
      <c r="Y97" t="str">
        <f t="shared" si="15"/>
        <v>Yellow Card Tinggi</v>
      </c>
      <c r="Z97" t="str">
        <f t="shared" si="16"/>
        <v>Red Card Rendah</v>
      </c>
    </row>
    <row r="98" spans="1:26" x14ac:dyDescent="0.25">
      <c r="A98" t="s">
        <v>43</v>
      </c>
      <c r="B98">
        <v>1.5</v>
      </c>
      <c r="C98">
        <v>57</v>
      </c>
      <c r="D98">
        <v>534</v>
      </c>
      <c r="E98">
        <v>423</v>
      </c>
      <c r="F98">
        <v>2</v>
      </c>
      <c r="G98" t="s">
        <v>36</v>
      </c>
      <c r="H98">
        <v>0</v>
      </c>
      <c r="I98" t="s">
        <v>36</v>
      </c>
      <c r="J98">
        <v>11</v>
      </c>
      <c r="K98">
        <v>6</v>
      </c>
      <c r="L98">
        <v>7</v>
      </c>
      <c r="M98">
        <v>3</v>
      </c>
      <c r="N98">
        <v>1</v>
      </c>
      <c r="O98">
        <v>0</v>
      </c>
      <c r="Q98" t="str">
        <f t="shared" si="10"/>
        <v>xG Cukup Sedikit</v>
      </c>
      <c r="R98" t="str">
        <f t="shared" si="11"/>
        <v>Possession Cukup Banyak</v>
      </c>
      <c r="S98" t="str">
        <f t="shared" si="12"/>
        <v>Total Pass Cukup Banyak</v>
      </c>
      <c r="T98" t="str">
        <f t="shared" si="13"/>
        <v>Pass Sukses Cukup Sedikit</v>
      </c>
      <c r="U98" t="str">
        <f t="shared" si="14"/>
        <v>Total Shot Cukup Sedikit</v>
      </c>
      <c r="V98" t="str">
        <f t="shared" si="17"/>
        <v>Shot on Target Tinggi</v>
      </c>
      <c r="W98" t="str">
        <f t="shared" si="18"/>
        <v>Fouls Rendah</v>
      </c>
      <c r="X98" t="str">
        <f t="shared" si="19"/>
        <v>Corner Rendah</v>
      </c>
      <c r="Y98" t="str">
        <f t="shared" si="15"/>
        <v>Yellow Card Rendah</v>
      </c>
      <c r="Z98" t="str">
        <f t="shared" si="16"/>
        <v>Red Card Rendah</v>
      </c>
    </row>
    <row r="99" spans="1:26" x14ac:dyDescent="0.25">
      <c r="A99" t="s">
        <v>60</v>
      </c>
      <c r="B99">
        <v>2.4</v>
      </c>
      <c r="C99">
        <v>51</v>
      </c>
      <c r="D99">
        <v>435</v>
      </c>
      <c r="E99">
        <v>369</v>
      </c>
      <c r="F99">
        <v>4</v>
      </c>
      <c r="G99" t="s">
        <v>35</v>
      </c>
      <c r="H99">
        <v>0</v>
      </c>
      <c r="I99" t="s">
        <v>40</v>
      </c>
      <c r="J99">
        <v>16</v>
      </c>
      <c r="K99">
        <v>6</v>
      </c>
      <c r="L99">
        <v>14</v>
      </c>
      <c r="M99">
        <v>6</v>
      </c>
      <c r="N99">
        <v>2</v>
      </c>
      <c r="O99">
        <v>0</v>
      </c>
      <c r="Q99" t="str">
        <f t="shared" si="10"/>
        <v>xG Cukup Sedikit</v>
      </c>
      <c r="R99" t="str">
        <f t="shared" si="11"/>
        <v>Possession Cukup Banyak</v>
      </c>
      <c r="S99" t="str">
        <f t="shared" si="12"/>
        <v>Total Pass Cukup Sedikit</v>
      </c>
      <c r="T99" t="str">
        <f t="shared" si="13"/>
        <v>Pass Sukses Cukup Sedikit</v>
      </c>
      <c r="U99" t="str">
        <f t="shared" si="14"/>
        <v>Total Shot Cukup Sedikit</v>
      </c>
      <c r="V99" t="str">
        <f t="shared" si="17"/>
        <v>Shot on Target Tinggi</v>
      </c>
      <c r="W99" t="str">
        <f t="shared" si="18"/>
        <v>Fouls Tinggi</v>
      </c>
      <c r="X99" t="str">
        <f t="shared" si="19"/>
        <v>Corner Tinggi</v>
      </c>
      <c r="Y99" t="str">
        <f t="shared" si="15"/>
        <v>Yellow Card Rendah</v>
      </c>
      <c r="Z99" t="str">
        <f t="shared" si="16"/>
        <v>Red Card Rendah</v>
      </c>
    </row>
    <row r="100" spans="1:26" x14ac:dyDescent="0.25">
      <c r="A100" t="s">
        <v>33</v>
      </c>
      <c r="B100">
        <v>2</v>
      </c>
      <c r="C100">
        <v>46</v>
      </c>
      <c r="D100">
        <v>441</v>
      </c>
      <c r="E100">
        <v>344</v>
      </c>
      <c r="F100">
        <v>1</v>
      </c>
      <c r="G100" t="s">
        <v>36</v>
      </c>
      <c r="H100">
        <v>0</v>
      </c>
      <c r="I100" t="s">
        <v>36</v>
      </c>
      <c r="J100">
        <v>11</v>
      </c>
      <c r="K100">
        <v>4</v>
      </c>
      <c r="L100">
        <v>19</v>
      </c>
      <c r="M100">
        <v>4</v>
      </c>
      <c r="N100">
        <v>6</v>
      </c>
      <c r="O100">
        <v>0</v>
      </c>
      <c r="Q100" t="str">
        <f t="shared" si="10"/>
        <v>xG Cukup Sedikit</v>
      </c>
      <c r="R100" t="str">
        <f t="shared" si="11"/>
        <v>Possession Cukup Sedikit</v>
      </c>
      <c r="S100" t="str">
        <f t="shared" si="12"/>
        <v>Total Pass Cukup Sedikit</v>
      </c>
      <c r="T100" t="str">
        <f t="shared" si="13"/>
        <v>Pass Sukses Cukup Sedikit</v>
      </c>
      <c r="U100" t="str">
        <f t="shared" si="14"/>
        <v>Total Shot Cukup Sedikit</v>
      </c>
      <c r="V100" t="str">
        <f t="shared" si="17"/>
        <v>Shot on Target Normal</v>
      </c>
      <c r="W100" t="str">
        <f t="shared" si="18"/>
        <v>Fouls Tinggi</v>
      </c>
      <c r="X100" t="str">
        <f t="shared" si="19"/>
        <v>Corner Rendah</v>
      </c>
      <c r="Y100" t="str">
        <f t="shared" si="15"/>
        <v>Yellow Card Tinggi</v>
      </c>
      <c r="Z100" t="str">
        <f t="shared" si="16"/>
        <v>Red Card Rendah</v>
      </c>
    </row>
    <row r="101" spans="1:26" x14ac:dyDescent="0.25">
      <c r="A101" t="s">
        <v>34</v>
      </c>
      <c r="B101">
        <v>1.3</v>
      </c>
      <c r="C101">
        <v>68</v>
      </c>
      <c r="D101">
        <v>712</v>
      </c>
      <c r="E101">
        <v>595</v>
      </c>
      <c r="F101">
        <v>2</v>
      </c>
      <c r="G101" t="s">
        <v>35</v>
      </c>
      <c r="H101">
        <v>0</v>
      </c>
      <c r="I101" t="s">
        <v>40</v>
      </c>
      <c r="J101">
        <v>26</v>
      </c>
      <c r="K101">
        <v>12</v>
      </c>
      <c r="L101">
        <v>3</v>
      </c>
      <c r="M101">
        <v>11</v>
      </c>
      <c r="N101">
        <v>2</v>
      </c>
      <c r="O101">
        <v>0</v>
      </c>
      <c r="Q101" t="str">
        <f t="shared" si="10"/>
        <v>xG Sangat Sedikit</v>
      </c>
      <c r="R101" t="str">
        <f t="shared" si="11"/>
        <v>Possession Sangat Banyak</v>
      </c>
      <c r="S101" t="str">
        <f t="shared" si="12"/>
        <v>Total Pass Sangat Banyak</v>
      </c>
      <c r="T101" t="str">
        <f t="shared" si="13"/>
        <v>Pass Sukses Sangat Banyak</v>
      </c>
      <c r="U101" t="str">
        <f t="shared" si="14"/>
        <v>Total Shot Cukup Banyak</v>
      </c>
      <c r="V101" t="str">
        <f t="shared" si="17"/>
        <v>Shot on Target Tinggi</v>
      </c>
      <c r="W101" t="str">
        <f t="shared" si="18"/>
        <v>Fouls Rendah</v>
      </c>
      <c r="X101" t="str">
        <f t="shared" si="19"/>
        <v>Corner Tinggi</v>
      </c>
      <c r="Y101" t="str">
        <f t="shared" si="15"/>
        <v>Yellow Card Rendah</v>
      </c>
      <c r="Z101" t="str">
        <f t="shared" si="16"/>
        <v>Red Card Rendah</v>
      </c>
    </row>
    <row r="102" spans="1:26" x14ac:dyDescent="0.25">
      <c r="A102" t="s">
        <v>54</v>
      </c>
      <c r="B102">
        <v>1.5</v>
      </c>
      <c r="C102">
        <v>51</v>
      </c>
      <c r="D102">
        <v>457</v>
      </c>
      <c r="E102">
        <v>333</v>
      </c>
      <c r="F102">
        <v>3</v>
      </c>
      <c r="G102" t="s">
        <v>35</v>
      </c>
      <c r="H102">
        <v>1</v>
      </c>
      <c r="I102" t="s">
        <v>36</v>
      </c>
      <c r="J102">
        <v>12</v>
      </c>
      <c r="K102">
        <v>6</v>
      </c>
      <c r="L102">
        <v>8</v>
      </c>
      <c r="M102">
        <v>6</v>
      </c>
      <c r="N102">
        <v>2</v>
      </c>
      <c r="O102">
        <v>0</v>
      </c>
      <c r="Q102" t="str">
        <f t="shared" si="10"/>
        <v>xG Cukup Sedikit</v>
      </c>
      <c r="R102" t="str">
        <f t="shared" si="11"/>
        <v>Possession Cukup Banyak</v>
      </c>
      <c r="S102" t="str">
        <f t="shared" si="12"/>
        <v>Total Pass Cukup Sedikit</v>
      </c>
      <c r="T102" t="str">
        <f t="shared" si="13"/>
        <v>Pass Sukses Cukup Sedikit</v>
      </c>
      <c r="U102" t="str">
        <f t="shared" si="14"/>
        <v>Total Shot Cukup Sedikit</v>
      </c>
      <c r="V102" t="str">
        <f t="shared" si="17"/>
        <v>Shot on Target Tinggi</v>
      </c>
      <c r="W102" t="str">
        <f t="shared" si="18"/>
        <v>Fouls Rendah</v>
      </c>
      <c r="X102" t="str">
        <f t="shared" si="19"/>
        <v>Corner Tinggi</v>
      </c>
      <c r="Y102" t="str">
        <f t="shared" si="15"/>
        <v>Yellow Card Rendah</v>
      </c>
      <c r="Z102" t="str">
        <f t="shared" si="16"/>
        <v>Red Card Rendah</v>
      </c>
    </row>
    <row r="103" spans="1:26" x14ac:dyDescent="0.25">
      <c r="A103" t="s">
        <v>55</v>
      </c>
      <c r="B103">
        <v>1.5</v>
      </c>
      <c r="C103">
        <v>36</v>
      </c>
      <c r="D103">
        <v>385</v>
      </c>
      <c r="E103">
        <v>293</v>
      </c>
      <c r="F103">
        <v>0</v>
      </c>
      <c r="G103" t="s">
        <v>40</v>
      </c>
      <c r="H103">
        <v>0</v>
      </c>
      <c r="I103" t="s">
        <v>40</v>
      </c>
      <c r="J103">
        <v>13</v>
      </c>
      <c r="K103">
        <v>5</v>
      </c>
      <c r="L103">
        <v>10</v>
      </c>
      <c r="M103">
        <v>1</v>
      </c>
      <c r="N103">
        <v>1</v>
      </c>
      <c r="O103">
        <v>1</v>
      </c>
      <c r="Q103" t="str">
        <f t="shared" si="10"/>
        <v>xG Cukup Sedikit</v>
      </c>
      <c r="R103" t="str">
        <f t="shared" si="11"/>
        <v>Possession Sangat Sedikit</v>
      </c>
      <c r="S103" t="str">
        <f t="shared" si="12"/>
        <v>Total Pass Cukup Sedikit</v>
      </c>
      <c r="T103" t="str">
        <f t="shared" si="13"/>
        <v>Pass Sukses Cukup Sedikit</v>
      </c>
      <c r="U103" t="str">
        <f t="shared" si="14"/>
        <v>Total Shot Cukup Sedikit</v>
      </c>
      <c r="V103" t="str">
        <f t="shared" si="17"/>
        <v>Shot on Target Tinggi</v>
      </c>
      <c r="W103" t="str">
        <f t="shared" si="18"/>
        <v>Fouls Normal</v>
      </c>
      <c r="X103" t="str">
        <f t="shared" si="19"/>
        <v>Corner Rendah</v>
      </c>
      <c r="Y103" t="str">
        <f t="shared" si="15"/>
        <v>Yellow Card Rendah</v>
      </c>
      <c r="Z103" t="str">
        <f t="shared" si="16"/>
        <v>Red Card Tinggi</v>
      </c>
    </row>
    <row r="104" spans="1:26" x14ac:dyDescent="0.25">
      <c r="A104" t="s">
        <v>51</v>
      </c>
      <c r="B104">
        <v>0.8</v>
      </c>
      <c r="C104">
        <v>49</v>
      </c>
      <c r="D104">
        <v>492</v>
      </c>
      <c r="E104">
        <v>374</v>
      </c>
      <c r="F104">
        <v>0</v>
      </c>
      <c r="G104" t="s">
        <v>36</v>
      </c>
      <c r="H104">
        <v>0</v>
      </c>
      <c r="I104" t="s">
        <v>36</v>
      </c>
      <c r="J104">
        <v>11</v>
      </c>
      <c r="K104">
        <v>6</v>
      </c>
      <c r="L104">
        <v>10</v>
      </c>
      <c r="M104">
        <v>7</v>
      </c>
      <c r="N104">
        <v>1</v>
      </c>
      <c r="O104">
        <v>0</v>
      </c>
      <c r="Q104" t="str">
        <f t="shared" si="10"/>
        <v>xG Sangat Sedikit</v>
      </c>
      <c r="R104" t="str">
        <f t="shared" si="11"/>
        <v>Possession Cukup Sedikit</v>
      </c>
      <c r="S104" t="str">
        <f t="shared" si="12"/>
        <v>Total Pass Cukup Sedikit</v>
      </c>
      <c r="T104" t="str">
        <f t="shared" si="13"/>
        <v>Pass Sukses Cukup Sedikit</v>
      </c>
      <c r="U104" t="str">
        <f t="shared" si="14"/>
        <v>Total Shot Cukup Sedikit</v>
      </c>
      <c r="V104" t="str">
        <f t="shared" si="17"/>
        <v>Shot on Target Tinggi</v>
      </c>
      <c r="W104" t="str">
        <f t="shared" si="18"/>
        <v>Fouls Normal</v>
      </c>
      <c r="X104" t="str">
        <f t="shared" si="19"/>
        <v>Corner Tinggi</v>
      </c>
      <c r="Y104" t="str">
        <f t="shared" si="15"/>
        <v>Yellow Card Rendah</v>
      </c>
      <c r="Z104" t="str">
        <f t="shared" si="16"/>
        <v>Red Card Rendah</v>
      </c>
    </row>
    <row r="105" spans="1:26" x14ac:dyDescent="0.25">
      <c r="A105" t="s">
        <v>43</v>
      </c>
      <c r="B105">
        <v>1.3</v>
      </c>
      <c r="C105">
        <v>29</v>
      </c>
      <c r="D105">
        <v>299</v>
      </c>
      <c r="E105">
        <v>227</v>
      </c>
      <c r="F105">
        <v>2</v>
      </c>
      <c r="G105" t="s">
        <v>35</v>
      </c>
      <c r="H105">
        <v>1</v>
      </c>
      <c r="I105" t="s">
        <v>35</v>
      </c>
      <c r="J105">
        <v>8</v>
      </c>
      <c r="K105">
        <v>4</v>
      </c>
      <c r="L105">
        <v>14</v>
      </c>
      <c r="M105">
        <v>1</v>
      </c>
      <c r="N105">
        <v>1</v>
      </c>
      <c r="O105">
        <v>0</v>
      </c>
      <c r="Q105" t="str">
        <f t="shared" si="10"/>
        <v>xG Sangat Sedikit</v>
      </c>
      <c r="R105" t="str">
        <f t="shared" si="11"/>
        <v>Possession Sangat Sedikit</v>
      </c>
      <c r="S105" t="str">
        <f t="shared" si="12"/>
        <v>Total Pass Sangat Sedikit</v>
      </c>
      <c r="T105" t="str">
        <f t="shared" si="13"/>
        <v>Pass Sukses Sangat Sedikit</v>
      </c>
      <c r="U105" t="str">
        <f t="shared" si="14"/>
        <v>Total Shot Sangat Sedikit</v>
      </c>
      <c r="V105" t="str">
        <f t="shared" si="17"/>
        <v>Shot on Target Normal</v>
      </c>
      <c r="W105" t="str">
        <f t="shared" si="18"/>
        <v>Fouls Tinggi</v>
      </c>
      <c r="X105" t="str">
        <f t="shared" si="19"/>
        <v>Corner Rendah</v>
      </c>
      <c r="Y105" t="str">
        <f t="shared" si="15"/>
        <v>Yellow Card Rendah</v>
      </c>
      <c r="Z105" t="str">
        <f t="shared" si="16"/>
        <v>Red Card Rendah</v>
      </c>
    </row>
    <row r="106" spans="1:26" x14ac:dyDescent="0.25">
      <c r="A106" t="s">
        <v>45</v>
      </c>
      <c r="B106">
        <v>2.2999999999999998</v>
      </c>
      <c r="C106">
        <v>40</v>
      </c>
      <c r="D106">
        <v>453</v>
      </c>
      <c r="E106">
        <v>390</v>
      </c>
      <c r="F106">
        <v>2</v>
      </c>
      <c r="G106" t="s">
        <v>35</v>
      </c>
      <c r="H106">
        <v>0</v>
      </c>
      <c r="I106" t="s">
        <v>40</v>
      </c>
      <c r="J106">
        <v>10</v>
      </c>
      <c r="K106">
        <v>4</v>
      </c>
      <c r="L106">
        <v>12</v>
      </c>
      <c r="M106">
        <v>0</v>
      </c>
      <c r="N106">
        <v>3</v>
      </c>
      <c r="O106">
        <v>0</v>
      </c>
      <c r="Q106" t="str">
        <f t="shared" si="10"/>
        <v>xG Cukup Sedikit</v>
      </c>
      <c r="R106" t="str">
        <f t="shared" si="11"/>
        <v>Possession Cukup Sedikit</v>
      </c>
      <c r="S106" t="str">
        <f t="shared" si="12"/>
        <v>Total Pass Cukup Sedikit</v>
      </c>
      <c r="T106" t="str">
        <f t="shared" si="13"/>
        <v>Pass Sukses Cukup Sedikit</v>
      </c>
      <c r="U106" t="str">
        <f t="shared" si="14"/>
        <v>Total Shot Sangat Sedikit</v>
      </c>
      <c r="V106" t="str">
        <f t="shared" si="17"/>
        <v>Shot on Target Normal</v>
      </c>
      <c r="W106" t="str">
        <f t="shared" si="18"/>
        <v>Fouls Tinggi</v>
      </c>
      <c r="X106" t="str">
        <f t="shared" si="19"/>
        <v>Corner Rendah</v>
      </c>
      <c r="Y106" t="str">
        <f t="shared" si="15"/>
        <v>Yellow Card Tinggi</v>
      </c>
      <c r="Z106" t="str">
        <f t="shared" si="16"/>
        <v>Red Card Rendah</v>
      </c>
    </row>
    <row r="107" spans="1:26" x14ac:dyDescent="0.25">
      <c r="A107" t="s">
        <v>39</v>
      </c>
      <c r="B107">
        <v>2</v>
      </c>
      <c r="C107">
        <v>62</v>
      </c>
      <c r="D107">
        <v>644</v>
      </c>
      <c r="E107">
        <v>564</v>
      </c>
      <c r="F107">
        <v>2</v>
      </c>
      <c r="G107" t="s">
        <v>35</v>
      </c>
      <c r="H107">
        <v>1</v>
      </c>
      <c r="I107" t="s">
        <v>35</v>
      </c>
      <c r="J107">
        <v>14</v>
      </c>
      <c r="K107">
        <v>5</v>
      </c>
      <c r="L107">
        <v>11</v>
      </c>
      <c r="M107">
        <v>2</v>
      </c>
      <c r="N107">
        <v>0</v>
      </c>
      <c r="O107">
        <v>0</v>
      </c>
      <c r="Q107" t="str">
        <f t="shared" si="10"/>
        <v>xG Cukup Sedikit</v>
      </c>
      <c r="R107" t="str">
        <f t="shared" si="11"/>
        <v>Possession Cukup Banyak</v>
      </c>
      <c r="S107" t="str">
        <f t="shared" si="12"/>
        <v>Total Pass Cukup Banyak</v>
      </c>
      <c r="T107" t="str">
        <f t="shared" si="13"/>
        <v>Pass Sukses Cukup Banyak</v>
      </c>
      <c r="U107" t="str">
        <f t="shared" si="14"/>
        <v>Total Shot Cukup Sedikit</v>
      </c>
      <c r="V107" t="str">
        <f t="shared" si="17"/>
        <v>Shot on Target Tinggi</v>
      </c>
      <c r="W107" t="str">
        <f t="shared" si="18"/>
        <v>Fouls Normal</v>
      </c>
      <c r="X107" t="str">
        <f t="shared" si="19"/>
        <v>Corner Rendah</v>
      </c>
      <c r="Y107" t="str">
        <f t="shared" si="15"/>
        <v>Yellow Card Rendah</v>
      </c>
      <c r="Z107" t="str">
        <f t="shared" si="16"/>
        <v>Red Card Rendah</v>
      </c>
    </row>
    <row r="108" spans="1:26" x14ac:dyDescent="0.25">
      <c r="A108" t="s">
        <v>33</v>
      </c>
      <c r="B108">
        <v>0.8</v>
      </c>
      <c r="C108">
        <v>51</v>
      </c>
      <c r="D108">
        <v>534</v>
      </c>
      <c r="E108">
        <v>446</v>
      </c>
      <c r="F108">
        <v>3</v>
      </c>
      <c r="G108" t="s">
        <v>35</v>
      </c>
      <c r="H108">
        <v>2</v>
      </c>
      <c r="I108" t="s">
        <v>35</v>
      </c>
      <c r="J108">
        <v>13</v>
      </c>
      <c r="K108">
        <v>3</v>
      </c>
      <c r="L108">
        <v>9</v>
      </c>
      <c r="M108">
        <v>1</v>
      </c>
      <c r="N108">
        <v>0</v>
      </c>
      <c r="O108">
        <v>0</v>
      </c>
      <c r="Q108" t="str">
        <f t="shared" si="10"/>
        <v>xG Sangat Sedikit</v>
      </c>
      <c r="R108" t="str">
        <f t="shared" si="11"/>
        <v>Possession Cukup Banyak</v>
      </c>
      <c r="S108" t="str">
        <f t="shared" si="12"/>
        <v>Total Pass Cukup Banyak</v>
      </c>
      <c r="T108" t="str">
        <f t="shared" si="13"/>
        <v>Pass Sukses Cukup Banyak</v>
      </c>
      <c r="U108" t="str">
        <f t="shared" si="14"/>
        <v>Total Shot Cukup Sedikit</v>
      </c>
      <c r="V108" t="str">
        <f t="shared" si="17"/>
        <v>Shot on Target Rendah</v>
      </c>
      <c r="W108" t="str">
        <f t="shared" si="18"/>
        <v>Fouls Normal</v>
      </c>
      <c r="X108" t="str">
        <f t="shared" si="19"/>
        <v>Corner Rendah</v>
      </c>
      <c r="Y108" t="str">
        <f t="shared" si="15"/>
        <v>Yellow Card Rendah</v>
      </c>
      <c r="Z108" t="str">
        <f t="shared" si="16"/>
        <v>Red Card Rendah</v>
      </c>
    </row>
    <row r="109" spans="1:26" x14ac:dyDescent="0.25">
      <c r="A109" t="s">
        <v>48</v>
      </c>
      <c r="B109">
        <v>0.6</v>
      </c>
      <c r="C109">
        <v>44</v>
      </c>
      <c r="D109">
        <v>429</v>
      </c>
      <c r="E109">
        <v>319</v>
      </c>
      <c r="F109">
        <v>1</v>
      </c>
      <c r="G109" t="s">
        <v>40</v>
      </c>
      <c r="H109">
        <v>1</v>
      </c>
      <c r="I109" t="s">
        <v>35</v>
      </c>
      <c r="J109">
        <v>9</v>
      </c>
      <c r="K109">
        <v>3</v>
      </c>
      <c r="L109">
        <v>13</v>
      </c>
      <c r="M109">
        <v>4</v>
      </c>
      <c r="N109">
        <v>1</v>
      </c>
      <c r="O109">
        <v>0</v>
      </c>
      <c r="Q109" t="str">
        <f t="shared" si="10"/>
        <v>xG Sangat Sedikit</v>
      </c>
      <c r="R109" t="str">
        <f t="shared" si="11"/>
        <v>Possession Cukup Sedikit</v>
      </c>
      <c r="S109" t="str">
        <f t="shared" si="12"/>
        <v>Total Pass Cukup Sedikit</v>
      </c>
      <c r="T109" t="str">
        <f t="shared" si="13"/>
        <v>Pass Sukses Cukup Sedikit</v>
      </c>
      <c r="U109" t="str">
        <f t="shared" si="14"/>
        <v>Total Shot Sangat Sedikit</v>
      </c>
      <c r="V109" t="str">
        <f t="shared" si="17"/>
        <v>Shot on Target Rendah</v>
      </c>
      <c r="W109" t="str">
        <f t="shared" si="18"/>
        <v>Fouls Tinggi</v>
      </c>
      <c r="X109" t="str">
        <f t="shared" si="19"/>
        <v>Corner Rendah</v>
      </c>
      <c r="Y109" t="str">
        <f t="shared" si="15"/>
        <v>Yellow Card Rendah</v>
      </c>
      <c r="Z109" t="str">
        <f t="shared" si="16"/>
        <v>Red Card Rendah</v>
      </c>
    </row>
    <row r="110" spans="1:26" x14ac:dyDescent="0.25">
      <c r="A110" t="s">
        <v>60</v>
      </c>
      <c r="B110">
        <v>1.5</v>
      </c>
      <c r="C110">
        <v>66</v>
      </c>
      <c r="D110">
        <v>609</v>
      </c>
      <c r="E110">
        <v>494</v>
      </c>
      <c r="F110">
        <v>1</v>
      </c>
      <c r="G110" t="s">
        <v>40</v>
      </c>
      <c r="H110">
        <v>0</v>
      </c>
      <c r="I110" t="s">
        <v>40</v>
      </c>
      <c r="J110">
        <v>17</v>
      </c>
      <c r="K110">
        <v>5</v>
      </c>
      <c r="L110">
        <v>10</v>
      </c>
      <c r="M110">
        <v>12</v>
      </c>
      <c r="N110">
        <v>1</v>
      </c>
      <c r="O110">
        <v>0</v>
      </c>
      <c r="Q110" t="str">
        <f t="shared" si="10"/>
        <v>xG Cukup Sedikit</v>
      </c>
      <c r="R110" t="str">
        <f t="shared" si="11"/>
        <v>Possession Sangat Banyak</v>
      </c>
      <c r="S110" t="str">
        <f t="shared" si="12"/>
        <v>Total Pass Cukup Banyak</v>
      </c>
      <c r="T110" t="str">
        <f t="shared" si="13"/>
        <v>Pass Sukses Cukup Banyak</v>
      </c>
      <c r="U110" t="str">
        <f t="shared" si="14"/>
        <v>Total Shot Cukup Sedikit</v>
      </c>
      <c r="V110" t="str">
        <f t="shared" si="17"/>
        <v>Shot on Target Tinggi</v>
      </c>
      <c r="W110" t="str">
        <f t="shared" si="18"/>
        <v>Fouls Normal</v>
      </c>
      <c r="X110" t="str">
        <f t="shared" si="19"/>
        <v>Corner Tinggi</v>
      </c>
      <c r="Y110" t="str">
        <f t="shared" si="15"/>
        <v>Yellow Card Rendah</v>
      </c>
      <c r="Z110" t="str">
        <f t="shared" si="16"/>
        <v>Red Card Rendah</v>
      </c>
    </row>
    <row r="111" spans="1:26" x14ac:dyDescent="0.25">
      <c r="A111" t="s">
        <v>57</v>
      </c>
      <c r="B111">
        <v>1.5</v>
      </c>
      <c r="C111">
        <v>49</v>
      </c>
      <c r="D111">
        <v>447</v>
      </c>
      <c r="E111">
        <v>376</v>
      </c>
      <c r="F111">
        <v>1</v>
      </c>
      <c r="G111" t="s">
        <v>36</v>
      </c>
      <c r="H111">
        <v>0</v>
      </c>
      <c r="I111" t="s">
        <v>36</v>
      </c>
      <c r="J111">
        <v>17</v>
      </c>
      <c r="K111">
        <v>3</v>
      </c>
      <c r="L111">
        <v>12</v>
      </c>
      <c r="M111">
        <v>4</v>
      </c>
      <c r="N111">
        <v>4</v>
      </c>
      <c r="O111">
        <v>0</v>
      </c>
      <c r="Q111" t="str">
        <f t="shared" si="10"/>
        <v>xG Cukup Sedikit</v>
      </c>
      <c r="R111" t="str">
        <f t="shared" si="11"/>
        <v>Possession Cukup Sedikit</v>
      </c>
      <c r="S111" t="str">
        <f t="shared" si="12"/>
        <v>Total Pass Cukup Sedikit</v>
      </c>
      <c r="T111" t="str">
        <f t="shared" si="13"/>
        <v>Pass Sukses Cukup Sedikit</v>
      </c>
      <c r="U111" t="str">
        <f t="shared" si="14"/>
        <v>Total Shot Cukup Sedikit</v>
      </c>
      <c r="V111" t="str">
        <f t="shared" si="17"/>
        <v>Shot on Target Rendah</v>
      </c>
      <c r="W111" t="str">
        <f t="shared" si="18"/>
        <v>Fouls Tinggi</v>
      </c>
      <c r="X111" t="str">
        <f t="shared" si="19"/>
        <v>Corner Rendah</v>
      </c>
      <c r="Y111" t="str">
        <f t="shared" si="15"/>
        <v>Yellow Card Tinggi</v>
      </c>
      <c r="Z111" t="str">
        <f t="shared" si="16"/>
        <v>Red Card Rendah</v>
      </c>
    </row>
    <row r="112" spans="1:26" x14ac:dyDescent="0.25">
      <c r="A112" t="s">
        <v>59</v>
      </c>
      <c r="B112">
        <v>1.1000000000000001</v>
      </c>
      <c r="C112">
        <v>37</v>
      </c>
      <c r="D112">
        <v>386</v>
      </c>
      <c r="E112">
        <v>286</v>
      </c>
      <c r="F112">
        <v>1</v>
      </c>
      <c r="G112" t="s">
        <v>40</v>
      </c>
      <c r="H112">
        <v>0</v>
      </c>
      <c r="I112" t="s">
        <v>40</v>
      </c>
      <c r="J112">
        <v>4</v>
      </c>
      <c r="K112">
        <v>1</v>
      </c>
      <c r="L112">
        <v>15</v>
      </c>
      <c r="M112">
        <v>2</v>
      </c>
      <c r="N112">
        <v>4</v>
      </c>
      <c r="O112">
        <v>0</v>
      </c>
      <c r="Q112" t="str">
        <f t="shared" si="10"/>
        <v>xG Sangat Sedikit</v>
      </c>
      <c r="R112" t="str">
        <f t="shared" si="11"/>
        <v>Possession Cukup Sedikit</v>
      </c>
      <c r="S112" t="str">
        <f t="shared" si="12"/>
        <v>Total Pass Cukup Sedikit</v>
      </c>
      <c r="T112" t="str">
        <f t="shared" si="13"/>
        <v>Pass Sukses Cukup Sedikit</v>
      </c>
      <c r="U112" t="str">
        <f t="shared" si="14"/>
        <v>Total Shot Sangat Sedikit</v>
      </c>
      <c r="V112" t="str">
        <f t="shared" si="17"/>
        <v>Shot on Target Rendah</v>
      </c>
      <c r="W112" t="str">
        <f t="shared" si="18"/>
        <v>Fouls Tinggi</v>
      </c>
      <c r="X112" t="str">
        <f t="shared" si="19"/>
        <v>Corner Rendah</v>
      </c>
      <c r="Y112" t="str">
        <f t="shared" si="15"/>
        <v>Yellow Card Tinggi</v>
      </c>
      <c r="Z112" t="str">
        <f t="shared" si="16"/>
        <v>Red Card Rendah</v>
      </c>
    </row>
    <row r="113" spans="1:26" x14ac:dyDescent="0.25">
      <c r="A113" t="s">
        <v>42</v>
      </c>
      <c r="B113">
        <v>1.2</v>
      </c>
      <c r="C113">
        <v>66</v>
      </c>
      <c r="D113">
        <v>631</v>
      </c>
      <c r="E113">
        <v>560</v>
      </c>
      <c r="F113">
        <v>3</v>
      </c>
      <c r="G113" t="s">
        <v>35</v>
      </c>
      <c r="H113">
        <v>1</v>
      </c>
      <c r="I113" t="s">
        <v>35</v>
      </c>
      <c r="J113">
        <v>19</v>
      </c>
      <c r="K113">
        <v>7</v>
      </c>
      <c r="L113">
        <v>10</v>
      </c>
      <c r="M113">
        <v>8</v>
      </c>
      <c r="N113">
        <v>3</v>
      </c>
      <c r="O113">
        <v>0</v>
      </c>
      <c r="Q113" t="str">
        <f t="shared" si="10"/>
        <v>xG Sangat Sedikit</v>
      </c>
      <c r="R113" t="str">
        <f t="shared" si="11"/>
        <v>Possession Sangat Banyak</v>
      </c>
      <c r="S113" t="str">
        <f t="shared" si="12"/>
        <v>Total Pass Cukup Banyak</v>
      </c>
      <c r="T113" t="str">
        <f t="shared" si="13"/>
        <v>Pass Sukses Cukup Banyak</v>
      </c>
      <c r="U113" t="str">
        <f t="shared" si="14"/>
        <v>Total Shot Cukup Sedikit</v>
      </c>
      <c r="V113" t="str">
        <f t="shared" si="17"/>
        <v>Shot on Target Tinggi</v>
      </c>
      <c r="W113" t="str">
        <f t="shared" si="18"/>
        <v>Fouls Normal</v>
      </c>
      <c r="X113" t="str">
        <f t="shared" si="19"/>
        <v>Corner Tinggi</v>
      </c>
      <c r="Y113" t="str">
        <f t="shared" si="15"/>
        <v>Yellow Card Tinggi</v>
      </c>
      <c r="Z113" t="str">
        <f t="shared" si="16"/>
        <v>Red Card Rendah</v>
      </c>
    </row>
    <row r="114" spans="1:26" x14ac:dyDescent="0.25">
      <c r="A114" t="s">
        <v>52</v>
      </c>
      <c r="B114">
        <v>3</v>
      </c>
      <c r="C114">
        <v>69</v>
      </c>
      <c r="D114">
        <v>658</v>
      </c>
      <c r="E114">
        <v>554</v>
      </c>
      <c r="F114">
        <v>2</v>
      </c>
      <c r="G114" t="s">
        <v>36</v>
      </c>
      <c r="H114">
        <v>1</v>
      </c>
      <c r="I114" t="s">
        <v>40</v>
      </c>
      <c r="J114">
        <v>17</v>
      </c>
      <c r="K114">
        <v>5</v>
      </c>
      <c r="L114">
        <v>10</v>
      </c>
      <c r="M114">
        <v>10</v>
      </c>
      <c r="N114">
        <v>3</v>
      </c>
      <c r="O114">
        <v>0</v>
      </c>
      <c r="Q114" t="str">
        <f t="shared" si="10"/>
        <v>xG Cukup Banyak</v>
      </c>
      <c r="R114" t="str">
        <f t="shared" si="11"/>
        <v>Possession Sangat Banyak</v>
      </c>
      <c r="S114" t="str">
        <f t="shared" si="12"/>
        <v>Total Pass Cukup Banyak</v>
      </c>
      <c r="T114" t="str">
        <f t="shared" si="13"/>
        <v>Pass Sukses Cukup Banyak</v>
      </c>
      <c r="U114" t="str">
        <f t="shared" si="14"/>
        <v>Total Shot Cukup Sedikit</v>
      </c>
      <c r="V114" t="str">
        <f t="shared" si="17"/>
        <v>Shot on Target Tinggi</v>
      </c>
      <c r="W114" t="str">
        <f t="shared" si="18"/>
        <v>Fouls Normal</v>
      </c>
      <c r="X114" t="str">
        <f t="shared" si="19"/>
        <v>Corner Tinggi</v>
      </c>
      <c r="Y114" t="str">
        <f t="shared" si="15"/>
        <v>Yellow Card Tinggi</v>
      </c>
      <c r="Z114" t="str">
        <f t="shared" si="16"/>
        <v>Red Card Rendah</v>
      </c>
    </row>
    <row r="115" spans="1:26" x14ac:dyDescent="0.25">
      <c r="A115" t="s">
        <v>49</v>
      </c>
      <c r="B115">
        <v>1.6</v>
      </c>
      <c r="C115">
        <v>55</v>
      </c>
      <c r="D115">
        <v>542</v>
      </c>
      <c r="E115">
        <v>442</v>
      </c>
      <c r="F115">
        <v>1</v>
      </c>
      <c r="G115" t="s">
        <v>40</v>
      </c>
      <c r="H115">
        <v>0</v>
      </c>
      <c r="I115" t="s">
        <v>40</v>
      </c>
      <c r="J115">
        <v>19</v>
      </c>
      <c r="K115">
        <v>5</v>
      </c>
      <c r="L115">
        <v>13</v>
      </c>
      <c r="M115">
        <v>7</v>
      </c>
      <c r="N115">
        <v>2</v>
      </c>
      <c r="O115">
        <v>0</v>
      </c>
      <c r="Q115" t="str">
        <f t="shared" si="10"/>
        <v>xG Cukup Sedikit</v>
      </c>
      <c r="R115" t="str">
        <f t="shared" si="11"/>
        <v>Possession Cukup Banyak</v>
      </c>
      <c r="S115" t="str">
        <f t="shared" si="12"/>
        <v>Total Pass Cukup Banyak</v>
      </c>
      <c r="T115" t="str">
        <f t="shared" si="13"/>
        <v>Pass Sukses Cukup Banyak</v>
      </c>
      <c r="U115" t="str">
        <f t="shared" si="14"/>
        <v>Total Shot Cukup Sedikit</v>
      </c>
      <c r="V115" t="str">
        <f t="shared" si="17"/>
        <v>Shot on Target Tinggi</v>
      </c>
      <c r="W115" t="str">
        <f t="shared" si="18"/>
        <v>Fouls Tinggi</v>
      </c>
      <c r="X115" t="str">
        <f t="shared" si="19"/>
        <v>Corner Tinggi</v>
      </c>
      <c r="Y115" t="str">
        <f t="shared" si="15"/>
        <v>Yellow Card Rendah</v>
      </c>
      <c r="Z115" t="str">
        <f t="shared" si="16"/>
        <v>Red Card Rendah</v>
      </c>
    </row>
    <row r="116" spans="1:26" x14ac:dyDescent="0.25">
      <c r="A116" t="s">
        <v>44</v>
      </c>
      <c r="B116">
        <v>1.2</v>
      </c>
      <c r="C116">
        <v>59</v>
      </c>
      <c r="D116">
        <v>533</v>
      </c>
      <c r="E116">
        <v>440</v>
      </c>
      <c r="F116">
        <v>0</v>
      </c>
      <c r="G116" t="s">
        <v>36</v>
      </c>
      <c r="H116">
        <v>0</v>
      </c>
      <c r="I116" t="s">
        <v>36</v>
      </c>
      <c r="J116">
        <v>27</v>
      </c>
      <c r="K116">
        <v>5</v>
      </c>
      <c r="L116">
        <v>8</v>
      </c>
      <c r="M116">
        <v>10</v>
      </c>
      <c r="N116">
        <v>0</v>
      </c>
      <c r="O116">
        <v>0</v>
      </c>
      <c r="Q116" t="str">
        <f t="shared" si="10"/>
        <v>xG Sangat Sedikit</v>
      </c>
      <c r="R116" t="str">
        <f t="shared" si="11"/>
        <v>Possession Cukup Banyak</v>
      </c>
      <c r="S116" t="str">
        <f t="shared" si="12"/>
        <v>Total Pass Cukup Banyak</v>
      </c>
      <c r="T116" t="str">
        <f t="shared" si="13"/>
        <v>Pass Sukses Cukup Banyak</v>
      </c>
      <c r="U116" t="str">
        <f t="shared" si="14"/>
        <v>Total Shot Cukup Banyak</v>
      </c>
      <c r="V116" t="str">
        <f t="shared" si="17"/>
        <v>Shot on Target Tinggi</v>
      </c>
      <c r="W116" t="str">
        <f t="shared" si="18"/>
        <v>Fouls Rendah</v>
      </c>
      <c r="X116" t="str">
        <f t="shared" si="19"/>
        <v>Corner Tinggi</v>
      </c>
      <c r="Y116" t="str">
        <f t="shared" si="15"/>
        <v>Yellow Card Rendah</v>
      </c>
      <c r="Z116" t="str">
        <f t="shared" si="16"/>
        <v>Red Card Rendah</v>
      </c>
    </row>
    <row r="117" spans="1:26" x14ac:dyDescent="0.25">
      <c r="A117" t="s">
        <v>34</v>
      </c>
      <c r="B117">
        <v>1</v>
      </c>
      <c r="C117">
        <v>59</v>
      </c>
      <c r="D117">
        <v>603</v>
      </c>
      <c r="E117">
        <v>499</v>
      </c>
      <c r="F117">
        <v>1</v>
      </c>
      <c r="G117" t="s">
        <v>40</v>
      </c>
      <c r="H117">
        <v>1</v>
      </c>
      <c r="I117" t="s">
        <v>36</v>
      </c>
      <c r="J117">
        <v>10</v>
      </c>
      <c r="K117">
        <v>3</v>
      </c>
      <c r="L117">
        <v>14</v>
      </c>
      <c r="M117">
        <v>7</v>
      </c>
      <c r="N117">
        <v>3</v>
      </c>
      <c r="O117">
        <v>0</v>
      </c>
      <c r="Q117" t="str">
        <f t="shared" si="10"/>
        <v>xG Sangat Sedikit</v>
      </c>
      <c r="R117" t="str">
        <f t="shared" si="11"/>
        <v>Possession Cukup Banyak</v>
      </c>
      <c r="S117" t="str">
        <f t="shared" si="12"/>
        <v>Total Pass Cukup Banyak</v>
      </c>
      <c r="T117" t="str">
        <f t="shared" si="13"/>
        <v>Pass Sukses Cukup Banyak</v>
      </c>
      <c r="U117" t="str">
        <f t="shared" si="14"/>
        <v>Total Shot Sangat Sedikit</v>
      </c>
      <c r="V117" t="str">
        <f t="shared" si="17"/>
        <v>Shot on Target Rendah</v>
      </c>
      <c r="W117" t="str">
        <f t="shared" si="18"/>
        <v>Fouls Tinggi</v>
      </c>
      <c r="X117" t="str">
        <f t="shared" si="19"/>
        <v>Corner Tinggi</v>
      </c>
      <c r="Y117" t="str">
        <f t="shared" si="15"/>
        <v>Yellow Card Tinggi</v>
      </c>
      <c r="Z117" t="str">
        <f t="shared" si="16"/>
        <v>Red Card Rendah</v>
      </c>
    </row>
    <row r="118" spans="1:26" x14ac:dyDescent="0.25">
      <c r="A118" t="s">
        <v>58</v>
      </c>
      <c r="B118">
        <v>2.1</v>
      </c>
      <c r="C118">
        <v>58</v>
      </c>
      <c r="D118">
        <v>618</v>
      </c>
      <c r="E118">
        <v>546</v>
      </c>
      <c r="F118">
        <v>0</v>
      </c>
      <c r="G118" t="s">
        <v>40</v>
      </c>
      <c r="H118">
        <v>0</v>
      </c>
      <c r="I118" t="s">
        <v>40</v>
      </c>
      <c r="J118">
        <v>23</v>
      </c>
      <c r="K118">
        <v>5</v>
      </c>
      <c r="L118">
        <v>19</v>
      </c>
      <c r="M118">
        <v>9</v>
      </c>
      <c r="N118">
        <v>4</v>
      </c>
      <c r="O118">
        <v>0</v>
      </c>
      <c r="Q118" t="str">
        <f t="shared" si="10"/>
        <v>xG Cukup Sedikit</v>
      </c>
      <c r="R118" t="str">
        <f t="shared" si="11"/>
        <v>Possession Cukup Banyak</v>
      </c>
      <c r="S118" t="str">
        <f t="shared" si="12"/>
        <v>Total Pass Cukup Banyak</v>
      </c>
      <c r="T118" t="str">
        <f t="shared" si="13"/>
        <v>Pass Sukses Cukup Banyak</v>
      </c>
      <c r="U118" t="str">
        <f t="shared" si="14"/>
        <v>Total Shot Cukup Banyak</v>
      </c>
      <c r="V118" t="str">
        <f t="shared" si="17"/>
        <v>Shot on Target Tinggi</v>
      </c>
      <c r="W118" t="str">
        <f t="shared" si="18"/>
        <v>Fouls Tinggi</v>
      </c>
      <c r="X118" t="str">
        <f t="shared" si="19"/>
        <v>Corner Tinggi</v>
      </c>
      <c r="Y118" t="str">
        <f t="shared" si="15"/>
        <v>Yellow Card Tinggi</v>
      </c>
      <c r="Z118" t="str">
        <f t="shared" si="16"/>
        <v>Red Card Rendah</v>
      </c>
    </row>
    <row r="119" spans="1:26" x14ac:dyDescent="0.25">
      <c r="A119" t="s">
        <v>47</v>
      </c>
      <c r="B119">
        <v>1.3</v>
      </c>
      <c r="C119">
        <v>38</v>
      </c>
      <c r="D119">
        <v>396</v>
      </c>
      <c r="E119">
        <v>327</v>
      </c>
      <c r="F119">
        <v>2</v>
      </c>
      <c r="G119" t="s">
        <v>40</v>
      </c>
      <c r="H119">
        <v>1</v>
      </c>
      <c r="I119" t="s">
        <v>36</v>
      </c>
      <c r="J119">
        <v>7</v>
      </c>
      <c r="K119">
        <v>5</v>
      </c>
      <c r="L119">
        <v>11</v>
      </c>
      <c r="M119">
        <v>3</v>
      </c>
      <c r="N119">
        <v>3</v>
      </c>
      <c r="O119">
        <v>0</v>
      </c>
      <c r="Q119" t="str">
        <f t="shared" si="10"/>
        <v>xG Sangat Sedikit</v>
      </c>
      <c r="R119" t="str">
        <f t="shared" si="11"/>
        <v>Possession Cukup Sedikit</v>
      </c>
      <c r="S119" t="str">
        <f t="shared" si="12"/>
        <v>Total Pass Cukup Sedikit</v>
      </c>
      <c r="T119" t="str">
        <f t="shared" si="13"/>
        <v>Pass Sukses Cukup Sedikit</v>
      </c>
      <c r="U119" t="str">
        <f t="shared" si="14"/>
        <v>Total Shot Sangat Sedikit</v>
      </c>
      <c r="V119" t="str">
        <f t="shared" si="17"/>
        <v>Shot on Target Tinggi</v>
      </c>
      <c r="W119" t="str">
        <f t="shared" si="18"/>
        <v>Fouls Normal</v>
      </c>
      <c r="X119" t="str">
        <f t="shared" si="19"/>
        <v>Corner Rendah</v>
      </c>
      <c r="Y119" t="str">
        <f t="shared" si="15"/>
        <v>Yellow Card Tinggi</v>
      </c>
      <c r="Z119" t="str">
        <f t="shared" si="16"/>
        <v>Red Card Rendah</v>
      </c>
    </row>
    <row r="120" spans="1:26" x14ac:dyDescent="0.25">
      <c r="A120" t="s">
        <v>38</v>
      </c>
      <c r="B120">
        <v>1.6</v>
      </c>
      <c r="C120">
        <v>40</v>
      </c>
      <c r="D120">
        <v>462</v>
      </c>
      <c r="E120">
        <v>368</v>
      </c>
      <c r="F120">
        <v>1</v>
      </c>
      <c r="G120" t="s">
        <v>36</v>
      </c>
      <c r="H120">
        <v>1</v>
      </c>
      <c r="I120" t="s">
        <v>36</v>
      </c>
      <c r="J120">
        <v>11</v>
      </c>
      <c r="K120">
        <v>6</v>
      </c>
      <c r="L120">
        <v>11</v>
      </c>
      <c r="M120">
        <v>4</v>
      </c>
      <c r="N120">
        <v>0</v>
      </c>
      <c r="O120">
        <v>0</v>
      </c>
      <c r="Q120" t="str">
        <f t="shared" si="10"/>
        <v>xG Cukup Sedikit</v>
      </c>
      <c r="R120" t="str">
        <f t="shared" si="11"/>
        <v>Possession Cukup Sedikit</v>
      </c>
      <c r="S120" t="str">
        <f t="shared" si="12"/>
        <v>Total Pass Cukup Sedikit</v>
      </c>
      <c r="T120" t="str">
        <f t="shared" si="13"/>
        <v>Pass Sukses Cukup Sedikit</v>
      </c>
      <c r="U120" t="str">
        <f t="shared" si="14"/>
        <v>Total Shot Cukup Sedikit</v>
      </c>
      <c r="V120" t="str">
        <f t="shared" si="17"/>
        <v>Shot on Target Tinggi</v>
      </c>
      <c r="W120" t="str">
        <f t="shared" si="18"/>
        <v>Fouls Normal</v>
      </c>
      <c r="X120" t="str">
        <f t="shared" si="19"/>
        <v>Corner Rendah</v>
      </c>
      <c r="Y120" t="str">
        <f t="shared" si="15"/>
        <v>Yellow Card Rendah</v>
      </c>
      <c r="Z120" t="str">
        <f t="shared" si="16"/>
        <v>Red Card Rendah</v>
      </c>
    </row>
    <row r="121" spans="1:26" x14ac:dyDescent="0.25">
      <c r="A121" t="s">
        <v>46</v>
      </c>
      <c r="B121">
        <v>1.6</v>
      </c>
      <c r="C121">
        <v>53</v>
      </c>
      <c r="D121">
        <v>576</v>
      </c>
      <c r="E121">
        <v>474</v>
      </c>
      <c r="F121">
        <v>0</v>
      </c>
      <c r="G121" t="s">
        <v>40</v>
      </c>
      <c r="H121">
        <v>0</v>
      </c>
      <c r="I121" t="s">
        <v>40</v>
      </c>
      <c r="J121">
        <v>18</v>
      </c>
      <c r="K121">
        <v>2</v>
      </c>
      <c r="L121">
        <v>11</v>
      </c>
      <c r="M121">
        <v>8</v>
      </c>
      <c r="N121">
        <v>1</v>
      </c>
      <c r="O121">
        <v>0</v>
      </c>
      <c r="Q121" t="str">
        <f t="shared" si="10"/>
        <v>xG Cukup Sedikit</v>
      </c>
      <c r="R121" t="str">
        <f t="shared" si="11"/>
        <v>Possession Cukup Banyak</v>
      </c>
      <c r="S121" t="str">
        <f t="shared" si="12"/>
        <v>Total Pass Cukup Banyak</v>
      </c>
      <c r="T121" t="str">
        <f t="shared" si="13"/>
        <v>Pass Sukses Cukup Banyak</v>
      </c>
      <c r="U121" t="str">
        <f t="shared" si="14"/>
        <v>Total Shot Cukup Sedikit</v>
      </c>
      <c r="V121" t="str">
        <f t="shared" si="17"/>
        <v>Shot on Target Rendah</v>
      </c>
      <c r="W121" t="str">
        <f t="shared" si="18"/>
        <v>Fouls Normal</v>
      </c>
      <c r="X121" t="str">
        <f t="shared" si="19"/>
        <v>Corner Tinggi</v>
      </c>
      <c r="Y121" t="str">
        <f t="shared" si="15"/>
        <v>Yellow Card Rendah</v>
      </c>
      <c r="Z121" t="str">
        <f t="shared" si="16"/>
        <v>Red Card Rendah</v>
      </c>
    </row>
    <row r="122" spans="1:26" x14ac:dyDescent="0.25">
      <c r="A122" t="s">
        <v>45</v>
      </c>
      <c r="B122">
        <v>1.7</v>
      </c>
      <c r="C122">
        <v>53</v>
      </c>
      <c r="D122">
        <v>511</v>
      </c>
      <c r="E122">
        <v>439</v>
      </c>
      <c r="F122">
        <v>1</v>
      </c>
      <c r="G122" t="s">
        <v>36</v>
      </c>
      <c r="H122">
        <v>1</v>
      </c>
      <c r="I122" t="s">
        <v>35</v>
      </c>
      <c r="J122">
        <v>22</v>
      </c>
      <c r="K122">
        <v>5</v>
      </c>
      <c r="L122">
        <v>20</v>
      </c>
      <c r="M122">
        <v>7</v>
      </c>
      <c r="N122">
        <v>2</v>
      </c>
      <c r="O122">
        <v>0</v>
      </c>
      <c r="Q122" t="str">
        <f t="shared" si="10"/>
        <v>xG Cukup Sedikit</v>
      </c>
      <c r="R122" t="str">
        <f t="shared" si="11"/>
        <v>Possession Cukup Banyak</v>
      </c>
      <c r="S122" t="str">
        <f t="shared" si="12"/>
        <v>Total Pass Cukup Banyak</v>
      </c>
      <c r="T122" t="str">
        <f t="shared" si="13"/>
        <v>Pass Sukses Cukup Banyak</v>
      </c>
      <c r="U122" t="str">
        <f t="shared" si="14"/>
        <v>Total Shot Cukup Banyak</v>
      </c>
      <c r="V122" t="str">
        <f t="shared" si="17"/>
        <v>Shot on Target Tinggi</v>
      </c>
      <c r="W122" t="str">
        <f t="shared" si="18"/>
        <v>Fouls Tinggi</v>
      </c>
      <c r="X122" t="str">
        <f t="shared" si="19"/>
        <v>Corner Tinggi</v>
      </c>
      <c r="Y122" t="str">
        <f t="shared" si="15"/>
        <v>Yellow Card Rendah</v>
      </c>
      <c r="Z122" t="str">
        <f t="shared" si="16"/>
        <v>Red Card Rendah</v>
      </c>
    </row>
    <row r="123" spans="1:26" x14ac:dyDescent="0.25">
      <c r="A123" t="s">
        <v>54</v>
      </c>
      <c r="B123">
        <v>2.4</v>
      </c>
      <c r="C123">
        <v>60</v>
      </c>
      <c r="D123">
        <v>627</v>
      </c>
      <c r="E123">
        <v>518</v>
      </c>
      <c r="F123">
        <v>4</v>
      </c>
      <c r="G123" t="s">
        <v>35</v>
      </c>
      <c r="H123">
        <v>3</v>
      </c>
      <c r="I123" t="s">
        <v>35</v>
      </c>
      <c r="J123">
        <v>13</v>
      </c>
      <c r="K123">
        <v>6</v>
      </c>
      <c r="L123">
        <v>9</v>
      </c>
      <c r="M123">
        <v>5</v>
      </c>
      <c r="N123">
        <v>1</v>
      </c>
      <c r="O123">
        <v>0</v>
      </c>
      <c r="Q123" t="str">
        <f t="shared" si="10"/>
        <v>xG Cukup Sedikit</v>
      </c>
      <c r="R123" t="str">
        <f t="shared" si="11"/>
        <v>Possession Cukup Banyak</v>
      </c>
      <c r="S123" t="str">
        <f t="shared" si="12"/>
        <v>Total Pass Cukup Banyak</v>
      </c>
      <c r="T123" t="str">
        <f t="shared" si="13"/>
        <v>Pass Sukses Cukup Banyak</v>
      </c>
      <c r="U123" t="str">
        <f t="shared" si="14"/>
        <v>Total Shot Cukup Sedikit</v>
      </c>
      <c r="V123" t="str">
        <f t="shared" si="17"/>
        <v>Shot on Target Tinggi</v>
      </c>
      <c r="W123" t="str">
        <f t="shared" si="18"/>
        <v>Fouls Normal</v>
      </c>
      <c r="X123" t="str">
        <f t="shared" si="19"/>
        <v>Corner Normal</v>
      </c>
      <c r="Y123" t="str">
        <f t="shared" si="15"/>
        <v>Yellow Card Rendah</v>
      </c>
      <c r="Z123" t="str">
        <f t="shared" si="16"/>
        <v>Red Card Rendah</v>
      </c>
    </row>
    <row r="124" spans="1:26" x14ac:dyDescent="0.25">
      <c r="A124" t="s">
        <v>55</v>
      </c>
      <c r="B124">
        <v>1.7</v>
      </c>
      <c r="C124">
        <v>49</v>
      </c>
      <c r="D124">
        <v>450</v>
      </c>
      <c r="E124">
        <v>351</v>
      </c>
      <c r="F124">
        <v>1</v>
      </c>
      <c r="G124" t="s">
        <v>36</v>
      </c>
      <c r="H124">
        <v>0</v>
      </c>
      <c r="I124" t="s">
        <v>36</v>
      </c>
      <c r="J124">
        <v>16</v>
      </c>
      <c r="K124">
        <v>4</v>
      </c>
      <c r="L124">
        <v>12</v>
      </c>
      <c r="M124">
        <v>8</v>
      </c>
      <c r="N124">
        <v>3</v>
      </c>
      <c r="O124">
        <v>0</v>
      </c>
      <c r="Q124" t="str">
        <f t="shared" si="10"/>
        <v>xG Cukup Sedikit</v>
      </c>
      <c r="R124" t="str">
        <f t="shared" si="11"/>
        <v>Possession Cukup Sedikit</v>
      </c>
      <c r="S124" t="str">
        <f t="shared" si="12"/>
        <v>Total Pass Cukup Sedikit</v>
      </c>
      <c r="T124" t="str">
        <f t="shared" si="13"/>
        <v>Pass Sukses Cukup Sedikit</v>
      </c>
      <c r="U124" t="str">
        <f t="shared" si="14"/>
        <v>Total Shot Cukup Sedikit</v>
      </c>
      <c r="V124" t="str">
        <f t="shared" si="17"/>
        <v>Shot on Target Normal</v>
      </c>
      <c r="W124" t="str">
        <f t="shared" si="18"/>
        <v>Fouls Tinggi</v>
      </c>
      <c r="X124" t="str">
        <f t="shared" si="19"/>
        <v>Corner Tinggi</v>
      </c>
      <c r="Y124" t="str">
        <f t="shared" si="15"/>
        <v>Yellow Card Tinggi</v>
      </c>
      <c r="Z124" t="str">
        <f t="shared" si="16"/>
        <v>Red Card Rendah</v>
      </c>
    </row>
    <row r="125" spans="1:26" x14ac:dyDescent="0.25">
      <c r="A125" t="s">
        <v>48</v>
      </c>
      <c r="B125">
        <v>1.6</v>
      </c>
      <c r="C125">
        <v>45</v>
      </c>
      <c r="D125">
        <v>354</v>
      </c>
      <c r="E125">
        <v>258</v>
      </c>
      <c r="F125">
        <v>1</v>
      </c>
      <c r="G125" t="s">
        <v>35</v>
      </c>
      <c r="H125">
        <v>0</v>
      </c>
      <c r="I125" t="s">
        <v>36</v>
      </c>
      <c r="J125">
        <v>12</v>
      </c>
      <c r="K125">
        <v>5</v>
      </c>
      <c r="L125">
        <v>5</v>
      </c>
      <c r="M125">
        <v>8</v>
      </c>
      <c r="N125">
        <v>1</v>
      </c>
      <c r="O125">
        <v>0</v>
      </c>
      <c r="Q125" t="str">
        <f t="shared" si="10"/>
        <v>xG Cukup Sedikit</v>
      </c>
      <c r="R125" t="str">
        <f t="shared" si="11"/>
        <v>Possession Cukup Sedikit</v>
      </c>
      <c r="S125" t="str">
        <f t="shared" si="12"/>
        <v>Total Pass Sangat Sedikit</v>
      </c>
      <c r="T125" t="str">
        <f t="shared" si="13"/>
        <v>Pass Sukses Sangat Sedikit</v>
      </c>
      <c r="U125" t="str">
        <f t="shared" si="14"/>
        <v>Total Shot Cukup Sedikit</v>
      </c>
      <c r="V125" t="str">
        <f t="shared" si="17"/>
        <v>Shot on Target Tinggi</v>
      </c>
      <c r="W125" t="str">
        <f t="shared" si="18"/>
        <v>Fouls Rendah</v>
      </c>
      <c r="X125" t="str">
        <f t="shared" si="19"/>
        <v>Corner Tinggi</v>
      </c>
      <c r="Y125" t="str">
        <f t="shared" si="15"/>
        <v>Yellow Card Rendah</v>
      </c>
      <c r="Z125" t="str">
        <f t="shared" si="16"/>
        <v>Red Card Rendah</v>
      </c>
    </row>
    <row r="126" spans="1:26" x14ac:dyDescent="0.25">
      <c r="A126" t="s">
        <v>43</v>
      </c>
      <c r="B126">
        <v>0.5</v>
      </c>
      <c r="C126">
        <v>60</v>
      </c>
      <c r="D126">
        <v>571</v>
      </c>
      <c r="E126">
        <v>472</v>
      </c>
      <c r="F126">
        <v>2</v>
      </c>
      <c r="G126" t="s">
        <v>40</v>
      </c>
      <c r="H126">
        <v>1</v>
      </c>
      <c r="I126" t="s">
        <v>40</v>
      </c>
      <c r="J126">
        <v>10</v>
      </c>
      <c r="K126">
        <v>3</v>
      </c>
      <c r="L126">
        <v>13</v>
      </c>
      <c r="M126">
        <v>3</v>
      </c>
      <c r="N126">
        <v>4</v>
      </c>
      <c r="O126">
        <v>0</v>
      </c>
      <c r="Q126" t="str">
        <f t="shared" si="10"/>
        <v>xG Sangat Sedikit</v>
      </c>
      <c r="R126" t="str">
        <f t="shared" si="11"/>
        <v>Possession Cukup Banyak</v>
      </c>
      <c r="S126" t="str">
        <f t="shared" si="12"/>
        <v>Total Pass Cukup Banyak</v>
      </c>
      <c r="T126" t="str">
        <f t="shared" si="13"/>
        <v>Pass Sukses Cukup Banyak</v>
      </c>
      <c r="U126" t="str">
        <f t="shared" si="14"/>
        <v>Total Shot Sangat Sedikit</v>
      </c>
      <c r="V126" t="str">
        <f t="shared" si="17"/>
        <v>Shot on Target Rendah</v>
      </c>
      <c r="W126" t="str">
        <f t="shared" si="18"/>
        <v>Fouls Tinggi</v>
      </c>
      <c r="X126" t="str">
        <f t="shared" si="19"/>
        <v>Corner Rendah</v>
      </c>
      <c r="Y126" t="str">
        <f t="shared" si="15"/>
        <v>Yellow Card Tinggi</v>
      </c>
      <c r="Z126" t="str">
        <f t="shared" si="16"/>
        <v>Red Card Rendah</v>
      </c>
    </row>
    <row r="127" spans="1:26" x14ac:dyDescent="0.25">
      <c r="A127" t="s">
        <v>51</v>
      </c>
      <c r="B127">
        <v>1.5</v>
      </c>
      <c r="C127">
        <v>40</v>
      </c>
      <c r="D127">
        <v>348</v>
      </c>
      <c r="E127">
        <v>268</v>
      </c>
      <c r="F127">
        <v>2</v>
      </c>
      <c r="G127" t="s">
        <v>40</v>
      </c>
      <c r="H127">
        <v>2</v>
      </c>
      <c r="I127" t="s">
        <v>40</v>
      </c>
      <c r="J127">
        <v>12</v>
      </c>
      <c r="K127">
        <v>5</v>
      </c>
      <c r="L127">
        <v>10</v>
      </c>
      <c r="M127">
        <v>2</v>
      </c>
      <c r="N127">
        <v>4</v>
      </c>
      <c r="O127">
        <v>0</v>
      </c>
      <c r="Q127" t="str">
        <f t="shared" si="10"/>
        <v>xG Cukup Sedikit</v>
      </c>
      <c r="R127" t="str">
        <f t="shared" si="11"/>
        <v>Possession Cukup Sedikit</v>
      </c>
      <c r="S127" t="str">
        <f t="shared" si="12"/>
        <v>Total Pass Sangat Sedikit</v>
      </c>
      <c r="T127" t="str">
        <f t="shared" si="13"/>
        <v>Pass Sukses Sangat Sedikit</v>
      </c>
      <c r="U127" t="str">
        <f t="shared" si="14"/>
        <v>Total Shot Cukup Sedikit</v>
      </c>
      <c r="V127" t="str">
        <f t="shared" si="17"/>
        <v>Shot on Target Tinggi</v>
      </c>
      <c r="W127" t="str">
        <f t="shared" si="18"/>
        <v>Fouls Normal</v>
      </c>
      <c r="X127" t="str">
        <f t="shared" si="19"/>
        <v>Corner Rendah</v>
      </c>
      <c r="Y127" t="str">
        <f t="shared" si="15"/>
        <v>Yellow Card Tinggi</v>
      </c>
      <c r="Z127" t="str">
        <f t="shared" si="16"/>
        <v>Red Card Rendah</v>
      </c>
    </row>
    <row r="128" spans="1:26" x14ac:dyDescent="0.25">
      <c r="A128" t="s">
        <v>57</v>
      </c>
      <c r="B128">
        <v>1.6</v>
      </c>
      <c r="C128">
        <v>64</v>
      </c>
      <c r="D128">
        <v>656</v>
      </c>
      <c r="E128">
        <v>579</v>
      </c>
      <c r="F128">
        <v>3</v>
      </c>
      <c r="G128" t="s">
        <v>35</v>
      </c>
      <c r="H128">
        <v>2</v>
      </c>
      <c r="I128" t="s">
        <v>35</v>
      </c>
      <c r="J128">
        <v>17</v>
      </c>
      <c r="K128">
        <v>8</v>
      </c>
      <c r="L128">
        <v>21</v>
      </c>
      <c r="M128">
        <v>3</v>
      </c>
      <c r="N128">
        <v>2</v>
      </c>
      <c r="O128">
        <v>0</v>
      </c>
      <c r="Q128" t="str">
        <f t="shared" si="10"/>
        <v>xG Cukup Sedikit</v>
      </c>
      <c r="R128" t="str">
        <f t="shared" si="11"/>
        <v>Possession Sangat Banyak</v>
      </c>
      <c r="S128" t="str">
        <f t="shared" si="12"/>
        <v>Total Pass Cukup Banyak</v>
      </c>
      <c r="T128" t="str">
        <f t="shared" si="13"/>
        <v>Pass Sukses Cukup Banyak</v>
      </c>
      <c r="U128" t="str">
        <f t="shared" si="14"/>
        <v>Total Shot Cukup Sedikit</v>
      </c>
      <c r="V128" t="str">
        <f t="shared" si="17"/>
        <v>Shot on Target Tinggi</v>
      </c>
      <c r="W128" t="str">
        <f t="shared" si="18"/>
        <v>Fouls Tinggi</v>
      </c>
      <c r="X128" t="str">
        <f t="shared" si="19"/>
        <v>Corner Rendah</v>
      </c>
      <c r="Y128" t="str">
        <f t="shared" si="15"/>
        <v>Yellow Card Rendah</v>
      </c>
      <c r="Z128" t="str">
        <f t="shared" si="16"/>
        <v>Red Card Rendah</v>
      </c>
    </row>
    <row r="129" spans="1:26" x14ac:dyDescent="0.25">
      <c r="A129" t="s">
        <v>33</v>
      </c>
      <c r="B129">
        <v>1.1000000000000001</v>
      </c>
      <c r="C129">
        <v>60</v>
      </c>
      <c r="D129">
        <v>653</v>
      </c>
      <c r="E129">
        <v>580</v>
      </c>
      <c r="F129">
        <v>4</v>
      </c>
      <c r="G129" t="s">
        <v>35</v>
      </c>
      <c r="H129">
        <v>2</v>
      </c>
      <c r="I129" t="s">
        <v>35</v>
      </c>
      <c r="J129">
        <v>11</v>
      </c>
      <c r="K129">
        <v>5</v>
      </c>
      <c r="L129">
        <v>12</v>
      </c>
      <c r="M129">
        <v>2</v>
      </c>
      <c r="N129">
        <v>2</v>
      </c>
      <c r="O129">
        <v>0</v>
      </c>
      <c r="Q129" t="str">
        <f t="shared" si="10"/>
        <v>xG Sangat Sedikit</v>
      </c>
      <c r="R129" t="str">
        <f t="shared" si="11"/>
        <v>Possession Cukup Banyak</v>
      </c>
      <c r="S129" t="str">
        <f t="shared" si="12"/>
        <v>Total Pass Cukup Banyak</v>
      </c>
      <c r="T129" t="str">
        <f t="shared" si="13"/>
        <v>Pass Sukses Cukup Banyak</v>
      </c>
      <c r="U129" t="str">
        <f t="shared" si="14"/>
        <v>Total Shot Cukup Sedikit</v>
      </c>
      <c r="V129" t="str">
        <f t="shared" si="17"/>
        <v>Shot on Target Tinggi</v>
      </c>
      <c r="W129" t="str">
        <f t="shared" si="18"/>
        <v>Fouls Tinggi</v>
      </c>
      <c r="X129" t="str">
        <f t="shared" si="19"/>
        <v>Corner Rendah</v>
      </c>
      <c r="Y129" t="str">
        <f t="shared" si="15"/>
        <v>Yellow Card Rendah</v>
      </c>
      <c r="Z129" t="str">
        <f t="shared" si="16"/>
        <v>Red Card Rendah</v>
      </c>
    </row>
    <row r="130" spans="1:26" x14ac:dyDescent="0.25">
      <c r="A130" t="s">
        <v>60</v>
      </c>
      <c r="B130">
        <v>0.8</v>
      </c>
      <c r="C130">
        <v>51</v>
      </c>
      <c r="D130">
        <v>532</v>
      </c>
      <c r="E130">
        <v>449</v>
      </c>
      <c r="F130">
        <v>1</v>
      </c>
      <c r="G130" t="s">
        <v>36</v>
      </c>
      <c r="H130">
        <v>0</v>
      </c>
      <c r="I130" t="s">
        <v>36</v>
      </c>
      <c r="J130">
        <v>8</v>
      </c>
      <c r="K130">
        <v>3</v>
      </c>
      <c r="L130">
        <v>4</v>
      </c>
      <c r="M130">
        <v>7</v>
      </c>
      <c r="N130">
        <v>0</v>
      </c>
      <c r="O130">
        <v>0</v>
      </c>
      <c r="Q130" t="str">
        <f t="shared" si="10"/>
        <v>xG Sangat Sedikit</v>
      </c>
      <c r="R130" t="str">
        <f t="shared" si="11"/>
        <v>Possession Cukup Banyak</v>
      </c>
      <c r="S130" t="str">
        <f t="shared" si="12"/>
        <v>Total Pass Cukup Banyak</v>
      </c>
      <c r="T130" t="str">
        <f t="shared" si="13"/>
        <v>Pass Sukses Cukup Banyak</v>
      </c>
      <c r="U130" t="str">
        <f t="shared" si="14"/>
        <v>Total Shot Sangat Sedikit</v>
      </c>
      <c r="V130" t="str">
        <f t="shared" si="17"/>
        <v>Shot on Target Rendah</v>
      </c>
      <c r="W130" t="str">
        <f t="shared" si="18"/>
        <v>Fouls Rendah</v>
      </c>
      <c r="X130" t="str">
        <f t="shared" si="19"/>
        <v>Corner Tinggi</v>
      </c>
      <c r="Y130" t="str">
        <f t="shared" si="15"/>
        <v>Yellow Card Rendah</v>
      </c>
      <c r="Z130" t="str">
        <f t="shared" si="16"/>
        <v>Red Card Rendah</v>
      </c>
    </row>
    <row r="131" spans="1:26" x14ac:dyDescent="0.25">
      <c r="A131" t="s">
        <v>39</v>
      </c>
      <c r="B131">
        <v>3.4</v>
      </c>
      <c r="C131">
        <v>44</v>
      </c>
      <c r="D131">
        <v>459</v>
      </c>
      <c r="E131">
        <v>376</v>
      </c>
      <c r="F131">
        <v>2</v>
      </c>
      <c r="G131" t="s">
        <v>35</v>
      </c>
      <c r="H131">
        <v>1</v>
      </c>
      <c r="I131" t="s">
        <v>35</v>
      </c>
      <c r="J131">
        <v>18</v>
      </c>
      <c r="K131">
        <v>7</v>
      </c>
      <c r="L131">
        <v>9</v>
      </c>
      <c r="M131">
        <v>7</v>
      </c>
      <c r="N131">
        <v>1</v>
      </c>
      <c r="O131">
        <v>0</v>
      </c>
      <c r="Q131" t="str">
        <f t="shared" ref="Q131:Q194" si="20">_xlfn.LET(
 _xlpm.x,B131,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Banyak</v>
      </c>
      <c r="R131" t="str">
        <f t="shared" ref="R131:R194" si="21">_xlfn.LET(
 _xlpm.x,C131,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131" t="str">
        <f t="shared" ref="S131:S194" si="22">_xlfn.LET(
 _xlpm.x,D131,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131" t="str">
        <f t="shared" ref="T131:T194" si="23">_xlfn.LET(
 _xlpm.x,E131,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131" t="str">
        <f t="shared" ref="U131:U194" si="24">_xlfn.LET(
 _xlpm.x,J131,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131" t="str">
        <f t="shared" si="17"/>
        <v>Shot on Target Tinggi</v>
      </c>
      <c r="W131" t="str">
        <f t="shared" si="18"/>
        <v>Fouls Normal</v>
      </c>
      <c r="X131" t="str">
        <f t="shared" si="19"/>
        <v>Corner Tinggi</v>
      </c>
      <c r="Y131" t="str">
        <f t="shared" ref="Y131:Y194" si="25">IF(N131&lt;$Y$1,"Yellow Card Rendah","Yellow Card Tinggi")</f>
        <v>Yellow Card Rendah</v>
      </c>
      <c r="Z131" t="str">
        <f t="shared" ref="Z131:Z194" si="26">IF(O131&lt;$Z$1,"Red Card Rendah","Red Card Tinggi")</f>
        <v>Red Card Rendah</v>
      </c>
    </row>
    <row r="132" spans="1:26" x14ac:dyDescent="0.25">
      <c r="A132" t="s">
        <v>38</v>
      </c>
      <c r="B132">
        <v>0.5</v>
      </c>
      <c r="C132">
        <v>54</v>
      </c>
      <c r="D132">
        <v>563</v>
      </c>
      <c r="E132">
        <v>456</v>
      </c>
      <c r="F132">
        <v>0</v>
      </c>
      <c r="G132" t="s">
        <v>40</v>
      </c>
      <c r="H132">
        <v>0</v>
      </c>
      <c r="I132" t="s">
        <v>36</v>
      </c>
      <c r="J132">
        <v>9</v>
      </c>
      <c r="K132">
        <v>2</v>
      </c>
      <c r="L132">
        <v>14</v>
      </c>
      <c r="M132">
        <v>4</v>
      </c>
      <c r="N132">
        <v>2</v>
      </c>
      <c r="O132">
        <v>0</v>
      </c>
      <c r="Q132" t="str">
        <f t="shared" si="20"/>
        <v>xG Sangat Sedikit</v>
      </c>
      <c r="R132" t="str">
        <f t="shared" si="21"/>
        <v>Possession Cukup Banyak</v>
      </c>
      <c r="S132" t="str">
        <f t="shared" si="22"/>
        <v>Total Pass Cukup Banyak</v>
      </c>
      <c r="T132" t="str">
        <f t="shared" si="23"/>
        <v>Pass Sukses Cukup Banyak</v>
      </c>
      <c r="U132" t="str">
        <f t="shared" si="24"/>
        <v>Total Shot Sangat Sedikit</v>
      </c>
      <c r="V132" t="str">
        <f t="shared" ref="V132:V195" si="27">IF(K132&gt;$V$1,"Shot on Target Tinggi",IF(K132&gt;($V$1/5*4),"Shot on Target Normal","Shot on Target Rendah"))</f>
        <v>Shot on Target Rendah</v>
      </c>
      <c r="W132" t="str">
        <f t="shared" ref="W132:W195" si="28">IF(L132&gt;$W$1,"Fouls Tinggi",IF(L132&gt;($W$1/5*4),"Fouls Normal","Fouls Rendah"))</f>
        <v>Fouls Tinggi</v>
      </c>
      <c r="X132" t="str">
        <f t="shared" ref="X132:X195" si="29">IF(M132&gt;$X$1,"Corner Tinggi",IF(M132&gt;($X$1/5*4),"Corner Normal","Corner Rendah"))</f>
        <v>Corner Rendah</v>
      </c>
      <c r="Y132" t="str">
        <f t="shared" si="25"/>
        <v>Yellow Card Rendah</v>
      </c>
      <c r="Z132" t="str">
        <f t="shared" si="26"/>
        <v>Red Card Rendah</v>
      </c>
    </row>
    <row r="133" spans="1:26" x14ac:dyDescent="0.25">
      <c r="A133" t="s">
        <v>59</v>
      </c>
      <c r="B133">
        <v>1.7</v>
      </c>
      <c r="C133">
        <v>39</v>
      </c>
      <c r="D133">
        <v>409</v>
      </c>
      <c r="E133">
        <v>304</v>
      </c>
      <c r="F133">
        <v>3</v>
      </c>
      <c r="G133" t="s">
        <v>35</v>
      </c>
      <c r="H133">
        <v>1</v>
      </c>
      <c r="I133" t="s">
        <v>35</v>
      </c>
      <c r="J133">
        <v>8</v>
      </c>
      <c r="K133">
        <v>6</v>
      </c>
      <c r="L133">
        <v>9</v>
      </c>
      <c r="M133">
        <v>3</v>
      </c>
      <c r="N133">
        <v>2</v>
      </c>
      <c r="O133">
        <v>0</v>
      </c>
      <c r="Q133" t="str">
        <f t="shared" si="20"/>
        <v>xG Cukup Sedikit</v>
      </c>
      <c r="R133" t="str">
        <f t="shared" si="21"/>
        <v>Possession Cukup Sedikit</v>
      </c>
      <c r="S133" t="str">
        <f t="shared" si="22"/>
        <v>Total Pass Cukup Sedikit</v>
      </c>
      <c r="T133" t="str">
        <f t="shared" si="23"/>
        <v>Pass Sukses Cukup Sedikit</v>
      </c>
      <c r="U133" t="str">
        <f t="shared" si="24"/>
        <v>Total Shot Sangat Sedikit</v>
      </c>
      <c r="V133" t="str">
        <f t="shared" si="27"/>
        <v>Shot on Target Tinggi</v>
      </c>
      <c r="W133" t="str">
        <f t="shared" si="28"/>
        <v>Fouls Normal</v>
      </c>
      <c r="X133" t="str">
        <f t="shared" si="29"/>
        <v>Corner Rendah</v>
      </c>
      <c r="Y133" t="str">
        <f t="shared" si="25"/>
        <v>Yellow Card Rendah</v>
      </c>
      <c r="Z133" t="str">
        <f t="shared" si="26"/>
        <v>Red Card Rendah</v>
      </c>
    </row>
    <row r="134" spans="1:26" x14ac:dyDescent="0.25">
      <c r="A134" t="s">
        <v>44</v>
      </c>
      <c r="B134">
        <v>1</v>
      </c>
      <c r="C134">
        <v>44</v>
      </c>
      <c r="D134">
        <v>407</v>
      </c>
      <c r="E134">
        <v>317</v>
      </c>
      <c r="F134">
        <v>4</v>
      </c>
      <c r="G134" t="s">
        <v>35</v>
      </c>
      <c r="H134">
        <v>2</v>
      </c>
      <c r="I134" t="s">
        <v>35</v>
      </c>
      <c r="J134">
        <v>13</v>
      </c>
      <c r="K134">
        <v>4</v>
      </c>
      <c r="L134">
        <v>10</v>
      </c>
      <c r="M134">
        <v>3</v>
      </c>
      <c r="N134">
        <v>2</v>
      </c>
      <c r="O134">
        <v>0</v>
      </c>
      <c r="Q134" t="str">
        <f t="shared" si="20"/>
        <v>xG Sangat Sedikit</v>
      </c>
      <c r="R134" t="str">
        <f t="shared" si="21"/>
        <v>Possession Cukup Sedikit</v>
      </c>
      <c r="S134" t="str">
        <f t="shared" si="22"/>
        <v>Total Pass Cukup Sedikit</v>
      </c>
      <c r="T134" t="str">
        <f t="shared" si="23"/>
        <v>Pass Sukses Cukup Sedikit</v>
      </c>
      <c r="U134" t="str">
        <f t="shared" si="24"/>
        <v>Total Shot Cukup Sedikit</v>
      </c>
      <c r="V134" t="str">
        <f t="shared" si="27"/>
        <v>Shot on Target Normal</v>
      </c>
      <c r="W134" t="str">
        <f t="shared" si="28"/>
        <v>Fouls Normal</v>
      </c>
      <c r="X134" t="str">
        <f t="shared" si="29"/>
        <v>Corner Rendah</v>
      </c>
      <c r="Y134" t="str">
        <f t="shared" si="25"/>
        <v>Yellow Card Rendah</v>
      </c>
      <c r="Z134" t="str">
        <f t="shared" si="26"/>
        <v>Red Card Rendah</v>
      </c>
    </row>
    <row r="135" spans="1:26" x14ac:dyDescent="0.25">
      <c r="A135" t="s">
        <v>58</v>
      </c>
      <c r="B135">
        <v>2.4</v>
      </c>
      <c r="C135">
        <v>66</v>
      </c>
      <c r="D135">
        <v>620</v>
      </c>
      <c r="E135">
        <v>545</v>
      </c>
      <c r="F135">
        <v>3</v>
      </c>
      <c r="G135" t="s">
        <v>35</v>
      </c>
      <c r="H135">
        <v>2</v>
      </c>
      <c r="I135" t="s">
        <v>35</v>
      </c>
      <c r="J135">
        <v>17</v>
      </c>
      <c r="K135">
        <v>7</v>
      </c>
      <c r="L135">
        <v>7</v>
      </c>
      <c r="M135">
        <v>8</v>
      </c>
      <c r="N135">
        <v>2</v>
      </c>
      <c r="O135">
        <v>0</v>
      </c>
      <c r="Q135" t="str">
        <f t="shared" si="20"/>
        <v>xG Cukup Sedikit</v>
      </c>
      <c r="R135" t="str">
        <f t="shared" si="21"/>
        <v>Possession Sangat Banyak</v>
      </c>
      <c r="S135" t="str">
        <f t="shared" si="22"/>
        <v>Total Pass Cukup Banyak</v>
      </c>
      <c r="T135" t="str">
        <f t="shared" si="23"/>
        <v>Pass Sukses Cukup Banyak</v>
      </c>
      <c r="U135" t="str">
        <f t="shared" si="24"/>
        <v>Total Shot Cukup Sedikit</v>
      </c>
      <c r="V135" t="str">
        <f t="shared" si="27"/>
        <v>Shot on Target Tinggi</v>
      </c>
      <c r="W135" t="str">
        <f t="shared" si="28"/>
        <v>Fouls Rendah</v>
      </c>
      <c r="X135" t="str">
        <f t="shared" si="29"/>
        <v>Corner Tinggi</v>
      </c>
      <c r="Y135" t="str">
        <f t="shared" si="25"/>
        <v>Yellow Card Rendah</v>
      </c>
      <c r="Z135" t="str">
        <f t="shared" si="26"/>
        <v>Red Card Rendah</v>
      </c>
    </row>
    <row r="136" spans="1:26" x14ac:dyDescent="0.25">
      <c r="A136" t="s">
        <v>46</v>
      </c>
      <c r="B136">
        <v>2.1</v>
      </c>
      <c r="C136">
        <v>42</v>
      </c>
      <c r="D136">
        <v>402</v>
      </c>
      <c r="E136">
        <v>307</v>
      </c>
      <c r="F136">
        <v>3</v>
      </c>
      <c r="G136" t="s">
        <v>36</v>
      </c>
      <c r="H136">
        <v>1</v>
      </c>
      <c r="I136" t="s">
        <v>35</v>
      </c>
      <c r="J136">
        <v>17</v>
      </c>
      <c r="K136">
        <v>6</v>
      </c>
      <c r="L136">
        <v>9</v>
      </c>
      <c r="M136">
        <v>5</v>
      </c>
      <c r="N136">
        <v>2</v>
      </c>
      <c r="O136">
        <v>0</v>
      </c>
      <c r="Q136" t="str">
        <f t="shared" si="20"/>
        <v>xG Cukup Sedikit</v>
      </c>
      <c r="R136" t="str">
        <f t="shared" si="21"/>
        <v>Possession Cukup Sedikit</v>
      </c>
      <c r="S136" t="str">
        <f t="shared" si="22"/>
        <v>Total Pass Cukup Sedikit</v>
      </c>
      <c r="T136" t="str">
        <f t="shared" si="23"/>
        <v>Pass Sukses Cukup Sedikit</v>
      </c>
      <c r="U136" t="str">
        <f t="shared" si="24"/>
        <v>Total Shot Cukup Sedikit</v>
      </c>
      <c r="V136" t="str">
        <f t="shared" si="27"/>
        <v>Shot on Target Tinggi</v>
      </c>
      <c r="W136" t="str">
        <f t="shared" si="28"/>
        <v>Fouls Normal</v>
      </c>
      <c r="X136" t="str">
        <f t="shared" si="29"/>
        <v>Corner Normal</v>
      </c>
      <c r="Y136" t="str">
        <f t="shared" si="25"/>
        <v>Yellow Card Rendah</v>
      </c>
      <c r="Z136" t="str">
        <f t="shared" si="26"/>
        <v>Red Card Rendah</v>
      </c>
    </row>
    <row r="137" spans="1:26" x14ac:dyDescent="0.25">
      <c r="A137" t="s">
        <v>47</v>
      </c>
      <c r="B137">
        <v>1.6</v>
      </c>
      <c r="C137">
        <v>45</v>
      </c>
      <c r="D137">
        <v>467</v>
      </c>
      <c r="E137">
        <v>402</v>
      </c>
      <c r="F137">
        <v>1</v>
      </c>
      <c r="G137" t="s">
        <v>40</v>
      </c>
      <c r="H137">
        <v>1</v>
      </c>
      <c r="I137" t="s">
        <v>40</v>
      </c>
      <c r="J137">
        <v>6</v>
      </c>
      <c r="K137">
        <v>4</v>
      </c>
      <c r="L137">
        <v>7</v>
      </c>
      <c r="M137">
        <v>5</v>
      </c>
      <c r="N137">
        <v>1</v>
      </c>
      <c r="O137">
        <v>1</v>
      </c>
      <c r="Q137" t="str">
        <f t="shared" si="20"/>
        <v>xG Cukup Sedikit</v>
      </c>
      <c r="R137" t="str">
        <f t="shared" si="21"/>
        <v>Possession Cukup Sedikit</v>
      </c>
      <c r="S137" t="str">
        <f t="shared" si="22"/>
        <v>Total Pass Cukup Sedikit</v>
      </c>
      <c r="T137" t="str">
        <f t="shared" si="23"/>
        <v>Pass Sukses Cukup Sedikit</v>
      </c>
      <c r="U137" t="str">
        <f t="shared" si="24"/>
        <v>Total Shot Sangat Sedikit</v>
      </c>
      <c r="V137" t="str">
        <f t="shared" si="27"/>
        <v>Shot on Target Normal</v>
      </c>
      <c r="W137" t="str">
        <f t="shared" si="28"/>
        <v>Fouls Rendah</v>
      </c>
      <c r="X137" t="str">
        <f t="shared" si="29"/>
        <v>Corner Normal</v>
      </c>
      <c r="Y137" t="str">
        <f t="shared" si="25"/>
        <v>Yellow Card Rendah</v>
      </c>
      <c r="Z137" t="str">
        <f t="shared" si="26"/>
        <v>Red Card Tinggi</v>
      </c>
    </row>
    <row r="138" spans="1:26" x14ac:dyDescent="0.25">
      <c r="A138" t="s">
        <v>42</v>
      </c>
      <c r="B138">
        <v>2.1</v>
      </c>
      <c r="C138">
        <v>51</v>
      </c>
      <c r="D138">
        <v>508</v>
      </c>
      <c r="E138">
        <v>425</v>
      </c>
      <c r="F138">
        <v>2</v>
      </c>
      <c r="G138" t="s">
        <v>35</v>
      </c>
      <c r="H138">
        <v>0</v>
      </c>
      <c r="I138" t="s">
        <v>36</v>
      </c>
      <c r="J138">
        <v>14</v>
      </c>
      <c r="K138">
        <v>6</v>
      </c>
      <c r="L138">
        <v>12</v>
      </c>
      <c r="M138">
        <v>13</v>
      </c>
      <c r="N138">
        <v>1</v>
      </c>
      <c r="O138">
        <v>0</v>
      </c>
      <c r="Q138" t="str">
        <f t="shared" si="20"/>
        <v>xG Cukup Sedikit</v>
      </c>
      <c r="R138" t="str">
        <f t="shared" si="21"/>
        <v>Possession Cukup Banyak</v>
      </c>
      <c r="S138" t="str">
        <f t="shared" si="22"/>
        <v>Total Pass Cukup Sedikit</v>
      </c>
      <c r="T138" t="str">
        <f t="shared" si="23"/>
        <v>Pass Sukses Cukup Sedikit</v>
      </c>
      <c r="U138" t="str">
        <f t="shared" si="24"/>
        <v>Total Shot Cukup Sedikit</v>
      </c>
      <c r="V138" t="str">
        <f t="shared" si="27"/>
        <v>Shot on Target Tinggi</v>
      </c>
      <c r="W138" t="str">
        <f t="shared" si="28"/>
        <v>Fouls Tinggi</v>
      </c>
      <c r="X138" t="str">
        <f t="shared" si="29"/>
        <v>Corner Tinggi</v>
      </c>
      <c r="Y138" t="str">
        <f t="shared" si="25"/>
        <v>Yellow Card Rendah</v>
      </c>
      <c r="Z138" t="str">
        <f t="shared" si="26"/>
        <v>Red Card Rendah</v>
      </c>
    </row>
    <row r="139" spans="1:26" x14ac:dyDescent="0.25">
      <c r="A139" t="s">
        <v>52</v>
      </c>
      <c r="B139">
        <v>2.4</v>
      </c>
      <c r="C139">
        <v>49</v>
      </c>
      <c r="D139">
        <v>427</v>
      </c>
      <c r="E139">
        <v>350</v>
      </c>
      <c r="F139">
        <v>3</v>
      </c>
      <c r="G139" t="s">
        <v>35</v>
      </c>
      <c r="H139">
        <v>3</v>
      </c>
      <c r="I139" t="s">
        <v>35</v>
      </c>
      <c r="J139">
        <v>20</v>
      </c>
      <c r="K139">
        <v>10</v>
      </c>
      <c r="L139">
        <v>11</v>
      </c>
      <c r="M139">
        <v>10</v>
      </c>
      <c r="N139">
        <v>2</v>
      </c>
      <c r="O139">
        <v>0</v>
      </c>
      <c r="Q139" t="str">
        <f t="shared" si="20"/>
        <v>xG Cukup Sedikit</v>
      </c>
      <c r="R139" t="str">
        <f t="shared" si="21"/>
        <v>Possession Cukup Sedikit</v>
      </c>
      <c r="S139" t="str">
        <f t="shared" si="22"/>
        <v>Total Pass Cukup Sedikit</v>
      </c>
      <c r="T139" t="str">
        <f t="shared" si="23"/>
        <v>Pass Sukses Cukup Sedikit</v>
      </c>
      <c r="U139" t="str">
        <f t="shared" si="24"/>
        <v>Total Shot Cukup Banyak</v>
      </c>
      <c r="V139" t="str">
        <f t="shared" si="27"/>
        <v>Shot on Target Tinggi</v>
      </c>
      <c r="W139" t="str">
        <f t="shared" si="28"/>
        <v>Fouls Normal</v>
      </c>
      <c r="X139" t="str">
        <f t="shared" si="29"/>
        <v>Corner Tinggi</v>
      </c>
      <c r="Y139" t="str">
        <f t="shared" si="25"/>
        <v>Yellow Card Rendah</v>
      </c>
      <c r="Z139" t="str">
        <f t="shared" si="26"/>
        <v>Red Card Rendah</v>
      </c>
    </row>
    <row r="140" spans="1:26" x14ac:dyDescent="0.25">
      <c r="A140" t="s">
        <v>34</v>
      </c>
      <c r="B140">
        <v>1.1000000000000001</v>
      </c>
      <c r="C140">
        <v>43</v>
      </c>
      <c r="D140">
        <v>419</v>
      </c>
      <c r="E140">
        <v>330</v>
      </c>
      <c r="F140">
        <v>3</v>
      </c>
      <c r="G140" t="s">
        <v>35</v>
      </c>
      <c r="H140">
        <v>1</v>
      </c>
      <c r="I140" t="s">
        <v>35</v>
      </c>
      <c r="J140">
        <v>6</v>
      </c>
      <c r="K140">
        <v>2</v>
      </c>
      <c r="L140">
        <v>7</v>
      </c>
      <c r="M140">
        <v>5</v>
      </c>
      <c r="N140">
        <v>2</v>
      </c>
      <c r="O140">
        <v>0</v>
      </c>
      <c r="Q140" t="str">
        <f t="shared" si="20"/>
        <v>xG Sangat Sedikit</v>
      </c>
      <c r="R140" t="str">
        <f t="shared" si="21"/>
        <v>Possession Cukup Sedikit</v>
      </c>
      <c r="S140" t="str">
        <f t="shared" si="22"/>
        <v>Total Pass Cukup Sedikit</v>
      </c>
      <c r="T140" t="str">
        <f t="shared" si="23"/>
        <v>Pass Sukses Cukup Sedikit</v>
      </c>
      <c r="U140" t="str">
        <f t="shared" si="24"/>
        <v>Total Shot Sangat Sedikit</v>
      </c>
      <c r="V140" t="str">
        <f t="shared" si="27"/>
        <v>Shot on Target Rendah</v>
      </c>
      <c r="W140" t="str">
        <f t="shared" si="28"/>
        <v>Fouls Rendah</v>
      </c>
      <c r="X140" t="str">
        <f t="shared" si="29"/>
        <v>Corner Normal</v>
      </c>
      <c r="Y140" t="str">
        <f t="shared" si="25"/>
        <v>Yellow Card Rendah</v>
      </c>
      <c r="Z140" t="str">
        <f t="shared" si="26"/>
        <v>Red Card Rendah</v>
      </c>
    </row>
    <row r="141" spans="1:26" x14ac:dyDescent="0.25">
      <c r="A141" t="s">
        <v>49</v>
      </c>
      <c r="B141">
        <v>3.5</v>
      </c>
      <c r="C141">
        <v>35</v>
      </c>
      <c r="D141">
        <v>290</v>
      </c>
      <c r="E141">
        <v>194</v>
      </c>
      <c r="F141">
        <v>1</v>
      </c>
      <c r="G141" t="s">
        <v>35</v>
      </c>
      <c r="H141">
        <v>1</v>
      </c>
      <c r="I141" t="s">
        <v>35</v>
      </c>
      <c r="J141">
        <v>21</v>
      </c>
      <c r="K141">
        <v>8</v>
      </c>
      <c r="L141">
        <v>15</v>
      </c>
      <c r="M141">
        <v>5</v>
      </c>
      <c r="N141">
        <v>2</v>
      </c>
      <c r="O141">
        <v>0</v>
      </c>
      <c r="Q141" t="str">
        <f t="shared" si="20"/>
        <v>xG Cukup Banyak</v>
      </c>
      <c r="R141" t="str">
        <f t="shared" si="21"/>
        <v>Possession Sangat Sedikit</v>
      </c>
      <c r="S141" t="str">
        <f t="shared" si="22"/>
        <v>Total Pass Sangat Sedikit</v>
      </c>
      <c r="T141" t="str">
        <f t="shared" si="23"/>
        <v>Pass Sukses Sangat Sedikit</v>
      </c>
      <c r="U141" t="str">
        <f t="shared" si="24"/>
        <v>Total Shot Cukup Banyak</v>
      </c>
      <c r="V141" t="str">
        <f t="shared" si="27"/>
        <v>Shot on Target Tinggi</v>
      </c>
      <c r="W141" t="str">
        <f t="shared" si="28"/>
        <v>Fouls Tinggi</v>
      </c>
      <c r="X141" t="str">
        <f t="shared" si="29"/>
        <v>Corner Normal</v>
      </c>
      <c r="Y141" t="str">
        <f t="shared" si="25"/>
        <v>Yellow Card Rendah</v>
      </c>
      <c r="Z141" t="str">
        <f t="shared" si="26"/>
        <v>Red Card Rendah</v>
      </c>
    </row>
    <row r="142" spans="1:26" x14ac:dyDescent="0.25">
      <c r="A142" t="s">
        <v>52</v>
      </c>
      <c r="B142">
        <v>2.2999999999999998</v>
      </c>
      <c r="C142">
        <v>47</v>
      </c>
      <c r="D142">
        <v>462</v>
      </c>
      <c r="E142">
        <v>383</v>
      </c>
      <c r="F142">
        <v>1</v>
      </c>
      <c r="G142" t="s">
        <v>35</v>
      </c>
      <c r="H142">
        <v>1</v>
      </c>
      <c r="I142" t="s">
        <v>35</v>
      </c>
      <c r="J142">
        <v>18</v>
      </c>
      <c r="K142">
        <v>5</v>
      </c>
      <c r="L142">
        <v>18</v>
      </c>
      <c r="M142">
        <v>14</v>
      </c>
      <c r="N142">
        <v>1</v>
      </c>
      <c r="O142">
        <v>0</v>
      </c>
      <c r="Q142" t="str">
        <f t="shared" si="20"/>
        <v>xG Cukup Sedikit</v>
      </c>
      <c r="R142" t="str">
        <f t="shared" si="21"/>
        <v>Possession Cukup Sedikit</v>
      </c>
      <c r="S142" t="str">
        <f t="shared" si="22"/>
        <v>Total Pass Cukup Sedikit</v>
      </c>
      <c r="T142" t="str">
        <f t="shared" si="23"/>
        <v>Pass Sukses Cukup Sedikit</v>
      </c>
      <c r="U142" t="str">
        <f t="shared" si="24"/>
        <v>Total Shot Cukup Sedikit</v>
      </c>
      <c r="V142" t="str">
        <f t="shared" si="27"/>
        <v>Shot on Target Tinggi</v>
      </c>
      <c r="W142" t="str">
        <f t="shared" si="28"/>
        <v>Fouls Tinggi</v>
      </c>
      <c r="X142" t="str">
        <f t="shared" si="29"/>
        <v>Corner Tinggi</v>
      </c>
      <c r="Y142" t="str">
        <f t="shared" si="25"/>
        <v>Yellow Card Rendah</v>
      </c>
      <c r="Z142" t="str">
        <f t="shared" si="26"/>
        <v>Red Card Rendah</v>
      </c>
    </row>
    <row r="143" spans="1:26" x14ac:dyDescent="0.25">
      <c r="A143" t="s">
        <v>54</v>
      </c>
      <c r="B143">
        <v>1.2</v>
      </c>
      <c r="C143">
        <v>43</v>
      </c>
      <c r="D143">
        <v>427</v>
      </c>
      <c r="E143">
        <v>331</v>
      </c>
      <c r="F143">
        <v>4</v>
      </c>
      <c r="G143" t="s">
        <v>35</v>
      </c>
      <c r="H143">
        <v>2</v>
      </c>
      <c r="I143" t="s">
        <v>36</v>
      </c>
      <c r="J143">
        <v>11</v>
      </c>
      <c r="K143">
        <v>8</v>
      </c>
      <c r="L143">
        <v>10</v>
      </c>
      <c r="M143">
        <v>3</v>
      </c>
      <c r="N143">
        <v>3</v>
      </c>
      <c r="O143">
        <v>0</v>
      </c>
      <c r="Q143" t="str">
        <f t="shared" si="20"/>
        <v>xG Sangat Sedikit</v>
      </c>
      <c r="R143" t="str">
        <f t="shared" si="21"/>
        <v>Possession Cukup Sedikit</v>
      </c>
      <c r="S143" t="str">
        <f t="shared" si="22"/>
        <v>Total Pass Cukup Sedikit</v>
      </c>
      <c r="T143" t="str">
        <f t="shared" si="23"/>
        <v>Pass Sukses Cukup Sedikit</v>
      </c>
      <c r="U143" t="str">
        <f t="shared" si="24"/>
        <v>Total Shot Cukup Sedikit</v>
      </c>
      <c r="V143" t="str">
        <f t="shared" si="27"/>
        <v>Shot on Target Tinggi</v>
      </c>
      <c r="W143" t="str">
        <f t="shared" si="28"/>
        <v>Fouls Normal</v>
      </c>
      <c r="X143" t="str">
        <f t="shared" si="29"/>
        <v>Corner Rendah</v>
      </c>
      <c r="Y143" t="str">
        <f t="shared" si="25"/>
        <v>Yellow Card Tinggi</v>
      </c>
      <c r="Z143" t="str">
        <f t="shared" si="26"/>
        <v>Red Card Rendah</v>
      </c>
    </row>
    <row r="144" spans="1:26" x14ac:dyDescent="0.25">
      <c r="A144" t="s">
        <v>55</v>
      </c>
      <c r="B144">
        <v>1.3</v>
      </c>
      <c r="C144">
        <v>32</v>
      </c>
      <c r="D144">
        <v>364</v>
      </c>
      <c r="E144">
        <v>276</v>
      </c>
      <c r="F144">
        <v>2</v>
      </c>
      <c r="G144" t="s">
        <v>36</v>
      </c>
      <c r="H144">
        <v>1</v>
      </c>
      <c r="I144" t="s">
        <v>36</v>
      </c>
      <c r="J144">
        <v>12</v>
      </c>
      <c r="K144">
        <v>3</v>
      </c>
      <c r="L144">
        <v>4</v>
      </c>
      <c r="M144">
        <v>6</v>
      </c>
      <c r="N144">
        <v>1</v>
      </c>
      <c r="O144">
        <v>0</v>
      </c>
      <c r="Q144" t="str">
        <f t="shared" si="20"/>
        <v>xG Sangat Sedikit</v>
      </c>
      <c r="R144" t="str">
        <f t="shared" si="21"/>
        <v>Possession Sangat Sedikit</v>
      </c>
      <c r="S144" t="str">
        <f t="shared" si="22"/>
        <v>Total Pass Cukup Sedikit</v>
      </c>
      <c r="T144" t="str">
        <f t="shared" si="23"/>
        <v>Pass Sukses Sangat Sedikit</v>
      </c>
      <c r="U144" t="str">
        <f t="shared" si="24"/>
        <v>Total Shot Cukup Sedikit</v>
      </c>
      <c r="V144" t="str">
        <f t="shared" si="27"/>
        <v>Shot on Target Rendah</v>
      </c>
      <c r="W144" t="str">
        <f t="shared" si="28"/>
        <v>Fouls Rendah</v>
      </c>
      <c r="X144" t="str">
        <f t="shared" si="29"/>
        <v>Corner Tinggi</v>
      </c>
      <c r="Y144" t="str">
        <f t="shared" si="25"/>
        <v>Yellow Card Rendah</v>
      </c>
      <c r="Z144" t="str">
        <f t="shared" si="26"/>
        <v>Red Card Rendah</v>
      </c>
    </row>
    <row r="145" spans="1:26" x14ac:dyDescent="0.25">
      <c r="A145" t="s">
        <v>33</v>
      </c>
      <c r="B145">
        <v>1.6</v>
      </c>
      <c r="C145">
        <v>71</v>
      </c>
      <c r="D145">
        <v>642</v>
      </c>
      <c r="E145">
        <v>548</v>
      </c>
      <c r="F145">
        <v>2</v>
      </c>
      <c r="G145" t="s">
        <v>40</v>
      </c>
      <c r="H145">
        <v>1</v>
      </c>
      <c r="I145" t="s">
        <v>36</v>
      </c>
      <c r="J145">
        <v>17</v>
      </c>
      <c r="K145">
        <v>7</v>
      </c>
      <c r="L145">
        <v>10</v>
      </c>
      <c r="M145">
        <v>5</v>
      </c>
      <c r="N145">
        <v>0</v>
      </c>
      <c r="O145">
        <v>0</v>
      </c>
      <c r="Q145" t="str">
        <f t="shared" si="20"/>
        <v>xG Cukup Sedikit</v>
      </c>
      <c r="R145" t="str">
        <f t="shared" si="21"/>
        <v>Possession Sangat Banyak</v>
      </c>
      <c r="S145" t="str">
        <f t="shared" si="22"/>
        <v>Total Pass Cukup Banyak</v>
      </c>
      <c r="T145" t="str">
        <f t="shared" si="23"/>
        <v>Pass Sukses Cukup Banyak</v>
      </c>
      <c r="U145" t="str">
        <f t="shared" si="24"/>
        <v>Total Shot Cukup Sedikit</v>
      </c>
      <c r="V145" t="str">
        <f t="shared" si="27"/>
        <v>Shot on Target Tinggi</v>
      </c>
      <c r="W145" t="str">
        <f t="shared" si="28"/>
        <v>Fouls Normal</v>
      </c>
      <c r="X145" t="str">
        <f t="shared" si="29"/>
        <v>Corner Normal</v>
      </c>
      <c r="Y145" t="str">
        <f t="shared" si="25"/>
        <v>Yellow Card Rendah</v>
      </c>
      <c r="Z145" t="str">
        <f t="shared" si="26"/>
        <v>Red Card Rendah</v>
      </c>
    </row>
    <row r="146" spans="1:26" x14ac:dyDescent="0.25">
      <c r="A146" t="s">
        <v>34</v>
      </c>
      <c r="B146">
        <v>0.2</v>
      </c>
      <c r="C146">
        <v>34</v>
      </c>
      <c r="D146">
        <v>328</v>
      </c>
      <c r="E146">
        <v>233</v>
      </c>
      <c r="F146">
        <v>1</v>
      </c>
      <c r="G146" t="s">
        <v>36</v>
      </c>
      <c r="H146">
        <v>1</v>
      </c>
      <c r="I146" t="s">
        <v>35</v>
      </c>
      <c r="J146">
        <v>2</v>
      </c>
      <c r="K146">
        <v>2</v>
      </c>
      <c r="L146">
        <v>10</v>
      </c>
      <c r="M146">
        <v>0</v>
      </c>
      <c r="N146">
        <v>4</v>
      </c>
      <c r="O146">
        <v>0</v>
      </c>
      <c r="Q146" t="str">
        <f t="shared" si="20"/>
        <v>xG Sangat Sedikit</v>
      </c>
      <c r="R146" t="str">
        <f t="shared" si="21"/>
        <v>Possession Sangat Sedikit</v>
      </c>
      <c r="S146" t="str">
        <f t="shared" si="22"/>
        <v>Total Pass Sangat Sedikit</v>
      </c>
      <c r="T146" t="str">
        <f t="shared" si="23"/>
        <v>Pass Sukses Sangat Sedikit</v>
      </c>
      <c r="U146" t="str">
        <f t="shared" si="24"/>
        <v>Total Shot Sangat Sedikit</v>
      </c>
      <c r="V146" t="str">
        <f t="shared" si="27"/>
        <v>Shot on Target Rendah</v>
      </c>
      <c r="W146" t="str">
        <f t="shared" si="28"/>
        <v>Fouls Normal</v>
      </c>
      <c r="X146" t="str">
        <f t="shared" si="29"/>
        <v>Corner Rendah</v>
      </c>
      <c r="Y146" t="str">
        <f t="shared" si="25"/>
        <v>Yellow Card Tinggi</v>
      </c>
      <c r="Z146" t="str">
        <f t="shared" si="26"/>
        <v>Red Card Rendah</v>
      </c>
    </row>
    <row r="147" spans="1:26" x14ac:dyDescent="0.25">
      <c r="A147" t="s">
        <v>38</v>
      </c>
      <c r="B147">
        <v>1.3</v>
      </c>
      <c r="C147">
        <v>44</v>
      </c>
      <c r="D147">
        <v>377</v>
      </c>
      <c r="E147">
        <v>268</v>
      </c>
      <c r="F147">
        <v>1</v>
      </c>
      <c r="G147" t="s">
        <v>40</v>
      </c>
      <c r="H147">
        <v>1</v>
      </c>
      <c r="I147" t="s">
        <v>35</v>
      </c>
      <c r="J147">
        <v>18</v>
      </c>
      <c r="K147">
        <v>5</v>
      </c>
      <c r="L147">
        <v>9</v>
      </c>
      <c r="M147">
        <v>6</v>
      </c>
      <c r="N147">
        <v>2</v>
      </c>
      <c r="O147">
        <v>0</v>
      </c>
      <c r="Q147" t="str">
        <f t="shared" si="20"/>
        <v>xG Sangat Sedikit</v>
      </c>
      <c r="R147" t="str">
        <f t="shared" si="21"/>
        <v>Possession Cukup Sedikit</v>
      </c>
      <c r="S147" t="str">
        <f t="shared" si="22"/>
        <v>Total Pass Cukup Sedikit</v>
      </c>
      <c r="T147" t="str">
        <f t="shared" si="23"/>
        <v>Pass Sukses Sangat Sedikit</v>
      </c>
      <c r="U147" t="str">
        <f t="shared" si="24"/>
        <v>Total Shot Cukup Sedikit</v>
      </c>
      <c r="V147" t="str">
        <f t="shared" si="27"/>
        <v>Shot on Target Tinggi</v>
      </c>
      <c r="W147" t="str">
        <f t="shared" si="28"/>
        <v>Fouls Normal</v>
      </c>
      <c r="X147" t="str">
        <f t="shared" si="29"/>
        <v>Corner Tinggi</v>
      </c>
      <c r="Y147" t="str">
        <f t="shared" si="25"/>
        <v>Yellow Card Rendah</v>
      </c>
      <c r="Z147" t="str">
        <f t="shared" si="26"/>
        <v>Red Card Rendah</v>
      </c>
    </row>
    <row r="148" spans="1:26" x14ac:dyDescent="0.25">
      <c r="A148" t="s">
        <v>59</v>
      </c>
      <c r="B148">
        <v>1.3</v>
      </c>
      <c r="C148">
        <v>56</v>
      </c>
      <c r="D148">
        <v>570</v>
      </c>
      <c r="E148">
        <v>472</v>
      </c>
      <c r="F148">
        <v>2</v>
      </c>
      <c r="G148" t="s">
        <v>36</v>
      </c>
      <c r="H148">
        <v>0</v>
      </c>
      <c r="I148" t="s">
        <v>40</v>
      </c>
      <c r="J148">
        <v>10</v>
      </c>
      <c r="K148">
        <v>3</v>
      </c>
      <c r="L148">
        <v>9</v>
      </c>
      <c r="M148">
        <v>5</v>
      </c>
      <c r="N148">
        <v>1</v>
      </c>
      <c r="O148">
        <v>0</v>
      </c>
      <c r="Q148" t="str">
        <f t="shared" si="20"/>
        <v>xG Sangat Sedikit</v>
      </c>
      <c r="R148" t="str">
        <f t="shared" si="21"/>
        <v>Possession Cukup Banyak</v>
      </c>
      <c r="S148" t="str">
        <f t="shared" si="22"/>
        <v>Total Pass Cukup Banyak</v>
      </c>
      <c r="T148" t="str">
        <f t="shared" si="23"/>
        <v>Pass Sukses Cukup Banyak</v>
      </c>
      <c r="U148" t="str">
        <f t="shared" si="24"/>
        <v>Total Shot Sangat Sedikit</v>
      </c>
      <c r="V148" t="str">
        <f t="shared" si="27"/>
        <v>Shot on Target Rendah</v>
      </c>
      <c r="W148" t="str">
        <f t="shared" si="28"/>
        <v>Fouls Normal</v>
      </c>
      <c r="X148" t="str">
        <f t="shared" si="29"/>
        <v>Corner Normal</v>
      </c>
      <c r="Y148" t="str">
        <f t="shared" si="25"/>
        <v>Yellow Card Rendah</v>
      </c>
      <c r="Z148" t="str">
        <f t="shared" si="26"/>
        <v>Red Card Rendah</v>
      </c>
    </row>
    <row r="149" spans="1:26" x14ac:dyDescent="0.25">
      <c r="A149" t="s">
        <v>60</v>
      </c>
      <c r="B149">
        <v>2.8</v>
      </c>
      <c r="C149">
        <v>39</v>
      </c>
      <c r="D149">
        <v>355</v>
      </c>
      <c r="E149">
        <v>286</v>
      </c>
      <c r="F149">
        <v>3</v>
      </c>
      <c r="G149" t="s">
        <v>40</v>
      </c>
      <c r="H149">
        <v>2</v>
      </c>
      <c r="I149" t="s">
        <v>35</v>
      </c>
      <c r="J149">
        <v>13</v>
      </c>
      <c r="K149">
        <v>5</v>
      </c>
      <c r="L149">
        <v>17</v>
      </c>
      <c r="M149">
        <v>5</v>
      </c>
      <c r="N149">
        <v>2</v>
      </c>
      <c r="O149">
        <v>0</v>
      </c>
      <c r="Q149" t="str">
        <f t="shared" si="20"/>
        <v>xG Cukup Sedikit</v>
      </c>
      <c r="R149" t="str">
        <f t="shared" si="21"/>
        <v>Possession Cukup Sedikit</v>
      </c>
      <c r="S149" t="str">
        <f t="shared" si="22"/>
        <v>Total Pass Sangat Sedikit</v>
      </c>
      <c r="T149" t="str">
        <f t="shared" si="23"/>
        <v>Pass Sukses Cukup Sedikit</v>
      </c>
      <c r="U149" t="str">
        <f t="shared" si="24"/>
        <v>Total Shot Cukup Sedikit</v>
      </c>
      <c r="V149" t="str">
        <f t="shared" si="27"/>
        <v>Shot on Target Tinggi</v>
      </c>
      <c r="W149" t="str">
        <f t="shared" si="28"/>
        <v>Fouls Tinggi</v>
      </c>
      <c r="X149" t="str">
        <f t="shared" si="29"/>
        <v>Corner Normal</v>
      </c>
      <c r="Y149" t="str">
        <f t="shared" si="25"/>
        <v>Yellow Card Rendah</v>
      </c>
      <c r="Z149" t="str">
        <f t="shared" si="26"/>
        <v>Red Card Rendah</v>
      </c>
    </row>
    <row r="150" spans="1:26" x14ac:dyDescent="0.25">
      <c r="A150" t="s">
        <v>51</v>
      </c>
      <c r="B150">
        <v>1</v>
      </c>
      <c r="C150">
        <v>54</v>
      </c>
      <c r="D150">
        <v>480</v>
      </c>
      <c r="E150">
        <v>375</v>
      </c>
      <c r="F150">
        <v>2</v>
      </c>
      <c r="G150" t="s">
        <v>35</v>
      </c>
      <c r="H150">
        <v>0</v>
      </c>
      <c r="I150" t="s">
        <v>36</v>
      </c>
      <c r="J150">
        <v>19</v>
      </c>
      <c r="K150">
        <v>4</v>
      </c>
      <c r="L150">
        <v>12</v>
      </c>
      <c r="M150">
        <v>11</v>
      </c>
      <c r="N150">
        <v>5</v>
      </c>
      <c r="O150">
        <v>0</v>
      </c>
      <c r="Q150" t="str">
        <f t="shared" si="20"/>
        <v>xG Sangat Sedikit</v>
      </c>
      <c r="R150" t="str">
        <f t="shared" si="21"/>
        <v>Possession Cukup Banyak</v>
      </c>
      <c r="S150" t="str">
        <f t="shared" si="22"/>
        <v>Total Pass Cukup Sedikit</v>
      </c>
      <c r="T150" t="str">
        <f t="shared" si="23"/>
        <v>Pass Sukses Cukup Sedikit</v>
      </c>
      <c r="U150" t="str">
        <f t="shared" si="24"/>
        <v>Total Shot Cukup Sedikit</v>
      </c>
      <c r="V150" t="str">
        <f t="shared" si="27"/>
        <v>Shot on Target Normal</v>
      </c>
      <c r="W150" t="str">
        <f t="shared" si="28"/>
        <v>Fouls Tinggi</v>
      </c>
      <c r="X150" t="str">
        <f t="shared" si="29"/>
        <v>Corner Tinggi</v>
      </c>
      <c r="Y150" t="str">
        <f t="shared" si="25"/>
        <v>Yellow Card Tinggi</v>
      </c>
      <c r="Z150" t="str">
        <f t="shared" si="26"/>
        <v>Red Card Rendah</v>
      </c>
    </row>
    <row r="151" spans="1:26" x14ac:dyDescent="0.25">
      <c r="A151" t="s">
        <v>42</v>
      </c>
      <c r="B151">
        <v>1.2</v>
      </c>
      <c r="C151">
        <v>76</v>
      </c>
      <c r="D151">
        <v>746</v>
      </c>
      <c r="E151">
        <v>666</v>
      </c>
      <c r="F151">
        <v>0</v>
      </c>
      <c r="G151" t="s">
        <v>36</v>
      </c>
      <c r="H151">
        <v>0</v>
      </c>
      <c r="I151" t="s">
        <v>36</v>
      </c>
      <c r="J151">
        <v>13</v>
      </c>
      <c r="K151">
        <v>5</v>
      </c>
      <c r="L151">
        <v>6</v>
      </c>
      <c r="M151">
        <v>8</v>
      </c>
      <c r="N151">
        <v>0</v>
      </c>
      <c r="O151">
        <v>0</v>
      </c>
      <c r="Q151" t="str">
        <f t="shared" si="20"/>
        <v>xG Sangat Sedikit</v>
      </c>
      <c r="R151" t="str">
        <f t="shared" si="21"/>
        <v>Possession Sangat Banyak</v>
      </c>
      <c r="S151" t="str">
        <f t="shared" si="22"/>
        <v>Total Pass Sangat Banyak</v>
      </c>
      <c r="T151" t="str">
        <f t="shared" si="23"/>
        <v>Pass Sukses Sangat Banyak</v>
      </c>
      <c r="U151" t="str">
        <f t="shared" si="24"/>
        <v>Total Shot Cukup Sedikit</v>
      </c>
      <c r="V151" t="str">
        <f t="shared" si="27"/>
        <v>Shot on Target Tinggi</v>
      </c>
      <c r="W151" t="str">
        <f t="shared" si="28"/>
        <v>Fouls Rendah</v>
      </c>
      <c r="X151" t="str">
        <f t="shared" si="29"/>
        <v>Corner Tinggi</v>
      </c>
      <c r="Y151" t="str">
        <f t="shared" si="25"/>
        <v>Yellow Card Rendah</v>
      </c>
      <c r="Z151" t="str">
        <f t="shared" si="26"/>
        <v>Red Card Rendah</v>
      </c>
    </row>
    <row r="152" spans="1:26" x14ac:dyDescent="0.25">
      <c r="A152" t="s">
        <v>39</v>
      </c>
      <c r="B152">
        <v>2.1</v>
      </c>
      <c r="C152">
        <v>61</v>
      </c>
      <c r="D152">
        <v>586</v>
      </c>
      <c r="E152">
        <v>498</v>
      </c>
      <c r="F152">
        <v>2</v>
      </c>
      <c r="G152" t="s">
        <v>36</v>
      </c>
      <c r="H152">
        <v>0</v>
      </c>
      <c r="I152" t="s">
        <v>40</v>
      </c>
      <c r="J152">
        <v>16</v>
      </c>
      <c r="K152">
        <v>4</v>
      </c>
      <c r="L152">
        <v>10</v>
      </c>
      <c r="M152">
        <v>5</v>
      </c>
      <c r="N152">
        <v>3</v>
      </c>
      <c r="O152">
        <v>1</v>
      </c>
      <c r="Q152" t="str">
        <f t="shared" si="20"/>
        <v>xG Cukup Sedikit</v>
      </c>
      <c r="R152" t="str">
        <f t="shared" si="21"/>
        <v>Possession Cukup Banyak</v>
      </c>
      <c r="S152" t="str">
        <f t="shared" si="22"/>
        <v>Total Pass Cukup Banyak</v>
      </c>
      <c r="T152" t="str">
        <f t="shared" si="23"/>
        <v>Pass Sukses Cukup Banyak</v>
      </c>
      <c r="U152" t="str">
        <f t="shared" si="24"/>
        <v>Total Shot Cukup Sedikit</v>
      </c>
      <c r="V152" t="str">
        <f t="shared" si="27"/>
        <v>Shot on Target Normal</v>
      </c>
      <c r="W152" t="str">
        <f t="shared" si="28"/>
        <v>Fouls Normal</v>
      </c>
      <c r="X152" t="str">
        <f t="shared" si="29"/>
        <v>Corner Normal</v>
      </c>
      <c r="Y152" t="str">
        <f t="shared" si="25"/>
        <v>Yellow Card Tinggi</v>
      </c>
      <c r="Z152" t="str">
        <f t="shared" si="26"/>
        <v>Red Card Tinggi</v>
      </c>
    </row>
    <row r="153" spans="1:26" x14ac:dyDescent="0.25">
      <c r="A153" t="s">
        <v>46</v>
      </c>
      <c r="B153">
        <v>3.8</v>
      </c>
      <c r="C153">
        <v>59</v>
      </c>
      <c r="D153">
        <v>668</v>
      </c>
      <c r="E153">
        <v>578</v>
      </c>
      <c r="F153">
        <v>4</v>
      </c>
      <c r="G153" t="s">
        <v>35</v>
      </c>
      <c r="H153">
        <v>1</v>
      </c>
      <c r="I153" t="s">
        <v>35</v>
      </c>
      <c r="J153">
        <v>27</v>
      </c>
      <c r="K153">
        <v>11</v>
      </c>
      <c r="L153">
        <v>7</v>
      </c>
      <c r="M153">
        <v>5</v>
      </c>
      <c r="N153">
        <v>3</v>
      </c>
      <c r="O153">
        <v>0</v>
      </c>
      <c r="Q153" t="str">
        <f t="shared" si="20"/>
        <v>xG Cukup Banyak</v>
      </c>
      <c r="R153" t="str">
        <f t="shared" si="21"/>
        <v>Possession Cukup Banyak</v>
      </c>
      <c r="S153" t="str">
        <f t="shared" si="22"/>
        <v>Total Pass Sangat Banyak</v>
      </c>
      <c r="T153" t="str">
        <f t="shared" si="23"/>
        <v>Pass Sukses Cukup Banyak</v>
      </c>
      <c r="U153" t="str">
        <f t="shared" si="24"/>
        <v>Total Shot Cukup Banyak</v>
      </c>
      <c r="V153" t="str">
        <f t="shared" si="27"/>
        <v>Shot on Target Tinggi</v>
      </c>
      <c r="W153" t="str">
        <f t="shared" si="28"/>
        <v>Fouls Rendah</v>
      </c>
      <c r="X153" t="str">
        <f t="shared" si="29"/>
        <v>Corner Normal</v>
      </c>
      <c r="Y153" t="str">
        <f t="shared" si="25"/>
        <v>Yellow Card Tinggi</v>
      </c>
      <c r="Z153" t="str">
        <f t="shared" si="26"/>
        <v>Red Card Rendah</v>
      </c>
    </row>
    <row r="154" spans="1:26" x14ac:dyDescent="0.25">
      <c r="A154" t="s">
        <v>43</v>
      </c>
      <c r="B154">
        <v>1.3</v>
      </c>
      <c r="C154">
        <v>54</v>
      </c>
      <c r="D154">
        <v>549</v>
      </c>
      <c r="E154">
        <v>443</v>
      </c>
      <c r="F154">
        <v>1</v>
      </c>
      <c r="G154" t="s">
        <v>40</v>
      </c>
      <c r="H154">
        <v>0</v>
      </c>
      <c r="I154" t="s">
        <v>40</v>
      </c>
      <c r="J154">
        <v>16</v>
      </c>
      <c r="K154">
        <v>6</v>
      </c>
      <c r="L154">
        <v>13</v>
      </c>
      <c r="M154">
        <v>7</v>
      </c>
      <c r="N154">
        <v>0</v>
      </c>
      <c r="O154">
        <v>1</v>
      </c>
      <c r="Q154" t="str">
        <f t="shared" si="20"/>
        <v>xG Sangat Sedikit</v>
      </c>
      <c r="R154" t="str">
        <f t="shared" si="21"/>
        <v>Possession Cukup Banyak</v>
      </c>
      <c r="S154" t="str">
        <f t="shared" si="22"/>
        <v>Total Pass Cukup Banyak</v>
      </c>
      <c r="T154" t="str">
        <f t="shared" si="23"/>
        <v>Pass Sukses Cukup Banyak</v>
      </c>
      <c r="U154" t="str">
        <f t="shared" si="24"/>
        <v>Total Shot Cukup Sedikit</v>
      </c>
      <c r="V154" t="str">
        <f t="shared" si="27"/>
        <v>Shot on Target Tinggi</v>
      </c>
      <c r="W154" t="str">
        <f t="shared" si="28"/>
        <v>Fouls Tinggi</v>
      </c>
      <c r="X154" t="str">
        <f t="shared" si="29"/>
        <v>Corner Tinggi</v>
      </c>
      <c r="Y154" t="str">
        <f t="shared" si="25"/>
        <v>Yellow Card Rendah</v>
      </c>
      <c r="Z154" t="str">
        <f t="shared" si="26"/>
        <v>Red Card Tinggi</v>
      </c>
    </row>
    <row r="155" spans="1:26" x14ac:dyDescent="0.25">
      <c r="A155" t="s">
        <v>48</v>
      </c>
      <c r="B155">
        <v>1.7</v>
      </c>
      <c r="C155">
        <v>50</v>
      </c>
      <c r="D155">
        <v>501</v>
      </c>
      <c r="E155">
        <v>441</v>
      </c>
      <c r="F155">
        <v>2</v>
      </c>
      <c r="G155" t="s">
        <v>35</v>
      </c>
      <c r="H155">
        <v>0</v>
      </c>
      <c r="I155" t="s">
        <v>36</v>
      </c>
      <c r="J155">
        <v>17</v>
      </c>
      <c r="K155">
        <v>6</v>
      </c>
      <c r="L155">
        <v>12</v>
      </c>
      <c r="M155">
        <v>4</v>
      </c>
      <c r="N155">
        <v>0</v>
      </c>
      <c r="O155">
        <v>0</v>
      </c>
      <c r="Q155" t="str">
        <f t="shared" si="20"/>
        <v>xG Cukup Sedikit</v>
      </c>
      <c r="R155" t="str">
        <f t="shared" si="21"/>
        <v>Possession Cukup Sedikit</v>
      </c>
      <c r="S155" t="str">
        <f t="shared" si="22"/>
        <v>Total Pass Cukup Sedikit</v>
      </c>
      <c r="T155" t="str">
        <f t="shared" si="23"/>
        <v>Pass Sukses Cukup Banyak</v>
      </c>
      <c r="U155" t="str">
        <f t="shared" si="24"/>
        <v>Total Shot Cukup Sedikit</v>
      </c>
      <c r="V155" t="str">
        <f t="shared" si="27"/>
        <v>Shot on Target Tinggi</v>
      </c>
      <c r="W155" t="str">
        <f t="shared" si="28"/>
        <v>Fouls Tinggi</v>
      </c>
      <c r="X155" t="str">
        <f t="shared" si="29"/>
        <v>Corner Rendah</v>
      </c>
      <c r="Y155" t="str">
        <f t="shared" si="25"/>
        <v>Yellow Card Rendah</v>
      </c>
      <c r="Z155" t="str">
        <f t="shared" si="26"/>
        <v>Red Card Rendah</v>
      </c>
    </row>
    <row r="156" spans="1:26" x14ac:dyDescent="0.25">
      <c r="A156" t="s">
        <v>45</v>
      </c>
      <c r="B156">
        <v>1</v>
      </c>
      <c r="C156">
        <v>64</v>
      </c>
      <c r="D156">
        <v>613</v>
      </c>
      <c r="E156">
        <v>528</v>
      </c>
      <c r="F156">
        <v>1</v>
      </c>
      <c r="G156" t="s">
        <v>40</v>
      </c>
      <c r="H156">
        <v>0</v>
      </c>
      <c r="I156" t="s">
        <v>40</v>
      </c>
      <c r="J156">
        <v>17</v>
      </c>
      <c r="K156">
        <v>5</v>
      </c>
      <c r="L156">
        <v>11</v>
      </c>
      <c r="M156">
        <v>8</v>
      </c>
      <c r="N156">
        <v>1</v>
      </c>
      <c r="O156">
        <v>0</v>
      </c>
      <c r="Q156" t="str">
        <f t="shared" si="20"/>
        <v>xG Sangat Sedikit</v>
      </c>
      <c r="R156" t="str">
        <f t="shared" si="21"/>
        <v>Possession Sangat Banyak</v>
      </c>
      <c r="S156" t="str">
        <f t="shared" si="22"/>
        <v>Total Pass Cukup Banyak</v>
      </c>
      <c r="T156" t="str">
        <f t="shared" si="23"/>
        <v>Pass Sukses Cukup Banyak</v>
      </c>
      <c r="U156" t="str">
        <f t="shared" si="24"/>
        <v>Total Shot Cukup Sedikit</v>
      </c>
      <c r="V156" t="str">
        <f t="shared" si="27"/>
        <v>Shot on Target Tinggi</v>
      </c>
      <c r="W156" t="str">
        <f t="shared" si="28"/>
        <v>Fouls Normal</v>
      </c>
      <c r="X156" t="str">
        <f t="shared" si="29"/>
        <v>Corner Tinggi</v>
      </c>
      <c r="Y156" t="str">
        <f t="shared" si="25"/>
        <v>Yellow Card Rendah</v>
      </c>
      <c r="Z156" t="str">
        <f t="shared" si="26"/>
        <v>Red Card Rendah</v>
      </c>
    </row>
    <row r="157" spans="1:26" x14ac:dyDescent="0.25">
      <c r="A157" t="s">
        <v>58</v>
      </c>
      <c r="B157">
        <v>0.9</v>
      </c>
      <c r="C157">
        <v>52</v>
      </c>
      <c r="D157">
        <v>538</v>
      </c>
      <c r="E157">
        <v>453</v>
      </c>
      <c r="F157">
        <v>1</v>
      </c>
      <c r="G157" t="s">
        <v>40</v>
      </c>
      <c r="H157">
        <v>1</v>
      </c>
      <c r="I157" t="s">
        <v>35</v>
      </c>
      <c r="J157">
        <v>10</v>
      </c>
      <c r="K157">
        <v>3</v>
      </c>
      <c r="L157">
        <v>5</v>
      </c>
      <c r="M157">
        <v>8</v>
      </c>
      <c r="N157">
        <v>1</v>
      </c>
      <c r="O157">
        <v>0</v>
      </c>
      <c r="Q157" t="str">
        <f t="shared" si="20"/>
        <v>xG Sangat Sedikit</v>
      </c>
      <c r="R157" t="str">
        <f t="shared" si="21"/>
        <v>Possession Cukup Banyak</v>
      </c>
      <c r="S157" t="str">
        <f t="shared" si="22"/>
        <v>Total Pass Cukup Banyak</v>
      </c>
      <c r="T157" t="str">
        <f t="shared" si="23"/>
        <v>Pass Sukses Cukup Banyak</v>
      </c>
      <c r="U157" t="str">
        <f t="shared" si="24"/>
        <v>Total Shot Sangat Sedikit</v>
      </c>
      <c r="V157" t="str">
        <f t="shared" si="27"/>
        <v>Shot on Target Rendah</v>
      </c>
      <c r="W157" t="str">
        <f t="shared" si="28"/>
        <v>Fouls Rendah</v>
      </c>
      <c r="X157" t="str">
        <f t="shared" si="29"/>
        <v>Corner Tinggi</v>
      </c>
      <c r="Y157" t="str">
        <f t="shared" si="25"/>
        <v>Yellow Card Rendah</v>
      </c>
      <c r="Z157" t="str">
        <f t="shared" si="26"/>
        <v>Red Card Rendah</v>
      </c>
    </row>
    <row r="158" spans="1:26" x14ac:dyDescent="0.25">
      <c r="A158" t="s">
        <v>57</v>
      </c>
      <c r="B158">
        <v>2.2000000000000002</v>
      </c>
      <c r="C158">
        <v>62</v>
      </c>
      <c r="D158">
        <v>585</v>
      </c>
      <c r="E158">
        <v>483</v>
      </c>
      <c r="F158">
        <v>2</v>
      </c>
      <c r="G158" t="s">
        <v>35</v>
      </c>
      <c r="H158">
        <v>1</v>
      </c>
      <c r="I158" t="s">
        <v>35</v>
      </c>
      <c r="J158">
        <v>26</v>
      </c>
      <c r="K158">
        <v>8</v>
      </c>
      <c r="L158">
        <v>11</v>
      </c>
      <c r="M158">
        <v>8</v>
      </c>
      <c r="N158">
        <v>0</v>
      </c>
      <c r="O158">
        <v>1</v>
      </c>
      <c r="Q158" t="str">
        <f t="shared" si="20"/>
        <v>xG Cukup Sedikit</v>
      </c>
      <c r="R158" t="str">
        <f t="shared" si="21"/>
        <v>Possession Cukup Banyak</v>
      </c>
      <c r="S158" t="str">
        <f t="shared" si="22"/>
        <v>Total Pass Cukup Banyak</v>
      </c>
      <c r="T158" t="str">
        <f t="shared" si="23"/>
        <v>Pass Sukses Cukup Banyak</v>
      </c>
      <c r="U158" t="str">
        <f t="shared" si="24"/>
        <v>Total Shot Cukup Banyak</v>
      </c>
      <c r="V158" t="str">
        <f t="shared" si="27"/>
        <v>Shot on Target Tinggi</v>
      </c>
      <c r="W158" t="str">
        <f t="shared" si="28"/>
        <v>Fouls Normal</v>
      </c>
      <c r="X158" t="str">
        <f t="shared" si="29"/>
        <v>Corner Tinggi</v>
      </c>
      <c r="Y158" t="str">
        <f t="shared" si="25"/>
        <v>Yellow Card Rendah</v>
      </c>
      <c r="Z158" t="str">
        <f t="shared" si="26"/>
        <v>Red Card Tinggi</v>
      </c>
    </row>
    <row r="159" spans="1:26" x14ac:dyDescent="0.25">
      <c r="A159" t="s">
        <v>47</v>
      </c>
      <c r="B159">
        <v>0.8</v>
      </c>
      <c r="C159">
        <v>42</v>
      </c>
      <c r="D159">
        <v>458</v>
      </c>
      <c r="E159">
        <v>392</v>
      </c>
      <c r="F159">
        <v>0</v>
      </c>
      <c r="G159" t="s">
        <v>40</v>
      </c>
      <c r="H159">
        <v>0</v>
      </c>
      <c r="I159" t="s">
        <v>40</v>
      </c>
      <c r="J159">
        <v>9</v>
      </c>
      <c r="K159">
        <v>3</v>
      </c>
      <c r="L159">
        <v>8</v>
      </c>
      <c r="M159">
        <v>2</v>
      </c>
      <c r="N159">
        <v>1</v>
      </c>
      <c r="O159">
        <v>0</v>
      </c>
      <c r="Q159" t="str">
        <f t="shared" si="20"/>
        <v>xG Sangat Sedikit</v>
      </c>
      <c r="R159" t="str">
        <f t="shared" si="21"/>
        <v>Possession Cukup Sedikit</v>
      </c>
      <c r="S159" t="str">
        <f t="shared" si="22"/>
        <v>Total Pass Cukup Sedikit</v>
      </c>
      <c r="T159" t="str">
        <f t="shared" si="23"/>
        <v>Pass Sukses Cukup Sedikit</v>
      </c>
      <c r="U159" t="str">
        <f t="shared" si="24"/>
        <v>Total Shot Sangat Sedikit</v>
      </c>
      <c r="V159" t="str">
        <f t="shared" si="27"/>
        <v>Shot on Target Rendah</v>
      </c>
      <c r="W159" t="str">
        <f t="shared" si="28"/>
        <v>Fouls Rendah</v>
      </c>
      <c r="X159" t="str">
        <f t="shared" si="29"/>
        <v>Corner Rendah</v>
      </c>
      <c r="Y159" t="str">
        <f t="shared" si="25"/>
        <v>Yellow Card Rendah</v>
      </c>
      <c r="Z159" t="str">
        <f t="shared" si="26"/>
        <v>Red Card Rendah</v>
      </c>
    </row>
    <row r="160" spans="1:26" x14ac:dyDescent="0.25">
      <c r="A160" t="s">
        <v>49</v>
      </c>
      <c r="B160">
        <v>1.9</v>
      </c>
      <c r="C160">
        <v>52</v>
      </c>
      <c r="D160">
        <v>491</v>
      </c>
      <c r="E160">
        <v>362</v>
      </c>
      <c r="F160">
        <v>1</v>
      </c>
      <c r="G160" t="s">
        <v>36</v>
      </c>
      <c r="H160">
        <v>0</v>
      </c>
      <c r="I160" t="s">
        <v>36</v>
      </c>
      <c r="J160">
        <v>29</v>
      </c>
      <c r="K160">
        <v>9</v>
      </c>
      <c r="L160">
        <v>6</v>
      </c>
      <c r="M160">
        <v>12</v>
      </c>
      <c r="N160">
        <v>0</v>
      </c>
      <c r="O160">
        <v>0</v>
      </c>
      <c r="Q160" t="str">
        <f t="shared" si="20"/>
        <v>xG Cukup Sedikit</v>
      </c>
      <c r="R160" t="str">
        <f t="shared" si="21"/>
        <v>Possession Cukup Banyak</v>
      </c>
      <c r="S160" t="str">
        <f t="shared" si="22"/>
        <v>Total Pass Cukup Sedikit</v>
      </c>
      <c r="T160" t="str">
        <f t="shared" si="23"/>
        <v>Pass Sukses Cukup Sedikit</v>
      </c>
      <c r="U160" t="str">
        <f t="shared" si="24"/>
        <v>Total Shot Sangat Banyak</v>
      </c>
      <c r="V160" t="str">
        <f t="shared" si="27"/>
        <v>Shot on Target Tinggi</v>
      </c>
      <c r="W160" t="str">
        <f t="shared" si="28"/>
        <v>Fouls Rendah</v>
      </c>
      <c r="X160" t="str">
        <f t="shared" si="29"/>
        <v>Corner Tinggi</v>
      </c>
      <c r="Y160" t="str">
        <f t="shared" si="25"/>
        <v>Yellow Card Rendah</v>
      </c>
      <c r="Z160" t="str">
        <f t="shared" si="26"/>
        <v>Red Card Rendah</v>
      </c>
    </row>
    <row r="161" spans="1:26" x14ac:dyDescent="0.25">
      <c r="A161" t="s">
        <v>52</v>
      </c>
      <c r="B161">
        <v>1.6</v>
      </c>
      <c r="C161">
        <v>44</v>
      </c>
      <c r="D161">
        <v>451</v>
      </c>
      <c r="E161">
        <v>383</v>
      </c>
      <c r="F161">
        <v>2</v>
      </c>
      <c r="G161" t="s">
        <v>35</v>
      </c>
      <c r="H161">
        <v>1</v>
      </c>
      <c r="I161" t="s">
        <v>35</v>
      </c>
      <c r="J161">
        <v>11</v>
      </c>
      <c r="K161">
        <v>6</v>
      </c>
      <c r="L161">
        <v>14</v>
      </c>
      <c r="M161">
        <v>5</v>
      </c>
      <c r="N161">
        <v>3</v>
      </c>
      <c r="O161">
        <v>0</v>
      </c>
      <c r="Q161" t="str">
        <f t="shared" si="20"/>
        <v>xG Cukup Sedikit</v>
      </c>
      <c r="R161" t="str">
        <f t="shared" si="21"/>
        <v>Possession Cukup Sedikit</v>
      </c>
      <c r="S161" t="str">
        <f t="shared" si="22"/>
        <v>Total Pass Cukup Sedikit</v>
      </c>
      <c r="T161" t="str">
        <f t="shared" si="23"/>
        <v>Pass Sukses Cukup Sedikit</v>
      </c>
      <c r="U161" t="str">
        <f t="shared" si="24"/>
        <v>Total Shot Cukup Sedikit</v>
      </c>
      <c r="V161" t="str">
        <f t="shared" si="27"/>
        <v>Shot on Target Tinggi</v>
      </c>
      <c r="W161" t="str">
        <f t="shared" si="28"/>
        <v>Fouls Tinggi</v>
      </c>
      <c r="X161" t="str">
        <f t="shared" si="29"/>
        <v>Corner Normal</v>
      </c>
      <c r="Y161" t="str">
        <f t="shared" si="25"/>
        <v>Yellow Card Tinggi</v>
      </c>
      <c r="Z161" t="str">
        <f t="shared" si="26"/>
        <v>Red Card Rendah</v>
      </c>
    </row>
    <row r="162" spans="1:26" x14ac:dyDescent="0.25">
      <c r="A162" t="s">
        <v>54</v>
      </c>
      <c r="B162">
        <v>0.7</v>
      </c>
      <c r="C162">
        <v>64</v>
      </c>
      <c r="D162">
        <v>589</v>
      </c>
      <c r="E162">
        <v>472</v>
      </c>
      <c r="F162">
        <v>0</v>
      </c>
      <c r="G162" t="s">
        <v>40</v>
      </c>
      <c r="H162">
        <v>0</v>
      </c>
      <c r="I162" t="s">
        <v>40</v>
      </c>
      <c r="J162">
        <v>7</v>
      </c>
      <c r="K162">
        <v>3</v>
      </c>
      <c r="L162">
        <v>9</v>
      </c>
      <c r="M162">
        <v>9</v>
      </c>
      <c r="N162">
        <v>3</v>
      </c>
      <c r="O162">
        <v>0</v>
      </c>
      <c r="Q162" t="str">
        <f t="shared" si="20"/>
        <v>xG Sangat Sedikit</v>
      </c>
      <c r="R162" t="str">
        <f t="shared" si="21"/>
        <v>Possession Sangat Banyak</v>
      </c>
      <c r="S162" t="str">
        <f t="shared" si="22"/>
        <v>Total Pass Cukup Banyak</v>
      </c>
      <c r="T162" t="str">
        <f t="shared" si="23"/>
        <v>Pass Sukses Cukup Banyak</v>
      </c>
      <c r="U162" t="str">
        <f t="shared" si="24"/>
        <v>Total Shot Sangat Sedikit</v>
      </c>
      <c r="V162" t="str">
        <f t="shared" si="27"/>
        <v>Shot on Target Rendah</v>
      </c>
      <c r="W162" t="str">
        <f t="shared" si="28"/>
        <v>Fouls Normal</v>
      </c>
      <c r="X162" t="str">
        <f t="shared" si="29"/>
        <v>Corner Tinggi</v>
      </c>
      <c r="Y162" t="str">
        <f t="shared" si="25"/>
        <v>Yellow Card Tinggi</v>
      </c>
      <c r="Z162" t="str">
        <f t="shared" si="26"/>
        <v>Red Card Rendah</v>
      </c>
    </row>
    <row r="163" spans="1:26" x14ac:dyDescent="0.25">
      <c r="A163" t="s">
        <v>38</v>
      </c>
      <c r="B163">
        <v>0.7</v>
      </c>
      <c r="C163">
        <v>42</v>
      </c>
      <c r="D163">
        <v>462</v>
      </c>
      <c r="E163">
        <v>374</v>
      </c>
      <c r="F163">
        <v>0</v>
      </c>
      <c r="G163" t="s">
        <v>40</v>
      </c>
      <c r="H163">
        <v>0</v>
      </c>
      <c r="I163" t="s">
        <v>40</v>
      </c>
      <c r="J163">
        <v>10</v>
      </c>
      <c r="K163">
        <v>2</v>
      </c>
      <c r="L163">
        <v>9</v>
      </c>
      <c r="M163">
        <v>2</v>
      </c>
      <c r="N163">
        <v>2</v>
      </c>
      <c r="O163">
        <v>0</v>
      </c>
      <c r="Q163" t="str">
        <f t="shared" si="20"/>
        <v>xG Sangat Sedikit</v>
      </c>
      <c r="R163" t="str">
        <f t="shared" si="21"/>
        <v>Possession Cukup Sedikit</v>
      </c>
      <c r="S163" t="str">
        <f t="shared" si="22"/>
        <v>Total Pass Cukup Sedikit</v>
      </c>
      <c r="T163" t="str">
        <f t="shared" si="23"/>
        <v>Pass Sukses Cukup Sedikit</v>
      </c>
      <c r="U163" t="str">
        <f t="shared" si="24"/>
        <v>Total Shot Sangat Sedikit</v>
      </c>
      <c r="V163" t="str">
        <f t="shared" si="27"/>
        <v>Shot on Target Rendah</v>
      </c>
      <c r="W163" t="str">
        <f t="shared" si="28"/>
        <v>Fouls Normal</v>
      </c>
      <c r="X163" t="str">
        <f t="shared" si="29"/>
        <v>Corner Rendah</v>
      </c>
      <c r="Y163" t="str">
        <f t="shared" si="25"/>
        <v>Yellow Card Rendah</v>
      </c>
      <c r="Z163" t="str">
        <f t="shared" si="26"/>
        <v>Red Card Rendah</v>
      </c>
    </row>
    <row r="164" spans="1:26" x14ac:dyDescent="0.25">
      <c r="A164" t="s">
        <v>51</v>
      </c>
      <c r="B164">
        <v>1.2</v>
      </c>
      <c r="C164">
        <v>47</v>
      </c>
      <c r="D164">
        <v>418</v>
      </c>
      <c r="E164">
        <v>311</v>
      </c>
      <c r="F164">
        <v>1</v>
      </c>
      <c r="G164" t="s">
        <v>36</v>
      </c>
      <c r="H164">
        <v>0</v>
      </c>
      <c r="I164" t="s">
        <v>36</v>
      </c>
      <c r="J164">
        <v>11</v>
      </c>
      <c r="K164">
        <v>4</v>
      </c>
      <c r="L164">
        <v>14</v>
      </c>
      <c r="M164">
        <v>8</v>
      </c>
      <c r="N164">
        <v>2</v>
      </c>
      <c r="O164">
        <v>0</v>
      </c>
      <c r="Q164" t="str">
        <f t="shared" si="20"/>
        <v>xG Sangat Sedikit</v>
      </c>
      <c r="R164" t="str">
        <f t="shared" si="21"/>
        <v>Possession Cukup Sedikit</v>
      </c>
      <c r="S164" t="str">
        <f t="shared" si="22"/>
        <v>Total Pass Cukup Sedikit</v>
      </c>
      <c r="T164" t="str">
        <f t="shared" si="23"/>
        <v>Pass Sukses Cukup Sedikit</v>
      </c>
      <c r="U164" t="str">
        <f t="shared" si="24"/>
        <v>Total Shot Cukup Sedikit</v>
      </c>
      <c r="V164" t="str">
        <f t="shared" si="27"/>
        <v>Shot on Target Normal</v>
      </c>
      <c r="W164" t="str">
        <f t="shared" si="28"/>
        <v>Fouls Tinggi</v>
      </c>
      <c r="X164" t="str">
        <f t="shared" si="29"/>
        <v>Corner Tinggi</v>
      </c>
      <c r="Y164" t="str">
        <f t="shared" si="25"/>
        <v>Yellow Card Rendah</v>
      </c>
      <c r="Z164" t="str">
        <f t="shared" si="26"/>
        <v>Red Card Rendah</v>
      </c>
    </row>
    <row r="165" spans="1:26" x14ac:dyDescent="0.25">
      <c r="A165" t="s">
        <v>55</v>
      </c>
      <c r="B165">
        <v>1.6</v>
      </c>
      <c r="C165">
        <v>42</v>
      </c>
      <c r="D165">
        <v>422</v>
      </c>
      <c r="E165">
        <v>336</v>
      </c>
      <c r="F165">
        <v>1</v>
      </c>
      <c r="G165" t="s">
        <v>40</v>
      </c>
      <c r="H165">
        <v>1</v>
      </c>
      <c r="I165" t="s">
        <v>40</v>
      </c>
      <c r="J165">
        <v>15</v>
      </c>
      <c r="K165">
        <v>6</v>
      </c>
      <c r="L165">
        <v>9</v>
      </c>
      <c r="M165">
        <v>3</v>
      </c>
      <c r="N165">
        <v>2</v>
      </c>
      <c r="O165">
        <v>0</v>
      </c>
      <c r="Q165" t="str">
        <f t="shared" si="20"/>
        <v>xG Cukup Sedikit</v>
      </c>
      <c r="R165" t="str">
        <f t="shared" si="21"/>
        <v>Possession Cukup Sedikit</v>
      </c>
      <c r="S165" t="str">
        <f t="shared" si="22"/>
        <v>Total Pass Cukup Sedikit</v>
      </c>
      <c r="T165" t="str">
        <f t="shared" si="23"/>
        <v>Pass Sukses Cukup Sedikit</v>
      </c>
      <c r="U165" t="str">
        <f t="shared" si="24"/>
        <v>Total Shot Cukup Sedikit</v>
      </c>
      <c r="V165" t="str">
        <f t="shared" si="27"/>
        <v>Shot on Target Tinggi</v>
      </c>
      <c r="W165" t="str">
        <f t="shared" si="28"/>
        <v>Fouls Normal</v>
      </c>
      <c r="X165" t="str">
        <f t="shared" si="29"/>
        <v>Corner Rendah</v>
      </c>
      <c r="Y165" t="str">
        <f t="shared" si="25"/>
        <v>Yellow Card Rendah</v>
      </c>
      <c r="Z165" t="str">
        <f t="shared" si="26"/>
        <v>Red Card Rendah</v>
      </c>
    </row>
    <row r="166" spans="1:26" x14ac:dyDescent="0.25">
      <c r="A166" t="s">
        <v>44</v>
      </c>
      <c r="B166">
        <v>1</v>
      </c>
      <c r="C166">
        <v>25</v>
      </c>
      <c r="D166">
        <v>231</v>
      </c>
      <c r="E166">
        <v>163</v>
      </c>
      <c r="F166">
        <v>0</v>
      </c>
      <c r="G166" t="s">
        <v>36</v>
      </c>
      <c r="H166">
        <v>0</v>
      </c>
      <c r="I166" t="s">
        <v>36</v>
      </c>
      <c r="J166">
        <v>5</v>
      </c>
      <c r="K166">
        <v>4</v>
      </c>
      <c r="L166">
        <v>20</v>
      </c>
      <c r="M166">
        <v>2</v>
      </c>
      <c r="N166">
        <v>4</v>
      </c>
      <c r="O166">
        <v>0</v>
      </c>
      <c r="Q166" t="str">
        <f t="shared" si="20"/>
        <v>xG Sangat Sedikit</v>
      </c>
      <c r="R166" t="str">
        <f t="shared" si="21"/>
        <v>Possession Sangat Sedikit</v>
      </c>
      <c r="S166" t="str">
        <f t="shared" si="22"/>
        <v>Total Pass Sangat Sedikit</v>
      </c>
      <c r="T166" t="str">
        <f t="shared" si="23"/>
        <v>Pass Sukses Sangat Sedikit</v>
      </c>
      <c r="U166" t="str">
        <f t="shared" si="24"/>
        <v>Total Shot Sangat Sedikit</v>
      </c>
      <c r="V166" t="str">
        <f t="shared" si="27"/>
        <v>Shot on Target Normal</v>
      </c>
      <c r="W166" t="str">
        <f t="shared" si="28"/>
        <v>Fouls Tinggi</v>
      </c>
      <c r="X166" t="str">
        <f t="shared" si="29"/>
        <v>Corner Rendah</v>
      </c>
      <c r="Y166" t="str">
        <f t="shared" si="25"/>
        <v>Yellow Card Tinggi</v>
      </c>
      <c r="Z166" t="str">
        <f t="shared" si="26"/>
        <v>Red Card Rendah</v>
      </c>
    </row>
    <row r="167" spans="1:26" x14ac:dyDescent="0.25">
      <c r="A167" t="s">
        <v>34</v>
      </c>
      <c r="B167">
        <v>0.9</v>
      </c>
      <c r="C167">
        <v>57</v>
      </c>
      <c r="D167">
        <v>598</v>
      </c>
      <c r="E167">
        <v>499</v>
      </c>
      <c r="F167">
        <v>0</v>
      </c>
      <c r="G167" t="s">
        <v>36</v>
      </c>
      <c r="H167">
        <v>0</v>
      </c>
      <c r="I167" t="s">
        <v>36</v>
      </c>
      <c r="J167">
        <v>16</v>
      </c>
      <c r="K167">
        <v>5</v>
      </c>
      <c r="L167">
        <v>8</v>
      </c>
      <c r="M167">
        <v>6</v>
      </c>
      <c r="N167">
        <v>1</v>
      </c>
      <c r="O167">
        <v>0</v>
      </c>
      <c r="Q167" t="str">
        <f t="shared" si="20"/>
        <v>xG Sangat Sedikit</v>
      </c>
      <c r="R167" t="str">
        <f t="shared" si="21"/>
        <v>Possession Cukup Banyak</v>
      </c>
      <c r="S167" t="str">
        <f t="shared" si="22"/>
        <v>Total Pass Cukup Banyak</v>
      </c>
      <c r="T167" t="str">
        <f t="shared" si="23"/>
        <v>Pass Sukses Cukup Banyak</v>
      </c>
      <c r="U167" t="str">
        <f t="shared" si="24"/>
        <v>Total Shot Cukup Sedikit</v>
      </c>
      <c r="V167" t="str">
        <f t="shared" si="27"/>
        <v>Shot on Target Tinggi</v>
      </c>
      <c r="W167" t="str">
        <f t="shared" si="28"/>
        <v>Fouls Rendah</v>
      </c>
      <c r="X167" t="str">
        <f t="shared" si="29"/>
        <v>Corner Tinggi</v>
      </c>
      <c r="Y167" t="str">
        <f t="shared" si="25"/>
        <v>Yellow Card Rendah</v>
      </c>
      <c r="Z167" t="str">
        <f t="shared" si="26"/>
        <v>Red Card Rendah</v>
      </c>
    </row>
    <row r="168" spans="1:26" x14ac:dyDescent="0.25">
      <c r="A168" t="s">
        <v>59</v>
      </c>
      <c r="B168">
        <v>0.8</v>
      </c>
      <c r="C168">
        <v>54</v>
      </c>
      <c r="D168">
        <v>595</v>
      </c>
      <c r="E168">
        <v>500</v>
      </c>
      <c r="F168">
        <v>0</v>
      </c>
      <c r="G168" t="s">
        <v>40</v>
      </c>
      <c r="H168">
        <v>0</v>
      </c>
      <c r="I168" t="s">
        <v>40</v>
      </c>
      <c r="J168">
        <v>9</v>
      </c>
      <c r="K168">
        <v>5</v>
      </c>
      <c r="L168">
        <v>15</v>
      </c>
      <c r="M168">
        <v>6</v>
      </c>
      <c r="N168">
        <v>2</v>
      </c>
      <c r="O168">
        <v>0</v>
      </c>
      <c r="Q168" t="str">
        <f t="shared" si="20"/>
        <v>xG Sangat Sedikit</v>
      </c>
      <c r="R168" t="str">
        <f t="shared" si="21"/>
        <v>Possession Cukup Banyak</v>
      </c>
      <c r="S168" t="str">
        <f t="shared" si="22"/>
        <v>Total Pass Cukup Banyak</v>
      </c>
      <c r="T168" t="str">
        <f t="shared" si="23"/>
        <v>Pass Sukses Cukup Banyak</v>
      </c>
      <c r="U168" t="str">
        <f t="shared" si="24"/>
        <v>Total Shot Sangat Sedikit</v>
      </c>
      <c r="V168" t="str">
        <f t="shared" si="27"/>
        <v>Shot on Target Tinggi</v>
      </c>
      <c r="W168" t="str">
        <f t="shared" si="28"/>
        <v>Fouls Tinggi</v>
      </c>
      <c r="X168" t="str">
        <f t="shared" si="29"/>
        <v>Corner Tinggi</v>
      </c>
      <c r="Y168" t="str">
        <f t="shared" si="25"/>
        <v>Yellow Card Rendah</v>
      </c>
      <c r="Z168" t="str">
        <f t="shared" si="26"/>
        <v>Red Card Rendah</v>
      </c>
    </row>
    <row r="169" spans="1:26" x14ac:dyDescent="0.25">
      <c r="A169" t="s">
        <v>33</v>
      </c>
      <c r="B169">
        <v>2.2000000000000002</v>
      </c>
      <c r="C169">
        <v>60</v>
      </c>
      <c r="D169">
        <v>537</v>
      </c>
      <c r="E169">
        <v>426</v>
      </c>
      <c r="F169">
        <v>0</v>
      </c>
      <c r="G169" t="s">
        <v>40</v>
      </c>
      <c r="H169">
        <v>0</v>
      </c>
      <c r="I169" t="s">
        <v>40</v>
      </c>
      <c r="J169">
        <v>23</v>
      </c>
      <c r="K169">
        <v>7</v>
      </c>
      <c r="L169">
        <v>11</v>
      </c>
      <c r="M169">
        <v>13</v>
      </c>
      <c r="N169">
        <v>1</v>
      </c>
      <c r="O169">
        <v>0</v>
      </c>
      <c r="Q169" t="str">
        <f t="shared" si="20"/>
        <v>xG Cukup Sedikit</v>
      </c>
      <c r="R169" t="str">
        <f t="shared" si="21"/>
        <v>Possession Cukup Banyak</v>
      </c>
      <c r="S169" t="str">
        <f t="shared" si="22"/>
        <v>Total Pass Cukup Banyak</v>
      </c>
      <c r="T169" t="str">
        <f t="shared" si="23"/>
        <v>Pass Sukses Cukup Sedikit</v>
      </c>
      <c r="U169" t="str">
        <f t="shared" si="24"/>
        <v>Total Shot Cukup Banyak</v>
      </c>
      <c r="V169" t="str">
        <f t="shared" si="27"/>
        <v>Shot on Target Tinggi</v>
      </c>
      <c r="W169" t="str">
        <f t="shared" si="28"/>
        <v>Fouls Normal</v>
      </c>
      <c r="X169" t="str">
        <f t="shared" si="29"/>
        <v>Corner Tinggi</v>
      </c>
      <c r="Y169" t="str">
        <f t="shared" si="25"/>
        <v>Yellow Card Rendah</v>
      </c>
      <c r="Z169" t="str">
        <f t="shared" si="26"/>
        <v>Red Card Rendah</v>
      </c>
    </row>
    <row r="170" spans="1:26" x14ac:dyDescent="0.25">
      <c r="A170" t="s">
        <v>60</v>
      </c>
      <c r="B170">
        <v>1.3</v>
      </c>
      <c r="C170">
        <v>52</v>
      </c>
      <c r="D170">
        <v>589</v>
      </c>
      <c r="E170">
        <v>490</v>
      </c>
      <c r="F170">
        <v>3</v>
      </c>
      <c r="G170" t="s">
        <v>40</v>
      </c>
      <c r="H170">
        <v>1</v>
      </c>
      <c r="I170" t="s">
        <v>40</v>
      </c>
      <c r="J170">
        <v>9</v>
      </c>
      <c r="K170">
        <v>5</v>
      </c>
      <c r="L170">
        <v>7</v>
      </c>
      <c r="M170">
        <v>7</v>
      </c>
      <c r="N170">
        <v>1</v>
      </c>
      <c r="O170">
        <v>0</v>
      </c>
      <c r="Q170" t="str">
        <f t="shared" si="20"/>
        <v>xG Sangat Sedikit</v>
      </c>
      <c r="R170" t="str">
        <f t="shared" si="21"/>
        <v>Possession Cukup Banyak</v>
      </c>
      <c r="S170" t="str">
        <f t="shared" si="22"/>
        <v>Total Pass Cukup Banyak</v>
      </c>
      <c r="T170" t="str">
        <f t="shared" si="23"/>
        <v>Pass Sukses Cukup Banyak</v>
      </c>
      <c r="U170" t="str">
        <f t="shared" si="24"/>
        <v>Total Shot Sangat Sedikit</v>
      </c>
      <c r="V170" t="str">
        <f t="shared" si="27"/>
        <v>Shot on Target Tinggi</v>
      </c>
      <c r="W170" t="str">
        <f t="shared" si="28"/>
        <v>Fouls Rendah</v>
      </c>
      <c r="X170" t="str">
        <f t="shared" si="29"/>
        <v>Corner Tinggi</v>
      </c>
      <c r="Y170" t="str">
        <f t="shared" si="25"/>
        <v>Yellow Card Rendah</v>
      </c>
      <c r="Z170" t="str">
        <f t="shared" si="26"/>
        <v>Red Card Rendah</v>
      </c>
    </row>
    <row r="171" spans="1:26" x14ac:dyDescent="0.25">
      <c r="A171" t="s">
        <v>58</v>
      </c>
      <c r="B171">
        <v>2.1</v>
      </c>
      <c r="C171">
        <v>66</v>
      </c>
      <c r="D171">
        <v>689</v>
      </c>
      <c r="E171">
        <v>615</v>
      </c>
      <c r="F171">
        <v>1</v>
      </c>
      <c r="G171" t="s">
        <v>36</v>
      </c>
      <c r="H171">
        <v>1</v>
      </c>
      <c r="I171" t="s">
        <v>36</v>
      </c>
      <c r="J171">
        <v>24</v>
      </c>
      <c r="K171">
        <v>5</v>
      </c>
      <c r="L171">
        <v>5</v>
      </c>
      <c r="M171">
        <v>8</v>
      </c>
      <c r="N171">
        <v>1</v>
      </c>
      <c r="O171">
        <v>0</v>
      </c>
      <c r="Q171" t="str">
        <f t="shared" si="20"/>
        <v>xG Cukup Sedikit</v>
      </c>
      <c r="R171" t="str">
        <f t="shared" si="21"/>
        <v>Possession Sangat Banyak</v>
      </c>
      <c r="S171" t="str">
        <f t="shared" si="22"/>
        <v>Total Pass Sangat Banyak</v>
      </c>
      <c r="T171" t="str">
        <f t="shared" si="23"/>
        <v>Pass Sukses Sangat Banyak</v>
      </c>
      <c r="U171" t="str">
        <f t="shared" si="24"/>
        <v>Total Shot Cukup Banyak</v>
      </c>
      <c r="V171" t="str">
        <f t="shared" si="27"/>
        <v>Shot on Target Tinggi</v>
      </c>
      <c r="W171" t="str">
        <f t="shared" si="28"/>
        <v>Fouls Rendah</v>
      </c>
      <c r="X171" t="str">
        <f t="shared" si="29"/>
        <v>Corner Tinggi</v>
      </c>
      <c r="Y171" t="str">
        <f t="shared" si="25"/>
        <v>Yellow Card Rendah</v>
      </c>
      <c r="Z171" t="str">
        <f t="shared" si="26"/>
        <v>Red Card Rendah</v>
      </c>
    </row>
    <row r="172" spans="1:26" x14ac:dyDescent="0.25">
      <c r="A172" t="s">
        <v>49</v>
      </c>
      <c r="B172">
        <v>1.4</v>
      </c>
      <c r="C172">
        <v>52</v>
      </c>
      <c r="D172">
        <v>512</v>
      </c>
      <c r="E172">
        <v>405</v>
      </c>
      <c r="F172">
        <v>0</v>
      </c>
      <c r="G172" t="s">
        <v>36</v>
      </c>
      <c r="H172">
        <v>0</v>
      </c>
      <c r="I172" t="s">
        <v>36</v>
      </c>
      <c r="J172">
        <v>18</v>
      </c>
      <c r="K172">
        <v>4</v>
      </c>
      <c r="L172">
        <v>13</v>
      </c>
      <c r="M172">
        <v>5</v>
      </c>
      <c r="N172">
        <v>2</v>
      </c>
      <c r="O172">
        <v>0</v>
      </c>
      <c r="Q172" t="str">
        <f t="shared" si="20"/>
        <v>xG Sangat Sedikit</v>
      </c>
      <c r="R172" t="str">
        <f t="shared" si="21"/>
        <v>Possession Cukup Banyak</v>
      </c>
      <c r="S172" t="str">
        <f t="shared" si="22"/>
        <v>Total Pass Cukup Banyak</v>
      </c>
      <c r="T172" t="str">
        <f t="shared" si="23"/>
        <v>Pass Sukses Cukup Sedikit</v>
      </c>
      <c r="U172" t="str">
        <f t="shared" si="24"/>
        <v>Total Shot Cukup Sedikit</v>
      </c>
      <c r="V172" t="str">
        <f t="shared" si="27"/>
        <v>Shot on Target Normal</v>
      </c>
      <c r="W172" t="str">
        <f t="shared" si="28"/>
        <v>Fouls Tinggi</v>
      </c>
      <c r="X172" t="str">
        <f t="shared" si="29"/>
        <v>Corner Normal</v>
      </c>
      <c r="Y172" t="str">
        <f t="shared" si="25"/>
        <v>Yellow Card Rendah</v>
      </c>
      <c r="Z172" t="str">
        <f t="shared" si="26"/>
        <v>Red Card Rendah</v>
      </c>
    </row>
    <row r="173" spans="1:26" x14ac:dyDescent="0.25">
      <c r="A173" t="s">
        <v>57</v>
      </c>
      <c r="B173">
        <v>1.1000000000000001</v>
      </c>
      <c r="C173">
        <v>47</v>
      </c>
      <c r="D173">
        <v>543</v>
      </c>
      <c r="E173">
        <v>443</v>
      </c>
      <c r="F173">
        <v>1</v>
      </c>
      <c r="G173" t="s">
        <v>40</v>
      </c>
      <c r="H173">
        <v>1</v>
      </c>
      <c r="I173" t="s">
        <v>35</v>
      </c>
      <c r="J173">
        <v>12</v>
      </c>
      <c r="K173">
        <v>8</v>
      </c>
      <c r="L173">
        <v>13</v>
      </c>
      <c r="M173">
        <v>3</v>
      </c>
      <c r="N173">
        <v>1</v>
      </c>
      <c r="O173">
        <v>0</v>
      </c>
      <c r="Q173" t="str">
        <f t="shared" si="20"/>
        <v>xG Sangat Sedikit</v>
      </c>
      <c r="R173" t="str">
        <f t="shared" si="21"/>
        <v>Possession Cukup Sedikit</v>
      </c>
      <c r="S173" t="str">
        <f t="shared" si="22"/>
        <v>Total Pass Cukup Banyak</v>
      </c>
      <c r="T173" t="str">
        <f t="shared" si="23"/>
        <v>Pass Sukses Cukup Banyak</v>
      </c>
      <c r="U173" t="str">
        <f t="shared" si="24"/>
        <v>Total Shot Cukup Sedikit</v>
      </c>
      <c r="V173" t="str">
        <f t="shared" si="27"/>
        <v>Shot on Target Tinggi</v>
      </c>
      <c r="W173" t="str">
        <f t="shared" si="28"/>
        <v>Fouls Tinggi</v>
      </c>
      <c r="X173" t="str">
        <f t="shared" si="29"/>
        <v>Corner Rendah</v>
      </c>
      <c r="Y173" t="str">
        <f t="shared" si="25"/>
        <v>Yellow Card Rendah</v>
      </c>
      <c r="Z173" t="str">
        <f t="shared" si="26"/>
        <v>Red Card Rendah</v>
      </c>
    </row>
    <row r="174" spans="1:26" x14ac:dyDescent="0.25">
      <c r="A174" t="s">
        <v>46</v>
      </c>
      <c r="B174">
        <v>2.7</v>
      </c>
      <c r="C174">
        <v>62</v>
      </c>
      <c r="D174">
        <v>585</v>
      </c>
      <c r="E174">
        <v>520</v>
      </c>
      <c r="F174">
        <v>3</v>
      </c>
      <c r="G174" t="s">
        <v>35</v>
      </c>
      <c r="H174">
        <v>1</v>
      </c>
      <c r="I174" t="s">
        <v>35</v>
      </c>
      <c r="J174">
        <v>22</v>
      </c>
      <c r="K174">
        <v>8</v>
      </c>
      <c r="L174">
        <v>15</v>
      </c>
      <c r="M174">
        <v>9</v>
      </c>
      <c r="N174">
        <v>2</v>
      </c>
      <c r="O174">
        <v>0</v>
      </c>
      <c r="Q174" t="str">
        <f t="shared" si="20"/>
        <v>xG Cukup Sedikit</v>
      </c>
      <c r="R174" t="str">
        <f t="shared" si="21"/>
        <v>Possession Cukup Banyak</v>
      </c>
      <c r="S174" t="str">
        <f t="shared" si="22"/>
        <v>Total Pass Cukup Banyak</v>
      </c>
      <c r="T174" t="str">
        <f t="shared" si="23"/>
        <v>Pass Sukses Cukup Banyak</v>
      </c>
      <c r="U174" t="str">
        <f t="shared" si="24"/>
        <v>Total Shot Cukup Banyak</v>
      </c>
      <c r="V174" t="str">
        <f t="shared" si="27"/>
        <v>Shot on Target Tinggi</v>
      </c>
      <c r="W174" t="str">
        <f t="shared" si="28"/>
        <v>Fouls Tinggi</v>
      </c>
      <c r="X174" t="str">
        <f t="shared" si="29"/>
        <v>Corner Tinggi</v>
      </c>
      <c r="Y174" t="str">
        <f t="shared" si="25"/>
        <v>Yellow Card Rendah</v>
      </c>
      <c r="Z174" t="str">
        <f t="shared" si="26"/>
        <v>Red Card Rendah</v>
      </c>
    </row>
    <row r="175" spans="1:26" x14ac:dyDescent="0.25">
      <c r="A175" t="s">
        <v>48</v>
      </c>
      <c r="B175">
        <v>1.1000000000000001</v>
      </c>
      <c r="C175">
        <v>30</v>
      </c>
      <c r="D175">
        <v>287</v>
      </c>
      <c r="E175">
        <v>202</v>
      </c>
      <c r="F175">
        <v>1</v>
      </c>
      <c r="G175" t="s">
        <v>35</v>
      </c>
      <c r="H175">
        <v>1</v>
      </c>
      <c r="I175" t="s">
        <v>35</v>
      </c>
      <c r="J175">
        <v>10</v>
      </c>
      <c r="K175">
        <v>3</v>
      </c>
      <c r="L175">
        <v>12</v>
      </c>
      <c r="M175">
        <v>2</v>
      </c>
      <c r="N175">
        <v>3</v>
      </c>
      <c r="O175">
        <v>0</v>
      </c>
      <c r="Q175" t="str">
        <f t="shared" si="20"/>
        <v>xG Sangat Sedikit</v>
      </c>
      <c r="R175" t="str">
        <f t="shared" si="21"/>
        <v>Possession Sangat Sedikit</v>
      </c>
      <c r="S175" t="str">
        <f t="shared" si="22"/>
        <v>Total Pass Sangat Sedikit</v>
      </c>
      <c r="T175" t="str">
        <f t="shared" si="23"/>
        <v>Pass Sukses Sangat Sedikit</v>
      </c>
      <c r="U175" t="str">
        <f t="shared" si="24"/>
        <v>Total Shot Sangat Sedikit</v>
      </c>
      <c r="V175" t="str">
        <f t="shared" si="27"/>
        <v>Shot on Target Rendah</v>
      </c>
      <c r="W175" t="str">
        <f t="shared" si="28"/>
        <v>Fouls Tinggi</v>
      </c>
      <c r="X175" t="str">
        <f t="shared" si="29"/>
        <v>Corner Rendah</v>
      </c>
      <c r="Y175" t="str">
        <f t="shared" si="25"/>
        <v>Yellow Card Tinggi</v>
      </c>
      <c r="Z175" t="str">
        <f t="shared" si="26"/>
        <v>Red Card Rendah</v>
      </c>
    </row>
    <row r="176" spans="1:26" x14ac:dyDescent="0.25">
      <c r="A176" t="s">
        <v>47</v>
      </c>
      <c r="B176">
        <v>1.4</v>
      </c>
      <c r="C176">
        <v>54</v>
      </c>
      <c r="D176">
        <v>519</v>
      </c>
      <c r="E176">
        <v>429</v>
      </c>
      <c r="F176">
        <v>0</v>
      </c>
      <c r="G176" t="s">
        <v>40</v>
      </c>
      <c r="H176">
        <v>0</v>
      </c>
      <c r="I176" t="s">
        <v>36</v>
      </c>
      <c r="J176">
        <v>18</v>
      </c>
      <c r="K176">
        <v>5</v>
      </c>
      <c r="L176">
        <v>15</v>
      </c>
      <c r="M176">
        <v>2</v>
      </c>
      <c r="N176">
        <v>1</v>
      </c>
      <c r="O176">
        <v>0</v>
      </c>
      <c r="Q176" t="str">
        <f t="shared" si="20"/>
        <v>xG Sangat Sedikit</v>
      </c>
      <c r="R176" t="str">
        <f t="shared" si="21"/>
        <v>Possession Cukup Banyak</v>
      </c>
      <c r="S176" t="str">
        <f t="shared" si="22"/>
        <v>Total Pass Cukup Banyak</v>
      </c>
      <c r="T176" t="str">
        <f t="shared" si="23"/>
        <v>Pass Sukses Cukup Sedikit</v>
      </c>
      <c r="U176" t="str">
        <f t="shared" si="24"/>
        <v>Total Shot Cukup Sedikit</v>
      </c>
      <c r="V176" t="str">
        <f t="shared" si="27"/>
        <v>Shot on Target Tinggi</v>
      </c>
      <c r="W176" t="str">
        <f t="shared" si="28"/>
        <v>Fouls Tinggi</v>
      </c>
      <c r="X176" t="str">
        <f t="shared" si="29"/>
        <v>Corner Rendah</v>
      </c>
      <c r="Y176" t="str">
        <f t="shared" si="25"/>
        <v>Yellow Card Rendah</v>
      </c>
      <c r="Z176" t="str">
        <f t="shared" si="26"/>
        <v>Red Card Rendah</v>
      </c>
    </row>
    <row r="177" spans="1:26" x14ac:dyDescent="0.25">
      <c r="A177" t="s">
        <v>43</v>
      </c>
      <c r="B177">
        <v>0.9</v>
      </c>
      <c r="C177">
        <v>51</v>
      </c>
      <c r="D177">
        <v>514</v>
      </c>
      <c r="E177">
        <v>417</v>
      </c>
      <c r="F177">
        <v>2</v>
      </c>
      <c r="G177" t="s">
        <v>35</v>
      </c>
      <c r="H177">
        <v>0</v>
      </c>
      <c r="I177" t="s">
        <v>36</v>
      </c>
      <c r="J177">
        <v>7</v>
      </c>
      <c r="K177">
        <v>4</v>
      </c>
      <c r="L177">
        <v>12</v>
      </c>
      <c r="M177">
        <v>4</v>
      </c>
      <c r="N177">
        <v>2</v>
      </c>
      <c r="O177">
        <v>0</v>
      </c>
      <c r="Q177" t="str">
        <f t="shared" si="20"/>
        <v>xG Sangat Sedikit</v>
      </c>
      <c r="R177" t="str">
        <f t="shared" si="21"/>
        <v>Possession Cukup Banyak</v>
      </c>
      <c r="S177" t="str">
        <f t="shared" si="22"/>
        <v>Total Pass Cukup Banyak</v>
      </c>
      <c r="T177" t="str">
        <f t="shared" si="23"/>
        <v>Pass Sukses Cukup Sedikit</v>
      </c>
      <c r="U177" t="str">
        <f t="shared" si="24"/>
        <v>Total Shot Sangat Sedikit</v>
      </c>
      <c r="V177" t="str">
        <f t="shared" si="27"/>
        <v>Shot on Target Normal</v>
      </c>
      <c r="W177" t="str">
        <f t="shared" si="28"/>
        <v>Fouls Tinggi</v>
      </c>
      <c r="X177" t="str">
        <f t="shared" si="29"/>
        <v>Corner Rendah</v>
      </c>
      <c r="Y177" t="str">
        <f t="shared" si="25"/>
        <v>Yellow Card Rendah</v>
      </c>
      <c r="Z177" t="str">
        <f t="shared" si="26"/>
        <v>Red Card Rendah</v>
      </c>
    </row>
    <row r="178" spans="1:26" x14ac:dyDescent="0.25">
      <c r="A178" t="s">
        <v>39</v>
      </c>
      <c r="B178">
        <v>2</v>
      </c>
      <c r="C178">
        <v>68</v>
      </c>
      <c r="D178">
        <v>721</v>
      </c>
      <c r="E178">
        <v>621</v>
      </c>
      <c r="F178">
        <v>3</v>
      </c>
      <c r="G178" t="s">
        <v>35</v>
      </c>
      <c r="H178">
        <v>1</v>
      </c>
      <c r="I178" t="s">
        <v>36</v>
      </c>
      <c r="J178">
        <v>19</v>
      </c>
      <c r="K178">
        <v>7</v>
      </c>
      <c r="L178">
        <v>17</v>
      </c>
      <c r="M178">
        <v>14</v>
      </c>
      <c r="N178">
        <v>3</v>
      </c>
      <c r="O178">
        <v>0</v>
      </c>
      <c r="Q178" t="str">
        <f t="shared" si="20"/>
        <v>xG Cukup Sedikit</v>
      </c>
      <c r="R178" t="str">
        <f t="shared" si="21"/>
        <v>Possession Sangat Banyak</v>
      </c>
      <c r="S178" t="str">
        <f t="shared" si="22"/>
        <v>Total Pass Sangat Banyak</v>
      </c>
      <c r="T178" t="str">
        <f t="shared" si="23"/>
        <v>Pass Sukses Sangat Banyak</v>
      </c>
      <c r="U178" t="str">
        <f t="shared" si="24"/>
        <v>Total Shot Cukup Sedikit</v>
      </c>
      <c r="V178" t="str">
        <f t="shared" si="27"/>
        <v>Shot on Target Tinggi</v>
      </c>
      <c r="W178" t="str">
        <f t="shared" si="28"/>
        <v>Fouls Tinggi</v>
      </c>
      <c r="X178" t="str">
        <f t="shared" si="29"/>
        <v>Corner Tinggi</v>
      </c>
      <c r="Y178" t="str">
        <f t="shared" si="25"/>
        <v>Yellow Card Tinggi</v>
      </c>
      <c r="Z178" t="str">
        <f t="shared" si="26"/>
        <v>Red Card Rendah</v>
      </c>
    </row>
    <row r="179" spans="1:26" x14ac:dyDescent="0.25">
      <c r="A179" t="s">
        <v>45</v>
      </c>
      <c r="B179">
        <v>1.3</v>
      </c>
      <c r="C179">
        <v>57</v>
      </c>
      <c r="D179">
        <v>529</v>
      </c>
      <c r="E179">
        <v>421</v>
      </c>
      <c r="F179">
        <v>0</v>
      </c>
      <c r="G179" t="s">
        <v>36</v>
      </c>
      <c r="H179">
        <v>0</v>
      </c>
      <c r="I179" t="s">
        <v>36</v>
      </c>
      <c r="J179">
        <v>24</v>
      </c>
      <c r="K179">
        <v>7</v>
      </c>
      <c r="L179">
        <v>6</v>
      </c>
      <c r="M179">
        <v>5</v>
      </c>
      <c r="N179">
        <v>0</v>
      </c>
      <c r="O179">
        <v>0</v>
      </c>
      <c r="Q179" t="str">
        <f t="shared" si="20"/>
        <v>xG Sangat Sedikit</v>
      </c>
      <c r="R179" t="str">
        <f t="shared" si="21"/>
        <v>Possession Cukup Banyak</v>
      </c>
      <c r="S179" t="str">
        <f t="shared" si="22"/>
        <v>Total Pass Cukup Banyak</v>
      </c>
      <c r="T179" t="str">
        <f t="shared" si="23"/>
        <v>Pass Sukses Cukup Sedikit</v>
      </c>
      <c r="U179" t="str">
        <f t="shared" si="24"/>
        <v>Total Shot Cukup Banyak</v>
      </c>
      <c r="V179" t="str">
        <f t="shared" si="27"/>
        <v>Shot on Target Tinggi</v>
      </c>
      <c r="W179" t="str">
        <f t="shared" si="28"/>
        <v>Fouls Rendah</v>
      </c>
      <c r="X179" t="str">
        <f t="shared" si="29"/>
        <v>Corner Normal</v>
      </c>
      <c r="Y179" t="str">
        <f t="shared" si="25"/>
        <v>Yellow Card Rendah</v>
      </c>
      <c r="Z179" t="str">
        <f t="shared" si="26"/>
        <v>Red Card Rendah</v>
      </c>
    </row>
    <row r="180" spans="1:26" x14ac:dyDescent="0.25">
      <c r="A180" t="s">
        <v>42</v>
      </c>
      <c r="B180">
        <v>1.8</v>
      </c>
      <c r="C180">
        <v>68</v>
      </c>
      <c r="D180">
        <v>707</v>
      </c>
      <c r="E180">
        <v>624</v>
      </c>
      <c r="F180">
        <v>1</v>
      </c>
      <c r="G180" t="s">
        <v>35</v>
      </c>
      <c r="H180">
        <v>1</v>
      </c>
      <c r="I180" t="s">
        <v>35</v>
      </c>
      <c r="J180">
        <v>13</v>
      </c>
      <c r="K180">
        <v>5</v>
      </c>
      <c r="L180">
        <v>7</v>
      </c>
      <c r="M180">
        <v>5</v>
      </c>
      <c r="N180">
        <v>1</v>
      </c>
      <c r="O180">
        <v>0</v>
      </c>
      <c r="Q180" t="str">
        <f t="shared" si="20"/>
        <v>xG Cukup Sedikit</v>
      </c>
      <c r="R180" t="str">
        <f t="shared" si="21"/>
        <v>Possession Sangat Banyak</v>
      </c>
      <c r="S180" t="str">
        <f t="shared" si="22"/>
        <v>Total Pass Sangat Banyak</v>
      </c>
      <c r="T180" t="str">
        <f t="shared" si="23"/>
        <v>Pass Sukses Sangat Banyak</v>
      </c>
      <c r="U180" t="str">
        <f t="shared" si="24"/>
        <v>Total Shot Cukup Sedikit</v>
      </c>
      <c r="V180" t="str">
        <f t="shared" si="27"/>
        <v>Shot on Target Tinggi</v>
      </c>
      <c r="W180" t="str">
        <f t="shared" si="28"/>
        <v>Fouls Rendah</v>
      </c>
      <c r="X180" t="str">
        <f t="shared" si="29"/>
        <v>Corner Normal</v>
      </c>
      <c r="Y180" t="str">
        <f t="shared" si="25"/>
        <v>Yellow Card Rendah</v>
      </c>
      <c r="Z180" t="str">
        <f t="shared" si="26"/>
        <v>Red Card Rendah</v>
      </c>
    </row>
    <row r="181" spans="1:26" x14ac:dyDescent="0.25">
      <c r="A181" t="s">
        <v>59</v>
      </c>
      <c r="B181">
        <v>1.3</v>
      </c>
      <c r="C181">
        <v>53</v>
      </c>
      <c r="D181">
        <v>618</v>
      </c>
      <c r="E181">
        <v>561</v>
      </c>
      <c r="F181">
        <v>0</v>
      </c>
      <c r="G181" t="s">
        <v>40</v>
      </c>
      <c r="H181">
        <v>0</v>
      </c>
      <c r="I181" t="s">
        <v>40</v>
      </c>
      <c r="J181">
        <v>11</v>
      </c>
      <c r="K181">
        <v>4</v>
      </c>
      <c r="L181">
        <v>11</v>
      </c>
      <c r="M181">
        <v>4</v>
      </c>
      <c r="N181">
        <v>2</v>
      </c>
      <c r="O181">
        <v>0</v>
      </c>
      <c r="Q181" t="str">
        <f t="shared" si="20"/>
        <v>xG Sangat Sedikit</v>
      </c>
      <c r="R181" t="str">
        <f t="shared" si="21"/>
        <v>Possession Cukup Banyak</v>
      </c>
      <c r="S181" t="str">
        <f t="shared" si="22"/>
        <v>Total Pass Cukup Banyak</v>
      </c>
      <c r="T181" t="str">
        <f t="shared" si="23"/>
        <v>Pass Sukses Cukup Banyak</v>
      </c>
      <c r="U181" t="str">
        <f t="shared" si="24"/>
        <v>Total Shot Cukup Sedikit</v>
      </c>
      <c r="V181" t="str">
        <f t="shared" si="27"/>
        <v>Shot on Target Normal</v>
      </c>
      <c r="W181" t="str">
        <f t="shared" si="28"/>
        <v>Fouls Normal</v>
      </c>
      <c r="X181" t="str">
        <f t="shared" si="29"/>
        <v>Corner Rendah</v>
      </c>
      <c r="Y181" t="str">
        <f t="shared" si="25"/>
        <v>Yellow Card Rendah</v>
      </c>
      <c r="Z181" t="str">
        <f t="shared" si="26"/>
        <v>Red Card Rendah</v>
      </c>
    </row>
    <row r="182" spans="1:26" x14ac:dyDescent="0.25">
      <c r="A182" t="s">
        <v>55</v>
      </c>
      <c r="B182">
        <v>2</v>
      </c>
      <c r="C182">
        <v>47</v>
      </c>
      <c r="D182">
        <v>427</v>
      </c>
      <c r="E182">
        <v>316</v>
      </c>
      <c r="F182">
        <v>2</v>
      </c>
      <c r="G182" t="s">
        <v>35</v>
      </c>
      <c r="H182">
        <v>1</v>
      </c>
      <c r="I182" t="s">
        <v>36</v>
      </c>
      <c r="J182">
        <v>19</v>
      </c>
      <c r="K182">
        <v>10</v>
      </c>
      <c r="L182">
        <v>18</v>
      </c>
      <c r="M182">
        <v>8</v>
      </c>
      <c r="N182">
        <v>2</v>
      </c>
      <c r="O182">
        <v>0</v>
      </c>
      <c r="Q182" t="str">
        <f t="shared" si="20"/>
        <v>xG Cukup Sedikit</v>
      </c>
      <c r="R182" t="str">
        <f t="shared" si="21"/>
        <v>Possession Cukup Sedikit</v>
      </c>
      <c r="S182" t="str">
        <f t="shared" si="22"/>
        <v>Total Pass Cukup Sedikit</v>
      </c>
      <c r="T182" t="str">
        <f t="shared" si="23"/>
        <v>Pass Sukses Cukup Sedikit</v>
      </c>
      <c r="U182" t="str">
        <f t="shared" si="24"/>
        <v>Total Shot Cukup Sedikit</v>
      </c>
      <c r="V182" t="str">
        <f t="shared" si="27"/>
        <v>Shot on Target Tinggi</v>
      </c>
      <c r="W182" t="str">
        <f t="shared" si="28"/>
        <v>Fouls Tinggi</v>
      </c>
      <c r="X182" t="str">
        <f t="shared" si="29"/>
        <v>Corner Tinggi</v>
      </c>
      <c r="Y182" t="str">
        <f t="shared" si="25"/>
        <v>Yellow Card Rendah</v>
      </c>
      <c r="Z182" t="str">
        <f t="shared" si="26"/>
        <v>Red Card Rendah</v>
      </c>
    </row>
    <row r="183" spans="1:26" x14ac:dyDescent="0.25">
      <c r="A183" t="s">
        <v>44</v>
      </c>
      <c r="B183">
        <v>0.9</v>
      </c>
      <c r="C183">
        <v>64</v>
      </c>
      <c r="D183">
        <v>564</v>
      </c>
      <c r="E183">
        <v>440</v>
      </c>
      <c r="F183">
        <v>0</v>
      </c>
      <c r="G183" t="s">
        <v>40</v>
      </c>
      <c r="H183">
        <v>0</v>
      </c>
      <c r="I183" t="s">
        <v>40</v>
      </c>
      <c r="J183">
        <v>13</v>
      </c>
      <c r="K183">
        <v>2</v>
      </c>
      <c r="L183">
        <v>13</v>
      </c>
      <c r="M183">
        <v>5</v>
      </c>
      <c r="N183">
        <v>4</v>
      </c>
      <c r="O183">
        <v>0</v>
      </c>
      <c r="Q183" t="str">
        <f t="shared" si="20"/>
        <v>xG Sangat Sedikit</v>
      </c>
      <c r="R183" t="str">
        <f t="shared" si="21"/>
        <v>Possession Sangat Banyak</v>
      </c>
      <c r="S183" t="str">
        <f t="shared" si="22"/>
        <v>Total Pass Cukup Banyak</v>
      </c>
      <c r="T183" t="str">
        <f t="shared" si="23"/>
        <v>Pass Sukses Cukup Banyak</v>
      </c>
      <c r="U183" t="str">
        <f t="shared" si="24"/>
        <v>Total Shot Cukup Sedikit</v>
      </c>
      <c r="V183" t="str">
        <f t="shared" si="27"/>
        <v>Shot on Target Rendah</v>
      </c>
      <c r="W183" t="str">
        <f t="shared" si="28"/>
        <v>Fouls Tinggi</v>
      </c>
      <c r="X183" t="str">
        <f t="shared" si="29"/>
        <v>Corner Normal</v>
      </c>
      <c r="Y183" t="str">
        <f t="shared" si="25"/>
        <v>Yellow Card Tinggi</v>
      </c>
      <c r="Z183" t="str">
        <f t="shared" si="26"/>
        <v>Red Card Rendah</v>
      </c>
    </row>
    <row r="184" spans="1:26" x14ac:dyDescent="0.25">
      <c r="A184" t="s">
        <v>34</v>
      </c>
      <c r="B184">
        <v>1.1000000000000001</v>
      </c>
      <c r="C184">
        <v>52</v>
      </c>
      <c r="D184">
        <v>528</v>
      </c>
      <c r="E184">
        <v>417</v>
      </c>
      <c r="F184">
        <v>2</v>
      </c>
      <c r="G184" t="s">
        <v>36</v>
      </c>
      <c r="H184">
        <v>1</v>
      </c>
      <c r="I184" t="s">
        <v>35</v>
      </c>
      <c r="J184">
        <v>11</v>
      </c>
      <c r="K184">
        <v>6</v>
      </c>
      <c r="L184">
        <v>7</v>
      </c>
      <c r="M184">
        <v>1</v>
      </c>
      <c r="N184">
        <v>1</v>
      </c>
      <c r="O184">
        <v>0</v>
      </c>
      <c r="Q184" t="str">
        <f t="shared" si="20"/>
        <v>xG Sangat Sedikit</v>
      </c>
      <c r="R184" t="str">
        <f t="shared" si="21"/>
        <v>Possession Cukup Banyak</v>
      </c>
      <c r="S184" t="str">
        <f t="shared" si="22"/>
        <v>Total Pass Cukup Banyak</v>
      </c>
      <c r="T184" t="str">
        <f t="shared" si="23"/>
        <v>Pass Sukses Cukup Sedikit</v>
      </c>
      <c r="U184" t="str">
        <f t="shared" si="24"/>
        <v>Total Shot Cukup Sedikit</v>
      </c>
      <c r="V184" t="str">
        <f t="shared" si="27"/>
        <v>Shot on Target Tinggi</v>
      </c>
      <c r="W184" t="str">
        <f t="shared" si="28"/>
        <v>Fouls Rendah</v>
      </c>
      <c r="X184" t="str">
        <f t="shared" si="29"/>
        <v>Corner Rendah</v>
      </c>
      <c r="Y184" t="str">
        <f t="shared" si="25"/>
        <v>Yellow Card Rendah</v>
      </c>
      <c r="Z184" t="str">
        <f t="shared" si="26"/>
        <v>Red Card Rendah</v>
      </c>
    </row>
    <row r="185" spans="1:26" x14ac:dyDescent="0.25">
      <c r="A185" t="s">
        <v>60</v>
      </c>
      <c r="B185">
        <v>2.2000000000000002</v>
      </c>
      <c r="C185">
        <v>48</v>
      </c>
      <c r="D185">
        <v>459</v>
      </c>
      <c r="E185">
        <v>349</v>
      </c>
      <c r="F185">
        <v>2</v>
      </c>
      <c r="G185" t="s">
        <v>36</v>
      </c>
      <c r="H185">
        <v>2</v>
      </c>
      <c r="I185" t="s">
        <v>35</v>
      </c>
      <c r="J185">
        <v>13</v>
      </c>
      <c r="K185">
        <v>3</v>
      </c>
      <c r="L185">
        <v>9</v>
      </c>
      <c r="M185">
        <v>5</v>
      </c>
      <c r="N185">
        <v>1</v>
      </c>
      <c r="O185">
        <v>0</v>
      </c>
      <c r="Q185" t="str">
        <f t="shared" si="20"/>
        <v>xG Cukup Sedikit</v>
      </c>
      <c r="R185" t="str">
        <f t="shared" si="21"/>
        <v>Possession Cukup Sedikit</v>
      </c>
      <c r="S185" t="str">
        <f t="shared" si="22"/>
        <v>Total Pass Cukup Sedikit</v>
      </c>
      <c r="T185" t="str">
        <f t="shared" si="23"/>
        <v>Pass Sukses Cukup Sedikit</v>
      </c>
      <c r="U185" t="str">
        <f t="shared" si="24"/>
        <v>Total Shot Cukup Sedikit</v>
      </c>
      <c r="V185" t="str">
        <f t="shared" si="27"/>
        <v>Shot on Target Rendah</v>
      </c>
      <c r="W185" t="str">
        <f t="shared" si="28"/>
        <v>Fouls Normal</v>
      </c>
      <c r="X185" t="str">
        <f t="shared" si="29"/>
        <v>Corner Normal</v>
      </c>
      <c r="Y185" t="str">
        <f t="shared" si="25"/>
        <v>Yellow Card Rendah</v>
      </c>
      <c r="Z185" t="str">
        <f t="shared" si="26"/>
        <v>Red Card Rendah</v>
      </c>
    </row>
    <row r="186" spans="1:26" x14ac:dyDescent="0.25">
      <c r="A186" t="s">
        <v>51</v>
      </c>
      <c r="B186">
        <v>0.4</v>
      </c>
      <c r="C186">
        <v>46</v>
      </c>
      <c r="D186">
        <v>495</v>
      </c>
      <c r="E186">
        <v>416</v>
      </c>
      <c r="F186">
        <v>0</v>
      </c>
      <c r="G186" t="s">
        <v>40</v>
      </c>
      <c r="H186">
        <v>0</v>
      </c>
      <c r="I186" t="s">
        <v>40</v>
      </c>
      <c r="J186">
        <v>7</v>
      </c>
      <c r="K186">
        <v>0</v>
      </c>
      <c r="L186">
        <v>7</v>
      </c>
      <c r="M186">
        <v>3</v>
      </c>
      <c r="N186">
        <v>0</v>
      </c>
      <c r="O186">
        <v>0</v>
      </c>
      <c r="Q186" t="str">
        <f t="shared" si="20"/>
        <v>xG Sangat Sedikit</v>
      </c>
      <c r="R186" t="str">
        <f t="shared" si="21"/>
        <v>Possession Cukup Sedikit</v>
      </c>
      <c r="S186" t="str">
        <f t="shared" si="22"/>
        <v>Total Pass Cukup Sedikit</v>
      </c>
      <c r="T186" t="str">
        <f t="shared" si="23"/>
        <v>Pass Sukses Cukup Sedikit</v>
      </c>
      <c r="U186" t="str">
        <f t="shared" si="24"/>
        <v>Total Shot Sangat Sedikit</v>
      </c>
      <c r="V186" t="str">
        <f t="shared" si="27"/>
        <v>Shot on Target Rendah</v>
      </c>
      <c r="W186" t="str">
        <f t="shared" si="28"/>
        <v>Fouls Rendah</v>
      </c>
      <c r="X186" t="str">
        <f t="shared" si="29"/>
        <v>Corner Rendah</v>
      </c>
      <c r="Y186" t="str">
        <f t="shared" si="25"/>
        <v>Yellow Card Rendah</v>
      </c>
      <c r="Z186" t="str">
        <f t="shared" si="26"/>
        <v>Red Card Rendah</v>
      </c>
    </row>
    <row r="187" spans="1:26" x14ac:dyDescent="0.25">
      <c r="A187" t="s">
        <v>52</v>
      </c>
      <c r="B187">
        <v>1.8</v>
      </c>
      <c r="C187">
        <v>59</v>
      </c>
      <c r="D187">
        <v>523</v>
      </c>
      <c r="E187">
        <v>430</v>
      </c>
      <c r="F187">
        <v>2</v>
      </c>
      <c r="G187" t="s">
        <v>36</v>
      </c>
      <c r="H187">
        <v>1</v>
      </c>
      <c r="I187" t="s">
        <v>36</v>
      </c>
      <c r="J187">
        <v>20</v>
      </c>
      <c r="K187">
        <v>4</v>
      </c>
      <c r="L187">
        <v>9</v>
      </c>
      <c r="M187">
        <v>12</v>
      </c>
      <c r="N187">
        <v>2</v>
      </c>
      <c r="O187">
        <v>0</v>
      </c>
      <c r="Q187" t="str">
        <f t="shared" si="20"/>
        <v>xG Cukup Sedikit</v>
      </c>
      <c r="R187" t="str">
        <f t="shared" si="21"/>
        <v>Possession Cukup Banyak</v>
      </c>
      <c r="S187" t="str">
        <f t="shared" si="22"/>
        <v>Total Pass Cukup Banyak</v>
      </c>
      <c r="T187" t="str">
        <f t="shared" si="23"/>
        <v>Pass Sukses Cukup Sedikit</v>
      </c>
      <c r="U187" t="str">
        <f t="shared" si="24"/>
        <v>Total Shot Cukup Banyak</v>
      </c>
      <c r="V187" t="str">
        <f t="shared" si="27"/>
        <v>Shot on Target Normal</v>
      </c>
      <c r="W187" t="str">
        <f t="shared" si="28"/>
        <v>Fouls Normal</v>
      </c>
      <c r="X187" t="str">
        <f t="shared" si="29"/>
        <v>Corner Tinggi</v>
      </c>
      <c r="Y187" t="str">
        <f t="shared" si="25"/>
        <v>Yellow Card Rendah</v>
      </c>
      <c r="Z187" t="str">
        <f t="shared" si="26"/>
        <v>Red Card Rendah</v>
      </c>
    </row>
    <row r="188" spans="1:26" x14ac:dyDescent="0.25">
      <c r="A188" t="s">
        <v>38</v>
      </c>
      <c r="B188">
        <v>1.6</v>
      </c>
      <c r="C188">
        <v>24</v>
      </c>
      <c r="D188">
        <v>249</v>
      </c>
      <c r="E188">
        <v>157</v>
      </c>
      <c r="F188">
        <v>2</v>
      </c>
      <c r="G188" t="s">
        <v>35</v>
      </c>
      <c r="H188">
        <v>1</v>
      </c>
      <c r="I188" t="s">
        <v>35</v>
      </c>
      <c r="J188">
        <v>9</v>
      </c>
      <c r="K188">
        <v>6</v>
      </c>
      <c r="L188">
        <v>9</v>
      </c>
      <c r="M188">
        <v>4</v>
      </c>
      <c r="N188">
        <v>4</v>
      </c>
      <c r="O188">
        <v>0</v>
      </c>
      <c r="Q188" t="str">
        <f t="shared" si="20"/>
        <v>xG Cukup Sedikit</v>
      </c>
      <c r="R188" t="str">
        <f t="shared" si="21"/>
        <v>Possession Sangat Sedikit</v>
      </c>
      <c r="S188" t="str">
        <f t="shared" si="22"/>
        <v>Total Pass Sangat Sedikit</v>
      </c>
      <c r="T188" t="str">
        <f t="shared" si="23"/>
        <v>Pass Sukses Sangat Sedikit</v>
      </c>
      <c r="U188" t="str">
        <f t="shared" si="24"/>
        <v>Total Shot Sangat Sedikit</v>
      </c>
      <c r="V188" t="str">
        <f t="shared" si="27"/>
        <v>Shot on Target Tinggi</v>
      </c>
      <c r="W188" t="str">
        <f t="shared" si="28"/>
        <v>Fouls Normal</v>
      </c>
      <c r="X188" t="str">
        <f t="shared" si="29"/>
        <v>Corner Rendah</v>
      </c>
      <c r="Y188" t="str">
        <f t="shared" si="25"/>
        <v>Yellow Card Tinggi</v>
      </c>
      <c r="Z188" t="str">
        <f t="shared" si="26"/>
        <v>Red Card Rendah</v>
      </c>
    </row>
    <row r="189" spans="1:26" x14ac:dyDescent="0.25">
      <c r="A189" t="s">
        <v>33</v>
      </c>
      <c r="B189">
        <v>0.8</v>
      </c>
      <c r="C189">
        <v>52</v>
      </c>
      <c r="D189">
        <v>615</v>
      </c>
      <c r="E189">
        <v>525</v>
      </c>
      <c r="F189">
        <v>0</v>
      </c>
      <c r="G189" t="s">
        <v>40</v>
      </c>
      <c r="H189">
        <v>0</v>
      </c>
      <c r="I189" t="s">
        <v>40</v>
      </c>
      <c r="J189">
        <v>10</v>
      </c>
      <c r="K189">
        <v>0</v>
      </c>
      <c r="L189">
        <v>13</v>
      </c>
      <c r="M189">
        <v>2</v>
      </c>
      <c r="N189">
        <v>1</v>
      </c>
      <c r="O189">
        <v>0</v>
      </c>
      <c r="Q189" t="str">
        <f t="shared" si="20"/>
        <v>xG Sangat Sedikit</v>
      </c>
      <c r="R189" t="str">
        <f t="shared" si="21"/>
        <v>Possession Cukup Banyak</v>
      </c>
      <c r="S189" t="str">
        <f t="shared" si="22"/>
        <v>Total Pass Cukup Banyak</v>
      </c>
      <c r="T189" t="str">
        <f t="shared" si="23"/>
        <v>Pass Sukses Cukup Banyak</v>
      </c>
      <c r="U189" t="str">
        <f t="shared" si="24"/>
        <v>Total Shot Sangat Sedikit</v>
      </c>
      <c r="V189" t="str">
        <f t="shared" si="27"/>
        <v>Shot on Target Rendah</v>
      </c>
      <c r="W189" t="str">
        <f t="shared" si="28"/>
        <v>Fouls Tinggi</v>
      </c>
      <c r="X189" t="str">
        <f t="shared" si="29"/>
        <v>Corner Rendah</v>
      </c>
      <c r="Y189" t="str">
        <f t="shared" si="25"/>
        <v>Yellow Card Rendah</v>
      </c>
      <c r="Z189" t="str">
        <f t="shared" si="26"/>
        <v>Red Card Rendah</v>
      </c>
    </row>
    <row r="190" spans="1:26" x14ac:dyDescent="0.25">
      <c r="A190" t="s">
        <v>54</v>
      </c>
      <c r="B190">
        <v>0.3</v>
      </c>
      <c r="C190">
        <v>50</v>
      </c>
      <c r="D190">
        <v>511</v>
      </c>
      <c r="E190">
        <v>411</v>
      </c>
      <c r="F190">
        <v>1</v>
      </c>
      <c r="G190" t="s">
        <v>40</v>
      </c>
      <c r="H190">
        <v>1</v>
      </c>
      <c r="I190" t="s">
        <v>36</v>
      </c>
      <c r="J190">
        <v>5</v>
      </c>
      <c r="K190">
        <v>2</v>
      </c>
      <c r="L190">
        <v>6</v>
      </c>
      <c r="M190">
        <v>4</v>
      </c>
      <c r="N190">
        <v>1</v>
      </c>
      <c r="O190">
        <v>0</v>
      </c>
      <c r="Q190" t="str">
        <f t="shared" si="20"/>
        <v>xG Sangat Sedikit</v>
      </c>
      <c r="R190" t="str">
        <f t="shared" si="21"/>
        <v>Possession Cukup Sedikit</v>
      </c>
      <c r="S190" t="str">
        <f t="shared" si="22"/>
        <v>Total Pass Cukup Banyak</v>
      </c>
      <c r="T190" t="str">
        <f t="shared" si="23"/>
        <v>Pass Sukses Cukup Sedikit</v>
      </c>
      <c r="U190" t="str">
        <f t="shared" si="24"/>
        <v>Total Shot Sangat Sedikit</v>
      </c>
      <c r="V190" t="str">
        <f t="shared" si="27"/>
        <v>Shot on Target Rendah</v>
      </c>
      <c r="W190" t="str">
        <f t="shared" si="28"/>
        <v>Fouls Rendah</v>
      </c>
      <c r="X190" t="str">
        <f t="shared" si="29"/>
        <v>Corner Rendah</v>
      </c>
      <c r="Y190" t="str">
        <f t="shared" si="25"/>
        <v>Yellow Card Rendah</v>
      </c>
      <c r="Z190" t="str">
        <f t="shared" si="26"/>
        <v>Red Card Rendah</v>
      </c>
    </row>
    <row r="191" spans="1:26" x14ac:dyDescent="0.25">
      <c r="A191" t="s">
        <v>60</v>
      </c>
      <c r="B191">
        <v>0.9</v>
      </c>
      <c r="C191">
        <v>56</v>
      </c>
      <c r="D191">
        <v>512</v>
      </c>
      <c r="E191">
        <v>397</v>
      </c>
      <c r="F191">
        <v>1</v>
      </c>
      <c r="G191" t="s">
        <v>40</v>
      </c>
      <c r="H191">
        <v>1</v>
      </c>
      <c r="I191" t="s">
        <v>40</v>
      </c>
      <c r="J191">
        <v>13</v>
      </c>
      <c r="K191">
        <v>4</v>
      </c>
      <c r="L191">
        <v>11</v>
      </c>
      <c r="M191">
        <v>9</v>
      </c>
      <c r="N191">
        <v>1</v>
      </c>
      <c r="O191">
        <v>0</v>
      </c>
      <c r="Q191" t="str">
        <f t="shared" si="20"/>
        <v>xG Sangat Sedikit</v>
      </c>
      <c r="R191" t="str">
        <f t="shared" si="21"/>
        <v>Possession Cukup Banyak</v>
      </c>
      <c r="S191" t="str">
        <f t="shared" si="22"/>
        <v>Total Pass Cukup Banyak</v>
      </c>
      <c r="T191" t="str">
        <f t="shared" si="23"/>
        <v>Pass Sukses Cukup Sedikit</v>
      </c>
      <c r="U191" t="str">
        <f t="shared" si="24"/>
        <v>Total Shot Cukup Sedikit</v>
      </c>
      <c r="V191" t="str">
        <f t="shared" si="27"/>
        <v>Shot on Target Normal</v>
      </c>
      <c r="W191" t="str">
        <f t="shared" si="28"/>
        <v>Fouls Normal</v>
      </c>
      <c r="X191" t="str">
        <f t="shared" si="29"/>
        <v>Corner Tinggi</v>
      </c>
      <c r="Y191" t="str">
        <f t="shared" si="25"/>
        <v>Yellow Card Rendah</v>
      </c>
      <c r="Z191" t="str">
        <f t="shared" si="26"/>
        <v>Red Card Rendah</v>
      </c>
    </row>
    <row r="192" spans="1:26" x14ac:dyDescent="0.25">
      <c r="A192" t="s">
        <v>52</v>
      </c>
      <c r="B192">
        <v>1.4</v>
      </c>
      <c r="C192">
        <v>60</v>
      </c>
      <c r="D192">
        <v>657</v>
      </c>
      <c r="E192">
        <v>574</v>
      </c>
      <c r="F192">
        <v>2</v>
      </c>
      <c r="G192" t="s">
        <v>35</v>
      </c>
      <c r="H192">
        <v>0</v>
      </c>
      <c r="I192" t="s">
        <v>36</v>
      </c>
      <c r="J192">
        <v>13</v>
      </c>
      <c r="K192">
        <v>5</v>
      </c>
      <c r="L192">
        <v>10</v>
      </c>
      <c r="M192">
        <v>7</v>
      </c>
      <c r="N192">
        <v>0</v>
      </c>
      <c r="O192">
        <v>0</v>
      </c>
      <c r="Q192" t="str">
        <f t="shared" si="20"/>
        <v>xG Sangat Sedikit</v>
      </c>
      <c r="R192" t="str">
        <f t="shared" si="21"/>
        <v>Possession Cukup Banyak</v>
      </c>
      <c r="S192" t="str">
        <f t="shared" si="22"/>
        <v>Total Pass Cukup Banyak</v>
      </c>
      <c r="T192" t="str">
        <f t="shared" si="23"/>
        <v>Pass Sukses Cukup Banyak</v>
      </c>
      <c r="U192" t="str">
        <f t="shared" si="24"/>
        <v>Total Shot Cukup Sedikit</v>
      </c>
      <c r="V192" t="str">
        <f t="shared" si="27"/>
        <v>Shot on Target Tinggi</v>
      </c>
      <c r="W192" t="str">
        <f t="shared" si="28"/>
        <v>Fouls Normal</v>
      </c>
      <c r="X192" t="str">
        <f t="shared" si="29"/>
        <v>Corner Tinggi</v>
      </c>
      <c r="Y192" t="str">
        <f t="shared" si="25"/>
        <v>Yellow Card Rendah</v>
      </c>
      <c r="Z192" t="str">
        <f t="shared" si="26"/>
        <v>Red Card Rendah</v>
      </c>
    </row>
    <row r="193" spans="1:26" x14ac:dyDescent="0.25">
      <c r="A193" t="s">
        <v>49</v>
      </c>
      <c r="B193">
        <v>1.8</v>
      </c>
      <c r="C193">
        <v>58</v>
      </c>
      <c r="D193">
        <v>502</v>
      </c>
      <c r="E193">
        <v>369</v>
      </c>
      <c r="F193">
        <v>1</v>
      </c>
      <c r="G193" t="s">
        <v>35</v>
      </c>
      <c r="H193">
        <v>0</v>
      </c>
      <c r="I193" t="s">
        <v>36</v>
      </c>
      <c r="J193">
        <v>19</v>
      </c>
      <c r="K193">
        <v>8</v>
      </c>
      <c r="L193">
        <v>15</v>
      </c>
      <c r="M193">
        <v>9</v>
      </c>
      <c r="N193">
        <v>2</v>
      </c>
      <c r="O193">
        <v>0</v>
      </c>
      <c r="Q193" t="str">
        <f t="shared" si="20"/>
        <v>xG Cukup Sedikit</v>
      </c>
      <c r="R193" t="str">
        <f t="shared" si="21"/>
        <v>Possession Cukup Banyak</v>
      </c>
      <c r="S193" t="str">
        <f t="shared" si="22"/>
        <v>Total Pass Cukup Sedikit</v>
      </c>
      <c r="T193" t="str">
        <f t="shared" si="23"/>
        <v>Pass Sukses Cukup Sedikit</v>
      </c>
      <c r="U193" t="str">
        <f t="shared" si="24"/>
        <v>Total Shot Cukup Sedikit</v>
      </c>
      <c r="V193" t="str">
        <f t="shared" si="27"/>
        <v>Shot on Target Tinggi</v>
      </c>
      <c r="W193" t="str">
        <f t="shared" si="28"/>
        <v>Fouls Tinggi</v>
      </c>
      <c r="X193" t="str">
        <f t="shared" si="29"/>
        <v>Corner Tinggi</v>
      </c>
      <c r="Y193" t="str">
        <f t="shared" si="25"/>
        <v>Yellow Card Rendah</v>
      </c>
      <c r="Z193" t="str">
        <f t="shared" si="26"/>
        <v>Red Card Rendah</v>
      </c>
    </row>
    <row r="194" spans="1:26" x14ac:dyDescent="0.25">
      <c r="A194" t="s">
        <v>55</v>
      </c>
      <c r="B194">
        <v>1.1000000000000001</v>
      </c>
      <c r="C194">
        <v>39</v>
      </c>
      <c r="D194">
        <v>385</v>
      </c>
      <c r="E194">
        <v>283</v>
      </c>
      <c r="F194">
        <v>1</v>
      </c>
      <c r="G194" t="s">
        <v>36</v>
      </c>
      <c r="H194">
        <v>0</v>
      </c>
      <c r="I194" t="s">
        <v>40</v>
      </c>
      <c r="J194">
        <v>13</v>
      </c>
      <c r="K194">
        <v>6</v>
      </c>
      <c r="L194">
        <v>9</v>
      </c>
      <c r="M194">
        <v>6</v>
      </c>
      <c r="N194">
        <v>0</v>
      </c>
      <c r="O194">
        <v>0</v>
      </c>
      <c r="Q194" t="str">
        <f t="shared" si="20"/>
        <v>xG Sangat Sedikit</v>
      </c>
      <c r="R194" t="str">
        <f t="shared" si="21"/>
        <v>Possession Cukup Sedikit</v>
      </c>
      <c r="S194" t="str">
        <f t="shared" si="22"/>
        <v>Total Pass Cukup Sedikit</v>
      </c>
      <c r="T194" t="str">
        <f t="shared" si="23"/>
        <v>Pass Sukses Sangat Sedikit</v>
      </c>
      <c r="U194" t="str">
        <f t="shared" si="24"/>
        <v>Total Shot Cukup Sedikit</v>
      </c>
      <c r="V194" t="str">
        <f t="shared" si="27"/>
        <v>Shot on Target Tinggi</v>
      </c>
      <c r="W194" t="str">
        <f t="shared" si="28"/>
        <v>Fouls Normal</v>
      </c>
      <c r="X194" t="str">
        <f t="shared" si="29"/>
        <v>Corner Tinggi</v>
      </c>
      <c r="Y194" t="str">
        <f t="shared" si="25"/>
        <v>Yellow Card Rendah</v>
      </c>
      <c r="Z194" t="str">
        <f t="shared" si="26"/>
        <v>Red Card Rendah</v>
      </c>
    </row>
    <row r="195" spans="1:26" x14ac:dyDescent="0.25">
      <c r="A195" t="s">
        <v>58</v>
      </c>
      <c r="B195">
        <v>1.9</v>
      </c>
      <c r="C195">
        <v>56</v>
      </c>
      <c r="D195">
        <v>583</v>
      </c>
      <c r="E195">
        <v>510</v>
      </c>
      <c r="F195">
        <v>4</v>
      </c>
      <c r="G195" t="s">
        <v>35</v>
      </c>
      <c r="H195">
        <v>2</v>
      </c>
      <c r="I195" t="s">
        <v>35</v>
      </c>
      <c r="J195">
        <v>10</v>
      </c>
      <c r="K195">
        <v>7</v>
      </c>
      <c r="L195">
        <v>8</v>
      </c>
      <c r="M195">
        <v>7</v>
      </c>
      <c r="N195">
        <v>2</v>
      </c>
      <c r="O195">
        <v>0</v>
      </c>
      <c r="Q195" t="str">
        <f t="shared" ref="Q195:Q258" si="30">_xlfn.LET(
 _xlpm.x,B195,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195" t="str">
        <f t="shared" ref="R195:R258" si="31">_xlfn.LET(
 _xlpm.x,C195,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195" t="str">
        <f t="shared" ref="S195:S258" si="32">_xlfn.LET(
 _xlpm.x,D195,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195" t="str">
        <f t="shared" ref="T195:T258" si="33">_xlfn.LET(
 _xlpm.x,E195,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195" t="str">
        <f t="shared" ref="U195:U258" si="34">_xlfn.LET(
 _xlpm.x,J195,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195" t="str">
        <f t="shared" si="27"/>
        <v>Shot on Target Tinggi</v>
      </c>
      <c r="W195" t="str">
        <f t="shared" si="28"/>
        <v>Fouls Rendah</v>
      </c>
      <c r="X195" t="str">
        <f t="shared" si="29"/>
        <v>Corner Tinggi</v>
      </c>
      <c r="Y195" t="str">
        <f t="shared" ref="Y195:Y258" si="35">IF(N195&lt;$Y$1,"Yellow Card Rendah","Yellow Card Tinggi")</f>
        <v>Yellow Card Rendah</v>
      </c>
      <c r="Z195" t="str">
        <f t="shared" ref="Z195:Z258" si="36">IF(O195&lt;$Z$1,"Red Card Rendah","Red Card Tinggi")</f>
        <v>Red Card Rendah</v>
      </c>
    </row>
    <row r="196" spans="1:26" x14ac:dyDescent="0.25">
      <c r="A196" t="s">
        <v>47</v>
      </c>
      <c r="B196">
        <v>0.3</v>
      </c>
      <c r="C196">
        <v>50</v>
      </c>
      <c r="D196">
        <v>494</v>
      </c>
      <c r="E196">
        <v>412</v>
      </c>
      <c r="F196">
        <v>0</v>
      </c>
      <c r="G196" t="s">
        <v>40</v>
      </c>
      <c r="H196">
        <v>0</v>
      </c>
      <c r="I196" t="s">
        <v>40</v>
      </c>
      <c r="J196">
        <v>8</v>
      </c>
      <c r="K196">
        <v>1</v>
      </c>
      <c r="L196">
        <v>10</v>
      </c>
      <c r="M196">
        <v>2</v>
      </c>
      <c r="N196">
        <v>2</v>
      </c>
      <c r="O196">
        <v>0</v>
      </c>
      <c r="Q196" t="str">
        <f t="shared" si="30"/>
        <v>xG Sangat Sedikit</v>
      </c>
      <c r="R196" t="str">
        <f t="shared" si="31"/>
        <v>Possession Cukup Sedikit</v>
      </c>
      <c r="S196" t="str">
        <f t="shared" si="32"/>
        <v>Total Pass Cukup Sedikit</v>
      </c>
      <c r="T196" t="str">
        <f t="shared" si="33"/>
        <v>Pass Sukses Cukup Sedikit</v>
      </c>
      <c r="U196" t="str">
        <f t="shared" si="34"/>
        <v>Total Shot Sangat Sedikit</v>
      </c>
      <c r="V196" t="str">
        <f t="shared" ref="V196:V259" si="37">IF(K196&gt;$V$1,"Shot on Target Tinggi",IF(K196&gt;($V$1/5*4),"Shot on Target Normal","Shot on Target Rendah"))</f>
        <v>Shot on Target Rendah</v>
      </c>
      <c r="W196" t="str">
        <f t="shared" ref="W196:W259" si="38">IF(L196&gt;$W$1,"Fouls Tinggi",IF(L196&gt;($W$1/5*4),"Fouls Normal","Fouls Rendah"))</f>
        <v>Fouls Normal</v>
      </c>
      <c r="X196" t="str">
        <f t="shared" ref="X196:X259" si="39">IF(M196&gt;$X$1,"Corner Tinggi",IF(M196&gt;($X$1/5*4),"Corner Normal","Corner Rendah"))</f>
        <v>Corner Rendah</v>
      </c>
      <c r="Y196" t="str">
        <f t="shared" si="35"/>
        <v>Yellow Card Rendah</v>
      </c>
      <c r="Z196" t="str">
        <f t="shared" si="36"/>
        <v>Red Card Rendah</v>
      </c>
    </row>
    <row r="197" spans="1:26" x14ac:dyDescent="0.25">
      <c r="A197" t="s">
        <v>45</v>
      </c>
      <c r="B197">
        <v>1.5</v>
      </c>
      <c r="C197">
        <v>45</v>
      </c>
      <c r="D197">
        <v>451</v>
      </c>
      <c r="E197">
        <v>379</v>
      </c>
      <c r="F197">
        <v>1</v>
      </c>
      <c r="G197" t="s">
        <v>36</v>
      </c>
      <c r="H197">
        <v>0</v>
      </c>
      <c r="I197" t="s">
        <v>40</v>
      </c>
      <c r="J197">
        <v>11</v>
      </c>
      <c r="K197">
        <v>4</v>
      </c>
      <c r="L197">
        <v>17</v>
      </c>
      <c r="M197">
        <v>2</v>
      </c>
      <c r="N197">
        <v>2</v>
      </c>
      <c r="O197">
        <v>0</v>
      </c>
      <c r="Q197" t="str">
        <f t="shared" si="30"/>
        <v>xG Cukup Sedikit</v>
      </c>
      <c r="R197" t="str">
        <f t="shared" si="31"/>
        <v>Possession Cukup Sedikit</v>
      </c>
      <c r="S197" t="str">
        <f t="shared" si="32"/>
        <v>Total Pass Cukup Sedikit</v>
      </c>
      <c r="T197" t="str">
        <f t="shared" si="33"/>
        <v>Pass Sukses Cukup Sedikit</v>
      </c>
      <c r="U197" t="str">
        <f t="shared" si="34"/>
        <v>Total Shot Cukup Sedikit</v>
      </c>
      <c r="V197" t="str">
        <f t="shared" si="37"/>
        <v>Shot on Target Normal</v>
      </c>
      <c r="W197" t="str">
        <f t="shared" si="38"/>
        <v>Fouls Tinggi</v>
      </c>
      <c r="X197" t="str">
        <f t="shared" si="39"/>
        <v>Corner Rendah</v>
      </c>
      <c r="Y197" t="str">
        <f t="shared" si="35"/>
        <v>Yellow Card Rendah</v>
      </c>
      <c r="Z197" t="str">
        <f t="shared" si="36"/>
        <v>Red Card Rendah</v>
      </c>
    </row>
    <row r="198" spans="1:26" x14ac:dyDescent="0.25">
      <c r="A198" t="s">
        <v>34</v>
      </c>
      <c r="B198">
        <v>2.2000000000000002</v>
      </c>
      <c r="C198">
        <v>73</v>
      </c>
      <c r="D198">
        <v>745</v>
      </c>
      <c r="E198">
        <v>633</v>
      </c>
      <c r="F198">
        <v>2</v>
      </c>
      <c r="G198" t="s">
        <v>36</v>
      </c>
      <c r="H198">
        <v>0</v>
      </c>
      <c r="I198" t="s">
        <v>40</v>
      </c>
      <c r="J198">
        <v>15</v>
      </c>
      <c r="K198">
        <v>4</v>
      </c>
      <c r="L198">
        <v>10</v>
      </c>
      <c r="M198">
        <v>9</v>
      </c>
      <c r="N198">
        <v>1</v>
      </c>
      <c r="O198">
        <v>0</v>
      </c>
      <c r="Q198" t="str">
        <f t="shared" si="30"/>
        <v>xG Cukup Sedikit</v>
      </c>
      <c r="R198" t="str">
        <f t="shared" si="31"/>
        <v>Possession Sangat Banyak</v>
      </c>
      <c r="S198" t="str">
        <f t="shared" si="32"/>
        <v>Total Pass Sangat Banyak</v>
      </c>
      <c r="T198" t="str">
        <f t="shared" si="33"/>
        <v>Pass Sukses Sangat Banyak</v>
      </c>
      <c r="U198" t="str">
        <f t="shared" si="34"/>
        <v>Total Shot Cukup Sedikit</v>
      </c>
      <c r="V198" t="str">
        <f t="shared" si="37"/>
        <v>Shot on Target Normal</v>
      </c>
      <c r="W198" t="str">
        <f t="shared" si="38"/>
        <v>Fouls Normal</v>
      </c>
      <c r="X198" t="str">
        <f t="shared" si="39"/>
        <v>Corner Tinggi</v>
      </c>
      <c r="Y198" t="str">
        <f t="shared" si="35"/>
        <v>Yellow Card Rendah</v>
      </c>
      <c r="Z198" t="str">
        <f t="shared" si="36"/>
        <v>Red Card Rendah</v>
      </c>
    </row>
    <row r="199" spans="1:26" x14ac:dyDescent="0.25">
      <c r="A199" t="s">
        <v>39</v>
      </c>
      <c r="B199">
        <v>2.7</v>
      </c>
      <c r="C199">
        <v>53</v>
      </c>
      <c r="D199">
        <v>477</v>
      </c>
      <c r="E199">
        <v>388</v>
      </c>
      <c r="F199">
        <v>2</v>
      </c>
      <c r="G199" t="s">
        <v>36</v>
      </c>
      <c r="H199">
        <v>0</v>
      </c>
      <c r="I199" t="s">
        <v>36</v>
      </c>
      <c r="J199">
        <v>19</v>
      </c>
      <c r="K199">
        <v>6</v>
      </c>
      <c r="L199">
        <v>10</v>
      </c>
      <c r="M199">
        <v>6</v>
      </c>
      <c r="N199">
        <v>2</v>
      </c>
      <c r="O199">
        <v>0</v>
      </c>
      <c r="Q199" t="str">
        <f t="shared" si="30"/>
        <v>xG Cukup Sedikit</v>
      </c>
      <c r="R199" t="str">
        <f t="shared" si="31"/>
        <v>Possession Cukup Banyak</v>
      </c>
      <c r="S199" t="str">
        <f t="shared" si="32"/>
        <v>Total Pass Cukup Sedikit</v>
      </c>
      <c r="T199" t="str">
        <f t="shared" si="33"/>
        <v>Pass Sukses Cukup Sedikit</v>
      </c>
      <c r="U199" t="str">
        <f t="shared" si="34"/>
        <v>Total Shot Cukup Sedikit</v>
      </c>
      <c r="V199" t="str">
        <f t="shared" si="37"/>
        <v>Shot on Target Tinggi</v>
      </c>
      <c r="W199" t="str">
        <f t="shared" si="38"/>
        <v>Fouls Normal</v>
      </c>
      <c r="X199" t="str">
        <f t="shared" si="39"/>
        <v>Corner Tinggi</v>
      </c>
      <c r="Y199" t="str">
        <f t="shared" si="35"/>
        <v>Yellow Card Rendah</v>
      </c>
      <c r="Z199" t="str">
        <f t="shared" si="36"/>
        <v>Red Card Rendah</v>
      </c>
    </row>
    <row r="200" spans="1:26" x14ac:dyDescent="0.25">
      <c r="A200" t="s">
        <v>43</v>
      </c>
      <c r="B200">
        <v>1.5</v>
      </c>
      <c r="C200">
        <v>60</v>
      </c>
      <c r="D200">
        <v>600</v>
      </c>
      <c r="E200">
        <v>491</v>
      </c>
      <c r="F200">
        <v>0</v>
      </c>
      <c r="G200" t="s">
        <v>40</v>
      </c>
      <c r="H200">
        <v>0</v>
      </c>
      <c r="I200" t="s">
        <v>40</v>
      </c>
      <c r="J200">
        <v>13</v>
      </c>
      <c r="K200">
        <v>6</v>
      </c>
      <c r="L200">
        <v>10</v>
      </c>
      <c r="M200">
        <v>5</v>
      </c>
      <c r="N200">
        <v>1</v>
      </c>
      <c r="O200">
        <v>0</v>
      </c>
      <c r="Q200" t="str">
        <f t="shared" si="30"/>
        <v>xG Cukup Sedikit</v>
      </c>
      <c r="R200" t="str">
        <f t="shared" si="31"/>
        <v>Possession Cukup Banyak</v>
      </c>
      <c r="S200" t="str">
        <f t="shared" si="32"/>
        <v>Total Pass Cukup Banyak</v>
      </c>
      <c r="T200" t="str">
        <f t="shared" si="33"/>
        <v>Pass Sukses Cukup Banyak</v>
      </c>
      <c r="U200" t="str">
        <f t="shared" si="34"/>
        <v>Total Shot Cukup Sedikit</v>
      </c>
      <c r="V200" t="str">
        <f t="shared" si="37"/>
        <v>Shot on Target Tinggi</v>
      </c>
      <c r="W200" t="str">
        <f t="shared" si="38"/>
        <v>Fouls Normal</v>
      </c>
      <c r="X200" t="str">
        <f t="shared" si="39"/>
        <v>Corner Normal</v>
      </c>
      <c r="Y200" t="str">
        <f t="shared" si="35"/>
        <v>Yellow Card Rendah</v>
      </c>
      <c r="Z200" t="str">
        <f t="shared" si="36"/>
        <v>Red Card Rendah</v>
      </c>
    </row>
    <row r="201" spans="1:26" x14ac:dyDescent="0.25">
      <c r="A201" t="s">
        <v>54</v>
      </c>
      <c r="B201">
        <v>2.5</v>
      </c>
      <c r="C201">
        <v>45</v>
      </c>
      <c r="D201">
        <v>456</v>
      </c>
      <c r="E201">
        <v>354</v>
      </c>
      <c r="F201">
        <v>2</v>
      </c>
      <c r="G201" t="s">
        <v>36</v>
      </c>
      <c r="H201">
        <v>0</v>
      </c>
      <c r="I201" t="s">
        <v>36</v>
      </c>
      <c r="J201">
        <v>18</v>
      </c>
      <c r="K201">
        <v>6</v>
      </c>
      <c r="L201">
        <v>4</v>
      </c>
      <c r="M201">
        <v>4</v>
      </c>
      <c r="N201">
        <v>0</v>
      </c>
      <c r="O201">
        <v>0</v>
      </c>
      <c r="Q201" t="str">
        <f t="shared" si="30"/>
        <v>xG Cukup Sedikit</v>
      </c>
      <c r="R201" t="str">
        <f t="shared" si="31"/>
        <v>Possession Cukup Sedikit</v>
      </c>
      <c r="S201" t="str">
        <f t="shared" si="32"/>
        <v>Total Pass Cukup Sedikit</v>
      </c>
      <c r="T201" t="str">
        <f t="shared" si="33"/>
        <v>Pass Sukses Cukup Sedikit</v>
      </c>
      <c r="U201" t="str">
        <f t="shared" si="34"/>
        <v>Total Shot Cukup Sedikit</v>
      </c>
      <c r="V201" t="str">
        <f t="shared" si="37"/>
        <v>Shot on Target Tinggi</v>
      </c>
      <c r="W201" t="str">
        <f t="shared" si="38"/>
        <v>Fouls Rendah</v>
      </c>
      <c r="X201" t="str">
        <f t="shared" si="39"/>
        <v>Corner Rendah</v>
      </c>
      <c r="Y201" t="str">
        <f t="shared" si="35"/>
        <v>Yellow Card Rendah</v>
      </c>
      <c r="Z201" t="str">
        <f t="shared" si="36"/>
        <v>Red Card Rendah</v>
      </c>
    </row>
    <row r="202" spans="1:26" x14ac:dyDescent="0.25">
      <c r="A202" t="s">
        <v>57</v>
      </c>
      <c r="B202">
        <v>2.5</v>
      </c>
      <c r="C202">
        <v>57</v>
      </c>
      <c r="D202">
        <v>470</v>
      </c>
      <c r="E202">
        <v>382</v>
      </c>
      <c r="F202">
        <v>2</v>
      </c>
      <c r="G202" t="s">
        <v>36</v>
      </c>
      <c r="H202">
        <v>1</v>
      </c>
      <c r="I202" t="s">
        <v>35</v>
      </c>
      <c r="J202">
        <v>26</v>
      </c>
      <c r="K202">
        <v>10</v>
      </c>
      <c r="L202">
        <v>15</v>
      </c>
      <c r="M202">
        <v>9</v>
      </c>
      <c r="N202">
        <v>2</v>
      </c>
      <c r="O202">
        <v>0</v>
      </c>
      <c r="Q202" t="str">
        <f t="shared" si="30"/>
        <v>xG Cukup Sedikit</v>
      </c>
      <c r="R202" t="str">
        <f t="shared" si="31"/>
        <v>Possession Cukup Banyak</v>
      </c>
      <c r="S202" t="str">
        <f t="shared" si="32"/>
        <v>Total Pass Cukup Sedikit</v>
      </c>
      <c r="T202" t="str">
        <f t="shared" si="33"/>
        <v>Pass Sukses Cukup Sedikit</v>
      </c>
      <c r="U202" t="str">
        <f t="shared" si="34"/>
        <v>Total Shot Cukup Banyak</v>
      </c>
      <c r="V202" t="str">
        <f t="shared" si="37"/>
        <v>Shot on Target Tinggi</v>
      </c>
      <c r="W202" t="str">
        <f t="shared" si="38"/>
        <v>Fouls Tinggi</v>
      </c>
      <c r="X202" t="str">
        <f t="shared" si="39"/>
        <v>Corner Tinggi</v>
      </c>
      <c r="Y202" t="str">
        <f t="shared" si="35"/>
        <v>Yellow Card Rendah</v>
      </c>
      <c r="Z202" t="str">
        <f t="shared" si="36"/>
        <v>Red Card Rendah</v>
      </c>
    </row>
    <row r="203" spans="1:26" x14ac:dyDescent="0.25">
      <c r="A203" t="s">
        <v>51</v>
      </c>
      <c r="B203">
        <v>1</v>
      </c>
      <c r="C203">
        <v>44</v>
      </c>
      <c r="D203">
        <v>442</v>
      </c>
      <c r="E203">
        <v>356</v>
      </c>
      <c r="F203">
        <v>3</v>
      </c>
      <c r="G203" t="s">
        <v>35</v>
      </c>
      <c r="H203">
        <v>2</v>
      </c>
      <c r="I203" t="s">
        <v>35</v>
      </c>
      <c r="J203">
        <v>4</v>
      </c>
      <c r="K203">
        <v>3</v>
      </c>
      <c r="L203">
        <v>9</v>
      </c>
      <c r="M203">
        <v>0</v>
      </c>
      <c r="N203">
        <v>3</v>
      </c>
      <c r="O203">
        <v>0</v>
      </c>
      <c r="Q203" t="str">
        <f t="shared" si="30"/>
        <v>xG Sangat Sedikit</v>
      </c>
      <c r="R203" t="str">
        <f t="shared" si="31"/>
        <v>Possession Cukup Sedikit</v>
      </c>
      <c r="S203" t="str">
        <f t="shared" si="32"/>
        <v>Total Pass Cukup Sedikit</v>
      </c>
      <c r="T203" t="str">
        <f t="shared" si="33"/>
        <v>Pass Sukses Cukup Sedikit</v>
      </c>
      <c r="U203" t="str">
        <f t="shared" si="34"/>
        <v>Total Shot Sangat Sedikit</v>
      </c>
      <c r="V203" t="str">
        <f t="shared" si="37"/>
        <v>Shot on Target Rendah</v>
      </c>
      <c r="W203" t="str">
        <f t="shared" si="38"/>
        <v>Fouls Normal</v>
      </c>
      <c r="X203" t="str">
        <f t="shared" si="39"/>
        <v>Corner Rendah</v>
      </c>
      <c r="Y203" t="str">
        <f t="shared" si="35"/>
        <v>Yellow Card Tinggi</v>
      </c>
      <c r="Z203" t="str">
        <f t="shared" si="36"/>
        <v>Red Card Rendah</v>
      </c>
    </row>
    <row r="204" spans="1:26" x14ac:dyDescent="0.25">
      <c r="A204" t="s">
        <v>48</v>
      </c>
      <c r="B204">
        <v>0.3</v>
      </c>
      <c r="C204">
        <v>30</v>
      </c>
      <c r="D204">
        <v>268</v>
      </c>
      <c r="E204">
        <v>168</v>
      </c>
      <c r="F204">
        <v>1</v>
      </c>
      <c r="G204" t="s">
        <v>36</v>
      </c>
      <c r="H204">
        <v>1</v>
      </c>
      <c r="I204" t="s">
        <v>35</v>
      </c>
      <c r="J204">
        <v>6</v>
      </c>
      <c r="K204">
        <v>3</v>
      </c>
      <c r="L204">
        <v>7</v>
      </c>
      <c r="M204">
        <v>0</v>
      </c>
      <c r="N204">
        <v>2</v>
      </c>
      <c r="O204">
        <v>0</v>
      </c>
      <c r="Q204" t="str">
        <f t="shared" si="30"/>
        <v>xG Sangat Sedikit</v>
      </c>
      <c r="R204" t="str">
        <f t="shared" si="31"/>
        <v>Possession Sangat Sedikit</v>
      </c>
      <c r="S204" t="str">
        <f t="shared" si="32"/>
        <v>Total Pass Sangat Sedikit</v>
      </c>
      <c r="T204" t="str">
        <f t="shared" si="33"/>
        <v>Pass Sukses Sangat Sedikit</v>
      </c>
      <c r="U204" t="str">
        <f t="shared" si="34"/>
        <v>Total Shot Sangat Sedikit</v>
      </c>
      <c r="V204" t="str">
        <f t="shared" si="37"/>
        <v>Shot on Target Rendah</v>
      </c>
      <c r="W204" t="str">
        <f t="shared" si="38"/>
        <v>Fouls Rendah</v>
      </c>
      <c r="X204" t="str">
        <f t="shared" si="39"/>
        <v>Corner Rendah</v>
      </c>
      <c r="Y204" t="str">
        <f t="shared" si="35"/>
        <v>Yellow Card Rendah</v>
      </c>
      <c r="Z204" t="str">
        <f t="shared" si="36"/>
        <v>Red Card Rendah</v>
      </c>
    </row>
    <row r="205" spans="1:26" x14ac:dyDescent="0.25">
      <c r="A205" t="s">
        <v>44</v>
      </c>
      <c r="B205">
        <v>1.1000000000000001</v>
      </c>
      <c r="C205">
        <v>50</v>
      </c>
      <c r="D205">
        <v>468</v>
      </c>
      <c r="E205">
        <v>363</v>
      </c>
      <c r="F205">
        <v>0</v>
      </c>
      <c r="G205" t="s">
        <v>40</v>
      </c>
      <c r="H205">
        <v>0</v>
      </c>
      <c r="I205" t="s">
        <v>36</v>
      </c>
      <c r="J205">
        <v>10</v>
      </c>
      <c r="K205">
        <v>3</v>
      </c>
      <c r="L205">
        <v>17</v>
      </c>
      <c r="M205">
        <v>8</v>
      </c>
      <c r="N205">
        <v>2</v>
      </c>
      <c r="O205">
        <v>0</v>
      </c>
      <c r="Q205" t="str">
        <f t="shared" si="30"/>
        <v>xG Sangat Sedikit</v>
      </c>
      <c r="R205" t="str">
        <f t="shared" si="31"/>
        <v>Possession Cukup Sedikit</v>
      </c>
      <c r="S205" t="str">
        <f t="shared" si="32"/>
        <v>Total Pass Cukup Sedikit</v>
      </c>
      <c r="T205" t="str">
        <f t="shared" si="33"/>
        <v>Pass Sukses Cukup Sedikit</v>
      </c>
      <c r="U205" t="str">
        <f t="shared" si="34"/>
        <v>Total Shot Sangat Sedikit</v>
      </c>
      <c r="V205" t="str">
        <f t="shared" si="37"/>
        <v>Shot on Target Rendah</v>
      </c>
      <c r="W205" t="str">
        <f t="shared" si="38"/>
        <v>Fouls Tinggi</v>
      </c>
      <c r="X205" t="str">
        <f t="shared" si="39"/>
        <v>Corner Tinggi</v>
      </c>
      <c r="Y205" t="str">
        <f t="shared" si="35"/>
        <v>Yellow Card Rendah</v>
      </c>
      <c r="Z205" t="str">
        <f t="shared" si="36"/>
        <v>Red Card Rendah</v>
      </c>
    </row>
    <row r="206" spans="1:26" x14ac:dyDescent="0.25">
      <c r="A206" t="s">
        <v>59</v>
      </c>
      <c r="B206">
        <v>1.7</v>
      </c>
      <c r="C206">
        <v>57</v>
      </c>
      <c r="D206">
        <v>656</v>
      </c>
      <c r="E206">
        <v>549</v>
      </c>
      <c r="F206">
        <v>0</v>
      </c>
      <c r="G206" t="s">
        <v>40</v>
      </c>
      <c r="H206">
        <v>0</v>
      </c>
      <c r="I206" t="s">
        <v>36</v>
      </c>
      <c r="J206">
        <v>21</v>
      </c>
      <c r="K206">
        <v>4</v>
      </c>
      <c r="L206">
        <v>7</v>
      </c>
      <c r="M206">
        <v>4</v>
      </c>
      <c r="N206">
        <v>0</v>
      </c>
      <c r="O206">
        <v>0</v>
      </c>
      <c r="Q206" t="str">
        <f t="shared" si="30"/>
        <v>xG Cukup Sedikit</v>
      </c>
      <c r="R206" t="str">
        <f t="shared" si="31"/>
        <v>Possession Cukup Banyak</v>
      </c>
      <c r="S206" t="str">
        <f t="shared" si="32"/>
        <v>Total Pass Cukup Banyak</v>
      </c>
      <c r="T206" t="str">
        <f t="shared" si="33"/>
        <v>Pass Sukses Cukup Banyak</v>
      </c>
      <c r="U206" t="str">
        <f t="shared" si="34"/>
        <v>Total Shot Cukup Banyak</v>
      </c>
      <c r="V206" t="str">
        <f t="shared" si="37"/>
        <v>Shot on Target Normal</v>
      </c>
      <c r="W206" t="str">
        <f t="shared" si="38"/>
        <v>Fouls Rendah</v>
      </c>
      <c r="X206" t="str">
        <f t="shared" si="39"/>
        <v>Corner Rendah</v>
      </c>
      <c r="Y206" t="str">
        <f t="shared" si="35"/>
        <v>Yellow Card Rendah</v>
      </c>
      <c r="Z206" t="str">
        <f t="shared" si="36"/>
        <v>Red Card Rendah</v>
      </c>
    </row>
    <row r="207" spans="1:26" x14ac:dyDescent="0.25">
      <c r="A207" t="s">
        <v>46</v>
      </c>
      <c r="B207">
        <v>2.1</v>
      </c>
      <c r="C207">
        <v>60</v>
      </c>
      <c r="D207">
        <v>626</v>
      </c>
      <c r="E207">
        <v>534</v>
      </c>
      <c r="F207">
        <v>3</v>
      </c>
      <c r="G207" t="s">
        <v>35</v>
      </c>
      <c r="H207">
        <v>1</v>
      </c>
      <c r="I207" t="s">
        <v>35</v>
      </c>
      <c r="J207">
        <v>17</v>
      </c>
      <c r="K207">
        <v>5</v>
      </c>
      <c r="L207">
        <v>10</v>
      </c>
      <c r="M207">
        <v>4</v>
      </c>
      <c r="N207">
        <v>0</v>
      </c>
      <c r="O207">
        <v>0</v>
      </c>
      <c r="Q207" t="str">
        <f t="shared" si="30"/>
        <v>xG Cukup Sedikit</v>
      </c>
      <c r="R207" t="str">
        <f t="shared" si="31"/>
        <v>Possession Cukup Banyak</v>
      </c>
      <c r="S207" t="str">
        <f t="shared" si="32"/>
        <v>Total Pass Cukup Banyak</v>
      </c>
      <c r="T207" t="str">
        <f t="shared" si="33"/>
        <v>Pass Sukses Cukup Banyak</v>
      </c>
      <c r="U207" t="str">
        <f t="shared" si="34"/>
        <v>Total Shot Cukup Sedikit</v>
      </c>
      <c r="V207" t="str">
        <f t="shared" si="37"/>
        <v>Shot on Target Tinggi</v>
      </c>
      <c r="W207" t="str">
        <f t="shared" si="38"/>
        <v>Fouls Normal</v>
      </c>
      <c r="X207" t="str">
        <f t="shared" si="39"/>
        <v>Corner Rendah</v>
      </c>
      <c r="Y207" t="str">
        <f t="shared" si="35"/>
        <v>Yellow Card Rendah</v>
      </c>
      <c r="Z207" t="str">
        <f t="shared" si="36"/>
        <v>Red Card Rendah</v>
      </c>
    </row>
    <row r="208" spans="1:26" x14ac:dyDescent="0.25">
      <c r="A208" t="s">
        <v>42</v>
      </c>
      <c r="B208">
        <v>1.4</v>
      </c>
      <c r="C208">
        <v>53</v>
      </c>
      <c r="D208">
        <v>469</v>
      </c>
      <c r="E208">
        <v>378</v>
      </c>
      <c r="F208">
        <v>2</v>
      </c>
      <c r="G208" t="s">
        <v>35</v>
      </c>
      <c r="H208">
        <v>2</v>
      </c>
      <c r="I208" t="s">
        <v>35</v>
      </c>
      <c r="J208">
        <v>14</v>
      </c>
      <c r="K208">
        <v>4</v>
      </c>
      <c r="L208">
        <v>16</v>
      </c>
      <c r="M208">
        <v>10</v>
      </c>
      <c r="N208">
        <v>3</v>
      </c>
      <c r="O208">
        <v>0</v>
      </c>
      <c r="Q208" t="str">
        <f t="shared" si="30"/>
        <v>xG Sangat Sedikit</v>
      </c>
      <c r="R208" t="str">
        <f t="shared" si="31"/>
        <v>Possession Cukup Banyak</v>
      </c>
      <c r="S208" t="str">
        <f t="shared" si="32"/>
        <v>Total Pass Cukup Sedikit</v>
      </c>
      <c r="T208" t="str">
        <f t="shared" si="33"/>
        <v>Pass Sukses Cukup Sedikit</v>
      </c>
      <c r="U208" t="str">
        <f t="shared" si="34"/>
        <v>Total Shot Cukup Sedikit</v>
      </c>
      <c r="V208" t="str">
        <f t="shared" si="37"/>
        <v>Shot on Target Normal</v>
      </c>
      <c r="W208" t="str">
        <f t="shared" si="38"/>
        <v>Fouls Tinggi</v>
      </c>
      <c r="X208" t="str">
        <f t="shared" si="39"/>
        <v>Corner Tinggi</v>
      </c>
      <c r="Y208" t="str">
        <f t="shared" si="35"/>
        <v>Yellow Card Tinggi</v>
      </c>
      <c r="Z208" t="str">
        <f t="shared" si="36"/>
        <v>Red Card Rendah</v>
      </c>
    </row>
    <row r="209" spans="1:26" x14ac:dyDescent="0.25">
      <c r="A209" t="s">
        <v>38</v>
      </c>
      <c r="B209">
        <v>0.3</v>
      </c>
      <c r="C209">
        <v>47</v>
      </c>
      <c r="D209">
        <v>437</v>
      </c>
      <c r="E209">
        <v>357</v>
      </c>
      <c r="F209">
        <v>0</v>
      </c>
      <c r="G209" t="s">
        <v>40</v>
      </c>
      <c r="H209">
        <v>0</v>
      </c>
      <c r="I209" t="s">
        <v>36</v>
      </c>
      <c r="J209">
        <v>5</v>
      </c>
      <c r="K209">
        <v>3</v>
      </c>
      <c r="L209">
        <v>13</v>
      </c>
      <c r="M209">
        <v>1</v>
      </c>
      <c r="N209">
        <v>2</v>
      </c>
      <c r="O209">
        <v>0</v>
      </c>
      <c r="Q209" t="str">
        <f t="shared" si="30"/>
        <v>xG Sangat Sedikit</v>
      </c>
      <c r="R209" t="str">
        <f t="shared" si="31"/>
        <v>Possession Cukup Sedikit</v>
      </c>
      <c r="S209" t="str">
        <f t="shared" si="32"/>
        <v>Total Pass Cukup Sedikit</v>
      </c>
      <c r="T209" t="str">
        <f t="shared" si="33"/>
        <v>Pass Sukses Cukup Sedikit</v>
      </c>
      <c r="U209" t="str">
        <f t="shared" si="34"/>
        <v>Total Shot Sangat Sedikit</v>
      </c>
      <c r="V209" t="str">
        <f t="shared" si="37"/>
        <v>Shot on Target Rendah</v>
      </c>
      <c r="W209" t="str">
        <f t="shared" si="38"/>
        <v>Fouls Tinggi</v>
      </c>
      <c r="X209" t="str">
        <f t="shared" si="39"/>
        <v>Corner Rendah</v>
      </c>
      <c r="Y209" t="str">
        <f t="shared" si="35"/>
        <v>Yellow Card Rendah</v>
      </c>
      <c r="Z209" t="str">
        <f t="shared" si="36"/>
        <v>Red Card Rendah</v>
      </c>
    </row>
    <row r="210" spans="1:26" x14ac:dyDescent="0.25">
      <c r="A210" t="s">
        <v>33</v>
      </c>
      <c r="B210">
        <v>3.4</v>
      </c>
      <c r="C210">
        <v>60</v>
      </c>
      <c r="D210">
        <v>628</v>
      </c>
      <c r="E210">
        <v>522</v>
      </c>
      <c r="F210">
        <v>3</v>
      </c>
      <c r="G210" t="s">
        <v>35</v>
      </c>
      <c r="H210">
        <v>0</v>
      </c>
      <c r="I210" t="s">
        <v>40</v>
      </c>
      <c r="J210">
        <v>23</v>
      </c>
      <c r="K210">
        <v>9</v>
      </c>
      <c r="L210">
        <v>7</v>
      </c>
      <c r="M210">
        <v>5</v>
      </c>
      <c r="N210">
        <v>1</v>
      </c>
      <c r="O210">
        <v>0</v>
      </c>
      <c r="Q210" t="str">
        <f t="shared" si="30"/>
        <v>xG Cukup Banyak</v>
      </c>
      <c r="R210" t="str">
        <f t="shared" si="31"/>
        <v>Possession Cukup Banyak</v>
      </c>
      <c r="S210" t="str">
        <f t="shared" si="32"/>
        <v>Total Pass Cukup Banyak</v>
      </c>
      <c r="T210" t="str">
        <f t="shared" si="33"/>
        <v>Pass Sukses Cukup Banyak</v>
      </c>
      <c r="U210" t="str">
        <f t="shared" si="34"/>
        <v>Total Shot Cukup Banyak</v>
      </c>
      <c r="V210" t="str">
        <f t="shared" si="37"/>
        <v>Shot on Target Tinggi</v>
      </c>
      <c r="W210" t="str">
        <f t="shared" si="38"/>
        <v>Fouls Rendah</v>
      </c>
      <c r="X210" t="str">
        <f t="shared" si="39"/>
        <v>Corner Normal</v>
      </c>
      <c r="Y210" t="str">
        <f t="shared" si="35"/>
        <v>Yellow Card Rendah</v>
      </c>
      <c r="Z210" t="str">
        <f t="shared" si="36"/>
        <v>Red Card Rendah</v>
      </c>
    </row>
    <row r="211" spans="1:26" x14ac:dyDescent="0.25">
      <c r="A211" t="s">
        <v>46</v>
      </c>
      <c r="B211">
        <v>0.8</v>
      </c>
      <c r="C211">
        <v>56</v>
      </c>
      <c r="D211">
        <v>459</v>
      </c>
      <c r="E211">
        <v>347</v>
      </c>
      <c r="F211">
        <v>1</v>
      </c>
      <c r="G211" t="s">
        <v>40</v>
      </c>
      <c r="H211">
        <v>1</v>
      </c>
      <c r="I211" t="s">
        <v>40</v>
      </c>
      <c r="J211">
        <v>13</v>
      </c>
      <c r="K211">
        <v>5</v>
      </c>
      <c r="L211">
        <v>7</v>
      </c>
      <c r="M211">
        <v>7</v>
      </c>
      <c r="N211">
        <v>1</v>
      </c>
      <c r="O211">
        <v>0</v>
      </c>
      <c r="Q211" t="str">
        <f t="shared" si="30"/>
        <v>xG Sangat Sedikit</v>
      </c>
      <c r="R211" t="str">
        <f t="shared" si="31"/>
        <v>Possession Cukup Banyak</v>
      </c>
      <c r="S211" t="str">
        <f t="shared" si="32"/>
        <v>Total Pass Cukup Sedikit</v>
      </c>
      <c r="T211" t="str">
        <f t="shared" si="33"/>
        <v>Pass Sukses Cukup Sedikit</v>
      </c>
      <c r="U211" t="str">
        <f t="shared" si="34"/>
        <v>Total Shot Cukup Sedikit</v>
      </c>
      <c r="V211" t="str">
        <f t="shared" si="37"/>
        <v>Shot on Target Tinggi</v>
      </c>
      <c r="W211" t="str">
        <f t="shared" si="38"/>
        <v>Fouls Rendah</v>
      </c>
      <c r="X211" t="str">
        <f t="shared" si="39"/>
        <v>Corner Tinggi</v>
      </c>
      <c r="Y211" t="str">
        <f t="shared" si="35"/>
        <v>Yellow Card Rendah</v>
      </c>
      <c r="Z211" t="str">
        <f t="shared" si="36"/>
        <v>Red Card Rendah</v>
      </c>
    </row>
    <row r="212" spans="1:26" x14ac:dyDescent="0.25">
      <c r="A212" t="s">
        <v>54</v>
      </c>
      <c r="B212">
        <v>0.7</v>
      </c>
      <c r="C212">
        <v>40</v>
      </c>
      <c r="D212">
        <v>349</v>
      </c>
      <c r="E212">
        <v>267</v>
      </c>
      <c r="F212">
        <v>0</v>
      </c>
      <c r="G212" t="s">
        <v>40</v>
      </c>
      <c r="H212">
        <v>0</v>
      </c>
      <c r="I212" t="s">
        <v>36</v>
      </c>
      <c r="J212">
        <v>11</v>
      </c>
      <c r="K212">
        <v>6</v>
      </c>
      <c r="L212">
        <v>6</v>
      </c>
      <c r="M212">
        <v>2</v>
      </c>
      <c r="N212">
        <v>2</v>
      </c>
      <c r="O212">
        <v>0</v>
      </c>
      <c r="Q212" t="str">
        <f t="shared" si="30"/>
        <v>xG Sangat Sedikit</v>
      </c>
      <c r="R212" t="str">
        <f t="shared" si="31"/>
        <v>Possession Cukup Sedikit</v>
      </c>
      <c r="S212" t="str">
        <f t="shared" si="32"/>
        <v>Total Pass Sangat Sedikit</v>
      </c>
      <c r="T212" t="str">
        <f t="shared" si="33"/>
        <v>Pass Sukses Sangat Sedikit</v>
      </c>
      <c r="U212" t="str">
        <f t="shared" si="34"/>
        <v>Total Shot Cukup Sedikit</v>
      </c>
      <c r="V212" t="str">
        <f t="shared" si="37"/>
        <v>Shot on Target Tinggi</v>
      </c>
      <c r="W212" t="str">
        <f t="shared" si="38"/>
        <v>Fouls Rendah</v>
      </c>
      <c r="X212" t="str">
        <f t="shared" si="39"/>
        <v>Corner Rendah</v>
      </c>
      <c r="Y212" t="str">
        <f t="shared" si="35"/>
        <v>Yellow Card Rendah</v>
      </c>
      <c r="Z212" t="str">
        <f t="shared" si="36"/>
        <v>Red Card Rendah</v>
      </c>
    </row>
    <row r="213" spans="1:26" x14ac:dyDescent="0.25">
      <c r="A213" t="s">
        <v>59</v>
      </c>
      <c r="B213">
        <v>0.6</v>
      </c>
      <c r="C213">
        <v>40</v>
      </c>
      <c r="D213">
        <v>420</v>
      </c>
      <c r="E213">
        <v>317</v>
      </c>
      <c r="F213">
        <v>0</v>
      </c>
      <c r="G213" t="s">
        <v>40</v>
      </c>
      <c r="H213">
        <v>0</v>
      </c>
      <c r="I213" t="s">
        <v>36</v>
      </c>
      <c r="J213">
        <v>8</v>
      </c>
      <c r="K213">
        <v>4</v>
      </c>
      <c r="L213">
        <v>8</v>
      </c>
      <c r="M213">
        <v>5</v>
      </c>
      <c r="N213">
        <v>3</v>
      </c>
      <c r="O213">
        <v>0</v>
      </c>
      <c r="Q213" t="str">
        <f t="shared" si="30"/>
        <v>xG Sangat Sedikit</v>
      </c>
      <c r="R213" t="str">
        <f t="shared" si="31"/>
        <v>Possession Cukup Sedikit</v>
      </c>
      <c r="S213" t="str">
        <f t="shared" si="32"/>
        <v>Total Pass Cukup Sedikit</v>
      </c>
      <c r="T213" t="str">
        <f t="shared" si="33"/>
        <v>Pass Sukses Cukup Sedikit</v>
      </c>
      <c r="U213" t="str">
        <f t="shared" si="34"/>
        <v>Total Shot Sangat Sedikit</v>
      </c>
      <c r="V213" t="str">
        <f t="shared" si="37"/>
        <v>Shot on Target Normal</v>
      </c>
      <c r="W213" t="str">
        <f t="shared" si="38"/>
        <v>Fouls Rendah</v>
      </c>
      <c r="X213" t="str">
        <f t="shared" si="39"/>
        <v>Corner Normal</v>
      </c>
      <c r="Y213" t="str">
        <f t="shared" si="35"/>
        <v>Yellow Card Tinggi</v>
      </c>
      <c r="Z213" t="str">
        <f t="shared" si="36"/>
        <v>Red Card Rendah</v>
      </c>
    </row>
    <row r="214" spans="1:26" x14ac:dyDescent="0.25">
      <c r="A214" t="s">
        <v>51</v>
      </c>
      <c r="B214">
        <v>0.3</v>
      </c>
      <c r="C214">
        <v>53</v>
      </c>
      <c r="D214">
        <v>576</v>
      </c>
      <c r="E214">
        <v>466</v>
      </c>
      <c r="F214">
        <v>0</v>
      </c>
      <c r="G214" t="s">
        <v>40</v>
      </c>
      <c r="H214">
        <v>0</v>
      </c>
      <c r="I214" t="s">
        <v>36</v>
      </c>
      <c r="J214">
        <v>7</v>
      </c>
      <c r="K214">
        <v>0</v>
      </c>
      <c r="L214">
        <v>13</v>
      </c>
      <c r="M214">
        <v>2</v>
      </c>
      <c r="N214">
        <v>1</v>
      </c>
      <c r="O214">
        <v>1</v>
      </c>
      <c r="Q214" t="str">
        <f t="shared" si="30"/>
        <v>xG Sangat Sedikit</v>
      </c>
      <c r="R214" t="str">
        <f t="shared" si="31"/>
        <v>Possession Cukup Banyak</v>
      </c>
      <c r="S214" t="str">
        <f t="shared" si="32"/>
        <v>Total Pass Cukup Banyak</v>
      </c>
      <c r="T214" t="str">
        <f t="shared" si="33"/>
        <v>Pass Sukses Cukup Banyak</v>
      </c>
      <c r="U214" t="str">
        <f t="shared" si="34"/>
        <v>Total Shot Sangat Sedikit</v>
      </c>
      <c r="V214" t="str">
        <f t="shared" si="37"/>
        <v>Shot on Target Rendah</v>
      </c>
      <c r="W214" t="str">
        <f t="shared" si="38"/>
        <v>Fouls Tinggi</v>
      </c>
      <c r="X214" t="str">
        <f t="shared" si="39"/>
        <v>Corner Rendah</v>
      </c>
      <c r="Y214" t="str">
        <f t="shared" si="35"/>
        <v>Yellow Card Rendah</v>
      </c>
      <c r="Z214" t="str">
        <f t="shared" si="36"/>
        <v>Red Card Tinggi</v>
      </c>
    </row>
    <row r="215" spans="1:26" x14ac:dyDescent="0.25">
      <c r="A215" t="s">
        <v>42</v>
      </c>
      <c r="B215">
        <v>1.3</v>
      </c>
      <c r="C215">
        <v>66</v>
      </c>
      <c r="D215">
        <v>543</v>
      </c>
      <c r="E215">
        <v>451</v>
      </c>
      <c r="F215">
        <v>2</v>
      </c>
      <c r="G215" t="s">
        <v>36</v>
      </c>
      <c r="H215">
        <v>1</v>
      </c>
      <c r="I215" t="s">
        <v>35</v>
      </c>
      <c r="J215">
        <v>18</v>
      </c>
      <c r="K215">
        <v>6</v>
      </c>
      <c r="L215">
        <v>10</v>
      </c>
      <c r="M215">
        <v>10</v>
      </c>
      <c r="N215">
        <v>2</v>
      </c>
      <c r="O215">
        <v>0</v>
      </c>
      <c r="Q215" t="str">
        <f t="shared" si="30"/>
        <v>xG Sangat Sedikit</v>
      </c>
      <c r="R215" t="str">
        <f t="shared" si="31"/>
        <v>Possession Sangat Banyak</v>
      </c>
      <c r="S215" t="str">
        <f t="shared" si="32"/>
        <v>Total Pass Cukup Banyak</v>
      </c>
      <c r="T215" t="str">
        <f t="shared" si="33"/>
        <v>Pass Sukses Cukup Banyak</v>
      </c>
      <c r="U215" t="str">
        <f t="shared" si="34"/>
        <v>Total Shot Cukup Sedikit</v>
      </c>
      <c r="V215" t="str">
        <f t="shared" si="37"/>
        <v>Shot on Target Tinggi</v>
      </c>
      <c r="W215" t="str">
        <f t="shared" si="38"/>
        <v>Fouls Normal</v>
      </c>
      <c r="X215" t="str">
        <f t="shared" si="39"/>
        <v>Corner Tinggi</v>
      </c>
      <c r="Y215" t="str">
        <f t="shared" si="35"/>
        <v>Yellow Card Rendah</v>
      </c>
      <c r="Z215" t="str">
        <f t="shared" si="36"/>
        <v>Red Card Rendah</v>
      </c>
    </row>
    <row r="216" spans="1:26" x14ac:dyDescent="0.25">
      <c r="A216" t="s">
        <v>44</v>
      </c>
      <c r="B216">
        <v>1.8</v>
      </c>
      <c r="C216">
        <v>36</v>
      </c>
      <c r="D216">
        <v>366</v>
      </c>
      <c r="E216">
        <v>289</v>
      </c>
      <c r="F216">
        <v>3</v>
      </c>
      <c r="G216" t="s">
        <v>35</v>
      </c>
      <c r="H216">
        <v>3</v>
      </c>
      <c r="I216" t="s">
        <v>35</v>
      </c>
      <c r="J216">
        <v>12</v>
      </c>
      <c r="K216">
        <v>6</v>
      </c>
      <c r="L216">
        <v>14</v>
      </c>
      <c r="M216">
        <v>3</v>
      </c>
      <c r="N216">
        <v>2</v>
      </c>
      <c r="O216">
        <v>0</v>
      </c>
      <c r="Q216" t="str">
        <f t="shared" si="30"/>
        <v>xG Cukup Sedikit</v>
      </c>
      <c r="R216" t="str">
        <f t="shared" si="31"/>
        <v>Possession Sangat Sedikit</v>
      </c>
      <c r="S216" t="str">
        <f t="shared" si="32"/>
        <v>Total Pass Cukup Sedikit</v>
      </c>
      <c r="T216" t="str">
        <f t="shared" si="33"/>
        <v>Pass Sukses Cukup Sedikit</v>
      </c>
      <c r="U216" t="str">
        <f t="shared" si="34"/>
        <v>Total Shot Cukup Sedikit</v>
      </c>
      <c r="V216" t="str">
        <f t="shared" si="37"/>
        <v>Shot on Target Tinggi</v>
      </c>
      <c r="W216" t="str">
        <f t="shared" si="38"/>
        <v>Fouls Tinggi</v>
      </c>
      <c r="X216" t="str">
        <f t="shared" si="39"/>
        <v>Corner Rendah</v>
      </c>
      <c r="Y216" t="str">
        <f t="shared" si="35"/>
        <v>Yellow Card Rendah</v>
      </c>
      <c r="Z216" t="str">
        <f t="shared" si="36"/>
        <v>Red Card Rendah</v>
      </c>
    </row>
    <row r="217" spans="1:26" x14ac:dyDescent="0.25">
      <c r="A217" t="s">
        <v>33</v>
      </c>
      <c r="B217">
        <v>1.5</v>
      </c>
      <c r="C217">
        <v>51</v>
      </c>
      <c r="D217">
        <v>497</v>
      </c>
      <c r="E217">
        <v>406</v>
      </c>
      <c r="F217">
        <v>1</v>
      </c>
      <c r="G217" t="s">
        <v>40</v>
      </c>
      <c r="H217">
        <v>1</v>
      </c>
      <c r="I217" t="s">
        <v>36</v>
      </c>
      <c r="J217">
        <v>10</v>
      </c>
      <c r="K217">
        <v>1</v>
      </c>
      <c r="L217">
        <v>13</v>
      </c>
      <c r="M217">
        <v>4</v>
      </c>
      <c r="N217">
        <v>3</v>
      </c>
      <c r="O217">
        <v>0</v>
      </c>
      <c r="Q217" t="str">
        <f t="shared" si="30"/>
        <v>xG Cukup Sedikit</v>
      </c>
      <c r="R217" t="str">
        <f t="shared" si="31"/>
        <v>Possession Cukup Banyak</v>
      </c>
      <c r="S217" t="str">
        <f t="shared" si="32"/>
        <v>Total Pass Cukup Sedikit</v>
      </c>
      <c r="T217" t="str">
        <f t="shared" si="33"/>
        <v>Pass Sukses Cukup Sedikit</v>
      </c>
      <c r="U217" t="str">
        <f t="shared" si="34"/>
        <v>Total Shot Sangat Sedikit</v>
      </c>
      <c r="V217" t="str">
        <f t="shared" si="37"/>
        <v>Shot on Target Rendah</v>
      </c>
      <c r="W217" t="str">
        <f t="shared" si="38"/>
        <v>Fouls Tinggi</v>
      </c>
      <c r="X217" t="str">
        <f t="shared" si="39"/>
        <v>Corner Rendah</v>
      </c>
      <c r="Y217" t="str">
        <f t="shared" si="35"/>
        <v>Yellow Card Tinggi</v>
      </c>
      <c r="Z217" t="str">
        <f t="shared" si="36"/>
        <v>Red Card Rendah</v>
      </c>
    </row>
    <row r="218" spans="1:26" x14ac:dyDescent="0.25">
      <c r="A218" t="s">
        <v>48</v>
      </c>
      <c r="B218">
        <v>1.8</v>
      </c>
      <c r="C218">
        <v>45</v>
      </c>
      <c r="D218">
        <v>423</v>
      </c>
      <c r="E218">
        <v>334</v>
      </c>
      <c r="F218">
        <v>3</v>
      </c>
      <c r="G218" t="s">
        <v>35</v>
      </c>
      <c r="H218">
        <v>3</v>
      </c>
      <c r="I218" t="s">
        <v>35</v>
      </c>
      <c r="J218">
        <v>14</v>
      </c>
      <c r="K218">
        <v>5</v>
      </c>
      <c r="L218">
        <v>4</v>
      </c>
      <c r="M218">
        <v>2</v>
      </c>
      <c r="N218">
        <v>0</v>
      </c>
      <c r="O218">
        <v>0</v>
      </c>
      <c r="Q218" t="str">
        <f t="shared" si="30"/>
        <v>xG Cukup Sedikit</v>
      </c>
      <c r="R218" t="str">
        <f t="shared" si="31"/>
        <v>Possession Cukup Sedikit</v>
      </c>
      <c r="S218" t="str">
        <f t="shared" si="32"/>
        <v>Total Pass Cukup Sedikit</v>
      </c>
      <c r="T218" t="str">
        <f t="shared" si="33"/>
        <v>Pass Sukses Cukup Sedikit</v>
      </c>
      <c r="U218" t="str">
        <f t="shared" si="34"/>
        <v>Total Shot Cukup Sedikit</v>
      </c>
      <c r="V218" t="str">
        <f t="shared" si="37"/>
        <v>Shot on Target Tinggi</v>
      </c>
      <c r="W218" t="str">
        <f t="shared" si="38"/>
        <v>Fouls Rendah</v>
      </c>
      <c r="X218" t="str">
        <f t="shared" si="39"/>
        <v>Corner Rendah</v>
      </c>
      <c r="Y218" t="str">
        <f t="shared" si="35"/>
        <v>Yellow Card Rendah</v>
      </c>
      <c r="Z218" t="str">
        <f t="shared" si="36"/>
        <v>Red Card Rendah</v>
      </c>
    </row>
    <row r="219" spans="1:26" x14ac:dyDescent="0.25">
      <c r="A219" t="s">
        <v>38</v>
      </c>
      <c r="B219">
        <v>0.5</v>
      </c>
      <c r="C219">
        <v>33</v>
      </c>
      <c r="D219">
        <v>378</v>
      </c>
      <c r="E219">
        <v>320</v>
      </c>
      <c r="F219">
        <v>0</v>
      </c>
      <c r="G219" t="s">
        <v>40</v>
      </c>
      <c r="H219">
        <v>0</v>
      </c>
      <c r="I219" t="s">
        <v>40</v>
      </c>
      <c r="J219">
        <v>8</v>
      </c>
      <c r="K219">
        <v>4</v>
      </c>
      <c r="L219">
        <v>4</v>
      </c>
      <c r="M219">
        <v>4</v>
      </c>
      <c r="N219">
        <v>0</v>
      </c>
      <c r="O219">
        <v>0</v>
      </c>
      <c r="Q219" t="str">
        <f t="shared" si="30"/>
        <v>xG Sangat Sedikit</v>
      </c>
      <c r="R219" t="str">
        <f t="shared" si="31"/>
        <v>Possession Sangat Sedikit</v>
      </c>
      <c r="S219" t="str">
        <f t="shared" si="32"/>
        <v>Total Pass Cukup Sedikit</v>
      </c>
      <c r="T219" t="str">
        <f t="shared" si="33"/>
        <v>Pass Sukses Cukup Sedikit</v>
      </c>
      <c r="U219" t="str">
        <f t="shared" si="34"/>
        <v>Total Shot Sangat Sedikit</v>
      </c>
      <c r="V219" t="str">
        <f t="shared" si="37"/>
        <v>Shot on Target Normal</v>
      </c>
      <c r="W219" t="str">
        <f t="shared" si="38"/>
        <v>Fouls Rendah</v>
      </c>
      <c r="X219" t="str">
        <f t="shared" si="39"/>
        <v>Corner Rendah</v>
      </c>
      <c r="Y219" t="str">
        <f t="shared" si="35"/>
        <v>Yellow Card Rendah</v>
      </c>
      <c r="Z219" t="str">
        <f t="shared" si="36"/>
        <v>Red Card Rendah</v>
      </c>
    </row>
    <row r="220" spans="1:26" x14ac:dyDescent="0.25">
      <c r="A220" t="s">
        <v>57</v>
      </c>
      <c r="B220">
        <v>3.1</v>
      </c>
      <c r="C220">
        <v>63</v>
      </c>
      <c r="D220">
        <v>624</v>
      </c>
      <c r="E220">
        <v>536</v>
      </c>
      <c r="F220">
        <v>3</v>
      </c>
      <c r="G220" t="s">
        <v>35</v>
      </c>
      <c r="H220">
        <v>1</v>
      </c>
      <c r="I220" t="s">
        <v>36</v>
      </c>
      <c r="J220">
        <v>19</v>
      </c>
      <c r="K220">
        <v>7</v>
      </c>
      <c r="L220">
        <v>8</v>
      </c>
      <c r="M220">
        <v>3</v>
      </c>
      <c r="N220">
        <v>4</v>
      </c>
      <c r="O220">
        <v>0</v>
      </c>
      <c r="Q220" t="str">
        <f t="shared" si="30"/>
        <v>xG Cukup Banyak</v>
      </c>
      <c r="R220" t="str">
        <f t="shared" si="31"/>
        <v>Possession Cukup Banyak</v>
      </c>
      <c r="S220" t="str">
        <f t="shared" si="32"/>
        <v>Total Pass Cukup Banyak</v>
      </c>
      <c r="T220" t="str">
        <f t="shared" si="33"/>
        <v>Pass Sukses Cukup Banyak</v>
      </c>
      <c r="U220" t="str">
        <f t="shared" si="34"/>
        <v>Total Shot Cukup Sedikit</v>
      </c>
      <c r="V220" t="str">
        <f t="shared" si="37"/>
        <v>Shot on Target Tinggi</v>
      </c>
      <c r="W220" t="str">
        <f t="shared" si="38"/>
        <v>Fouls Rendah</v>
      </c>
      <c r="X220" t="str">
        <f t="shared" si="39"/>
        <v>Corner Rendah</v>
      </c>
      <c r="Y220" t="str">
        <f t="shared" si="35"/>
        <v>Yellow Card Tinggi</v>
      </c>
      <c r="Z220" t="str">
        <f t="shared" si="36"/>
        <v>Red Card Rendah</v>
      </c>
    </row>
    <row r="221" spans="1:26" x14ac:dyDescent="0.25">
      <c r="A221" t="s">
        <v>49</v>
      </c>
      <c r="B221">
        <v>1.7</v>
      </c>
      <c r="C221">
        <v>50</v>
      </c>
      <c r="D221">
        <v>391</v>
      </c>
      <c r="E221">
        <v>301</v>
      </c>
      <c r="F221">
        <v>5</v>
      </c>
      <c r="G221" t="s">
        <v>35</v>
      </c>
      <c r="H221">
        <v>1</v>
      </c>
      <c r="I221" t="s">
        <v>35</v>
      </c>
      <c r="J221">
        <v>16</v>
      </c>
      <c r="K221">
        <v>10</v>
      </c>
      <c r="L221">
        <v>9</v>
      </c>
      <c r="M221">
        <v>3</v>
      </c>
      <c r="N221">
        <v>2</v>
      </c>
      <c r="O221">
        <v>0</v>
      </c>
      <c r="Q221" t="str">
        <f t="shared" si="30"/>
        <v>xG Cukup Sedikit</v>
      </c>
      <c r="R221" t="str">
        <f t="shared" si="31"/>
        <v>Possession Cukup Sedikit</v>
      </c>
      <c r="S221" t="str">
        <f t="shared" si="32"/>
        <v>Total Pass Cukup Sedikit</v>
      </c>
      <c r="T221" t="str">
        <f t="shared" si="33"/>
        <v>Pass Sukses Cukup Sedikit</v>
      </c>
      <c r="U221" t="str">
        <f t="shared" si="34"/>
        <v>Total Shot Cukup Sedikit</v>
      </c>
      <c r="V221" t="str">
        <f t="shared" si="37"/>
        <v>Shot on Target Tinggi</v>
      </c>
      <c r="W221" t="str">
        <f t="shared" si="38"/>
        <v>Fouls Normal</v>
      </c>
      <c r="X221" t="str">
        <f t="shared" si="39"/>
        <v>Corner Rendah</v>
      </c>
      <c r="Y221" t="str">
        <f t="shared" si="35"/>
        <v>Yellow Card Rendah</v>
      </c>
      <c r="Z221" t="str">
        <f t="shared" si="36"/>
        <v>Red Card Rendah</v>
      </c>
    </row>
    <row r="222" spans="1:26" x14ac:dyDescent="0.25">
      <c r="A222" t="s">
        <v>45</v>
      </c>
      <c r="B222">
        <v>0.7</v>
      </c>
      <c r="C222">
        <v>69</v>
      </c>
      <c r="D222">
        <v>696</v>
      </c>
      <c r="E222">
        <v>587</v>
      </c>
      <c r="F222">
        <v>0</v>
      </c>
      <c r="G222" t="s">
        <v>40</v>
      </c>
      <c r="H222">
        <v>0</v>
      </c>
      <c r="I222" t="s">
        <v>40</v>
      </c>
      <c r="J222">
        <v>16</v>
      </c>
      <c r="K222">
        <v>1</v>
      </c>
      <c r="L222">
        <v>8</v>
      </c>
      <c r="M222">
        <v>9</v>
      </c>
      <c r="N222">
        <v>3</v>
      </c>
      <c r="O222">
        <v>0</v>
      </c>
      <c r="Q222" t="str">
        <f t="shared" si="30"/>
        <v>xG Sangat Sedikit</v>
      </c>
      <c r="R222" t="str">
        <f t="shared" si="31"/>
        <v>Possession Sangat Banyak</v>
      </c>
      <c r="S222" t="str">
        <f t="shared" si="32"/>
        <v>Total Pass Sangat Banyak</v>
      </c>
      <c r="T222" t="str">
        <f t="shared" si="33"/>
        <v>Pass Sukses Cukup Banyak</v>
      </c>
      <c r="U222" t="str">
        <f t="shared" si="34"/>
        <v>Total Shot Cukup Sedikit</v>
      </c>
      <c r="V222" t="str">
        <f t="shared" si="37"/>
        <v>Shot on Target Rendah</v>
      </c>
      <c r="W222" t="str">
        <f t="shared" si="38"/>
        <v>Fouls Rendah</v>
      </c>
      <c r="X222" t="str">
        <f t="shared" si="39"/>
        <v>Corner Tinggi</v>
      </c>
      <c r="Y222" t="str">
        <f t="shared" si="35"/>
        <v>Yellow Card Tinggi</v>
      </c>
      <c r="Z222" t="str">
        <f t="shared" si="36"/>
        <v>Red Card Rendah</v>
      </c>
    </row>
    <row r="223" spans="1:26" x14ac:dyDescent="0.25">
      <c r="A223" t="s">
        <v>39</v>
      </c>
      <c r="B223">
        <v>2</v>
      </c>
      <c r="C223">
        <v>70</v>
      </c>
      <c r="D223">
        <v>790</v>
      </c>
      <c r="E223">
        <v>696</v>
      </c>
      <c r="F223">
        <v>4</v>
      </c>
      <c r="G223" t="s">
        <v>35</v>
      </c>
      <c r="H223">
        <v>3</v>
      </c>
      <c r="I223" t="s">
        <v>35</v>
      </c>
      <c r="J223">
        <v>16</v>
      </c>
      <c r="K223">
        <v>6</v>
      </c>
      <c r="L223">
        <v>10</v>
      </c>
      <c r="M223">
        <v>3</v>
      </c>
      <c r="N223">
        <v>0</v>
      </c>
      <c r="O223">
        <v>0</v>
      </c>
      <c r="Q223" t="str">
        <f t="shared" si="30"/>
        <v>xG Cukup Sedikit</v>
      </c>
      <c r="R223" t="str">
        <f t="shared" si="31"/>
        <v>Possession Sangat Banyak</v>
      </c>
      <c r="S223" t="str">
        <f t="shared" si="32"/>
        <v>Total Pass Sangat Banyak</v>
      </c>
      <c r="T223" t="str">
        <f t="shared" si="33"/>
        <v>Pass Sukses Sangat Banyak</v>
      </c>
      <c r="U223" t="str">
        <f t="shared" si="34"/>
        <v>Total Shot Cukup Sedikit</v>
      </c>
      <c r="V223" t="str">
        <f t="shared" si="37"/>
        <v>Shot on Target Tinggi</v>
      </c>
      <c r="W223" t="str">
        <f t="shared" si="38"/>
        <v>Fouls Normal</v>
      </c>
      <c r="X223" t="str">
        <f t="shared" si="39"/>
        <v>Corner Rendah</v>
      </c>
      <c r="Y223" t="str">
        <f t="shared" si="35"/>
        <v>Yellow Card Rendah</v>
      </c>
      <c r="Z223" t="str">
        <f t="shared" si="36"/>
        <v>Red Card Rendah</v>
      </c>
    </row>
    <row r="224" spans="1:26" x14ac:dyDescent="0.25">
      <c r="A224" t="s">
        <v>47</v>
      </c>
      <c r="B224">
        <v>0.8</v>
      </c>
      <c r="C224">
        <v>53</v>
      </c>
      <c r="D224">
        <v>509</v>
      </c>
      <c r="E224">
        <v>421</v>
      </c>
      <c r="F224">
        <v>1</v>
      </c>
      <c r="G224" t="s">
        <v>40</v>
      </c>
      <c r="H224">
        <v>1</v>
      </c>
      <c r="I224" t="s">
        <v>40</v>
      </c>
      <c r="J224">
        <v>12</v>
      </c>
      <c r="K224">
        <v>5</v>
      </c>
      <c r="L224">
        <v>10</v>
      </c>
      <c r="M224">
        <v>3</v>
      </c>
      <c r="N224">
        <v>1</v>
      </c>
      <c r="O224">
        <v>0</v>
      </c>
      <c r="Q224" t="str">
        <f t="shared" si="30"/>
        <v>xG Sangat Sedikit</v>
      </c>
      <c r="R224" t="str">
        <f t="shared" si="31"/>
        <v>Possession Cukup Banyak</v>
      </c>
      <c r="S224" t="str">
        <f t="shared" si="32"/>
        <v>Total Pass Cukup Banyak</v>
      </c>
      <c r="T224" t="str">
        <f t="shared" si="33"/>
        <v>Pass Sukses Cukup Sedikit</v>
      </c>
      <c r="U224" t="str">
        <f t="shared" si="34"/>
        <v>Total Shot Cukup Sedikit</v>
      </c>
      <c r="V224" t="str">
        <f t="shared" si="37"/>
        <v>Shot on Target Tinggi</v>
      </c>
      <c r="W224" t="str">
        <f t="shared" si="38"/>
        <v>Fouls Normal</v>
      </c>
      <c r="X224" t="str">
        <f t="shared" si="39"/>
        <v>Corner Rendah</v>
      </c>
      <c r="Y224" t="str">
        <f t="shared" si="35"/>
        <v>Yellow Card Rendah</v>
      </c>
      <c r="Z224" t="str">
        <f t="shared" si="36"/>
        <v>Red Card Rendah</v>
      </c>
    </row>
    <row r="225" spans="1:26" x14ac:dyDescent="0.25">
      <c r="A225" t="s">
        <v>43</v>
      </c>
      <c r="B225">
        <v>0.7</v>
      </c>
      <c r="C225">
        <v>51</v>
      </c>
      <c r="D225">
        <v>466</v>
      </c>
      <c r="E225">
        <v>384</v>
      </c>
      <c r="F225">
        <v>0</v>
      </c>
      <c r="G225" t="s">
        <v>40</v>
      </c>
      <c r="H225">
        <v>0</v>
      </c>
      <c r="I225" t="s">
        <v>36</v>
      </c>
      <c r="J225">
        <v>9</v>
      </c>
      <c r="K225">
        <v>4</v>
      </c>
      <c r="L225">
        <v>20</v>
      </c>
      <c r="M225">
        <v>1</v>
      </c>
      <c r="N225">
        <v>0</v>
      </c>
      <c r="O225">
        <v>1</v>
      </c>
      <c r="Q225" t="str">
        <f t="shared" si="30"/>
        <v>xG Sangat Sedikit</v>
      </c>
      <c r="R225" t="str">
        <f t="shared" si="31"/>
        <v>Possession Cukup Banyak</v>
      </c>
      <c r="S225" t="str">
        <f t="shared" si="32"/>
        <v>Total Pass Cukup Sedikit</v>
      </c>
      <c r="T225" t="str">
        <f t="shared" si="33"/>
        <v>Pass Sukses Cukup Sedikit</v>
      </c>
      <c r="U225" t="str">
        <f t="shared" si="34"/>
        <v>Total Shot Sangat Sedikit</v>
      </c>
      <c r="V225" t="str">
        <f t="shared" si="37"/>
        <v>Shot on Target Normal</v>
      </c>
      <c r="W225" t="str">
        <f t="shared" si="38"/>
        <v>Fouls Tinggi</v>
      </c>
      <c r="X225" t="str">
        <f t="shared" si="39"/>
        <v>Corner Rendah</v>
      </c>
      <c r="Y225" t="str">
        <f t="shared" si="35"/>
        <v>Yellow Card Rendah</v>
      </c>
      <c r="Z225" t="str">
        <f t="shared" si="36"/>
        <v>Red Card Tinggi</v>
      </c>
    </row>
    <row r="226" spans="1:26" x14ac:dyDescent="0.25">
      <c r="A226" t="s">
        <v>58</v>
      </c>
      <c r="B226">
        <v>2.2000000000000002</v>
      </c>
      <c r="C226">
        <v>56</v>
      </c>
      <c r="D226">
        <v>603</v>
      </c>
      <c r="E226">
        <v>514</v>
      </c>
      <c r="F226">
        <v>3</v>
      </c>
      <c r="G226" t="s">
        <v>35</v>
      </c>
      <c r="H226">
        <v>1</v>
      </c>
      <c r="I226" t="s">
        <v>36</v>
      </c>
      <c r="J226">
        <v>15</v>
      </c>
      <c r="K226">
        <v>6</v>
      </c>
      <c r="L226">
        <v>6</v>
      </c>
      <c r="M226">
        <v>2</v>
      </c>
      <c r="N226">
        <v>3</v>
      </c>
      <c r="O226">
        <v>0</v>
      </c>
      <c r="Q226" t="str">
        <f t="shared" si="30"/>
        <v>xG Cukup Sedikit</v>
      </c>
      <c r="R226" t="str">
        <f t="shared" si="31"/>
        <v>Possession Cukup Banyak</v>
      </c>
      <c r="S226" t="str">
        <f t="shared" si="32"/>
        <v>Total Pass Cukup Banyak</v>
      </c>
      <c r="T226" t="str">
        <f t="shared" si="33"/>
        <v>Pass Sukses Cukup Banyak</v>
      </c>
      <c r="U226" t="str">
        <f t="shared" si="34"/>
        <v>Total Shot Cukup Sedikit</v>
      </c>
      <c r="V226" t="str">
        <f t="shared" si="37"/>
        <v>Shot on Target Tinggi</v>
      </c>
      <c r="W226" t="str">
        <f t="shared" si="38"/>
        <v>Fouls Rendah</v>
      </c>
      <c r="X226" t="str">
        <f t="shared" si="39"/>
        <v>Corner Rendah</v>
      </c>
      <c r="Y226" t="str">
        <f t="shared" si="35"/>
        <v>Yellow Card Tinggi</v>
      </c>
      <c r="Z226" t="str">
        <f t="shared" si="36"/>
        <v>Red Card Rendah</v>
      </c>
    </row>
    <row r="227" spans="1:26" x14ac:dyDescent="0.25">
      <c r="A227" t="s">
        <v>55</v>
      </c>
      <c r="B227">
        <v>1.1000000000000001</v>
      </c>
      <c r="C227">
        <v>47</v>
      </c>
      <c r="D227">
        <v>350</v>
      </c>
      <c r="E227">
        <v>238</v>
      </c>
      <c r="F227">
        <v>1</v>
      </c>
      <c r="G227" t="s">
        <v>40</v>
      </c>
      <c r="H227">
        <v>0</v>
      </c>
      <c r="I227" t="s">
        <v>36</v>
      </c>
      <c r="J227">
        <v>16</v>
      </c>
      <c r="K227">
        <v>5</v>
      </c>
      <c r="L227">
        <v>8</v>
      </c>
      <c r="M227">
        <v>4</v>
      </c>
      <c r="N227">
        <v>2</v>
      </c>
      <c r="O227">
        <v>0</v>
      </c>
      <c r="Q227" t="str">
        <f t="shared" si="30"/>
        <v>xG Sangat Sedikit</v>
      </c>
      <c r="R227" t="str">
        <f t="shared" si="31"/>
        <v>Possession Cukup Sedikit</v>
      </c>
      <c r="S227" t="str">
        <f t="shared" si="32"/>
        <v>Total Pass Sangat Sedikit</v>
      </c>
      <c r="T227" t="str">
        <f t="shared" si="33"/>
        <v>Pass Sukses Sangat Sedikit</v>
      </c>
      <c r="U227" t="str">
        <f t="shared" si="34"/>
        <v>Total Shot Cukup Sedikit</v>
      </c>
      <c r="V227" t="str">
        <f t="shared" si="37"/>
        <v>Shot on Target Tinggi</v>
      </c>
      <c r="W227" t="str">
        <f t="shared" si="38"/>
        <v>Fouls Rendah</v>
      </c>
      <c r="X227" t="str">
        <f t="shared" si="39"/>
        <v>Corner Rendah</v>
      </c>
      <c r="Y227" t="str">
        <f t="shared" si="35"/>
        <v>Yellow Card Rendah</v>
      </c>
      <c r="Z227" t="str">
        <f t="shared" si="36"/>
        <v>Red Card Rendah</v>
      </c>
    </row>
    <row r="228" spans="1:26" x14ac:dyDescent="0.25">
      <c r="A228" t="s">
        <v>60</v>
      </c>
      <c r="B228">
        <v>1</v>
      </c>
      <c r="C228">
        <v>61</v>
      </c>
      <c r="D228">
        <v>605</v>
      </c>
      <c r="E228">
        <v>483</v>
      </c>
      <c r="F228">
        <v>1</v>
      </c>
      <c r="G228" t="s">
        <v>40</v>
      </c>
      <c r="H228">
        <v>1</v>
      </c>
      <c r="I228" t="s">
        <v>35</v>
      </c>
      <c r="J228">
        <v>15</v>
      </c>
      <c r="K228">
        <v>6</v>
      </c>
      <c r="L228">
        <v>6</v>
      </c>
      <c r="M228">
        <v>6</v>
      </c>
      <c r="N228">
        <v>1</v>
      </c>
      <c r="O228">
        <v>0</v>
      </c>
      <c r="Q228" t="str">
        <f t="shared" si="30"/>
        <v>xG Sangat Sedikit</v>
      </c>
      <c r="R228" t="str">
        <f t="shared" si="31"/>
        <v>Possession Cukup Banyak</v>
      </c>
      <c r="S228" t="str">
        <f t="shared" si="32"/>
        <v>Total Pass Cukup Banyak</v>
      </c>
      <c r="T228" t="str">
        <f t="shared" si="33"/>
        <v>Pass Sukses Cukup Banyak</v>
      </c>
      <c r="U228" t="str">
        <f t="shared" si="34"/>
        <v>Total Shot Cukup Sedikit</v>
      </c>
      <c r="V228" t="str">
        <f t="shared" si="37"/>
        <v>Shot on Target Tinggi</v>
      </c>
      <c r="W228" t="str">
        <f t="shared" si="38"/>
        <v>Fouls Rendah</v>
      </c>
      <c r="X228" t="str">
        <f t="shared" si="39"/>
        <v>Corner Tinggi</v>
      </c>
      <c r="Y228" t="str">
        <f t="shared" si="35"/>
        <v>Yellow Card Rendah</v>
      </c>
      <c r="Z228" t="str">
        <f t="shared" si="36"/>
        <v>Red Card Rendah</v>
      </c>
    </row>
    <row r="229" spans="1:26" x14ac:dyDescent="0.25">
      <c r="A229" t="s">
        <v>52</v>
      </c>
      <c r="B229">
        <v>0.9</v>
      </c>
      <c r="C229">
        <v>46</v>
      </c>
      <c r="D229">
        <v>416</v>
      </c>
      <c r="E229">
        <v>326</v>
      </c>
      <c r="F229">
        <v>1</v>
      </c>
      <c r="G229" t="s">
        <v>36</v>
      </c>
      <c r="H229">
        <v>1</v>
      </c>
      <c r="I229" t="s">
        <v>35</v>
      </c>
      <c r="J229">
        <v>14</v>
      </c>
      <c r="K229">
        <v>4</v>
      </c>
      <c r="L229">
        <v>13</v>
      </c>
      <c r="M229">
        <v>4</v>
      </c>
      <c r="N229">
        <v>2</v>
      </c>
      <c r="O229">
        <v>0</v>
      </c>
      <c r="Q229" t="str">
        <f t="shared" si="30"/>
        <v>xG Sangat Sedikit</v>
      </c>
      <c r="R229" t="str">
        <f t="shared" si="31"/>
        <v>Possession Cukup Sedikit</v>
      </c>
      <c r="S229" t="str">
        <f t="shared" si="32"/>
        <v>Total Pass Cukup Sedikit</v>
      </c>
      <c r="T229" t="str">
        <f t="shared" si="33"/>
        <v>Pass Sukses Cukup Sedikit</v>
      </c>
      <c r="U229" t="str">
        <f t="shared" si="34"/>
        <v>Total Shot Cukup Sedikit</v>
      </c>
      <c r="V229" t="str">
        <f t="shared" si="37"/>
        <v>Shot on Target Normal</v>
      </c>
      <c r="W229" t="str">
        <f t="shared" si="38"/>
        <v>Fouls Tinggi</v>
      </c>
      <c r="X229" t="str">
        <f t="shared" si="39"/>
        <v>Corner Rendah</v>
      </c>
      <c r="Y229" t="str">
        <f t="shared" si="35"/>
        <v>Yellow Card Rendah</v>
      </c>
      <c r="Z229" t="str">
        <f t="shared" si="36"/>
        <v>Red Card Rendah</v>
      </c>
    </row>
    <row r="230" spans="1:26" x14ac:dyDescent="0.25">
      <c r="A230" t="s">
        <v>34</v>
      </c>
      <c r="B230">
        <v>0.7</v>
      </c>
      <c r="C230">
        <v>51</v>
      </c>
      <c r="D230">
        <v>538</v>
      </c>
      <c r="E230">
        <v>437</v>
      </c>
      <c r="F230">
        <v>0</v>
      </c>
      <c r="G230" t="s">
        <v>40</v>
      </c>
      <c r="H230">
        <v>0</v>
      </c>
      <c r="I230" t="s">
        <v>36</v>
      </c>
      <c r="J230">
        <v>9</v>
      </c>
      <c r="K230">
        <v>3</v>
      </c>
      <c r="L230">
        <v>7</v>
      </c>
      <c r="M230">
        <v>3</v>
      </c>
      <c r="N230">
        <v>0</v>
      </c>
      <c r="O230">
        <v>0</v>
      </c>
      <c r="Q230" t="str">
        <f t="shared" si="30"/>
        <v>xG Sangat Sedikit</v>
      </c>
      <c r="R230" t="str">
        <f t="shared" si="31"/>
        <v>Possession Cukup Banyak</v>
      </c>
      <c r="S230" t="str">
        <f t="shared" si="32"/>
        <v>Total Pass Cukup Banyak</v>
      </c>
      <c r="T230" t="str">
        <f t="shared" si="33"/>
        <v>Pass Sukses Cukup Sedikit</v>
      </c>
      <c r="U230" t="str">
        <f t="shared" si="34"/>
        <v>Total Shot Sangat Sedikit</v>
      </c>
      <c r="V230" t="str">
        <f t="shared" si="37"/>
        <v>Shot on Target Rendah</v>
      </c>
      <c r="W230" t="str">
        <f t="shared" si="38"/>
        <v>Fouls Rendah</v>
      </c>
      <c r="X230" t="str">
        <f t="shared" si="39"/>
        <v>Corner Rendah</v>
      </c>
      <c r="Y230" t="str">
        <f t="shared" si="35"/>
        <v>Yellow Card Rendah</v>
      </c>
      <c r="Z230" t="str">
        <f t="shared" si="36"/>
        <v>Red Card Rendah</v>
      </c>
    </row>
    <row r="231" spans="1:26" x14ac:dyDescent="0.25">
      <c r="A231" t="s">
        <v>48</v>
      </c>
      <c r="B231">
        <v>3.3</v>
      </c>
      <c r="C231">
        <v>38</v>
      </c>
      <c r="D231">
        <v>352</v>
      </c>
      <c r="E231">
        <v>274</v>
      </c>
      <c r="F231">
        <v>7</v>
      </c>
      <c r="G231" t="s">
        <v>35</v>
      </c>
      <c r="H231">
        <v>3</v>
      </c>
      <c r="I231" t="s">
        <v>35</v>
      </c>
      <c r="J231">
        <v>14</v>
      </c>
      <c r="K231">
        <v>9</v>
      </c>
      <c r="L231">
        <v>8</v>
      </c>
      <c r="M231">
        <v>4</v>
      </c>
      <c r="N231">
        <v>1</v>
      </c>
      <c r="O231">
        <v>0</v>
      </c>
      <c r="Q231" t="str">
        <f t="shared" si="30"/>
        <v>xG Cukup Banyak</v>
      </c>
      <c r="R231" t="str">
        <f t="shared" si="31"/>
        <v>Possession Cukup Sedikit</v>
      </c>
      <c r="S231" t="str">
        <f t="shared" si="32"/>
        <v>Total Pass Sangat Sedikit</v>
      </c>
      <c r="T231" t="str">
        <f t="shared" si="33"/>
        <v>Pass Sukses Sangat Sedikit</v>
      </c>
      <c r="U231" t="str">
        <f t="shared" si="34"/>
        <v>Total Shot Cukup Sedikit</v>
      </c>
      <c r="V231" t="str">
        <f t="shared" si="37"/>
        <v>Shot on Target Tinggi</v>
      </c>
      <c r="W231" t="str">
        <f t="shared" si="38"/>
        <v>Fouls Rendah</v>
      </c>
      <c r="X231" t="str">
        <f t="shared" si="39"/>
        <v>Corner Rendah</v>
      </c>
      <c r="Y231" t="str">
        <f t="shared" si="35"/>
        <v>Yellow Card Rendah</v>
      </c>
      <c r="Z231" t="str">
        <f t="shared" si="36"/>
        <v>Red Card Rendah</v>
      </c>
    </row>
    <row r="232" spans="1:26" x14ac:dyDescent="0.25">
      <c r="A232" t="s">
        <v>49</v>
      </c>
      <c r="B232">
        <v>1.6</v>
      </c>
      <c r="C232">
        <v>49</v>
      </c>
      <c r="D232">
        <v>449</v>
      </c>
      <c r="E232">
        <v>346</v>
      </c>
      <c r="F232">
        <v>0</v>
      </c>
      <c r="G232" t="s">
        <v>40</v>
      </c>
      <c r="H232">
        <v>0</v>
      </c>
      <c r="I232" t="s">
        <v>40</v>
      </c>
      <c r="J232">
        <v>14</v>
      </c>
      <c r="K232">
        <v>3</v>
      </c>
      <c r="L232">
        <v>15</v>
      </c>
      <c r="M232">
        <v>3</v>
      </c>
      <c r="N232">
        <v>2</v>
      </c>
      <c r="O232">
        <v>0</v>
      </c>
      <c r="Q232" t="str">
        <f t="shared" si="30"/>
        <v>xG Cukup Sedikit</v>
      </c>
      <c r="R232" t="str">
        <f t="shared" si="31"/>
        <v>Possession Cukup Sedikit</v>
      </c>
      <c r="S232" t="str">
        <f t="shared" si="32"/>
        <v>Total Pass Cukup Sedikit</v>
      </c>
      <c r="T232" t="str">
        <f t="shared" si="33"/>
        <v>Pass Sukses Cukup Sedikit</v>
      </c>
      <c r="U232" t="str">
        <f t="shared" si="34"/>
        <v>Total Shot Cukup Sedikit</v>
      </c>
      <c r="V232" t="str">
        <f t="shared" si="37"/>
        <v>Shot on Target Rendah</v>
      </c>
      <c r="W232" t="str">
        <f t="shared" si="38"/>
        <v>Fouls Tinggi</v>
      </c>
      <c r="X232" t="str">
        <f t="shared" si="39"/>
        <v>Corner Rendah</v>
      </c>
      <c r="Y232" t="str">
        <f t="shared" si="35"/>
        <v>Yellow Card Rendah</v>
      </c>
      <c r="Z232" t="str">
        <f t="shared" si="36"/>
        <v>Red Card Rendah</v>
      </c>
    </row>
    <row r="233" spans="1:26" x14ac:dyDescent="0.25">
      <c r="A233" t="s">
        <v>44</v>
      </c>
      <c r="B233">
        <v>2.5</v>
      </c>
      <c r="C233">
        <v>48</v>
      </c>
      <c r="D233">
        <v>486</v>
      </c>
      <c r="E233">
        <v>385</v>
      </c>
      <c r="F233">
        <v>4</v>
      </c>
      <c r="G233" t="s">
        <v>35</v>
      </c>
      <c r="H233">
        <v>3</v>
      </c>
      <c r="I233" t="s">
        <v>35</v>
      </c>
      <c r="J233">
        <v>13</v>
      </c>
      <c r="K233">
        <v>7</v>
      </c>
      <c r="L233">
        <v>7</v>
      </c>
      <c r="M233">
        <v>5</v>
      </c>
      <c r="N233">
        <v>0</v>
      </c>
      <c r="O233">
        <v>0</v>
      </c>
      <c r="Q233" t="str">
        <f t="shared" si="30"/>
        <v>xG Cukup Sedikit</v>
      </c>
      <c r="R233" t="str">
        <f t="shared" si="31"/>
        <v>Possession Cukup Sedikit</v>
      </c>
      <c r="S233" t="str">
        <f t="shared" si="32"/>
        <v>Total Pass Cukup Sedikit</v>
      </c>
      <c r="T233" t="str">
        <f t="shared" si="33"/>
        <v>Pass Sukses Cukup Sedikit</v>
      </c>
      <c r="U233" t="str">
        <f t="shared" si="34"/>
        <v>Total Shot Cukup Sedikit</v>
      </c>
      <c r="V233" t="str">
        <f t="shared" si="37"/>
        <v>Shot on Target Tinggi</v>
      </c>
      <c r="W233" t="str">
        <f t="shared" si="38"/>
        <v>Fouls Rendah</v>
      </c>
      <c r="X233" t="str">
        <f t="shared" si="39"/>
        <v>Corner Normal</v>
      </c>
      <c r="Y233" t="str">
        <f t="shared" si="35"/>
        <v>Yellow Card Rendah</v>
      </c>
      <c r="Z233" t="str">
        <f t="shared" si="36"/>
        <v>Red Card Rendah</v>
      </c>
    </row>
    <row r="234" spans="1:26" x14ac:dyDescent="0.25">
      <c r="A234" t="s">
        <v>38</v>
      </c>
      <c r="B234">
        <v>1.8</v>
      </c>
      <c r="C234">
        <v>57</v>
      </c>
      <c r="D234">
        <v>578</v>
      </c>
      <c r="E234">
        <v>483</v>
      </c>
      <c r="F234">
        <v>1</v>
      </c>
      <c r="G234" t="s">
        <v>40</v>
      </c>
      <c r="H234">
        <v>1</v>
      </c>
      <c r="I234" t="s">
        <v>36</v>
      </c>
      <c r="J234">
        <v>15</v>
      </c>
      <c r="K234">
        <v>6</v>
      </c>
      <c r="L234">
        <v>11</v>
      </c>
      <c r="M234">
        <v>1</v>
      </c>
      <c r="N234">
        <v>0</v>
      </c>
      <c r="O234">
        <v>0</v>
      </c>
      <c r="Q234" t="str">
        <f t="shared" si="30"/>
        <v>xG Cukup Sedikit</v>
      </c>
      <c r="R234" t="str">
        <f t="shared" si="31"/>
        <v>Possession Cukup Banyak</v>
      </c>
      <c r="S234" t="str">
        <f t="shared" si="32"/>
        <v>Total Pass Cukup Banyak</v>
      </c>
      <c r="T234" t="str">
        <f t="shared" si="33"/>
        <v>Pass Sukses Cukup Banyak</v>
      </c>
      <c r="U234" t="str">
        <f t="shared" si="34"/>
        <v>Total Shot Cukup Sedikit</v>
      </c>
      <c r="V234" t="str">
        <f t="shared" si="37"/>
        <v>Shot on Target Tinggi</v>
      </c>
      <c r="W234" t="str">
        <f t="shared" si="38"/>
        <v>Fouls Normal</v>
      </c>
      <c r="X234" t="str">
        <f t="shared" si="39"/>
        <v>Corner Rendah</v>
      </c>
      <c r="Y234" t="str">
        <f t="shared" si="35"/>
        <v>Yellow Card Rendah</v>
      </c>
      <c r="Z234" t="str">
        <f t="shared" si="36"/>
        <v>Red Card Rendah</v>
      </c>
    </row>
    <row r="235" spans="1:26" x14ac:dyDescent="0.25">
      <c r="A235" t="s">
        <v>46</v>
      </c>
      <c r="B235">
        <v>0.8</v>
      </c>
      <c r="C235">
        <v>49</v>
      </c>
      <c r="D235">
        <v>454</v>
      </c>
      <c r="E235">
        <v>366</v>
      </c>
      <c r="F235">
        <v>1</v>
      </c>
      <c r="G235" t="s">
        <v>40</v>
      </c>
      <c r="H235">
        <v>1</v>
      </c>
      <c r="I235" t="s">
        <v>35</v>
      </c>
      <c r="J235">
        <v>11</v>
      </c>
      <c r="K235">
        <v>4</v>
      </c>
      <c r="L235">
        <v>10</v>
      </c>
      <c r="M235">
        <v>4</v>
      </c>
      <c r="N235">
        <v>4</v>
      </c>
      <c r="O235">
        <v>0</v>
      </c>
      <c r="Q235" t="str">
        <f t="shared" si="30"/>
        <v>xG Sangat Sedikit</v>
      </c>
      <c r="R235" t="str">
        <f t="shared" si="31"/>
        <v>Possession Cukup Sedikit</v>
      </c>
      <c r="S235" t="str">
        <f t="shared" si="32"/>
        <v>Total Pass Cukup Sedikit</v>
      </c>
      <c r="T235" t="str">
        <f t="shared" si="33"/>
        <v>Pass Sukses Cukup Sedikit</v>
      </c>
      <c r="U235" t="str">
        <f t="shared" si="34"/>
        <v>Total Shot Cukup Sedikit</v>
      </c>
      <c r="V235" t="str">
        <f t="shared" si="37"/>
        <v>Shot on Target Normal</v>
      </c>
      <c r="W235" t="str">
        <f t="shared" si="38"/>
        <v>Fouls Normal</v>
      </c>
      <c r="X235" t="str">
        <f t="shared" si="39"/>
        <v>Corner Rendah</v>
      </c>
      <c r="Y235" t="str">
        <f t="shared" si="35"/>
        <v>Yellow Card Tinggi</v>
      </c>
      <c r="Z235" t="str">
        <f t="shared" si="36"/>
        <v>Red Card Rendah</v>
      </c>
    </row>
    <row r="236" spans="1:26" x14ac:dyDescent="0.25">
      <c r="A236" t="s">
        <v>43</v>
      </c>
      <c r="B236">
        <v>1.6</v>
      </c>
      <c r="C236">
        <v>32</v>
      </c>
      <c r="D236">
        <v>284</v>
      </c>
      <c r="E236">
        <v>214</v>
      </c>
      <c r="F236">
        <v>2</v>
      </c>
      <c r="G236" t="s">
        <v>35</v>
      </c>
      <c r="H236">
        <v>1</v>
      </c>
      <c r="I236" t="s">
        <v>35</v>
      </c>
      <c r="J236">
        <v>8</v>
      </c>
      <c r="K236">
        <v>5</v>
      </c>
      <c r="L236">
        <v>20</v>
      </c>
      <c r="M236">
        <v>5</v>
      </c>
      <c r="N236">
        <v>2</v>
      </c>
      <c r="O236">
        <v>0</v>
      </c>
      <c r="Q236" t="str">
        <f t="shared" si="30"/>
        <v>xG Cukup Sedikit</v>
      </c>
      <c r="R236" t="str">
        <f t="shared" si="31"/>
        <v>Possession Sangat Sedikit</v>
      </c>
      <c r="S236" t="str">
        <f t="shared" si="32"/>
        <v>Total Pass Sangat Sedikit</v>
      </c>
      <c r="T236" t="str">
        <f t="shared" si="33"/>
        <v>Pass Sukses Sangat Sedikit</v>
      </c>
      <c r="U236" t="str">
        <f t="shared" si="34"/>
        <v>Total Shot Sangat Sedikit</v>
      </c>
      <c r="V236" t="str">
        <f t="shared" si="37"/>
        <v>Shot on Target Tinggi</v>
      </c>
      <c r="W236" t="str">
        <f t="shared" si="38"/>
        <v>Fouls Tinggi</v>
      </c>
      <c r="X236" t="str">
        <f t="shared" si="39"/>
        <v>Corner Normal</v>
      </c>
      <c r="Y236" t="str">
        <f t="shared" si="35"/>
        <v>Yellow Card Rendah</v>
      </c>
      <c r="Z236" t="str">
        <f t="shared" si="36"/>
        <v>Red Card Rendah</v>
      </c>
    </row>
    <row r="237" spans="1:26" x14ac:dyDescent="0.25">
      <c r="A237" t="s">
        <v>54</v>
      </c>
      <c r="B237">
        <v>2.1</v>
      </c>
      <c r="C237">
        <v>54</v>
      </c>
      <c r="D237">
        <v>534</v>
      </c>
      <c r="E237">
        <v>419</v>
      </c>
      <c r="F237">
        <v>0</v>
      </c>
      <c r="G237" t="s">
        <v>40</v>
      </c>
      <c r="H237">
        <v>0</v>
      </c>
      <c r="I237" t="s">
        <v>40</v>
      </c>
      <c r="J237">
        <v>20</v>
      </c>
      <c r="K237">
        <v>4</v>
      </c>
      <c r="L237">
        <v>4</v>
      </c>
      <c r="M237">
        <v>10</v>
      </c>
      <c r="N237">
        <v>0</v>
      </c>
      <c r="O237">
        <v>0</v>
      </c>
      <c r="Q237" t="str">
        <f t="shared" si="30"/>
        <v>xG Cukup Sedikit</v>
      </c>
      <c r="R237" t="str">
        <f t="shared" si="31"/>
        <v>Possession Cukup Banyak</v>
      </c>
      <c r="S237" t="str">
        <f t="shared" si="32"/>
        <v>Total Pass Cukup Banyak</v>
      </c>
      <c r="T237" t="str">
        <f t="shared" si="33"/>
        <v>Pass Sukses Cukup Sedikit</v>
      </c>
      <c r="U237" t="str">
        <f t="shared" si="34"/>
        <v>Total Shot Cukup Banyak</v>
      </c>
      <c r="V237" t="str">
        <f t="shared" si="37"/>
        <v>Shot on Target Normal</v>
      </c>
      <c r="W237" t="str">
        <f t="shared" si="38"/>
        <v>Fouls Rendah</v>
      </c>
      <c r="X237" t="str">
        <f t="shared" si="39"/>
        <v>Corner Tinggi</v>
      </c>
      <c r="Y237" t="str">
        <f t="shared" si="35"/>
        <v>Yellow Card Rendah</v>
      </c>
      <c r="Z237" t="str">
        <f t="shared" si="36"/>
        <v>Red Card Rendah</v>
      </c>
    </row>
    <row r="238" spans="1:26" x14ac:dyDescent="0.25">
      <c r="A238" t="s">
        <v>33</v>
      </c>
      <c r="B238">
        <v>1.1000000000000001</v>
      </c>
      <c r="C238">
        <v>66</v>
      </c>
      <c r="D238">
        <v>608</v>
      </c>
      <c r="E238">
        <v>484</v>
      </c>
      <c r="F238">
        <v>0</v>
      </c>
      <c r="G238" t="s">
        <v>40</v>
      </c>
      <c r="H238">
        <v>0</v>
      </c>
      <c r="I238" t="s">
        <v>36</v>
      </c>
      <c r="J238">
        <v>17</v>
      </c>
      <c r="K238">
        <v>2</v>
      </c>
      <c r="L238">
        <v>12</v>
      </c>
      <c r="M238">
        <v>11</v>
      </c>
      <c r="N238">
        <v>3</v>
      </c>
      <c r="O238">
        <v>0</v>
      </c>
      <c r="Q238" t="str">
        <f t="shared" si="30"/>
        <v>xG Sangat Sedikit</v>
      </c>
      <c r="R238" t="str">
        <f t="shared" si="31"/>
        <v>Possession Sangat Banyak</v>
      </c>
      <c r="S238" t="str">
        <f t="shared" si="32"/>
        <v>Total Pass Cukup Banyak</v>
      </c>
      <c r="T238" t="str">
        <f t="shared" si="33"/>
        <v>Pass Sukses Cukup Banyak</v>
      </c>
      <c r="U238" t="str">
        <f t="shared" si="34"/>
        <v>Total Shot Cukup Sedikit</v>
      </c>
      <c r="V238" t="str">
        <f t="shared" si="37"/>
        <v>Shot on Target Rendah</v>
      </c>
      <c r="W238" t="str">
        <f t="shared" si="38"/>
        <v>Fouls Tinggi</v>
      </c>
      <c r="X238" t="str">
        <f t="shared" si="39"/>
        <v>Corner Tinggi</v>
      </c>
      <c r="Y238" t="str">
        <f t="shared" si="35"/>
        <v>Yellow Card Tinggi</v>
      </c>
      <c r="Z238" t="str">
        <f t="shared" si="36"/>
        <v>Red Card Rendah</v>
      </c>
    </row>
    <row r="239" spans="1:26" x14ac:dyDescent="0.25">
      <c r="A239" t="s">
        <v>42</v>
      </c>
      <c r="B239">
        <v>1</v>
      </c>
      <c r="C239">
        <v>46</v>
      </c>
      <c r="D239">
        <v>430</v>
      </c>
      <c r="E239">
        <v>363</v>
      </c>
      <c r="F239">
        <v>5</v>
      </c>
      <c r="G239" t="s">
        <v>35</v>
      </c>
      <c r="H239">
        <v>1</v>
      </c>
      <c r="I239" t="s">
        <v>35</v>
      </c>
      <c r="J239">
        <v>12</v>
      </c>
      <c r="K239">
        <v>7</v>
      </c>
      <c r="L239">
        <v>6</v>
      </c>
      <c r="M239">
        <v>5</v>
      </c>
      <c r="N239">
        <v>2</v>
      </c>
      <c r="O239">
        <v>0</v>
      </c>
      <c r="Q239" t="str">
        <f t="shared" si="30"/>
        <v>xG Sangat Sedikit</v>
      </c>
      <c r="R239" t="str">
        <f t="shared" si="31"/>
        <v>Possession Cukup Sedikit</v>
      </c>
      <c r="S239" t="str">
        <f t="shared" si="32"/>
        <v>Total Pass Cukup Sedikit</v>
      </c>
      <c r="T239" t="str">
        <f t="shared" si="33"/>
        <v>Pass Sukses Cukup Sedikit</v>
      </c>
      <c r="U239" t="str">
        <f t="shared" si="34"/>
        <v>Total Shot Cukup Sedikit</v>
      </c>
      <c r="V239" t="str">
        <f t="shared" si="37"/>
        <v>Shot on Target Tinggi</v>
      </c>
      <c r="W239" t="str">
        <f t="shared" si="38"/>
        <v>Fouls Rendah</v>
      </c>
      <c r="X239" t="str">
        <f t="shared" si="39"/>
        <v>Corner Normal</v>
      </c>
      <c r="Y239" t="str">
        <f t="shared" si="35"/>
        <v>Yellow Card Rendah</v>
      </c>
      <c r="Z239" t="str">
        <f t="shared" si="36"/>
        <v>Red Card Rendah</v>
      </c>
    </row>
    <row r="240" spans="1:26" x14ac:dyDescent="0.25">
      <c r="A240" t="s">
        <v>57</v>
      </c>
      <c r="B240">
        <v>1.6</v>
      </c>
      <c r="C240">
        <v>68</v>
      </c>
      <c r="D240">
        <v>643</v>
      </c>
      <c r="E240">
        <v>545</v>
      </c>
      <c r="F240">
        <v>2</v>
      </c>
      <c r="G240" t="s">
        <v>35</v>
      </c>
      <c r="H240">
        <v>0</v>
      </c>
      <c r="I240" t="s">
        <v>40</v>
      </c>
      <c r="J240">
        <v>22</v>
      </c>
      <c r="K240">
        <v>3</v>
      </c>
      <c r="L240">
        <v>11</v>
      </c>
      <c r="M240">
        <v>4</v>
      </c>
      <c r="N240">
        <v>3</v>
      </c>
      <c r="O240">
        <v>0</v>
      </c>
      <c r="Q240" t="str">
        <f t="shared" si="30"/>
        <v>xG Cukup Sedikit</v>
      </c>
      <c r="R240" t="str">
        <f t="shared" si="31"/>
        <v>Possession Sangat Banyak</v>
      </c>
      <c r="S240" t="str">
        <f t="shared" si="32"/>
        <v>Total Pass Cukup Banyak</v>
      </c>
      <c r="T240" t="str">
        <f t="shared" si="33"/>
        <v>Pass Sukses Cukup Banyak</v>
      </c>
      <c r="U240" t="str">
        <f t="shared" si="34"/>
        <v>Total Shot Cukup Banyak</v>
      </c>
      <c r="V240" t="str">
        <f t="shared" si="37"/>
        <v>Shot on Target Rendah</v>
      </c>
      <c r="W240" t="str">
        <f t="shared" si="38"/>
        <v>Fouls Normal</v>
      </c>
      <c r="X240" t="str">
        <f t="shared" si="39"/>
        <v>Corner Rendah</v>
      </c>
      <c r="Y240" t="str">
        <f t="shared" si="35"/>
        <v>Yellow Card Tinggi</v>
      </c>
      <c r="Z240" t="str">
        <f t="shared" si="36"/>
        <v>Red Card Rendah</v>
      </c>
    </row>
    <row r="241" spans="1:26" x14ac:dyDescent="0.25">
      <c r="A241" t="s">
        <v>44</v>
      </c>
      <c r="B241">
        <v>1</v>
      </c>
      <c r="C241">
        <v>37</v>
      </c>
      <c r="D241">
        <v>348</v>
      </c>
      <c r="E241">
        <v>235</v>
      </c>
      <c r="F241">
        <v>2</v>
      </c>
      <c r="G241" t="s">
        <v>36</v>
      </c>
      <c r="H241">
        <v>1</v>
      </c>
      <c r="I241" t="s">
        <v>36</v>
      </c>
      <c r="J241">
        <v>10</v>
      </c>
      <c r="K241">
        <v>3</v>
      </c>
      <c r="L241">
        <v>9</v>
      </c>
      <c r="M241">
        <v>2</v>
      </c>
      <c r="N241">
        <v>2</v>
      </c>
      <c r="O241">
        <v>1</v>
      </c>
      <c r="Q241" t="str">
        <f t="shared" si="30"/>
        <v>xG Sangat Sedikit</v>
      </c>
      <c r="R241" t="str">
        <f t="shared" si="31"/>
        <v>Possession Cukup Sedikit</v>
      </c>
      <c r="S241" t="str">
        <f t="shared" si="32"/>
        <v>Total Pass Sangat Sedikit</v>
      </c>
      <c r="T241" t="str">
        <f t="shared" si="33"/>
        <v>Pass Sukses Sangat Sedikit</v>
      </c>
      <c r="U241" t="str">
        <f t="shared" si="34"/>
        <v>Total Shot Sangat Sedikit</v>
      </c>
      <c r="V241" t="str">
        <f t="shared" si="37"/>
        <v>Shot on Target Rendah</v>
      </c>
      <c r="W241" t="str">
        <f t="shared" si="38"/>
        <v>Fouls Normal</v>
      </c>
      <c r="X241" t="str">
        <f t="shared" si="39"/>
        <v>Corner Rendah</v>
      </c>
      <c r="Y241" t="str">
        <f t="shared" si="35"/>
        <v>Yellow Card Rendah</v>
      </c>
      <c r="Z241" t="str">
        <f t="shared" si="36"/>
        <v>Red Card Tinggi</v>
      </c>
    </row>
    <row r="242" spans="1:26" x14ac:dyDescent="0.25">
      <c r="A242" t="s">
        <v>45</v>
      </c>
      <c r="B242">
        <v>1.4</v>
      </c>
      <c r="C242">
        <v>31</v>
      </c>
      <c r="D242">
        <v>344</v>
      </c>
      <c r="E242">
        <v>265</v>
      </c>
      <c r="F242">
        <v>3</v>
      </c>
      <c r="G242" t="s">
        <v>35</v>
      </c>
      <c r="H242">
        <v>2</v>
      </c>
      <c r="I242" t="s">
        <v>35</v>
      </c>
      <c r="J242">
        <v>13</v>
      </c>
      <c r="K242">
        <v>5</v>
      </c>
      <c r="L242">
        <v>12</v>
      </c>
      <c r="M242">
        <v>2</v>
      </c>
      <c r="N242">
        <v>1</v>
      </c>
      <c r="O242">
        <v>0</v>
      </c>
      <c r="Q242" t="str">
        <f t="shared" si="30"/>
        <v>xG Sangat Sedikit</v>
      </c>
      <c r="R242" t="str">
        <f t="shared" si="31"/>
        <v>Possession Sangat Sedikit</v>
      </c>
      <c r="S242" t="str">
        <f t="shared" si="32"/>
        <v>Total Pass Sangat Sedikit</v>
      </c>
      <c r="T242" t="str">
        <f t="shared" si="33"/>
        <v>Pass Sukses Sangat Sedikit</v>
      </c>
      <c r="U242" t="str">
        <f t="shared" si="34"/>
        <v>Total Shot Cukup Sedikit</v>
      </c>
      <c r="V242" t="str">
        <f t="shared" si="37"/>
        <v>Shot on Target Tinggi</v>
      </c>
      <c r="W242" t="str">
        <f t="shared" si="38"/>
        <v>Fouls Tinggi</v>
      </c>
      <c r="X242" t="str">
        <f t="shared" si="39"/>
        <v>Corner Rendah</v>
      </c>
      <c r="Y242" t="str">
        <f t="shared" si="35"/>
        <v>Yellow Card Rendah</v>
      </c>
      <c r="Z242" t="str">
        <f t="shared" si="36"/>
        <v>Red Card Rendah</v>
      </c>
    </row>
    <row r="243" spans="1:26" x14ac:dyDescent="0.25">
      <c r="A243" t="s">
        <v>59</v>
      </c>
      <c r="B243">
        <v>0.2</v>
      </c>
      <c r="C243">
        <v>40</v>
      </c>
      <c r="D243">
        <v>362</v>
      </c>
      <c r="E243">
        <v>258</v>
      </c>
      <c r="F243">
        <v>0</v>
      </c>
      <c r="G243" t="s">
        <v>40</v>
      </c>
      <c r="H243">
        <v>0</v>
      </c>
      <c r="I243" t="s">
        <v>36</v>
      </c>
      <c r="J243">
        <v>6</v>
      </c>
      <c r="K243">
        <v>2</v>
      </c>
      <c r="L243">
        <v>9</v>
      </c>
      <c r="M243">
        <v>3</v>
      </c>
      <c r="N243">
        <v>2</v>
      </c>
      <c r="O243">
        <v>0</v>
      </c>
      <c r="Q243" t="str">
        <f t="shared" si="30"/>
        <v>xG Sangat Sedikit</v>
      </c>
      <c r="R243" t="str">
        <f t="shared" si="31"/>
        <v>Possession Cukup Sedikit</v>
      </c>
      <c r="S243" t="str">
        <f t="shared" si="32"/>
        <v>Total Pass Cukup Sedikit</v>
      </c>
      <c r="T243" t="str">
        <f t="shared" si="33"/>
        <v>Pass Sukses Sangat Sedikit</v>
      </c>
      <c r="U243" t="str">
        <f t="shared" si="34"/>
        <v>Total Shot Sangat Sedikit</v>
      </c>
      <c r="V243" t="str">
        <f t="shared" si="37"/>
        <v>Shot on Target Rendah</v>
      </c>
      <c r="W243" t="str">
        <f t="shared" si="38"/>
        <v>Fouls Normal</v>
      </c>
      <c r="X243" t="str">
        <f t="shared" si="39"/>
        <v>Corner Rendah</v>
      </c>
      <c r="Y243" t="str">
        <f t="shared" si="35"/>
        <v>Yellow Card Rendah</v>
      </c>
      <c r="Z243" t="str">
        <f t="shared" si="36"/>
        <v>Red Card Rendah</v>
      </c>
    </row>
    <row r="244" spans="1:26" x14ac:dyDescent="0.25">
      <c r="A244" t="s">
        <v>52</v>
      </c>
      <c r="B244">
        <v>2.4</v>
      </c>
      <c r="C244">
        <v>75</v>
      </c>
      <c r="D244">
        <v>715</v>
      </c>
      <c r="E244">
        <v>622</v>
      </c>
      <c r="F244">
        <v>1</v>
      </c>
      <c r="G244" t="s">
        <v>36</v>
      </c>
      <c r="H244">
        <v>0</v>
      </c>
      <c r="I244" t="s">
        <v>36</v>
      </c>
      <c r="J244">
        <v>25</v>
      </c>
      <c r="K244">
        <v>6</v>
      </c>
      <c r="L244">
        <v>7</v>
      </c>
      <c r="M244">
        <v>16</v>
      </c>
      <c r="N244">
        <v>0</v>
      </c>
      <c r="O244">
        <v>0</v>
      </c>
      <c r="Q244" t="str">
        <f t="shared" si="30"/>
        <v>xG Cukup Sedikit</v>
      </c>
      <c r="R244" t="str">
        <f t="shared" si="31"/>
        <v>Possession Sangat Banyak</v>
      </c>
      <c r="S244" t="str">
        <f t="shared" si="32"/>
        <v>Total Pass Sangat Banyak</v>
      </c>
      <c r="T244" t="str">
        <f t="shared" si="33"/>
        <v>Pass Sukses Sangat Banyak</v>
      </c>
      <c r="U244" t="str">
        <f t="shared" si="34"/>
        <v>Total Shot Cukup Banyak</v>
      </c>
      <c r="V244" t="str">
        <f t="shared" si="37"/>
        <v>Shot on Target Tinggi</v>
      </c>
      <c r="W244" t="str">
        <f t="shared" si="38"/>
        <v>Fouls Rendah</v>
      </c>
      <c r="X244" t="str">
        <f t="shared" si="39"/>
        <v>Corner Tinggi</v>
      </c>
      <c r="Y244" t="str">
        <f t="shared" si="35"/>
        <v>Yellow Card Rendah</v>
      </c>
      <c r="Z244" t="str">
        <f t="shared" si="36"/>
        <v>Red Card Rendah</v>
      </c>
    </row>
    <row r="245" spans="1:26" x14ac:dyDescent="0.25">
      <c r="A245" t="s">
        <v>34</v>
      </c>
      <c r="B245">
        <v>2.1</v>
      </c>
      <c r="C245">
        <v>55</v>
      </c>
      <c r="D245">
        <v>549</v>
      </c>
      <c r="E245">
        <v>464</v>
      </c>
      <c r="F245">
        <v>2</v>
      </c>
      <c r="G245" t="s">
        <v>35</v>
      </c>
      <c r="H245">
        <v>1</v>
      </c>
      <c r="I245" t="s">
        <v>36</v>
      </c>
      <c r="J245">
        <v>24</v>
      </c>
      <c r="K245">
        <v>10</v>
      </c>
      <c r="L245">
        <v>13</v>
      </c>
      <c r="M245">
        <v>8</v>
      </c>
      <c r="N245">
        <v>0</v>
      </c>
      <c r="O245">
        <v>0</v>
      </c>
      <c r="Q245" t="str">
        <f t="shared" si="30"/>
        <v>xG Cukup Sedikit</v>
      </c>
      <c r="R245" t="str">
        <f t="shared" si="31"/>
        <v>Possession Cukup Banyak</v>
      </c>
      <c r="S245" t="str">
        <f t="shared" si="32"/>
        <v>Total Pass Cukup Banyak</v>
      </c>
      <c r="T245" t="str">
        <f t="shared" si="33"/>
        <v>Pass Sukses Cukup Banyak</v>
      </c>
      <c r="U245" t="str">
        <f t="shared" si="34"/>
        <v>Total Shot Cukup Banyak</v>
      </c>
      <c r="V245" t="str">
        <f t="shared" si="37"/>
        <v>Shot on Target Tinggi</v>
      </c>
      <c r="W245" t="str">
        <f t="shared" si="38"/>
        <v>Fouls Tinggi</v>
      </c>
      <c r="X245" t="str">
        <f t="shared" si="39"/>
        <v>Corner Tinggi</v>
      </c>
      <c r="Y245" t="str">
        <f t="shared" si="35"/>
        <v>Yellow Card Rendah</v>
      </c>
      <c r="Z245" t="str">
        <f t="shared" si="36"/>
        <v>Red Card Rendah</v>
      </c>
    </row>
    <row r="246" spans="1:26" x14ac:dyDescent="0.25">
      <c r="A246" t="s">
        <v>58</v>
      </c>
      <c r="B246">
        <v>1.9</v>
      </c>
      <c r="C246">
        <v>61</v>
      </c>
      <c r="D246">
        <v>618</v>
      </c>
      <c r="E246">
        <v>564</v>
      </c>
      <c r="F246">
        <v>4</v>
      </c>
      <c r="G246" t="s">
        <v>35</v>
      </c>
      <c r="H246">
        <v>3</v>
      </c>
      <c r="I246" t="s">
        <v>35</v>
      </c>
      <c r="J246">
        <v>11</v>
      </c>
      <c r="K246">
        <v>7</v>
      </c>
      <c r="L246">
        <v>5</v>
      </c>
      <c r="M246">
        <v>7</v>
      </c>
      <c r="N246">
        <v>0</v>
      </c>
      <c r="O246">
        <v>0</v>
      </c>
      <c r="Q246" t="str">
        <f t="shared" si="30"/>
        <v>xG Cukup Sedikit</v>
      </c>
      <c r="R246" t="str">
        <f t="shared" si="31"/>
        <v>Possession Cukup Banyak</v>
      </c>
      <c r="S246" t="str">
        <f t="shared" si="32"/>
        <v>Total Pass Cukup Banyak</v>
      </c>
      <c r="T246" t="str">
        <f t="shared" si="33"/>
        <v>Pass Sukses Cukup Banyak</v>
      </c>
      <c r="U246" t="str">
        <f t="shared" si="34"/>
        <v>Total Shot Cukup Sedikit</v>
      </c>
      <c r="V246" t="str">
        <f t="shared" si="37"/>
        <v>Shot on Target Tinggi</v>
      </c>
      <c r="W246" t="str">
        <f t="shared" si="38"/>
        <v>Fouls Rendah</v>
      </c>
      <c r="X246" t="str">
        <f t="shared" si="39"/>
        <v>Corner Tinggi</v>
      </c>
      <c r="Y246" t="str">
        <f t="shared" si="35"/>
        <v>Yellow Card Rendah</v>
      </c>
      <c r="Z246" t="str">
        <f t="shared" si="36"/>
        <v>Red Card Rendah</v>
      </c>
    </row>
    <row r="247" spans="1:26" x14ac:dyDescent="0.25">
      <c r="A247" t="s">
        <v>47</v>
      </c>
      <c r="B247">
        <v>0.8</v>
      </c>
      <c r="C247">
        <v>44</v>
      </c>
      <c r="D247">
        <v>423</v>
      </c>
      <c r="E247">
        <v>325</v>
      </c>
      <c r="F247">
        <v>1</v>
      </c>
      <c r="G247" t="s">
        <v>40</v>
      </c>
      <c r="H247">
        <v>0</v>
      </c>
      <c r="I247" t="s">
        <v>40</v>
      </c>
      <c r="J247">
        <v>11</v>
      </c>
      <c r="K247">
        <v>4</v>
      </c>
      <c r="L247">
        <v>13</v>
      </c>
      <c r="M247">
        <v>4</v>
      </c>
      <c r="N247">
        <v>1</v>
      </c>
      <c r="O247">
        <v>0</v>
      </c>
      <c r="Q247" t="str">
        <f t="shared" si="30"/>
        <v>xG Sangat Sedikit</v>
      </c>
      <c r="R247" t="str">
        <f t="shared" si="31"/>
        <v>Possession Cukup Sedikit</v>
      </c>
      <c r="S247" t="str">
        <f t="shared" si="32"/>
        <v>Total Pass Cukup Sedikit</v>
      </c>
      <c r="T247" t="str">
        <f t="shared" si="33"/>
        <v>Pass Sukses Cukup Sedikit</v>
      </c>
      <c r="U247" t="str">
        <f t="shared" si="34"/>
        <v>Total Shot Cukup Sedikit</v>
      </c>
      <c r="V247" t="str">
        <f t="shared" si="37"/>
        <v>Shot on Target Normal</v>
      </c>
      <c r="W247" t="str">
        <f t="shared" si="38"/>
        <v>Fouls Tinggi</v>
      </c>
      <c r="X247" t="str">
        <f t="shared" si="39"/>
        <v>Corner Rendah</v>
      </c>
      <c r="Y247" t="str">
        <f t="shared" si="35"/>
        <v>Yellow Card Rendah</v>
      </c>
      <c r="Z247" t="str">
        <f t="shared" si="36"/>
        <v>Red Card Rendah</v>
      </c>
    </row>
    <row r="248" spans="1:26" x14ac:dyDescent="0.25">
      <c r="A248" t="s">
        <v>51</v>
      </c>
      <c r="B248">
        <v>0.8</v>
      </c>
      <c r="C248">
        <v>58</v>
      </c>
      <c r="D248">
        <v>559</v>
      </c>
      <c r="E248">
        <v>453</v>
      </c>
      <c r="F248">
        <v>0</v>
      </c>
      <c r="G248" t="s">
        <v>40</v>
      </c>
      <c r="H248">
        <v>0</v>
      </c>
      <c r="I248" t="s">
        <v>40</v>
      </c>
      <c r="J248">
        <v>13</v>
      </c>
      <c r="K248">
        <v>3</v>
      </c>
      <c r="L248">
        <v>10</v>
      </c>
      <c r="M248">
        <v>9</v>
      </c>
      <c r="N248">
        <v>1</v>
      </c>
      <c r="O248">
        <v>0</v>
      </c>
      <c r="Q248" t="str">
        <f t="shared" si="30"/>
        <v>xG Sangat Sedikit</v>
      </c>
      <c r="R248" t="str">
        <f t="shared" si="31"/>
        <v>Possession Cukup Banyak</v>
      </c>
      <c r="S248" t="str">
        <f t="shared" si="32"/>
        <v>Total Pass Cukup Banyak</v>
      </c>
      <c r="T248" t="str">
        <f t="shared" si="33"/>
        <v>Pass Sukses Cukup Banyak</v>
      </c>
      <c r="U248" t="str">
        <f t="shared" si="34"/>
        <v>Total Shot Cukup Sedikit</v>
      </c>
      <c r="V248" t="str">
        <f t="shared" si="37"/>
        <v>Shot on Target Rendah</v>
      </c>
      <c r="W248" t="str">
        <f t="shared" si="38"/>
        <v>Fouls Normal</v>
      </c>
      <c r="X248" t="str">
        <f t="shared" si="39"/>
        <v>Corner Tinggi</v>
      </c>
      <c r="Y248" t="str">
        <f t="shared" si="35"/>
        <v>Yellow Card Rendah</v>
      </c>
      <c r="Z248" t="str">
        <f t="shared" si="36"/>
        <v>Red Card Rendah</v>
      </c>
    </row>
    <row r="249" spans="1:26" x14ac:dyDescent="0.25">
      <c r="A249" t="s">
        <v>55</v>
      </c>
      <c r="B249">
        <v>1.6</v>
      </c>
      <c r="C249">
        <v>58</v>
      </c>
      <c r="D249">
        <v>568</v>
      </c>
      <c r="E249">
        <v>427</v>
      </c>
      <c r="F249">
        <v>1</v>
      </c>
      <c r="G249" t="s">
        <v>40</v>
      </c>
      <c r="H249">
        <v>0</v>
      </c>
      <c r="I249" t="s">
        <v>40</v>
      </c>
      <c r="J249">
        <v>17</v>
      </c>
      <c r="K249">
        <v>6</v>
      </c>
      <c r="L249">
        <v>9</v>
      </c>
      <c r="M249">
        <v>6</v>
      </c>
      <c r="N249">
        <v>0</v>
      </c>
      <c r="O249">
        <v>0</v>
      </c>
      <c r="Q249" t="str">
        <f t="shared" si="30"/>
        <v>xG Cukup Sedikit</v>
      </c>
      <c r="R249" t="str">
        <f t="shared" si="31"/>
        <v>Possession Cukup Banyak</v>
      </c>
      <c r="S249" t="str">
        <f t="shared" si="32"/>
        <v>Total Pass Cukup Banyak</v>
      </c>
      <c r="T249" t="str">
        <f t="shared" si="33"/>
        <v>Pass Sukses Cukup Sedikit</v>
      </c>
      <c r="U249" t="str">
        <f t="shared" si="34"/>
        <v>Total Shot Cukup Sedikit</v>
      </c>
      <c r="V249" t="str">
        <f t="shared" si="37"/>
        <v>Shot on Target Tinggi</v>
      </c>
      <c r="W249" t="str">
        <f t="shared" si="38"/>
        <v>Fouls Normal</v>
      </c>
      <c r="X249" t="str">
        <f t="shared" si="39"/>
        <v>Corner Tinggi</v>
      </c>
      <c r="Y249" t="str">
        <f t="shared" si="35"/>
        <v>Yellow Card Rendah</v>
      </c>
      <c r="Z249" t="str">
        <f t="shared" si="36"/>
        <v>Red Card Rendah</v>
      </c>
    </row>
    <row r="250" spans="1:26" x14ac:dyDescent="0.25">
      <c r="A250" t="s">
        <v>39</v>
      </c>
      <c r="B250">
        <v>1.7</v>
      </c>
      <c r="C250">
        <v>50</v>
      </c>
      <c r="D250">
        <v>489</v>
      </c>
      <c r="E250">
        <v>392</v>
      </c>
      <c r="F250">
        <v>2</v>
      </c>
      <c r="G250" t="s">
        <v>35</v>
      </c>
      <c r="H250">
        <v>2</v>
      </c>
      <c r="I250" t="s">
        <v>35</v>
      </c>
      <c r="J250">
        <v>10</v>
      </c>
      <c r="K250">
        <v>3</v>
      </c>
      <c r="L250">
        <v>15</v>
      </c>
      <c r="M250">
        <v>4</v>
      </c>
      <c r="N250">
        <v>2</v>
      </c>
      <c r="O250">
        <v>0</v>
      </c>
      <c r="Q250" t="str">
        <f t="shared" si="30"/>
        <v>xG Cukup Sedikit</v>
      </c>
      <c r="R250" t="str">
        <f t="shared" si="31"/>
        <v>Possession Cukup Sedikit</v>
      </c>
      <c r="S250" t="str">
        <f t="shared" si="32"/>
        <v>Total Pass Cukup Sedikit</v>
      </c>
      <c r="T250" t="str">
        <f t="shared" si="33"/>
        <v>Pass Sukses Cukup Sedikit</v>
      </c>
      <c r="U250" t="str">
        <f t="shared" si="34"/>
        <v>Total Shot Sangat Sedikit</v>
      </c>
      <c r="V250" t="str">
        <f t="shared" si="37"/>
        <v>Shot on Target Rendah</v>
      </c>
      <c r="W250" t="str">
        <f t="shared" si="38"/>
        <v>Fouls Tinggi</v>
      </c>
      <c r="X250" t="str">
        <f t="shared" si="39"/>
        <v>Corner Rendah</v>
      </c>
      <c r="Y250" t="str">
        <f t="shared" si="35"/>
        <v>Yellow Card Rendah</v>
      </c>
      <c r="Z250" t="str">
        <f t="shared" si="36"/>
        <v>Red Card Rendah</v>
      </c>
    </row>
    <row r="251" spans="1:26" x14ac:dyDescent="0.25">
      <c r="A251" t="s">
        <v>60</v>
      </c>
      <c r="B251">
        <v>2.2000000000000002</v>
      </c>
      <c r="C251">
        <v>55</v>
      </c>
      <c r="D251">
        <v>566</v>
      </c>
      <c r="E251">
        <v>482</v>
      </c>
      <c r="F251">
        <v>1</v>
      </c>
      <c r="G251" t="s">
        <v>35</v>
      </c>
      <c r="H251">
        <v>1</v>
      </c>
      <c r="I251" t="s">
        <v>35</v>
      </c>
      <c r="J251">
        <v>22</v>
      </c>
      <c r="K251">
        <v>7</v>
      </c>
      <c r="L251">
        <v>13</v>
      </c>
      <c r="M251">
        <v>10</v>
      </c>
      <c r="N251">
        <v>1</v>
      </c>
      <c r="O251">
        <v>0</v>
      </c>
      <c r="Q251" t="str">
        <f t="shared" si="30"/>
        <v>xG Cukup Sedikit</v>
      </c>
      <c r="R251" t="str">
        <f t="shared" si="31"/>
        <v>Possession Cukup Banyak</v>
      </c>
      <c r="S251" t="str">
        <f t="shared" si="32"/>
        <v>Total Pass Cukup Banyak</v>
      </c>
      <c r="T251" t="str">
        <f t="shared" si="33"/>
        <v>Pass Sukses Cukup Banyak</v>
      </c>
      <c r="U251" t="str">
        <f t="shared" si="34"/>
        <v>Total Shot Cukup Banyak</v>
      </c>
      <c r="V251" t="str">
        <f t="shared" si="37"/>
        <v>Shot on Target Tinggi</v>
      </c>
      <c r="W251" t="str">
        <f t="shared" si="38"/>
        <v>Fouls Tinggi</v>
      </c>
      <c r="X251" t="str">
        <f t="shared" si="39"/>
        <v>Corner Tinggi</v>
      </c>
      <c r="Y251" t="str">
        <f t="shared" si="35"/>
        <v>Yellow Card Rendah</v>
      </c>
      <c r="Z251" t="str">
        <f t="shared" si="36"/>
        <v>Red Card Rendah</v>
      </c>
    </row>
    <row r="252" spans="1:26" x14ac:dyDescent="0.25">
      <c r="A252" t="s">
        <v>52</v>
      </c>
      <c r="B252">
        <v>0.6</v>
      </c>
      <c r="C252">
        <v>52</v>
      </c>
      <c r="D252">
        <v>486</v>
      </c>
      <c r="E252">
        <v>394</v>
      </c>
      <c r="F252">
        <v>2</v>
      </c>
      <c r="G252" t="s">
        <v>36</v>
      </c>
      <c r="H252">
        <v>2</v>
      </c>
      <c r="I252" t="s">
        <v>35</v>
      </c>
      <c r="J252">
        <v>9</v>
      </c>
      <c r="K252">
        <v>4</v>
      </c>
      <c r="L252">
        <v>8</v>
      </c>
      <c r="M252">
        <v>6</v>
      </c>
      <c r="N252">
        <v>1</v>
      </c>
      <c r="O252">
        <v>0</v>
      </c>
      <c r="Q252" t="str">
        <f t="shared" si="30"/>
        <v>xG Sangat Sedikit</v>
      </c>
      <c r="R252" t="str">
        <f t="shared" si="31"/>
        <v>Possession Cukup Banyak</v>
      </c>
      <c r="S252" t="str">
        <f t="shared" si="32"/>
        <v>Total Pass Cukup Sedikit</v>
      </c>
      <c r="T252" t="str">
        <f t="shared" si="33"/>
        <v>Pass Sukses Cukup Sedikit</v>
      </c>
      <c r="U252" t="str">
        <f t="shared" si="34"/>
        <v>Total Shot Sangat Sedikit</v>
      </c>
      <c r="V252" t="str">
        <f t="shared" si="37"/>
        <v>Shot on Target Normal</v>
      </c>
      <c r="W252" t="str">
        <f t="shared" si="38"/>
        <v>Fouls Rendah</v>
      </c>
      <c r="X252" t="str">
        <f t="shared" si="39"/>
        <v>Corner Tinggi</v>
      </c>
      <c r="Y252" t="str">
        <f t="shared" si="35"/>
        <v>Yellow Card Rendah</v>
      </c>
      <c r="Z252" t="str">
        <f t="shared" si="36"/>
        <v>Red Card Rendah</v>
      </c>
    </row>
    <row r="253" spans="1:26" x14ac:dyDescent="0.25">
      <c r="A253" t="s">
        <v>59</v>
      </c>
      <c r="B253">
        <v>0.5</v>
      </c>
      <c r="C253">
        <v>48</v>
      </c>
      <c r="D253">
        <v>429</v>
      </c>
      <c r="E253">
        <v>333</v>
      </c>
      <c r="F253">
        <v>0</v>
      </c>
      <c r="G253" t="s">
        <v>40</v>
      </c>
      <c r="H253">
        <v>0</v>
      </c>
      <c r="I253" t="s">
        <v>40</v>
      </c>
      <c r="J253">
        <v>8</v>
      </c>
      <c r="K253">
        <v>3</v>
      </c>
      <c r="L253">
        <v>10</v>
      </c>
      <c r="M253">
        <v>5</v>
      </c>
      <c r="N253">
        <v>4</v>
      </c>
      <c r="O253">
        <v>0</v>
      </c>
      <c r="Q253" t="str">
        <f t="shared" si="30"/>
        <v>xG Sangat Sedikit</v>
      </c>
      <c r="R253" t="str">
        <f t="shared" si="31"/>
        <v>Possession Cukup Sedikit</v>
      </c>
      <c r="S253" t="str">
        <f t="shared" si="32"/>
        <v>Total Pass Cukup Sedikit</v>
      </c>
      <c r="T253" t="str">
        <f t="shared" si="33"/>
        <v>Pass Sukses Cukup Sedikit</v>
      </c>
      <c r="U253" t="str">
        <f t="shared" si="34"/>
        <v>Total Shot Sangat Sedikit</v>
      </c>
      <c r="V253" t="str">
        <f t="shared" si="37"/>
        <v>Shot on Target Rendah</v>
      </c>
      <c r="W253" t="str">
        <f t="shared" si="38"/>
        <v>Fouls Normal</v>
      </c>
      <c r="X253" t="str">
        <f t="shared" si="39"/>
        <v>Corner Normal</v>
      </c>
      <c r="Y253" t="str">
        <f t="shared" si="35"/>
        <v>Yellow Card Tinggi</v>
      </c>
      <c r="Z253" t="str">
        <f t="shared" si="36"/>
        <v>Red Card Rendah</v>
      </c>
    </row>
    <row r="254" spans="1:26" x14ac:dyDescent="0.25">
      <c r="A254" t="s">
        <v>44</v>
      </c>
      <c r="B254">
        <v>1.6</v>
      </c>
      <c r="C254">
        <v>38</v>
      </c>
      <c r="D254">
        <v>355</v>
      </c>
      <c r="E254">
        <v>256</v>
      </c>
      <c r="F254">
        <v>2</v>
      </c>
      <c r="G254" t="s">
        <v>36</v>
      </c>
      <c r="H254">
        <v>2</v>
      </c>
      <c r="I254" t="s">
        <v>35</v>
      </c>
      <c r="J254">
        <v>9</v>
      </c>
      <c r="K254">
        <v>8</v>
      </c>
      <c r="L254">
        <v>12</v>
      </c>
      <c r="M254">
        <v>7</v>
      </c>
      <c r="N254">
        <v>4</v>
      </c>
      <c r="O254">
        <v>0</v>
      </c>
      <c r="Q254" t="str">
        <f t="shared" si="30"/>
        <v>xG Cukup Sedikit</v>
      </c>
      <c r="R254" t="str">
        <f t="shared" si="31"/>
        <v>Possession Cukup Sedikit</v>
      </c>
      <c r="S254" t="str">
        <f t="shared" si="32"/>
        <v>Total Pass Sangat Sedikit</v>
      </c>
      <c r="T254" t="str">
        <f t="shared" si="33"/>
        <v>Pass Sukses Sangat Sedikit</v>
      </c>
      <c r="U254" t="str">
        <f t="shared" si="34"/>
        <v>Total Shot Sangat Sedikit</v>
      </c>
      <c r="V254" t="str">
        <f t="shared" si="37"/>
        <v>Shot on Target Tinggi</v>
      </c>
      <c r="W254" t="str">
        <f t="shared" si="38"/>
        <v>Fouls Tinggi</v>
      </c>
      <c r="X254" t="str">
        <f t="shared" si="39"/>
        <v>Corner Tinggi</v>
      </c>
      <c r="Y254" t="str">
        <f t="shared" si="35"/>
        <v>Yellow Card Tinggi</v>
      </c>
      <c r="Z254" t="str">
        <f t="shared" si="36"/>
        <v>Red Card Rendah</v>
      </c>
    </row>
    <row r="255" spans="1:26" x14ac:dyDescent="0.25">
      <c r="A255" t="s">
        <v>42</v>
      </c>
      <c r="B255">
        <v>1.2</v>
      </c>
      <c r="C255">
        <v>68</v>
      </c>
      <c r="D255">
        <v>694</v>
      </c>
      <c r="E255">
        <v>600</v>
      </c>
      <c r="F255">
        <v>0</v>
      </c>
      <c r="G255" t="s">
        <v>40</v>
      </c>
      <c r="H255">
        <v>0</v>
      </c>
      <c r="I255" t="s">
        <v>40</v>
      </c>
      <c r="J255">
        <v>20</v>
      </c>
      <c r="K255">
        <v>2</v>
      </c>
      <c r="L255">
        <v>16</v>
      </c>
      <c r="M255">
        <v>2</v>
      </c>
      <c r="N255">
        <v>1</v>
      </c>
      <c r="O255">
        <v>1</v>
      </c>
      <c r="Q255" t="str">
        <f t="shared" si="30"/>
        <v>xG Sangat Sedikit</v>
      </c>
      <c r="R255" t="str">
        <f t="shared" si="31"/>
        <v>Possession Sangat Banyak</v>
      </c>
      <c r="S255" t="str">
        <f t="shared" si="32"/>
        <v>Total Pass Sangat Banyak</v>
      </c>
      <c r="T255" t="str">
        <f t="shared" si="33"/>
        <v>Pass Sukses Sangat Banyak</v>
      </c>
      <c r="U255" t="str">
        <f t="shared" si="34"/>
        <v>Total Shot Cukup Banyak</v>
      </c>
      <c r="V255" t="str">
        <f t="shared" si="37"/>
        <v>Shot on Target Rendah</v>
      </c>
      <c r="W255" t="str">
        <f t="shared" si="38"/>
        <v>Fouls Tinggi</v>
      </c>
      <c r="X255" t="str">
        <f t="shared" si="39"/>
        <v>Corner Rendah</v>
      </c>
      <c r="Y255" t="str">
        <f t="shared" si="35"/>
        <v>Yellow Card Rendah</v>
      </c>
      <c r="Z255" t="str">
        <f t="shared" si="36"/>
        <v>Red Card Tinggi</v>
      </c>
    </row>
    <row r="256" spans="1:26" x14ac:dyDescent="0.25">
      <c r="A256" t="s">
        <v>49</v>
      </c>
      <c r="B256">
        <v>0.9</v>
      </c>
      <c r="C256">
        <v>46</v>
      </c>
      <c r="D256">
        <v>412</v>
      </c>
      <c r="E256">
        <v>298</v>
      </c>
      <c r="F256">
        <v>0</v>
      </c>
      <c r="G256" t="s">
        <v>40</v>
      </c>
      <c r="H256">
        <v>0</v>
      </c>
      <c r="I256" t="s">
        <v>40</v>
      </c>
      <c r="J256">
        <v>8</v>
      </c>
      <c r="K256">
        <v>3</v>
      </c>
      <c r="L256">
        <v>17</v>
      </c>
      <c r="M256">
        <v>6</v>
      </c>
      <c r="N256">
        <v>3</v>
      </c>
      <c r="O256">
        <v>1</v>
      </c>
      <c r="Q256" t="str">
        <f t="shared" si="30"/>
        <v>xG Sangat Sedikit</v>
      </c>
      <c r="R256" t="str">
        <f t="shared" si="31"/>
        <v>Possession Cukup Sedikit</v>
      </c>
      <c r="S256" t="str">
        <f t="shared" si="32"/>
        <v>Total Pass Cukup Sedikit</v>
      </c>
      <c r="T256" t="str">
        <f t="shared" si="33"/>
        <v>Pass Sukses Cukup Sedikit</v>
      </c>
      <c r="U256" t="str">
        <f t="shared" si="34"/>
        <v>Total Shot Sangat Sedikit</v>
      </c>
      <c r="V256" t="str">
        <f t="shared" si="37"/>
        <v>Shot on Target Rendah</v>
      </c>
      <c r="W256" t="str">
        <f t="shared" si="38"/>
        <v>Fouls Tinggi</v>
      </c>
      <c r="X256" t="str">
        <f t="shared" si="39"/>
        <v>Corner Tinggi</v>
      </c>
      <c r="Y256" t="str">
        <f t="shared" si="35"/>
        <v>Yellow Card Tinggi</v>
      </c>
      <c r="Z256" t="str">
        <f t="shared" si="36"/>
        <v>Red Card Tinggi</v>
      </c>
    </row>
    <row r="257" spans="1:26" x14ac:dyDescent="0.25">
      <c r="A257" t="s">
        <v>34</v>
      </c>
      <c r="B257">
        <v>0.2</v>
      </c>
      <c r="C257">
        <v>62</v>
      </c>
      <c r="D257">
        <v>588</v>
      </c>
      <c r="E257">
        <v>471</v>
      </c>
      <c r="F257">
        <v>0</v>
      </c>
      <c r="G257" t="s">
        <v>40</v>
      </c>
      <c r="H257">
        <v>0</v>
      </c>
      <c r="I257" t="s">
        <v>40</v>
      </c>
      <c r="J257">
        <v>10</v>
      </c>
      <c r="K257">
        <v>0</v>
      </c>
      <c r="L257">
        <v>10</v>
      </c>
      <c r="M257">
        <v>7</v>
      </c>
      <c r="N257">
        <v>1</v>
      </c>
      <c r="O257">
        <v>0</v>
      </c>
      <c r="Q257" t="str">
        <f t="shared" si="30"/>
        <v>xG Sangat Sedikit</v>
      </c>
      <c r="R257" t="str">
        <f t="shared" si="31"/>
        <v>Possession Cukup Banyak</v>
      </c>
      <c r="S257" t="str">
        <f t="shared" si="32"/>
        <v>Total Pass Cukup Banyak</v>
      </c>
      <c r="T257" t="str">
        <f t="shared" si="33"/>
        <v>Pass Sukses Cukup Banyak</v>
      </c>
      <c r="U257" t="str">
        <f t="shared" si="34"/>
        <v>Total Shot Sangat Sedikit</v>
      </c>
      <c r="V257" t="str">
        <f t="shared" si="37"/>
        <v>Shot on Target Rendah</v>
      </c>
      <c r="W257" t="str">
        <f t="shared" si="38"/>
        <v>Fouls Normal</v>
      </c>
      <c r="X257" t="str">
        <f t="shared" si="39"/>
        <v>Corner Tinggi</v>
      </c>
      <c r="Y257" t="str">
        <f t="shared" si="35"/>
        <v>Yellow Card Rendah</v>
      </c>
      <c r="Z257" t="str">
        <f t="shared" si="36"/>
        <v>Red Card Rendah</v>
      </c>
    </row>
    <row r="258" spans="1:26" x14ac:dyDescent="0.25">
      <c r="A258" t="s">
        <v>38</v>
      </c>
      <c r="B258">
        <v>1.1000000000000001</v>
      </c>
      <c r="C258">
        <v>42</v>
      </c>
      <c r="D258">
        <v>391</v>
      </c>
      <c r="E258">
        <v>312</v>
      </c>
      <c r="F258">
        <v>1</v>
      </c>
      <c r="G258" t="s">
        <v>40</v>
      </c>
      <c r="H258">
        <v>1</v>
      </c>
      <c r="I258" t="s">
        <v>40</v>
      </c>
      <c r="J258">
        <v>17</v>
      </c>
      <c r="K258">
        <v>5</v>
      </c>
      <c r="L258">
        <v>15</v>
      </c>
      <c r="M258">
        <v>4</v>
      </c>
      <c r="N258">
        <v>2</v>
      </c>
      <c r="O258">
        <v>0</v>
      </c>
      <c r="Q258" t="str">
        <f t="shared" si="30"/>
        <v>xG Sangat Sedikit</v>
      </c>
      <c r="R258" t="str">
        <f t="shared" si="31"/>
        <v>Possession Cukup Sedikit</v>
      </c>
      <c r="S258" t="str">
        <f t="shared" si="32"/>
        <v>Total Pass Cukup Sedikit</v>
      </c>
      <c r="T258" t="str">
        <f t="shared" si="33"/>
        <v>Pass Sukses Cukup Sedikit</v>
      </c>
      <c r="U258" t="str">
        <f t="shared" si="34"/>
        <v>Total Shot Cukup Sedikit</v>
      </c>
      <c r="V258" t="str">
        <f t="shared" si="37"/>
        <v>Shot on Target Tinggi</v>
      </c>
      <c r="W258" t="str">
        <f t="shared" si="38"/>
        <v>Fouls Tinggi</v>
      </c>
      <c r="X258" t="str">
        <f t="shared" si="39"/>
        <v>Corner Rendah</v>
      </c>
      <c r="Y258" t="str">
        <f t="shared" si="35"/>
        <v>Yellow Card Rendah</v>
      </c>
      <c r="Z258" t="str">
        <f t="shared" si="36"/>
        <v>Red Card Rendah</v>
      </c>
    </row>
    <row r="259" spans="1:26" x14ac:dyDescent="0.25">
      <c r="A259" t="s">
        <v>47</v>
      </c>
      <c r="B259">
        <v>0.1</v>
      </c>
      <c r="C259">
        <v>50</v>
      </c>
      <c r="D259">
        <v>467</v>
      </c>
      <c r="E259">
        <v>369</v>
      </c>
      <c r="F259">
        <v>0</v>
      </c>
      <c r="G259" t="s">
        <v>40</v>
      </c>
      <c r="H259">
        <v>0</v>
      </c>
      <c r="I259" t="s">
        <v>40</v>
      </c>
      <c r="J259">
        <v>6</v>
      </c>
      <c r="K259">
        <v>1</v>
      </c>
      <c r="L259">
        <v>11</v>
      </c>
      <c r="M259">
        <v>5</v>
      </c>
      <c r="N259">
        <v>2</v>
      </c>
      <c r="O259">
        <v>0</v>
      </c>
      <c r="Q259" t="str">
        <f t="shared" ref="Q259:Q322" si="40">_xlfn.LET(
 _xlpm.x,B259,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259" t="str">
        <f t="shared" ref="R259:R322" si="41">_xlfn.LET(
 _xlpm.x,C259,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259" t="str">
        <f t="shared" ref="S259:S322" si="42">_xlfn.LET(
 _xlpm.x,D259,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259" t="str">
        <f t="shared" ref="T259:T322" si="43">_xlfn.LET(
 _xlpm.x,E259,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259" t="str">
        <f t="shared" ref="U259:U322" si="44">_xlfn.LET(
 _xlpm.x,J259,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259" t="str">
        <f t="shared" si="37"/>
        <v>Shot on Target Rendah</v>
      </c>
      <c r="W259" t="str">
        <f t="shared" si="38"/>
        <v>Fouls Normal</v>
      </c>
      <c r="X259" t="str">
        <f t="shared" si="39"/>
        <v>Corner Normal</v>
      </c>
      <c r="Y259" t="str">
        <f t="shared" ref="Y259:Y322" si="45">IF(N259&lt;$Y$1,"Yellow Card Rendah","Yellow Card Tinggi")</f>
        <v>Yellow Card Rendah</v>
      </c>
      <c r="Z259" t="str">
        <f t="shared" ref="Z259:Z322" si="46">IF(O259&lt;$Z$1,"Red Card Rendah","Red Card Tinggi")</f>
        <v>Red Card Rendah</v>
      </c>
    </row>
    <row r="260" spans="1:26" x14ac:dyDescent="0.25">
      <c r="A260" t="s">
        <v>52</v>
      </c>
      <c r="B260">
        <v>2.2999999999999998</v>
      </c>
      <c r="C260">
        <v>52</v>
      </c>
      <c r="D260">
        <v>518</v>
      </c>
      <c r="E260">
        <v>441</v>
      </c>
      <c r="F260">
        <v>2</v>
      </c>
      <c r="G260" t="s">
        <v>35</v>
      </c>
      <c r="H260">
        <v>0</v>
      </c>
      <c r="I260" t="s">
        <v>40</v>
      </c>
      <c r="J260">
        <v>12</v>
      </c>
      <c r="K260">
        <v>6</v>
      </c>
      <c r="L260">
        <v>15</v>
      </c>
      <c r="M260">
        <v>2</v>
      </c>
      <c r="N260">
        <v>1</v>
      </c>
      <c r="O260">
        <v>0</v>
      </c>
      <c r="Q260" t="str">
        <f t="shared" si="40"/>
        <v>xG Cukup Sedikit</v>
      </c>
      <c r="R260" t="str">
        <f t="shared" si="41"/>
        <v>Possession Cukup Banyak</v>
      </c>
      <c r="S260" t="str">
        <f t="shared" si="42"/>
        <v>Total Pass Cukup Banyak</v>
      </c>
      <c r="T260" t="str">
        <f t="shared" si="43"/>
        <v>Pass Sukses Cukup Banyak</v>
      </c>
      <c r="U260" t="str">
        <f t="shared" si="44"/>
        <v>Total Shot Cukup Sedikit</v>
      </c>
      <c r="V260" t="str">
        <f t="shared" ref="V260:V323" si="47">IF(K260&gt;$V$1,"Shot on Target Tinggi",IF(K260&gt;($V$1/5*4),"Shot on Target Normal","Shot on Target Rendah"))</f>
        <v>Shot on Target Tinggi</v>
      </c>
      <c r="W260" t="str">
        <f t="shared" ref="W260:W323" si="48">IF(L260&gt;$W$1,"Fouls Tinggi",IF(L260&gt;($W$1/5*4),"Fouls Normal","Fouls Rendah"))</f>
        <v>Fouls Tinggi</v>
      </c>
      <c r="X260" t="str">
        <f t="shared" ref="X260:X323" si="49">IF(M260&gt;$X$1,"Corner Tinggi",IF(M260&gt;($X$1/5*4),"Corner Normal","Corner Rendah"))</f>
        <v>Corner Rendah</v>
      </c>
      <c r="Y260" t="str">
        <f t="shared" si="45"/>
        <v>Yellow Card Rendah</v>
      </c>
      <c r="Z260" t="str">
        <f t="shared" si="46"/>
        <v>Red Card Rendah</v>
      </c>
    </row>
    <row r="261" spans="1:26" x14ac:dyDescent="0.25">
      <c r="A261" t="s">
        <v>46</v>
      </c>
      <c r="B261">
        <v>2.9</v>
      </c>
      <c r="C261">
        <v>57</v>
      </c>
      <c r="D261">
        <v>512</v>
      </c>
      <c r="E261">
        <v>407</v>
      </c>
      <c r="F261">
        <v>4</v>
      </c>
      <c r="G261" t="s">
        <v>35</v>
      </c>
      <c r="H261">
        <v>4</v>
      </c>
      <c r="I261" t="s">
        <v>35</v>
      </c>
      <c r="J261">
        <v>13</v>
      </c>
      <c r="K261">
        <v>5</v>
      </c>
      <c r="L261">
        <v>11</v>
      </c>
      <c r="M261">
        <v>7</v>
      </c>
      <c r="N261">
        <v>1</v>
      </c>
      <c r="O261">
        <v>0</v>
      </c>
      <c r="Q261" t="str">
        <f t="shared" si="40"/>
        <v>xG Cukup Banyak</v>
      </c>
      <c r="R261" t="str">
        <f t="shared" si="41"/>
        <v>Possession Cukup Banyak</v>
      </c>
      <c r="S261" t="str">
        <f t="shared" si="42"/>
        <v>Total Pass Cukup Banyak</v>
      </c>
      <c r="T261" t="str">
        <f t="shared" si="43"/>
        <v>Pass Sukses Cukup Sedikit</v>
      </c>
      <c r="U261" t="str">
        <f t="shared" si="44"/>
        <v>Total Shot Cukup Sedikit</v>
      </c>
      <c r="V261" t="str">
        <f t="shared" si="47"/>
        <v>Shot on Target Tinggi</v>
      </c>
      <c r="W261" t="str">
        <f t="shared" si="48"/>
        <v>Fouls Normal</v>
      </c>
      <c r="X261" t="str">
        <f t="shared" si="49"/>
        <v>Corner Tinggi</v>
      </c>
      <c r="Y261" t="str">
        <f t="shared" si="45"/>
        <v>Yellow Card Rendah</v>
      </c>
      <c r="Z261" t="str">
        <f t="shared" si="46"/>
        <v>Red Card Rendah</v>
      </c>
    </row>
    <row r="262" spans="1:26" x14ac:dyDescent="0.25">
      <c r="A262" t="s">
        <v>58</v>
      </c>
      <c r="B262">
        <v>0.6</v>
      </c>
      <c r="C262">
        <v>66</v>
      </c>
      <c r="D262">
        <v>704</v>
      </c>
      <c r="E262">
        <v>627</v>
      </c>
      <c r="F262">
        <v>0</v>
      </c>
      <c r="G262" t="s">
        <v>40</v>
      </c>
      <c r="H262">
        <v>0</v>
      </c>
      <c r="I262" t="s">
        <v>40</v>
      </c>
      <c r="J262">
        <v>16</v>
      </c>
      <c r="K262">
        <v>5</v>
      </c>
      <c r="L262">
        <v>3</v>
      </c>
      <c r="M262">
        <v>7</v>
      </c>
      <c r="N262">
        <v>0</v>
      </c>
      <c r="O262">
        <v>0</v>
      </c>
      <c r="Q262" t="str">
        <f t="shared" si="40"/>
        <v>xG Sangat Sedikit</v>
      </c>
      <c r="R262" t="str">
        <f t="shared" si="41"/>
        <v>Possession Sangat Banyak</v>
      </c>
      <c r="S262" t="str">
        <f t="shared" si="42"/>
        <v>Total Pass Sangat Banyak</v>
      </c>
      <c r="T262" t="str">
        <f t="shared" si="43"/>
        <v>Pass Sukses Sangat Banyak</v>
      </c>
      <c r="U262" t="str">
        <f t="shared" si="44"/>
        <v>Total Shot Cukup Sedikit</v>
      </c>
      <c r="V262" t="str">
        <f t="shared" si="47"/>
        <v>Shot on Target Tinggi</v>
      </c>
      <c r="W262" t="str">
        <f t="shared" si="48"/>
        <v>Fouls Rendah</v>
      </c>
      <c r="X262" t="str">
        <f t="shared" si="49"/>
        <v>Corner Tinggi</v>
      </c>
      <c r="Y262" t="str">
        <f t="shared" si="45"/>
        <v>Yellow Card Rendah</v>
      </c>
      <c r="Z262" t="str">
        <f t="shared" si="46"/>
        <v>Red Card Rendah</v>
      </c>
    </row>
    <row r="263" spans="1:26" x14ac:dyDescent="0.25">
      <c r="A263" t="s">
        <v>45</v>
      </c>
      <c r="B263">
        <v>2.4</v>
      </c>
      <c r="C263">
        <v>44</v>
      </c>
      <c r="D263">
        <v>404</v>
      </c>
      <c r="E263">
        <v>285</v>
      </c>
      <c r="F263">
        <v>2</v>
      </c>
      <c r="G263" t="s">
        <v>35</v>
      </c>
      <c r="H263">
        <v>1</v>
      </c>
      <c r="I263" t="s">
        <v>35</v>
      </c>
      <c r="J263">
        <v>11</v>
      </c>
      <c r="K263">
        <v>4</v>
      </c>
      <c r="L263">
        <v>12</v>
      </c>
      <c r="M263">
        <v>1</v>
      </c>
      <c r="N263">
        <v>2</v>
      </c>
      <c r="O263">
        <v>0</v>
      </c>
      <c r="Q263" t="str">
        <f t="shared" si="40"/>
        <v>xG Cukup Sedikit</v>
      </c>
      <c r="R263" t="str">
        <f t="shared" si="41"/>
        <v>Possession Cukup Sedikit</v>
      </c>
      <c r="S263" t="str">
        <f t="shared" si="42"/>
        <v>Total Pass Cukup Sedikit</v>
      </c>
      <c r="T263" t="str">
        <f t="shared" si="43"/>
        <v>Pass Sukses Cukup Sedikit</v>
      </c>
      <c r="U263" t="str">
        <f t="shared" si="44"/>
        <v>Total Shot Cukup Sedikit</v>
      </c>
      <c r="V263" t="str">
        <f t="shared" si="47"/>
        <v>Shot on Target Normal</v>
      </c>
      <c r="W263" t="str">
        <f t="shared" si="48"/>
        <v>Fouls Tinggi</v>
      </c>
      <c r="X263" t="str">
        <f t="shared" si="49"/>
        <v>Corner Rendah</v>
      </c>
      <c r="Y263" t="str">
        <f t="shared" si="45"/>
        <v>Yellow Card Rendah</v>
      </c>
      <c r="Z263" t="str">
        <f t="shared" si="46"/>
        <v>Red Card Rendah</v>
      </c>
    </row>
    <row r="264" spans="1:26" x14ac:dyDescent="0.25">
      <c r="A264" t="s">
        <v>55</v>
      </c>
      <c r="B264">
        <v>4.3</v>
      </c>
      <c r="C264">
        <v>36</v>
      </c>
      <c r="D264">
        <v>290</v>
      </c>
      <c r="E264">
        <v>202</v>
      </c>
      <c r="F264">
        <v>4</v>
      </c>
      <c r="G264" t="s">
        <v>35</v>
      </c>
      <c r="H264">
        <v>1</v>
      </c>
      <c r="I264" t="s">
        <v>35</v>
      </c>
      <c r="J264">
        <v>19</v>
      </c>
      <c r="K264">
        <v>6</v>
      </c>
      <c r="L264">
        <v>19</v>
      </c>
      <c r="M264">
        <v>3</v>
      </c>
      <c r="N264">
        <v>3</v>
      </c>
      <c r="O264">
        <v>0</v>
      </c>
      <c r="Q264" t="str">
        <f t="shared" si="40"/>
        <v>xG Sangat Banyak</v>
      </c>
      <c r="R264" t="str">
        <f t="shared" si="41"/>
        <v>Possession Sangat Sedikit</v>
      </c>
      <c r="S264" t="str">
        <f t="shared" si="42"/>
        <v>Total Pass Sangat Sedikit</v>
      </c>
      <c r="T264" t="str">
        <f t="shared" si="43"/>
        <v>Pass Sukses Sangat Sedikit</v>
      </c>
      <c r="U264" t="str">
        <f t="shared" si="44"/>
        <v>Total Shot Cukup Sedikit</v>
      </c>
      <c r="V264" t="str">
        <f t="shared" si="47"/>
        <v>Shot on Target Tinggi</v>
      </c>
      <c r="W264" t="str">
        <f t="shared" si="48"/>
        <v>Fouls Tinggi</v>
      </c>
      <c r="X264" t="str">
        <f t="shared" si="49"/>
        <v>Corner Rendah</v>
      </c>
      <c r="Y264" t="str">
        <f t="shared" si="45"/>
        <v>Yellow Card Tinggi</v>
      </c>
      <c r="Z264" t="str">
        <f t="shared" si="46"/>
        <v>Red Card Rendah</v>
      </c>
    </row>
    <row r="265" spans="1:26" x14ac:dyDescent="0.25">
      <c r="A265" t="s">
        <v>43</v>
      </c>
      <c r="B265">
        <v>1.3</v>
      </c>
      <c r="C265">
        <v>60</v>
      </c>
      <c r="D265">
        <v>625</v>
      </c>
      <c r="E265">
        <v>535</v>
      </c>
      <c r="F265">
        <v>1</v>
      </c>
      <c r="G265" t="s">
        <v>40</v>
      </c>
      <c r="H265">
        <v>1</v>
      </c>
      <c r="I265" t="s">
        <v>36</v>
      </c>
      <c r="J265">
        <v>18</v>
      </c>
      <c r="K265">
        <v>5</v>
      </c>
      <c r="L265">
        <v>8</v>
      </c>
      <c r="M265">
        <v>7</v>
      </c>
      <c r="N265">
        <v>1</v>
      </c>
      <c r="O265">
        <v>0</v>
      </c>
      <c r="Q265" t="str">
        <f t="shared" si="40"/>
        <v>xG Sangat Sedikit</v>
      </c>
      <c r="R265" t="str">
        <f t="shared" si="41"/>
        <v>Possession Cukup Banyak</v>
      </c>
      <c r="S265" t="str">
        <f t="shared" si="42"/>
        <v>Total Pass Cukup Banyak</v>
      </c>
      <c r="T265" t="str">
        <f t="shared" si="43"/>
        <v>Pass Sukses Cukup Banyak</v>
      </c>
      <c r="U265" t="str">
        <f t="shared" si="44"/>
        <v>Total Shot Cukup Sedikit</v>
      </c>
      <c r="V265" t="str">
        <f t="shared" si="47"/>
        <v>Shot on Target Tinggi</v>
      </c>
      <c r="W265" t="str">
        <f t="shared" si="48"/>
        <v>Fouls Rendah</v>
      </c>
      <c r="X265" t="str">
        <f t="shared" si="49"/>
        <v>Corner Tinggi</v>
      </c>
      <c r="Y265" t="str">
        <f t="shared" si="45"/>
        <v>Yellow Card Rendah</v>
      </c>
      <c r="Z265" t="str">
        <f t="shared" si="46"/>
        <v>Red Card Rendah</v>
      </c>
    </row>
    <row r="266" spans="1:26" x14ac:dyDescent="0.25">
      <c r="A266" t="s">
        <v>57</v>
      </c>
      <c r="B266">
        <v>2.4</v>
      </c>
      <c r="C266">
        <v>60</v>
      </c>
      <c r="D266">
        <v>648</v>
      </c>
      <c r="E266">
        <v>585</v>
      </c>
      <c r="F266">
        <v>4</v>
      </c>
      <c r="G266" t="s">
        <v>35</v>
      </c>
      <c r="H266">
        <v>3</v>
      </c>
      <c r="I266" t="s">
        <v>35</v>
      </c>
      <c r="J266">
        <v>19</v>
      </c>
      <c r="K266">
        <v>10</v>
      </c>
      <c r="L266">
        <v>6</v>
      </c>
      <c r="M266">
        <v>4</v>
      </c>
      <c r="N266">
        <v>1</v>
      </c>
      <c r="O266">
        <v>0</v>
      </c>
      <c r="Q266" t="str">
        <f t="shared" si="40"/>
        <v>xG Cukup Sedikit</v>
      </c>
      <c r="R266" t="str">
        <f t="shared" si="41"/>
        <v>Possession Cukup Banyak</v>
      </c>
      <c r="S266" t="str">
        <f t="shared" si="42"/>
        <v>Total Pass Cukup Banyak</v>
      </c>
      <c r="T266" t="str">
        <f t="shared" si="43"/>
        <v>Pass Sukses Cukup Banyak</v>
      </c>
      <c r="U266" t="str">
        <f t="shared" si="44"/>
        <v>Total Shot Cukup Sedikit</v>
      </c>
      <c r="V266" t="str">
        <f t="shared" si="47"/>
        <v>Shot on Target Tinggi</v>
      </c>
      <c r="W266" t="str">
        <f t="shared" si="48"/>
        <v>Fouls Rendah</v>
      </c>
      <c r="X266" t="str">
        <f t="shared" si="49"/>
        <v>Corner Rendah</v>
      </c>
      <c r="Y266" t="str">
        <f t="shared" si="45"/>
        <v>Yellow Card Rendah</v>
      </c>
      <c r="Z266" t="str">
        <f t="shared" si="46"/>
        <v>Red Card Rendah</v>
      </c>
    </row>
    <row r="267" spans="1:26" x14ac:dyDescent="0.25">
      <c r="A267" t="s">
        <v>54</v>
      </c>
      <c r="B267">
        <v>1.4</v>
      </c>
      <c r="C267">
        <v>52</v>
      </c>
      <c r="D267">
        <v>507</v>
      </c>
      <c r="E267">
        <v>411</v>
      </c>
      <c r="F267">
        <v>1</v>
      </c>
      <c r="G267" t="s">
        <v>36</v>
      </c>
      <c r="H267">
        <v>1</v>
      </c>
      <c r="I267" t="s">
        <v>35</v>
      </c>
      <c r="J267">
        <v>12</v>
      </c>
      <c r="K267">
        <v>3</v>
      </c>
      <c r="L267">
        <v>3</v>
      </c>
      <c r="M267">
        <v>2</v>
      </c>
      <c r="N267">
        <v>2</v>
      </c>
      <c r="O267">
        <v>0</v>
      </c>
      <c r="Q267" t="str">
        <f t="shared" si="40"/>
        <v>xG Sangat Sedikit</v>
      </c>
      <c r="R267" t="str">
        <f t="shared" si="41"/>
        <v>Possession Cukup Banyak</v>
      </c>
      <c r="S267" t="str">
        <f t="shared" si="42"/>
        <v>Total Pass Cukup Sedikit</v>
      </c>
      <c r="T267" t="str">
        <f t="shared" si="43"/>
        <v>Pass Sukses Cukup Sedikit</v>
      </c>
      <c r="U267" t="str">
        <f t="shared" si="44"/>
        <v>Total Shot Cukup Sedikit</v>
      </c>
      <c r="V267" t="str">
        <f t="shared" si="47"/>
        <v>Shot on Target Rendah</v>
      </c>
      <c r="W267" t="str">
        <f t="shared" si="48"/>
        <v>Fouls Rendah</v>
      </c>
      <c r="X267" t="str">
        <f t="shared" si="49"/>
        <v>Corner Rendah</v>
      </c>
      <c r="Y267" t="str">
        <f t="shared" si="45"/>
        <v>Yellow Card Rendah</v>
      </c>
      <c r="Z267" t="str">
        <f t="shared" si="46"/>
        <v>Red Card Rendah</v>
      </c>
    </row>
    <row r="268" spans="1:26" x14ac:dyDescent="0.25">
      <c r="A268" t="s">
        <v>33</v>
      </c>
      <c r="B268">
        <v>0.7</v>
      </c>
      <c r="C268">
        <v>45</v>
      </c>
      <c r="D268">
        <v>397</v>
      </c>
      <c r="E268">
        <v>313</v>
      </c>
      <c r="F268">
        <v>3</v>
      </c>
      <c r="G268" t="s">
        <v>35</v>
      </c>
      <c r="H268">
        <v>2</v>
      </c>
      <c r="I268" t="s">
        <v>36</v>
      </c>
      <c r="J268">
        <v>10</v>
      </c>
      <c r="K268">
        <v>6</v>
      </c>
      <c r="L268">
        <v>9</v>
      </c>
      <c r="M268">
        <v>5</v>
      </c>
      <c r="N268">
        <v>4</v>
      </c>
      <c r="O268">
        <v>1</v>
      </c>
      <c r="Q268" t="str">
        <f t="shared" si="40"/>
        <v>xG Sangat Sedikit</v>
      </c>
      <c r="R268" t="str">
        <f t="shared" si="41"/>
        <v>Possession Cukup Sedikit</v>
      </c>
      <c r="S268" t="str">
        <f t="shared" si="42"/>
        <v>Total Pass Cukup Sedikit</v>
      </c>
      <c r="T268" t="str">
        <f t="shared" si="43"/>
        <v>Pass Sukses Cukup Sedikit</v>
      </c>
      <c r="U268" t="str">
        <f t="shared" si="44"/>
        <v>Total Shot Sangat Sedikit</v>
      </c>
      <c r="V268" t="str">
        <f t="shared" si="47"/>
        <v>Shot on Target Tinggi</v>
      </c>
      <c r="W268" t="str">
        <f t="shared" si="48"/>
        <v>Fouls Normal</v>
      </c>
      <c r="X268" t="str">
        <f t="shared" si="49"/>
        <v>Corner Normal</v>
      </c>
      <c r="Y268" t="str">
        <f t="shared" si="45"/>
        <v>Yellow Card Tinggi</v>
      </c>
      <c r="Z268" t="str">
        <f t="shared" si="46"/>
        <v>Red Card Tinggi</v>
      </c>
    </row>
    <row r="269" spans="1:26" x14ac:dyDescent="0.25">
      <c r="A269" t="s">
        <v>48</v>
      </c>
      <c r="B269">
        <v>0.4</v>
      </c>
      <c r="C269">
        <v>36</v>
      </c>
      <c r="D269">
        <v>303</v>
      </c>
      <c r="E269">
        <v>213</v>
      </c>
      <c r="F269">
        <v>0</v>
      </c>
      <c r="G269" t="s">
        <v>36</v>
      </c>
      <c r="H269">
        <v>0</v>
      </c>
      <c r="I269" t="s">
        <v>36</v>
      </c>
      <c r="J269">
        <v>6</v>
      </c>
      <c r="K269">
        <v>2</v>
      </c>
      <c r="L269">
        <v>10</v>
      </c>
      <c r="M269">
        <v>3</v>
      </c>
      <c r="N269">
        <v>1</v>
      </c>
      <c r="O269">
        <v>0</v>
      </c>
      <c r="Q269" t="str">
        <f t="shared" si="40"/>
        <v>xG Sangat Sedikit</v>
      </c>
      <c r="R269" t="str">
        <f t="shared" si="41"/>
        <v>Possession Sangat Sedikit</v>
      </c>
      <c r="S269" t="str">
        <f t="shared" si="42"/>
        <v>Total Pass Sangat Sedikit</v>
      </c>
      <c r="T269" t="str">
        <f t="shared" si="43"/>
        <v>Pass Sukses Sangat Sedikit</v>
      </c>
      <c r="U269" t="str">
        <f t="shared" si="44"/>
        <v>Total Shot Sangat Sedikit</v>
      </c>
      <c r="V269" t="str">
        <f t="shared" si="47"/>
        <v>Shot on Target Rendah</v>
      </c>
      <c r="W269" t="str">
        <f t="shared" si="48"/>
        <v>Fouls Normal</v>
      </c>
      <c r="X269" t="str">
        <f t="shared" si="49"/>
        <v>Corner Rendah</v>
      </c>
      <c r="Y269" t="str">
        <f t="shared" si="45"/>
        <v>Yellow Card Rendah</v>
      </c>
      <c r="Z269" t="str">
        <f t="shared" si="46"/>
        <v>Red Card Rendah</v>
      </c>
    </row>
    <row r="270" spans="1:26" x14ac:dyDescent="0.25">
      <c r="A270" t="s">
        <v>60</v>
      </c>
      <c r="B270">
        <v>1.3</v>
      </c>
      <c r="C270">
        <v>55</v>
      </c>
      <c r="D270">
        <v>569</v>
      </c>
      <c r="E270">
        <v>497</v>
      </c>
      <c r="F270">
        <v>0</v>
      </c>
      <c r="G270" t="s">
        <v>40</v>
      </c>
      <c r="H270">
        <v>0</v>
      </c>
      <c r="I270" t="s">
        <v>40</v>
      </c>
      <c r="J270">
        <v>11</v>
      </c>
      <c r="K270">
        <v>6</v>
      </c>
      <c r="L270">
        <v>12</v>
      </c>
      <c r="M270">
        <v>8</v>
      </c>
      <c r="N270">
        <v>3</v>
      </c>
      <c r="O270">
        <v>0</v>
      </c>
      <c r="Q270" t="str">
        <f t="shared" si="40"/>
        <v>xG Sangat Sedikit</v>
      </c>
      <c r="R270" t="str">
        <f t="shared" si="41"/>
        <v>Possession Cukup Banyak</v>
      </c>
      <c r="S270" t="str">
        <f t="shared" si="42"/>
        <v>Total Pass Cukup Banyak</v>
      </c>
      <c r="T270" t="str">
        <f t="shared" si="43"/>
        <v>Pass Sukses Cukup Banyak</v>
      </c>
      <c r="U270" t="str">
        <f t="shared" si="44"/>
        <v>Total Shot Cukup Sedikit</v>
      </c>
      <c r="V270" t="str">
        <f t="shared" si="47"/>
        <v>Shot on Target Tinggi</v>
      </c>
      <c r="W270" t="str">
        <f t="shared" si="48"/>
        <v>Fouls Tinggi</v>
      </c>
      <c r="X270" t="str">
        <f t="shared" si="49"/>
        <v>Corner Tinggi</v>
      </c>
      <c r="Y270" t="str">
        <f t="shared" si="45"/>
        <v>Yellow Card Tinggi</v>
      </c>
      <c r="Z270" t="str">
        <f t="shared" si="46"/>
        <v>Red Card Rendah</v>
      </c>
    </row>
    <row r="271" spans="1:26" x14ac:dyDescent="0.25">
      <c r="A271" t="s">
        <v>39</v>
      </c>
      <c r="B271">
        <v>1.7</v>
      </c>
      <c r="C271">
        <v>61</v>
      </c>
      <c r="D271">
        <v>623</v>
      </c>
      <c r="E271">
        <v>555</v>
      </c>
      <c r="F271">
        <v>2</v>
      </c>
      <c r="G271" t="s">
        <v>35</v>
      </c>
      <c r="H271">
        <v>1</v>
      </c>
      <c r="I271" t="s">
        <v>35</v>
      </c>
      <c r="J271">
        <v>12</v>
      </c>
      <c r="K271">
        <v>3</v>
      </c>
      <c r="L271">
        <v>12</v>
      </c>
      <c r="M271">
        <v>4</v>
      </c>
      <c r="N271">
        <v>0</v>
      </c>
      <c r="O271">
        <v>0</v>
      </c>
      <c r="Q271" t="str">
        <f t="shared" si="40"/>
        <v>xG Cukup Sedikit</v>
      </c>
      <c r="R271" t="str">
        <f t="shared" si="41"/>
        <v>Possession Cukup Banyak</v>
      </c>
      <c r="S271" t="str">
        <f t="shared" si="42"/>
        <v>Total Pass Cukup Banyak</v>
      </c>
      <c r="T271" t="str">
        <f t="shared" si="43"/>
        <v>Pass Sukses Cukup Banyak</v>
      </c>
      <c r="U271" t="str">
        <f t="shared" si="44"/>
        <v>Total Shot Cukup Sedikit</v>
      </c>
      <c r="V271" t="str">
        <f t="shared" si="47"/>
        <v>Shot on Target Rendah</v>
      </c>
      <c r="W271" t="str">
        <f t="shared" si="48"/>
        <v>Fouls Tinggi</v>
      </c>
      <c r="X271" t="str">
        <f t="shared" si="49"/>
        <v>Corner Rendah</v>
      </c>
      <c r="Y271" t="str">
        <f t="shared" si="45"/>
        <v>Yellow Card Rendah</v>
      </c>
      <c r="Z271" t="str">
        <f t="shared" si="46"/>
        <v>Red Card Rendah</v>
      </c>
    </row>
    <row r="272" spans="1:26" x14ac:dyDescent="0.25">
      <c r="A272" t="s">
        <v>51</v>
      </c>
      <c r="B272">
        <v>1.3</v>
      </c>
      <c r="C272">
        <v>58</v>
      </c>
      <c r="D272">
        <v>686</v>
      </c>
      <c r="E272">
        <v>602</v>
      </c>
      <c r="F272">
        <v>2</v>
      </c>
      <c r="G272" t="s">
        <v>35</v>
      </c>
      <c r="H272">
        <v>2</v>
      </c>
      <c r="I272" t="s">
        <v>35</v>
      </c>
      <c r="J272">
        <v>8</v>
      </c>
      <c r="K272">
        <v>2</v>
      </c>
      <c r="L272">
        <v>12</v>
      </c>
      <c r="M272">
        <v>3</v>
      </c>
      <c r="N272">
        <v>0</v>
      </c>
      <c r="O272">
        <v>0</v>
      </c>
      <c r="Q272" t="str">
        <f t="shared" si="40"/>
        <v>xG Sangat Sedikit</v>
      </c>
      <c r="R272" t="str">
        <f t="shared" si="41"/>
        <v>Possession Cukup Banyak</v>
      </c>
      <c r="S272" t="str">
        <f t="shared" si="42"/>
        <v>Total Pass Sangat Banyak</v>
      </c>
      <c r="T272" t="str">
        <f t="shared" si="43"/>
        <v>Pass Sukses Sangat Banyak</v>
      </c>
      <c r="U272" t="str">
        <f t="shared" si="44"/>
        <v>Total Shot Sangat Sedikit</v>
      </c>
      <c r="V272" t="str">
        <f t="shared" si="47"/>
        <v>Shot on Target Rendah</v>
      </c>
      <c r="W272" t="str">
        <f t="shared" si="48"/>
        <v>Fouls Tinggi</v>
      </c>
      <c r="X272" t="str">
        <f t="shared" si="49"/>
        <v>Corner Rendah</v>
      </c>
      <c r="Y272" t="str">
        <f t="shared" si="45"/>
        <v>Yellow Card Rendah</v>
      </c>
      <c r="Z272" t="str">
        <f t="shared" si="46"/>
        <v>Red Card Rendah</v>
      </c>
    </row>
    <row r="273" spans="1:26" x14ac:dyDescent="0.25">
      <c r="A273" t="s">
        <v>48</v>
      </c>
      <c r="B273">
        <v>0.7</v>
      </c>
      <c r="C273">
        <v>31</v>
      </c>
      <c r="D273">
        <v>299</v>
      </c>
      <c r="E273">
        <v>230</v>
      </c>
      <c r="F273">
        <v>1</v>
      </c>
      <c r="G273" t="s">
        <v>35</v>
      </c>
      <c r="H273">
        <v>0</v>
      </c>
      <c r="I273" t="s">
        <v>36</v>
      </c>
      <c r="J273">
        <v>9</v>
      </c>
      <c r="K273">
        <v>4</v>
      </c>
      <c r="L273">
        <v>9</v>
      </c>
      <c r="M273">
        <v>3</v>
      </c>
      <c r="N273">
        <v>3</v>
      </c>
      <c r="O273">
        <v>0</v>
      </c>
      <c r="Q273" t="str">
        <f t="shared" si="40"/>
        <v>xG Sangat Sedikit</v>
      </c>
      <c r="R273" t="str">
        <f t="shared" si="41"/>
        <v>Possession Sangat Sedikit</v>
      </c>
      <c r="S273" t="str">
        <f t="shared" si="42"/>
        <v>Total Pass Sangat Sedikit</v>
      </c>
      <c r="T273" t="str">
        <f t="shared" si="43"/>
        <v>Pass Sukses Sangat Sedikit</v>
      </c>
      <c r="U273" t="str">
        <f t="shared" si="44"/>
        <v>Total Shot Sangat Sedikit</v>
      </c>
      <c r="V273" t="str">
        <f t="shared" si="47"/>
        <v>Shot on Target Normal</v>
      </c>
      <c r="W273" t="str">
        <f t="shared" si="48"/>
        <v>Fouls Normal</v>
      </c>
      <c r="X273" t="str">
        <f t="shared" si="49"/>
        <v>Corner Rendah</v>
      </c>
      <c r="Y273" t="str">
        <f t="shared" si="45"/>
        <v>Yellow Card Tinggi</v>
      </c>
      <c r="Z273" t="str">
        <f t="shared" si="46"/>
        <v>Red Card Rendah</v>
      </c>
    </row>
    <row r="274" spans="1:26" x14ac:dyDescent="0.25">
      <c r="A274" t="s">
        <v>45</v>
      </c>
      <c r="B274">
        <v>1.5</v>
      </c>
      <c r="C274">
        <v>53</v>
      </c>
      <c r="D274">
        <v>550</v>
      </c>
      <c r="E274">
        <v>463</v>
      </c>
      <c r="F274">
        <v>2</v>
      </c>
      <c r="G274" t="s">
        <v>35</v>
      </c>
      <c r="H274">
        <v>1</v>
      </c>
      <c r="I274" t="s">
        <v>36</v>
      </c>
      <c r="J274">
        <v>9</v>
      </c>
      <c r="K274">
        <v>4</v>
      </c>
      <c r="L274">
        <v>6</v>
      </c>
      <c r="M274">
        <v>3</v>
      </c>
      <c r="N274">
        <v>0</v>
      </c>
      <c r="O274">
        <v>0</v>
      </c>
      <c r="Q274" t="str">
        <f t="shared" si="40"/>
        <v>xG Cukup Sedikit</v>
      </c>
      <c r="R274" t="str">
        <f t="shared" si="41"/>
        <v>Possession Cukup Banyak</v>
      </c>
      <c r="S274" t="str">
        <f t="shared" si="42"/>
        <v>Total Pass Cukup Banyak</v>
      </c>
      <c r="T274" t="str">
        <f t="shared" si="43"/>
        <v>Pass Sukses Cukup Banyak</v>
      </c>
      <c r="U274" t="str">
        <f t="shared" si="44"/>
        <v>Total Shot Sangat Sedikit</v>
      </c>
      <c r="V274" t="str">
        <f t="shared" si="47"/>
        <v>Shot on Target Normal</v>
      </c>
      <c r="W274" t="str">
        <f t="shared" si="48"/>
        <v>Fouls Rendah</v>
      </c>
      <c r="X274" t="str">
        <f t="shared" si="49"/>
        <v>Corner Rendah</v>
      </c>
      <c r="Y274" t="str">
        <f t="shared" si="45"/>
        <v>Yellow Card Rendah</v>
      </c>
      <c r="Z274" t="str">
        <f t="shared" si="46"/>
        <v>Red Card Rendah</v>
      </c>
    </row>
    <row r="275" spans="1:26" x14ac:dyDescent="0.25">
      <c r="A275" t="s">
        <v>55</v>
      </c>
      <c r="B275">
        <v>3.2</v>
      </c>
      <c r="C275">
        <v>55</v>
      </c>
      <c r="D275">
        <v>459</v>
      </c>
      <c r="E275">
        <v>336</v>
      </c>
      <c r="F275">
        <v>1</v>
      </c>
      <c r="G275" t="s">
        <v>35</v>
      </c>
      <c r="H275">
        <v>0</v>
      </c>
      <c r="I275" t="s">
        <v>36</v>
      </c>
      <c r="J275">
        <v>19</v>
      </c>
      <c r="K275">
        <v>4</v>
      </c>
      <c r="L275">
        <v>8</v>
      </c>
      <c r="M275">
        <v>5</v>
      </c>
      <c r="N275">
        <v>4</v>
      </c>
      <c r="O275">
        <v>0</v>
      </c>
      <c r="Q275" t="str">
        <f t="shared" si="40"/>
        <v>xG Cukup Banyak</v>
      </c>
      <c r="R275" t="str">
        <f t="shared" si="41"/>
        <v>Possession Cukup Banyak</v>
      </c>
      <c r="S275" t="str">
        <f t="shared" si="42"/>
        <v>Total Pass Cukup Sedikit</v>
      </c>
      <c r="T275" t="str">
        <f t="shared" si="43"/>
        <v>Pass Sukses Cukup Sedikit</v>
      </c>
      <c r="U275" t="str">
        <f t="shared" si="44"/>
        <v>Total Shot Cukup Sedikit</v>
      </c>
      <c r="V275" t="str">
        <f t="shared" si="47"/>
        <v>Shot on Target Normal</v>
      </c>
      <c r="W275" t="str">
        <f t="shared" si="48"/>
        <v>Fouls Rendah</v>
      </c>
      <c r="X275" t="str">
        <f t="shared" si="49"/>
        <v>Corner Normal</v>
      </c>
      <c r="Y275" t="str">
        <f t="shared" si="45"/>
        <v>Yellow Card Tinggi</v>
      </c>
      <c r="Z275" t="str">
        <f t="shared" si="46"/>
        <v>Red Card Rendah</v>
      </c>
    </row>
    <row r="276" spans="1:26" x14ac:dyDescent="0.25">
      <c r="A276" t="s">
        <v>39</v>
      </c>
      <c r="B276">
        <v>3.9</v>
      </c>
      <c r="C276">
        <v>71</v>
      </c>
      <c r="D276">
        <v>700</v>
      </c>
      <c r="E276">
        <v>623</v>
      </c>
      <c r="F276">
        <v>3</v>
      </c>
      <c r="G276" t="s">
        <v>35</v>
      </c>
      <c r="H276">
        <v>0</v>
      </c>
      <c r="I276" t="s">
        <v>40</v>
      </c>
      <c r="J276">
        <v>28</v>
      </c>
      <c r="K276">
        <v>7</v>
      </c>
      <c r="L276">
        <v>10</v>
      </c>
      <c r="M276">
        <v>6</v>
      </c>
      <c r="N276">
        <v>2</v>
      </c>
      <c r="O276">
        <v>0</v>
      </c>
      <c r="Q276" t="str">
        <f t="shared" si="40"/>
        <v>xG Cukup Banyak</v>
      </c>
      <c r="R276" t="str">
        <f t="shared" si="41"/>
        <v>Possession Sangat Banyak</v>
      </c>
      <c r="S276" t="str">
        <f t="shared" si="42"/>
        <v>Total Pass Sangat Banyak</v>
      </c>
      <c r="T276" t="str">
        <f t="shared" si="43"/>
        <v>Pass Sukses Sangat Banyak</v>
      </c>
      <c r="U276" t="str">
        <f t="shared" si="44"/>
        <v>Total Shot Cukup Banyak</v>
      </c>
      <c r="V276" t="str">
        <f t="shared" si="47"/>
        <v>Shot on Target Tinggi</v>
      </c>
      <c r="W276" t="str">
        <f t="shared" si="48"/>
        <v>Fouls Normal</v>
      </c>
      <c r="X276" t="str">
        <f t="shared" si="49"/>
        <v>Corner Tinggi</v>
      </c>
      <c r="Y276" t="str">
        <f t="shared" si="45"/>
        <v>Yellow Card Rendah</v>
      </c>
      <c r="Z276" t="str">
        <f t="shared" si="46"/>
        <v>Red Card Rendah</v>
      </c>
    </row>
    <row r="277" spans="1:26" x14ac:dyDescent="0.25">
      <c r="A277" t="s">
        <v>54</v>
      </c>
      <c r="B277">
        <v>0.8</v>
      </c>
      <c r="C277">
        <v>59</v>
      </c>
      <c r="D277">
        <v>505</v>
      </c>
      <c r="E277">
        <v>415</v>
      </c>
      <c r="F277">
        <v>0</v>
      </c>
      <c r="G277" t="s">
        <v>40</v>
      </c>
      <c r="H277">
        <v>0</v>
      </c>
      <c r="I277" t="s">
        <v>36</v>
      </c>
      <c r="J277">
        <v>13</v>
      </c>
      <c r="K277">
        <v>3</v>
      </c>
      <c r="L277">
        <v>10</v>
      </c>
      <c r="M277">
        <v>6</v>
      </c>
      <c r="N277">
        <v>2</v>
      </c>
      <c r="O277">
        <v>0</v>
      </c>
      <c r="Q277" t="str">
        <f t="shared" si="40"/>
        <v>xG Sangat Sedikit</v>
      </c>
      <c r="R277" t="str">
        <f t="shared" si="41"/>
        <v>Possession Cukup Banyak</v>
      </c>
      <c r="S277" t="str">
        <f t="shared" si="42"/>
        <v>Total Pass Cukup Sedikit</v>
      </c>
      <c r="T277" t="str">
        <f t="shared" si="43"/>
        <v>Pass Sukses Cukup Sedikit</v>
      </c>
      <c r="U277" t="str">
        <f t="shared" si="44"/>
        <v>Total Shot Cukup Sedikit</v>
      </c>
      <c r="V277" t="str">
        <f t="shared" si="47"/>
        <v>Shot on Target Rendah</v>
      </c>
      <c r="W277" t="str">
        <f t="shared" si="48"/>
        <v>Fouls Normal</v>
      </c>
      <c r="X277" t="str">
        <f t="shared" si="49"/>
        <v>Corner Tinggi</v>
      </c>
      <c r="Y277" t="str">
        <f t="shared" si="45"/>
        <v>Yellow Card Rendah</v>
      </c>
      <c r="Z277" t="str">
        <f t="shared" si="46"/>
        <v>Red Card Rendah</v>
      </c>
    </row>
    <row r="278" spans="1:26" x14ac:dyDescent="0.25">
      <c r="A278" t="s">
        <v>43</v>
      </c>
      <c r="B278">
        <v>0.8</v>
      </c>
      <c r="C278">
        <v>66</v>
      </c>
      <c r="D278">
        <v>643</v>
      </c>
      <c r="E278">
        <v>554</v>
      </c>
      <c r="F278">
        <v>1</v>
      </c>
      <c r="G278" t="s">
        <v>36</v>
      </c>
      <c r="H278">
        <v>1</v>
      </c>
      <c r="I278" t="s">
        <v>36</v>
      </c>
      <c r="J278">
        <v>11</v>
      </c>
      <c r="K278">
        <v>3</v>
      </c>
      <c r="L278">
        <v>11</v>
      </c>
      <c r="M278">
        <v>5</v>
      </c>
      <c r="N278">
        <v>2</v>
      </c>
      <c r="O278">
        <v>0</v>
      </c>
      <c r="Q278" t="str">
        <f t="shared" si="40"/>
        <v>xG Sangat Sedikit</v>
      </c>
      <c r="R278" t="str">
        <f t="shared" si="41"/>
        <v>Possession Sangat Banyak</v>
      </c>
      <c r="S278" t="str">
        <f t="shared" si="42"/>
        <v>Total Pass Cukup Banyak</v>
      </c>
      <c r="T278" t="str">
        <f t="shared" si="43"/>
        <v>Pass Sukses Cukup Banyak</v>
      </c>
      <c r="U278" t="str">
        <f t="shared" si="44"/>
        <v>Total Shot Cukup Sedikit</v>
      </c>
      <c r="V278" t="str">
        <f t="shared" si="47"/>
        <v>Shot on Target Rendah</v>
      </c>
      <c r="W278" t="str">
        <f t="shared" si="48"/>
        <v>Fouls Normal</v>
      </c>
      <c r="X278" t="str">
        <f t="shared" si="49"/>
        <v>Corner Normal</v>
      </c>
      <c r="Y278" t="str">
        <f t="shared" si="45"/>
        <v>Yellow Card Rendah</v>
      </c>
      <c r="Z278" t="str">
        <f t="shared" si="46"/>
        <v>Red Card Rendah</v>
      </c>
    </row>
    <row r="279" spans="1:26" x14ac:dyDescent="0.25">
      <c r="A279" t="s">
        <v>57</v>
      </c>
      <c r="B279">
        <v>1.7</v>
      </c>
      <c r="C279">
        <v>56</v>
      </c>
      <c r="D279">
        <v>584</v>
      </c>
      <c r="E279">
        <v>488</v>
      </c>
      <c r="F279">
        <v>1</v>
      </c>
      <c r="G279" t="s">
        <v>35</v>
      </c>
      <c r="H279">
        <v>0</v>
      </c>
      <c r="I279" t="s">
        <v>36</v>
      </c>
      <c r="J279">
        <v>20</v>
      </c>
      <c r="K279">
        <v>7</v>
      </c>
      <c r="L279">
        <v>12</v>
      </c>
      <c r="M279">
        <v>12</v>
      </c>
      <c r="N279">
        <v>1</v>
      </c>
      <c r="O279">
        <v>0</v>
      </c>
      <c r="Q279" t="str">
        <f t="shared" si="40"/>
        <v>xG Cukup Sedikit</v>
      </c>
      <c r="R279" t="str">
        <f t="shared" si="41"/>
        <v>Possession Cukup Banyak</v>
      </c>
      <c r="S279" t="str">
        <f t="shared" si="42"/>
        <v>Total Pass Cukup Banyak</v>
      </c>
      <c r="T279" t="str">
        <f t="shared" si="43"/>
        <v>Pass Sukses Cukup Banyak</v>
      </c>
      <c r="U279" t="str">
        <f t="shared" si="44"/>
        <v>Total Shot Cukup Banyak</v>
      </c>
      <c r="V279" t="str">
        <f t="shared" si="47"/>
        <v>Shot on Target Tinggi</v>
      </c>
      <c r="W279" t="str">
        <f t="shared" si="48"/>
        <v>Fouls Tinggi</v>
      </c>
      <c r="X279" t="str">
        <f t="shared" si="49"/>
        <v>Corner Tinggi</v>
      </c>
      <c r="Y279" t="str">
        <f t="shared" si="45"/>
        <v>Yellow Card Rendah</v>
      </c>
      <c r="Z279" t="str">
        <f t="shared" si="46"/>
        <v>Red Card Rendah</v>
      </c>
    </row>
    <row r="280" spans="1:26" x14ac:dyDescent="0.25">
      <c r="A280" t="s">
        <v>60</v>
      </c>
      <c r="B280">
        <v>1.5</v>
      </c>
      <c r="C280">
        <v>61</v>
      </c>
      <c r="D280">
        <v>587</v>
      </c>
      <c r="E280">
        <v>475</v>
      </c>
      <c r="F280">
        <v>2</v>
      </c>
      <c r="G280" t="s">
        <v>36</v>
      </c>
      <c r="H280">
        <v>0</v>
      </c>
      <c r="I280" t="s">
        <v>40</v>
      </c>
      <c r="J280">
        <v>12</v>
      </c>
      <c r="K280">
        <v>4</v>
      </c>
      <c r="L280">
        <v>15</v>
      </c>
      <c r="M280">
        <v>3</v>
      </c>
      <c r="N280">
        <v>3</v>
      </c>
      <c r="O280">
        <v>0</v>
      </c>
      <c r="Q280" t="str">
        <f t="shared" si="40"/>
        <v>xG Cukup Sedikit</v>
      </c>
      <c r="R280" t="str">
        <f t="shared" si="41"/>
        <v>Possession Cukup Banyak</v>
      </c>
      <c r="S280" t="str">
        <f t="shared" si="42"/>
        <v>Total Pass Cukup Banyak</v>
      </c>
      <c r="T280" t="str">
        <f t="shared" si="43"/>
        <v>Pass Sukses Cukup Banyak</v>
      </c>
      <c r="U280" t="str">
        <f t="shared" si="44"/>
        <v>Total Shot Cukup Sedikit</v>
      </c>
      <c r="V280" t="str">
        <f t="shared" si="47"/>
        <v>Shot on Target Normal</v>
      </c>
      <c r="W280" t="str">
        <f t="shared" si="48"/>
        <v>Fouls Tinggi</v>
      </c>
      <c r="X280" t="str">
        <f t="shared" si="49"/>
        <v>Corner Rendah</v>
      </c>
      <c r="Y280" t="str">
        <f t="shared" si="45"/>
        <v>Yellow Card Tinggi</v>
      </c>
      <c r="Z280" t="str">
        <f t="shared" si="46"/>
        <v>Red Card Rendah</v>
      </c>
    </row>
    <row r="281" spans="1:26" x14ac:dyDescent="0.25">
      <c r="A281" t="s">
        <v>33</v>
      </c>
      <c r="B281">
        <v>1.5</v>
      </c>
      <c r="C281">
        <v>32</v>
      </c>
      <c r="D281">
        <v>298</v>
      </c>
      <c r="E281">
        <v>219</v>
      </c>
      <c r="F281">
        <v>1</v>
      </c>
      <c r="G281" t="s">
        <v>36</v>
      </c>
      <c r="H281">
        <v>1</v>
      </c>
      <c r="I281" t="s">
        <v>35</v>
      </c>
      <c r="J281">
        <v>10</v>
      </c>
      <c r="K281">
        <v>6</v>
      </c>
      <c r="L281">
        <v>8</v>
      </c>
      <c r="M281">
        <v>2</v>
      </c>
      <c r="N281">
        <v>0</v>
      </c>
      <c r="O281">
        <v>0</v>
      </c>
      <c r="Q281" t="str">
        <f t="shared" si="40"/>
        <v>xG Cukup Sedikit</v>
      </c>
      <c r="R281" t="str">
        <f t="shared" si="41"/>
        <v>Possession Sangat Sedikit</v>
      </c>
      <c r="S281" t="str">
        <f t="shared" si="42"/>
        <v>Total Pass Sangat Sedikit</v>
      </c>
      <c r="T281" t="str">
        <f t="shared" si="43"/>
        <v>Pass Sukses Sangat Sedikit</v>
      </c>
      <c r="U281" t="str">
        <f t="shared" si="44"/>
        <v>Total Shot Sangat Sedikit</v>
      </c>
      <c r="V281" t="str">
        <f t="shared" si="47"/>
        <v>Shot on Target Tinggi</v>
      </c>
      <c r="W281" t="str">
        <f t="shared" si="48"/>
        <v>Fouls Rendah</v>
      </c>
      <c r="X281" t="str">
        <f t="shared" si="49"/>
        <v>Corner Rendah</v>
      </c>
      <c r="Y281" t="str">
        <f t="shared" si="45"/>
        <v>Yellow Card Rendah</v>
      </c>
      <c r="Z281" t="str">
        <f t="shared" si="46"/>
        <v>Red Card Rendah</v>
      </c>
    </row>
    <row r="282" spans="1:26" x14ac:dyDescent="0.25">
      <c r="A282" t="s">
        <v>51</v>
      </c>
      <c r="B282">
        <v>0.7</v>
      </c>
      <c r="C282">
        <v>51</v>
      </c>
      <c r="D282">
        <v>505</v>
      </c>
      <c r="E282">
        <v>393</v>
      </c>
      <c r="F282">
        <v>0</v>
      </c>
      <c r="G282" t="s">
        <v>40</v>
      </c>
      <c r="H282">
        <v>0</v>
      </c>
      <c r="I282" t="s">
        <v>36</v>
      </c>
      <c r="J282">
        <v>9</v>
      </c>
      <c r="K282">
        <v>2</v>
      </c>
      <c r="L282">
        <v>7</v>
      </c>
      <c r="M282">
        <v>3</v>
      </c>
      <c r="N282">
        <v>0</v>
      </c>
      <c r="O282">
        <v>0</v>
      </c>
      <c r="Q282" t="str">
        <f t="shared" si="40"/>
        <v>xG Sangat Sedikit</v>
      </c>
      <c r="R282" t="str">
        <f t="shared" si="41"/>
        <v>Possession Cukup Banyak</v>
      </c>
      <c r="S282" t="str">
        <f t="shared" si="42"/>
        <v>Total Pass Cukup Sedikit</v>
      </c>
      <c r="T282" t="str">
        <f t="shared" si="43"/>
        <v>Pass Sukses Cukup Sedikit</v>
      </c>
      <c r="U282" t="str">
        <f t="shared" si="44"/>
        <v>Total Shot Sangat Sedikit</v>
      </c>
      <c r="V282" t="str">
        <f t="shared" si="47"/>
        <v>Shot on Target Rendah</v>
      </c>
      <c r="W282" t="str">
        <f t="shared" si="48"/>
        <v>Fouls Rendah</v>
      </c>
      <c r="X282" t="str">
        <f t="shared" si="49"/>
        <v>Corner Rendah</v>
      </c>
      <c r="Y282" t="str">
        <f t="shared" si="45"/>
        <v>Yellow Card Rendah</v>
      </c>
      <c r="Z282" t="str">
        <f t="shared" si="46"/>
        <v>Red Card Rendah</v>
      </c>
    </row>
    <row r="283" spans="1:26" x14ac:dyDescent="0.25">
      <c r="A283" t="s">
        <v>44</v>
      </c>
      <c r="B283">
        <v>1</v>
      </c>
      <c r="C283">
        <v>54</v>
      </c>
      <c r="D283">
        <v>550</v>
      </c>
      <c r="E283">
        <v>446</v>
      </c>
      <c r="F283">
        <v>1</v>
      </c>
      <c r="G283" t="s">
        <v>36</v>
      </c>
      <c r="H283">
        <v>0</v>
      </c>
      <c r="I283" t="s">
        <v>36</v>
      </c>
      <c r="J283">
        <v>13</v>
      </c>
      <c r="K283">
        <v>5</v>
      </c>
      <c r="L283">
        <v>12</v>
      </c>
      <c r="M283">
        <v>6</v>
      </c>
      <c r="N283">
        <v>1</v>
      </c>
      <c r="O283">
        <v>0</v>
      </c>
      <c r="Q283" t="str">
        <f t="shared" si="40"/>
        <v>xG Sangat Sedikit</v>
      </c>
      <c r="R283" t="str">
        <f t="shared" si="41"/>
        <v>Possession Cukup Banyak</v>
      </c>
      <c r="S283" t="str">
        <f t="shared" si="42"/>
        <v>Total Pass Cukup Banyak</v>
      </c>
      <c r="T283" t="str">
        <f t="shared" si="43"/>
        <v>Pass Sukses Cukup Banyak</v>
      </c>
      <c r="U283" t="str">
        <f t="shared" si="44"/>
        <v>Total Shot Cukup Sedikit</v>
      </c>
      <c r="V283" t="str">
        <f t="shared" si="47"/>
        <v>Shot on Target Tinggi</v>
      </c>
      <c r="W283" t="str">
        <f t="shared" si="48"/>
        <v>Fouls Tinggi</v>
      </c>
      <c r="X283" t="str">
        <f t="shared" si="49"/>
        <v>Corner Tinggi</v>
      </c>
      <c r="Y283" t="str">
        <f t="shared" si="45"/>
        <v>Yellow Card Rendah</v>
      </c>
      <c r="Z283" t="str">
        <f t="shared" si="46"/>
        <v>Red Card Rendah</v>
      </c>
    </row>
    <row r="284" spans="1:26" x14ac:dyDescent="0.25">
      <c r="A284" t="s">
        <v>38</v>
      </c>
      <c r="B284">
        <v>0.4</v>
      </c>
      <c r="C284">
        <v>55</v>
      </c>
      <c r="D284">
        <v>480</v>
      </c>
      <c r="E284">
        <v>391</v>
      </c>
      <c r="F284">
        <v>2</v>
      </c>
      <c r="G284" t="s">
        <v>40</v>
      </c>
      <c r="H284">
        <v>0</v>
      </c>
      <c r="I284" t="s">
        <v>40</v>
      </c>
      <c r="J284">
        <v>11</v>
      </c>
      <c r="K284">
        <v>4</v>
      </c>
      <c r="L284">
        <v>4</v>
      </c>
      <c r="M284">
        <v>6</v>
      </c>
      <c r="N284">
        <v>1</v>
      </c>
      <c r="O284">
        <v>0</v>
      </c>
      <c r="Q284" t="str">
        <f t="shared" si="40"/>
        <v>xG Sangat Sedikit</v>
      </c>
      <c r="R284" t="str">
        <f t="shared" si="41"/>
        <v>Possession Cukup Banyak</v>
      </c>
      <c r="S284" t="str">
        <f t="shared" si="42"/>
        <v>Total Pass Cukup Sedikit</v>
      </c>
      <c r="T284" t="str">
        <f t="shared" si="43"/>
        <v>Pass Sukses Cukup Sedikit</v>
      </c>
      <c r="U284" t="str">
        <f t="shared" si="44"/>
        <v>Total Shot Cukup Sedikit</v>
      </c>
      <c r="V284" t="str">
        <f t="shared" si="47"/>
        <v>Shot on Target Normal</v>
      </c>
      <c r="W284" t="str">
        <f t="shared" si="48"/>
        <v>Fouls Rendah</v>
      </c>
      <c r="X284" t="str">
        <f t="shared" si="49"/>
        <v>Corner Tinggi</v>
      </c>
      <c r="Y284" t="str">
        <f t="shared" si="45"/>
        <v>Yellow Card Rendah</v>
      </c>
      <c r="Z284" t="str">
        <f t="shared" si="46"/>
        <v>Red Card Rendah</v>
      </c>
    </row>
    <row r="285" spans="1:26" x14ac:dyDescent="0.25">
      <c r="A285" t="s">
        <v>58</v>
      </c>
      <c r="B285">
        <v>1.7</v>
      </c>
      <c r="C285">
        <v>60</v>
      </c>
      <c r="D285">
        <v>535</v>
      </c>
      <c r="E285">
        <v>443</v>
      </c>
      <c r="F285">
        <v>2</v>
      </c>
      <c r="G285" t="s">
        <v>36</v>
      </c>
      <c r="H285">
        <v>2</v>
      </c>
      <c r="I285" t="s">
        <v>35</v>
      </c>
      <c r="J285">
        <v>11</v>
      </c>
      <c r="K285">
        <v>3</v>
      </c>
      <c r="L285">
        <v>10</v>
      </c>
      <c r="M285">
        <v>4</v>
      </c>
      <c r="N285">
        <v>2</v>
      </c>
      <c r="O285">
        <v>0</v>
      </c>
      <c r="Q285" t="str">
        <f t="shared" si="40"/>
        <v>xG Cukup Sedikit</v>
      </c>
      <c r="R285" t="str">
        <f t="shared" si="41"/>
        <v>Possession Cukup Banyak</v>
      </c>
      <c r="S285" t="str">
        <f t="shared" si="42"/>
        <v>Total Pass Cukup Banyak</v>
      </c>
      <c r="T285" t="str">
        <f t="shared" si="43"/>
        <v>Pass Sukses Cukup Banyak</v>
      </c>
      <c r="U285" t="str">
        <f t="shared" si="44"/>
        <v>Total Shot Cukup Sedikit</v>
      </c>
      <c r="V285" t="str">
        <f t="shared" si="47"/>
        <v>Shot on Target Rendah</v>
      </c>
      <c r="W285" t="str">
        <f t="shared" si="48"/>
        <v>Fouls Normal</v>
      </c>
      <c r="X285" t="str">
        <f t="shared" si="49"/>
        <v>Corner Rendah</v>
      </c>
      <c r="Y285" t="str">
        <f t="shared" si="45"/>
        <v>Yellow Card Rendah</v>
      </c>
      <c r="Z285" t="str">
        <f t="shared" si="46"/>
        <v>Red Card Rendah</v>
      </c>
    </row>
    <row r="286" spans="1:26" x14ac:dyDescent="0.25">
      <c r="A286" t="s">
        <v>47</v>
      </c>
      <c r="B286">
        <v>1.3</v>
      </c>
      <c r="C286">
        <v>60</v>
      </c>
      <c r="D286">
        <v>645</v>
      </c>
      <c r="E286">
        <v>564</v>
      </c>
      <c r="F286">
        <v>1</v>
      </c>
      <c r="G286" t="s">
        <v>40</v>
      </c>
      <c r="H286">
        <v>0</v>
      </c>
      <c r="I286" t="s">
        <v>40</v>
      </c>
      <c r="J286">
        <v>10</v>
      </c>
      <c r="K286">
        <v>3</v>
      </c>
      <c r="L286">
        <v>12</v>
      </c>
      <c r="M286">
        <v>5</v>
      </c>
      <c r="N286">
        <v>0</v>
      </c>
      <c r="O286">
        <v>0</v>
      </c>
      <c r="Q286" t="str">
        <f t="shared" si="40"/>
        <v>xG Sangat Sedikit</v>
      </c>
      <c r="R286" t="str">
        <f t="shared" si="41"/>
        <v>Possession Cukup Banyak</v>
      </c>
      <c r="S286" t="str">
        <f t="shared" si="42"/>
        <v>Total Pass Cukup Banyak</v>
      </c>
      <c r="T286" t="str">
        <f t="shared" si="43"/>
        <v>Pass Sukses Cukup Banyak</v>
      </c>
      <c r="U286" t="str">
        <f t="shared" si="44"/>
        <v>Total Shot Sangat Sedikit</v>
      </c>
      <c r="V286" t="str">
        <f t="shared" si="47"/>
        <v>Shot on Target Rendah</v>
      </c>
      <c r="W286" t="str">
        <f t="shared" si="48"/>
        <v>Fouls Tinggi</v>
      </c>
      <c r="X286" t="str">
        <f t="shared" si="49"/>
        <v>Corner Normal</v>
      </c>
      <c r="Y286" t="str">
        <f t="shared" si="45"/>
        <v>Yellow Card Rendah</v>
      </c>
      <c r="Z286" t="str">
        <f t="shared" si="46"/>
        <v>Red Card Rendah</v>
      </c>
    </row>
    <row r="287" spans="1:26" x14ac:dyDescent="0.25">
      <c r="A287" t="s">
        <v>49</v>
      </c>
      <c r="B287">
        <v>1.6</v>
      </c>
      <c r="C287">
        <v>58</v>
      </c>
      <c r="D287">
        <v>539</v>
      </c>
      <c r="E287">
        <v>422</v>
      </c>
      <c r="F287">
        <v>1</v>
      </c>
      <c r="G287" t="s">
        <v>40</v>
      </c>
      <c r="H287">
        <v>1</v>
      </c>
      <c r="I287" t="s">
        <v>36</v>
      </c>
      <c r="J287">
        <v>17</v>
      </c>
      <c r="K287">
        <v>5</v>
      </c>
      <c r="L287">
        <v>13</v>
      </c>
      <c r="M287">
        <v>4</v>
      </c>
      <c r="N287">
        <v>3</v>
      </c>
      <c r="O287">
        <v>0</v>
      </c>
      <c r="Q287" t="str">
        <f t="shared" si="40"/>
        <v>xG Cukup Sedikit</v>
      </c>
      <c r="R287" t="str">
        <f t="shared" si="41"/>
        <v>Possession Cukup Banyak</v>
      </c>
      <c r="S287" t="str">
        <f t="shared" si="42"/>
        <v>Total Pass Cukup Banyak</v>
      </c>
      <c r="T287" t="str">
        <f t="shared" si="43"/>
        <v>Pass Sukses Cukup Sedikit</v>
      </c>
      <c r="U287" t="str">
        <f t="shared" si="44"/>
        <v>Total Shot Cukup Sedikit</v>
      </c>
      <c r="V287" t="str">
        <f t="shared" si="47"/>
        <v>Shot on Target Tinggi</v>
      </c>
      <c r="W287" t="str">
        <f t="shared" si="48"/>
        <v>Fouls Tinggi</v>
      </c>
      <c r="X287" t="str">
        <f t="shared" si="49"/>
        <v>Corner Rendah</v>
      </c>
      <c r="Y287" t="str">
        <f t="shared" si="45"/>
        <v>Yellow Card Tinggi</v>
      </c>
      <c r="Z287" t="str">
        <f t="shared" si="46"/>
        <v>Red Card Rendah</v>
      </c>
    </row>
    <row r="288" spans="1:26" x14ac:dyDescent="0.25">
      <c r="A288" t="s">
        <v>42</v>
      </c>
      <c r="B288">
        <v>0.7</v>
      </c>
      <c r="C288">
        <v>42</v>
      </c>
      <c r="D288">
        <v>390</v>
      </c>
      <c r="E288">
        <v>322</v>
      </c>
      <c r="F288">
        <v>1</v>
      </c>
      <c r="G288" t="s">
        <v>35</v>
      </c>
      <c r="H288">
        <v>1</v>
      </c>
      <c r="I288" t="s">
        <v>35</v>
      </c>
      <c r="J288">
        <v>12</v>
      </c>
      <c r="K288">
        <v>4</v>
      </c>
      <c r="L288">
        <v>10</v>
      </c>
      <c r="M288">
        <v>5</v>
      </c>
      <c r="N288">
        <v>3</v>
      </c>
      <c r="O288">
        <v>0</v>
      </c>
      <c r="Q288" t="str">
        <f t="shared" si="40"/>
        <v>xG Sangat Sedikit</v>
      </c>
      <c r="R288" t="str">
        <f t="shared" si="41"/>
        <v>Possession Cukup Sedikit</v>
      </c>
      <c r="S288" t="str">
        <f t="shared" si="42"/>
        <v>Total Pass Cukup Sedikit</v>
      </c>
      <c r="T288" t="str">
        <f t="shared" si="43"/>
        <v>Pass Sukses Cukup Sedikit</v>
      </c>
      <c r="U288" t="str">
        <f t="shared" si="44"/>
        <v>Total Shot Cukup Sedikit</v>
      </c>
      <c r="V288" t="str">
        <f t="shared" si="47"/>
        <v>Shot on Target Normal</v>
      </c>
      <c r="W288" t="str">
        <f t="shared" si="48"/>
        <v>Fouls Normal</v>
      </c>
      <c r="X288" t="str">
        <f t="shared" si="49"/>
        <v>Corner Normal</v>
      </c>
      <c r="Y288" t="str">
        <f t="shared" si="45"/>
        <v>Yellow Card Tinggi</v>
      </c>
      <c r="Z288" t="str">
        <f t="shared" si="46"/>
        <v>Red Card Rendah</v>
      </c>
    </row>
    <row r="289" spans="1:26" x14ac:dyDescent="0.25">
      <c r="A289" t="s">
        <v>34</v>
      </c>
      <c r="B289">
        <v>1</v>
      </c>
      <c r="C289">
        <v>57</v>
      </c>
      <c r="D289">
        <v>590</v>
      </c>
      <c r="E289">
        <v>481</v>
      </c>
      <c r="F289">
        <v>2</v>
      </c>
      <c r="G289" t="s">
        <v>35</v>
      </c>
      <c r="H289">
        <v>0</v>
      </c>
      <c r="I289" t="s">
        <v>36</v>
      </c>
      <c r="J289">
        <v>13</v>
      </c>
      <c r="K289">
        <v>4</v>
      </c>
      <c r="L289">
        <v>13</v>
      </c>
      <c r="M289">
        <v>6</v>
      </c>
      <c r="N289">
        <v>0</v>
      </c>
      <c r="O289">
        <v>0</v>
      </c>
      <c r="Q289" t="str">
        <f t="shared" si="40"/>
        <v>xG Sangat Sedikit</v>
      </c>
      <c r="R289" t="str">
        <f t="shared" si="41"/>
        <v>Possession Cukup Banyak</v>
      </c>
      <c r="S289" t="str">
        <f t="shared" si="42"/>
        <v>Total Pass Cukup Banyak</v>
      </c>
      <c r="T289" t="str">
        <f t="shared" si="43"/>
        <v>Pass Sukses Cukup Banyak</v>
      </c>
      <c r="U289" t="str">
        <f t="shared" si="44"/>
        <v>Total Shot Cukup Sedikit</v>
      </c>
      <c r="V289" t="str">
        <f t="shared" si="47"/>
        <v>Shot on Target Normal</v>
      </c>
      <c r="W289" t="str">
        <f t="shared" si="48"/>
        <v>Fouls Tinggi</v>
      </c>
      <c r="X289" t="str">
        <f t="shared" si="49"/>
        <v>Corner Tinggi</v>
      </c>
      <c r="Y289" t="str">
        <f t="shared" si="45"/>
        <v>Yellow Card Rendah</v>
      </c>
      <c r="Z289" t="str">
        <f t="shared" si="46"/>
        <v>Red Card Rendah</v>
      </c>
    </row>
    <row r="290" spans="1:26" x14ac:dyDescent="0.25">
      <c r="A290" t="s">
        <v>59</v>
      </c>
      <c r="B290">
        <v>1</v>
      </c>
      <c r="C290">
        <v>53</v>
      </c>
      <c r="D290">
        <v>575</v>
      </c>
      <c r="E290">
        <v>455</v>
      </c>
      <c r="F290">
        <v>0</v>
      </c>
      <c r="G290" t="s">
        <v>40</v>
      </c>
      <c r="H290">
        <v>0</v>
      </c>
      <c r="I290" t="s">
        <v>40</v>
      </c>
      <c r="J290">
        <v>11</v>
      </c>
      <c r="K290">
        <v>3</v>
      </c>
      <c r="L290">
        <v>6</v>
      </c>
      <c r="M290">
        <v>6</v>
      </c>
      <c r="N290">
        <v>2</v>
      </c>
      <c r="O290">
        <v>0</v>
      </c>
      <c r="Q290" t="str">
        <f t="shared" si="40"/>
        <v>xG Sangat Sedikit</v>
      </c>
      <c r="R290" t="str">
        <f t="shared" si="41"/>
        <v>Possession Cukup Banyak</v>
      </c>
      <c r="S290" t="str">
        <f t="shared" si="42"/>
        <v>Total Pass Cukup Banyak</v>
      </c>
      <c r="T290" t="str">
        <f t="shared" si="43"/>
        <v>Pass Sukses Cukup Banyak</v>
      </c>
      <c r="U290" t="str">
        <f t="shared" si="44"/>
        <v>Total Shot Cukup Sedikit</v>
      </c>
      <c r="V290" t="str">
        <f t="shared" si="47"/>
        <v>Shot on Target Rendah</v>
      </c>
      <c r="W290" t="str">
        <f t="shared" si="48"/>
        <v>Fouls Rendah</v>
      </c>
      <c r="X290" t="str">
        <f t="shared" si="49"/>
        <v>Corner Tinggi</v>
      </c>
      <c r="Y290" t="str">
        <f t="shared" si="45"/>
        <v>Yellow Card Rendah</v>
      </c>
      <c r="Z290" t="str">
        <f t="shared" si="46"/>
        <v>Red Card Rendah</v>
      </c>
    </row>
    <row r="291" spans="1:26" x14ac:dyDescent="0.25">
      <c r="A291" t="s">
        <v>42</v>
      </c>
      <c r="B291">
        <v>2.2000000000000002</v>
      </c>
      <c r="C291">
        <v>51</v>
      </c>
      <c r="D291">
        <v>528</v>
      </c>
      <c r="E291">
        <v>454</v>
      </c>
      <c r="F291">
        <v>2</v>
      </c>
      <c r="G291" t="s">
        <v>35</v>
      </c>
      <c r="H291">
        <v>1</v>
      </c>
      <c r="I291" t="s">
        <v>35</v>
      </c>
      <c r="J291">
        <v>17</v>
      </c>
      <c r="K291">
        <v>4</v>
      </c>
      <c r="L291">
        <v>2</v>
      </c>
      <c r="M291">
        <v>5</v>
      </c>
      <c r="N291">
        <v>1</v>
      </c>
      <c r="O291">
        <v>0</v>
      </c>
      <c r="Q291" t="str">
        <f t="shared" si="40"/>
        <v>xG Cukup Sedikit</v>
      </c>
      <c r="R291" t="str">
        <f t="shared" si="41"/>
        <v>Possession Cukup Banyak</v>
      </c>
      <c r="S291" t="str">
        <f t="shared" si="42"/>
        <v>Total Pass Cukup Banyak</v>
      </c>
      <c r="T291" t="str">
        <f t="shared" si="43"/>
        <v>Pass Sukses Cukup Banyak</v>
      </c>
      <c r="U291" t="str">
        <f t="shared" si="44"/>
        <v>Total Shot Cukup Sedikit</v>
      </c>
      <c r="V291" t="str">
        <f t="shared" si="47"/>
        <v>Shot on Target Normal</v>
      </c>
      <c r="W291" t="str">
        <f t="shared" si="48"/>
        <v>Fouls Rendah</v>
      </c>
      <c r="X291" t="str">
        <f t="shared" si="49"/>
        <v>Corner Normal</v>
      </c>
      <c r="Y291" t="str">
        <f t="shared" si="45"/>
        <v>Yellow Card Rendah</v>
      </c>
      <c r="Z291" t="str">
        <f t="shared" si="46"/>
        <v>Red Card Rendah</v>
      </c>
    </row>
    <row r="292" spans="1:26" x14ac:dyDescent="0.25">
      <c r="A292" t="s">
        <v>43</v>
      </c>
      <c r="B292">
        <v>1.2</v>
      </c>
      <c r="C292">
        <v>42</v>
      </c>
      <c r="D292">
        <v>447</v>
      </c>
      <c r="E292">
        <v>359</v>
      </c>
      <c r="F292">
        <v>1</v>
      </c>
      <c r="G292" t="s">
        <v>35</v>
      </c>
      <c r="H292">
        <v>1</v>
      </c>
      <c r="I292" t="s">
        <v>35</v>
      </c>
      <c r="J292">
        <v>9</v>
      </c>
      <c r="K292">
        <v>2</v>
      </c>
      <c r="L292">
        <v>16</v>
      </c>
      <c r="M292">
        <v>1</v>
      </c>
      <c r="N292">
        <v>4</v>
      </c>
      <c r="O292">
        <v>0</v>
      </c>
      <c r="Q292" t="str">
        <f t="shared" si="40"/>
        <v>xG Sangat Sedikit</v>
      </c>
      <c r="R292" t="str">
        <f t="shared" si="41"/>
        <v>Possession Cukup Sedikit</v>
      </c>
      <c r="S292" t="str">
        <f t="shared" si="42"/>
        <v>Total Pass Cukup Sedikit</v>
      </c>
      <c r="T292" t="str">
        <f t="shared" si="43"/>
        <v>Pass Sukses Cukup Sedikit</v>
      </c>
      <c r="U292" t="str">
        <f t="shared" si="44"/>
        <v>Total Shot Sangat Sedikit</v>
      </c>
      <c r="V292" t="str">
        <f t="shared" si="47"/>
        <v>Shot on Target Rendah</v>
      </c>
      <c r="W292" t="str">
        <f t="shared" si="48"/>
        <v>Fouls Tinggi</v>
      </c>
      <c r="X292" t="str">
        <f t="shared" si="49"/>
        <v>Corner Rendah</v>
      </c>
      <c r="Y292" t="str">
        <f t="shared" si="45"/>
        <v>Yellow Card Tinggi</v>
      </c>
      <c r="Z292" t="str">
        <f t="shared" si="46"/>
        <v>Red Card Rendah</v>
      </c>
    </row>
    <row r="293" spans="1:26" x14ac:dyDescent="0.25">
      <c r="A293" t="s">
        <v>48</v>
      </c>
      <c r="B293">
        <v>0.5</v>
      </c>
      <c r="C293">
        <v>32</v>
      </c>
      <c r="D293">
        <v>336</v>
      </c>
      <c r="E293">
        <v>241</v>
      </c>
      <c r="F293">
        <v>1</v>
      </c>
      <c r="G293" t="s">
        <v>35</v>
      </c>
      <c r="H293">
        <v>1</v>
      </c>
      <c r="I293" t="s">
        <v>35</v>
      </c>
      <c r="J293">
        <v>8</v>
      </c>
      <c r="K293">
        <v>2</v>
      </c>
      <c r="L293">
        <v>5</v>
      </c>
      <c r="M293">
        <v>3</v>
      </c>
      <c r="N293">
        <v>1</v>
      </c>
      <c r="O293">
        <v>0</v>
      </c>
      <c r="Q293" t="str">
        <f t="shared" si="40"/>
        <v>xG Sangat Sedikit</v>
      </c>
      <c r="R293" t="str">
        <f t="shared" si="41"/>
        <v>Possession Sangat Sedikit</v>
      </c>
      <c r="S293" t="str">
        <f t="shared" si="42"/>
        <v>Total Pass Sangat Sedikit</v>
      </c>
      <c r="T293" t="str">
        <f t="shared" si="43"/>
        <v>Pass Sukses Sangat Sedikit</v>
      </c>
      <c r="U293" t="str">
        <f t="shared" si="44"/>
        <v>Total Shot Sangat Sedikit</v>
      </c>
      <c r="V293" t="str">
        <f t="shared" si="47"/>
        <v>Shot on Target Rendah</v>
      </c>
      <c r="W293" t="str">
        <f t="shared" si="48"/>
        <v>Fouls Rendah</v>
      </c>
      <c r="X293" t="str">
        <f t="shared" si="49"/>
        <v>Corner Rendah</v>
      </c>
      <c r="Y293" t="str">
        <f t="shared" si="45"/>
        <v>Yellow Card Rendah</v>
      </c>
      <c r="Z293" t="str">
        <f t="shared" si="46"/>
        <v>Red Card Rendah</v>
      </c>
    </row>
    <row r="294" spans="1:26" x14ac:dyDescent="0.25">
      <c r="A294" t="s">
        <v>49</v>
      </c>
      <c r="B294">
        <v>1.8</v>
      </c>
      <c r="C294">
        <v>63</v>
      </c>
      <c r="D294">
        <v>581</v>
      </c>
      <c r="E294">
        <v>453</v>
      </c>
      <c r="F294">
        <v>1</v>
      </c>
      <c r="G294" t="s">
        <v>40</v>
      </c>
      <c r="H294">
        <v>0</v>
      </c>
      <c r="I294" t="s">
        <v>40</v>
      </c>
      <c r="J294">
        <v>24</v>
      </c>
      <c r="K294">
        <v>7</v>
      </c>
      <c r="L294">
        <v>14</v>
      </c>
      <c r="M294">
        <v>8</v>
      </c>
      <c r="N294">
        <v>1</v>
      </c>
      <c r="O294">
        <v>0</v>
      </c>
      <c r="Q294" t="str">
        <f t="shared" si="40"/>
        <v>xG Cukup Sedikit</v>
      </c>
      <c r="R294" t="str">
        <f t="shared" si="41"/>
        <v>Possession Cukup Banyak</v>
      </c>
      <c r="S294" t="str">
        <f t="shared" si="42"/>
        <v>Total Pass Cukup Banyak</v>
      </c>
      <c r="T294" t="str">
        <f t="shared" si="43"/>
        <v>Pass Sukses Cukup Banyak</v>
      </c>
      <c r="U294" t="str">
        <f t="shared" si="44"/>
        <v>Total Shot Cukup Banyak</v>
      </c>
      <c r="V294" t="str">
        <f t="shared" si="47"/>
        <v>Shot on Target Tinggi</v>
      </c>
      <c r="W294" t="str">
        <f t="shared" si="48"/>
        <v>Fouls Tinggi</v>
      </c>
      <c r="X294" t="str">
        <f t="shared" si="49"/>
        <v>Corner Tinggi</v>
      </c>
      <c r="Y294" t="str">
        <f t="shared" si="45"/>
        <v>Yellow Card Rendah</v>
      </c>
      <c r="Z294" t="str">
        <f t="shared" si="46"/>
        <v>Red Card Rendah</v>
      </c>
    </row>
    <row r="295" spans="1:26" x14ac:dyDescent="0.25">
      <c r="A295" t="s">
        <v>45</v>
      </c>
      <c r="B295">
        <v>0.9</v>
      </c>
      <c r="C295">
        <v>56</v>
      </c>
      <c r="D295">
        <v>517</v>
      </c>
      <c r="E295">
        <v>429</v>
      </c>
      <c r="F295">
        <v>0</v>
      </c>
      <c r="G295" t="s">
        <v>40</v>
      </c>
      <c r="H295">
        <v>0</v>
      </c>
      <c r="I295" t="s">
        <v>36</v>
      </c>
      <c r="J295">
        <v>11</v>
      </c>
      <c r="K295">
        <v>4</v>
      </c>
      <c r="L295">
        <v>16</v>
      </c>
      <c r="M295">
        <v>4</v>
      </c>
      <c r="N295">
        <v>1</v>
      </c>
      <c r="O295">
        <v>0</v>
      </c>
      <c r="Q295" t="str">
        <f t="shared" si="40"/>
        <v>xG Sangat Sedikit</v>
      </c>
      <c r="R295" t="str">
        <f t="shared" si="41"/>
        <v>Possession Cukup Banyak</v>
      </c>
      <c r="S295" t="str">
        <f t="shared" si="42"/>
        <v>Total Pass Cukup Banyak</v>
      </c>
      <c r="T295" t="str">
        <f t="shared" si="43"/>
        <v>Pass Sukses Cukup Sedikit</v>
      </c>
      <c r="U295" t="str">
        <f t="shared" si="44"/>
        <v>Total Shot Cukup Sedikit</v>
      </c>
      <c r="V295" t="str">
        <f t="shared" si="47"/>
        <v>Shot on Target Normal</v>
      </c>
      <c r="W295" t="str">
        <f t="shared" si="48"/>
        <v>Fouls Tinggi</v>
      </c>
      <c r="X295" t="str">
        <f t="shared" si="49"/>
        <v>Corner Rendah</v>
      </c>
      <c r="Y295" t="str">
        <f t="shared" si="45"/>
        <v>Yellow Card Rendah</v>
      </c>
      <c r="Z295" t="str">
        <f t="shared" si="46"/>
        <v>Red Card Rendah</v>
      </c>
    </row>
    <row r="296" spans="1:26" x14ac:dyDescent="0.25">
      <c r="A296" t="s">
        <v>58</v>
      </c>
      <c r="B296">
        <v>2.2000000000000002</v>
      </c>
      <c r="C296">
        <v>72</v>
      </c>
      <c r="D296">
        <v>810</v>
      </c>
      <c r="E296">
        <v>749</v>
      </c>
      <c r="F296">
        <v>2</v>
      </c>
      <c r="G296" t="s">
        <v>35</v>
      </c>
      <c r="H296">
        <v>2</v>
      </c>
      <c r="I296" t="s">
        <v>35</v>
      </c>
      <c r="J296">
        <v>18</v>
      </c>
      <c r="K296">
        <v>5</v>
      </c>
      <c r="L296">
        <v>11</v>
      </c>
      <c r="M296">
        <v>5</v>
      </c>
      <c r="N296">
        <v>1</v>
      </c>
      <c r="O296">
        <v>0</v>
      </c>
      <c r="Q296" t="str">
        <f t="shared" si="40"/>
        <v>xG Cukup Sedikit</v>
      </c>
      <c r="R296" t="str">
        <f t="shared" si="41"/>
        <v>Possession Sangat Banyak</v>
      </c>
      <c r="S296" t="str">
        <f t="shared" si="42"/>
        <v>Total Pass Sangat Banyak</v>
      </c>
      <c r="T296" t="str">
        <f t="shared" si="43"/>
        <v>Pass Sukses Sangat Banyak</v>
      </c>
      <c r="U296" t="str">
        <f t="shared" si="44"/>
        <v>Total Shot Cukup Sedikit</v>
      </c>
      <c r="V296" t="str">
        <f t="shared" si="47"/>
        <v>Shot on Target Tinggi</v>
      </c>
      <c r="W296" t="str">
        <f t="shared" si="48"/>
        <v>Fouls Normal</v>
      </c>
      <c r="X296" t="str">
        <f t="shared" si="49"/>
        <v>Corner Normal</v>
      </c>
      <c r="Y296" t="str">
        <f t="shared" si="45"/>
        <v>Yellow Card Rendah</v>
      </c>
      <c r="Z296" t="str">
        <f t="shared" si="46"/>
        <v>Red Card Rendah</v>
      </c>
    </row>
    <row r="297" spans="1:26" x14ac:dyDescent="0.25">
      <c r="A297" t="s">
        <v>46</v>
      </c>
      <c r="B297">
        <v>1.3</v>
      </c>
      <c r="C297">
        <v>49</v>
      </c>
      <c r="D297">
        <v>444</v>
      </c>
      <c r="E297">
        <v>336</v>
      </c>
      <c r="F297">
        <v>2</v>
      </c>
      <c r="G297" t="s">
        <v>35</v>
      </c>
      <c r="H297">
        <v>1</v>
      </c>
      <c r="I297" t="s">
        <v>35</v>
      </c>
      <c r="J297">
        <v>21</v>
      </c>
      <c r="K297">
        <v>4</v>
      </c>
      <c r="L297">
        <v>12</v>
      </c>
      <c r="M297">
        <v>4</v>
      </c>
      <c r="N297">
        <v>1</v>
      </c>
      <c r="O297">
        <v>0</v>
      </c>
      <c r="Q297" t="str">
        <f t="shared" si="40"/>
        <v>xG Sangat Sedikit</v>
      </c>
      <c r="R297" t="str">
        <f t="shared" si="41"/>
        <v>Possession Cukup Sedikit</v>
      </c>
      <c r="S297" t="str">
        <f t="shared" si="42"/>
        <v>Total Pass Cukup Sedikit</v>
      </c>
      <c r="T297" t="str">
        <f t="shared" si="43"/>
        <v>Pass Sukses Cukup Sedikit</v>
      </c>
      <c r="U297" t="str">
        <f t="shared" si="44"/>
        <v>Total Shot Cukup Banyak</v>
      </c>
      <c r="V297" t="str">
        <f t="shared" si="47"/>
        <v>Shot on Target Normal</v>
      </c>
      <c r="W297" t="str">
        <f t="shared" si="48"/>
        <v>Fouls Tinggi</v>
      </c>
      <c r="X297" t="str">
        <f t="shared" si="49"/>
        <v>Corner Rendah</v>
      </c>
      <c r="Y297" t="str">
        <f t="shared" si="45"/>
        <v>Yellow Card Rendah</v>
      </c>
      <c r="Z297" t="str">
        <f t="shared" si="46"/>
        <v>Red Card Rendah</v>
      </c>
    </row>
    <row r="298" spans="1:26" x14ac:dyDescent="0.25">
      <c r="A298" t="s">
        <v>47</v>
      </c>
      <c r="B298">
        <v>0.7</v>
      </c>
      <c r="C298">
        <v>43</v>
      </c>
      <c r="D298">
        <v>424</v>
      </c>
      <c r="E298">
        <v>327</v>
      </c>
      <c r="F298">
        <v>1</v>
      </c>
      <c r="G298" t="s">
        <v>36</v>
      </c>
      <c r="H298">
        <v>1</v>
      </c>
      <c r="I298" t="s">
        <v>35</v>
      </c>
      <c r="J298">
        <v>8</v>
      </c>
      <c r="K298">
        <v>2</v>
      </c>
      <c r="L298">
        <v>14</v>
      </c>
      <c r="M298">
        <v>2</v>
      </c>
      <c r="N298">
        <v>2</v>
      </c>
      <c r="O298">
        <v>0</v>
      </c>
      <c r="Q298" t="str">
        <f t="shared" si="40"/>
        <v>xG Sangat Sedikit</v>
      </c>
      <c r="R298" t="str">
        <f t="shared" si="41"/>
        <v>Possession Cukup Sedikit</v>
      </c>
      <c r="S298" t="str">
        <f t="shared" si="42"/>
        <v>Total Pass Cukup Sedikit</v>
      </c>
      <c r="T298" t="str">
        <f t="shared" si="43"/>
        <v>Pass Sukses Cukup Sedikit</v>
      </c>
      <c r="U298" t="str">
        <f t="shared" si="44"/>
        <v>Total Shot Sangat Sedikit</v>
      </c>
      <c r="V298" t="str">
        <f t="shared" si="47"/>
        <v>Shot on Target Rendah</v>
      </c>
      <c r="W298" t="str">
        <f t="shared" si="48"/>
        <v>Fouls Tinggi</v>
      </c>
      <c r="X298" t="str">
        <f t="shared" si="49"/>
        <v>Corner Rendah</v>
      </c>
      <c r="Y298" t="str">
        <f t="shared" si="45"/>
        <v>Yellow Card Rendah</v>
      </c>
      <c r="Z298" t="str">
        <f t="shared" si="46"/>
        <v>Red Card Rendah</v>
      </c>
    </row>
    <row r="299" spans="1:26" x14ac:dyDescent="0.25">
      <c r="A299" t="s">
        <v>39</v>
      </c>
      <c r="B299">
        <v>1.5</v>
      </c>
      <c r="C299">
        <v>73</v>
      </c>
      <c r="D299">
        <v>670</v>
      </c>
      <c r="E299">
        <v>563</v>
      </c>
      <c r="F299">
        <v>1</v>
      </c>
      <c r="G299" t="s">
        <v>35</v>
      </c>
      <c r="H299">
        <v>0</v>
      </c>
      <c r="I299" t="s">
        <v>36</v>
      </c>
      <c r="J299">
        <v>17</v>
      </c>
      <c r="K299">
        <v>3</v>
      </c>
      <c r="L299">
        <v>7</v>
      </c>
      <c r="M299">
        <v>11</v>
      </c>
      <c r="N299">
        <v>2</v>
      </c>
      <c r="O299">
        <v>0</v>
      </c>
      <c r="Q299" t="str">
        <f t="shared" si="40"/>
        <v>xG Cukup Sedikit</v>
      </c>
      <c r="R299" t="str">
        <f t="shared" si="41"/>
        <v>Possession Sangat Banyak</v>
      </c>
      <c r="S299" t="str">
        <f t="shared" si="42"/>
        <v>Total Pass Sangat Banyak</v>
      </c>
      <c r="T299" t="str">
        <f t="shared" si="43"/>
        <v>Pass Sukses Cukup Banyak</v>
      </c>
      <c r="U299" t="str">
        <f t="shared" si="44"/>
        <v>Total Shot Cukup Sedikit</v>
      </c>
      <c r="V299" t="str">
        <f t="shared" si="47"/>
        <v>Shot on Target Rendah</v>
      </c>
      <c r="W299" t="str">
        <f t="shared" si="48"/>
        <v>Fouls Rendah</v>
      </c>
      <c r="X299" t="str">
        <f t="shared" si="49"/>
        <v>Corner Tinggi</v>
      </c>
      <c r="Y299" t="str">
        <f t="shared" si="45"/>
        <v>Yellow Card Rendah</v>
      </c>
      <c r="Z299" t="str">
        <f t="shared" si="46"/>
        <v>Red Card Rendah</v>
      </c>
    </row>
    <row r="300" spans="1:26" x14ac:dyDescent="0.25">
      <c r="A300" t="s">
        <v>57</v>
      </c>
      <c r="B300">
        <v>1</v>
      </c>
      <c r="C300">
        <v>51</v>
      </c>
      <c r="D300">
        <v>486</v>
      </c>
      <c r="E300">
        <v>396</v>
      </c>
      <c r="F300">
        <v>1</v>
      </c>
      <c r="G300" t="s">
        <v>35</v>
      </c>
      <c r="H300">
        <v>0</v>
      </c>
      <c r="I300" t="s">
        <v>36</v>
      </c>
      <c r="J300">
        <v>11</v>
      </c>
      <c r="K300">
        <v>5</v>
      </c>
      <c r="L300">
        <v>7</v>
      </c>
      <c r="M300">
        <v>4</v>
      </c>
      <c r="N300">
        <v>5</v>
      </c>
      <c r="O300">
        <v>0</v>
      </c>
      <c r="Q300" t="str">
        <f t="shared" si="40"/>
        <v>xG Sangat Sedikit</v>
      </c>
      <c r="R300" t="str">
        <f t="shared" si="41"/>
        <v>Possession Cukup Banyak</v>
      </c>
      <c r="S300" t="str">
        <f t="shared" si="42"/>
        <v>Total Pass Cukup Sedikit</v>
      </c>
      <c r="T300" t="str">
        <f t="shared" si="43"/>
        <v>Pass Sukses Cukup Sedikit</v>
      </c>
      <c r="U300" t="str">
        <f t="shared" si="44"/>
        <v>Total Shot Cukup Sedikit</v>
      </c>
      <c r="V300" t="str">
        <f t="shared" si="47"/>
        <v>Shot on Target Tinggi</v>
      </c>
      <c r="W300" t="str">
        <f t="shared" si="48"/>
        <v>Fouls Rendah</v>
      </c>
      <c r="X300" t="str">
        <f t="shared" si="49"/>
        <v>Corner Rendah</v>
      </c>
      <c r="Y300" t="str">
        <f t="shared" si="45"/>
        <v>Yellow Card Tinggi</v>
      </c>
      <c r="Z300" t="str">
        <f t="shared" si="46"/>
        <v>Red Card Rendah</v>
      </c>
    </row>
    <row r="301" spans="1:26" x14ac:dyDescent="0.25">
      <c r="A301" t="s">
        <v>44</v>
      </c>
      <c r="B301">
        <v>1.1000000000000001</v>
      </c>
      <c r="C301">
        <v>31</v>
      </c>
      <c r="D301">
        <v>220</v>
      </c>
      <c r="E301">
        <v>144</v>
      </c>
      <c r="F301">
        <v>1</v>
      </c>
      <c r="G301" t="s">
        <v>36</v>
      </c>
      <c r="H301">
        <v>0</v>
      </c>
      <c r="I301" t="s">
        <v>40</v>
      </c>
      <c r="J301">
        <v>5</v>
      </c>
      <c r="K301">
        <v>2</v>
      </c>
      <c r="L301">
        <v>17</v>
      </c>
      <c r="M301">
        <v>3</v>
      </c>
      <c r="N301">
        <v>3</v>
      </c>
      <c r="O301">
        <v>0</v>
      </c>
      <c r="Q301" t="str">
        <f t="shared" si="40"/>
        <v>xG Sangat Sedikit</v>
      </c>
      <c r="R301" t="str">
        <f t="shared" si="41"/>
        <v>Possession Sangat Sedikit</v>
      </c>
      <c r="S301" t="str">
        <f t="shared" si="42"/>
        <v>Total Pass Sangat Sedikit</v>
      </c>
      <c r="T301" t="str">
        <f t="shared" si="43"/>
        <v>Pass Sukses Sangat Sedikit</v>
      </c>
      <c r="U301" t="str">
        <f t="shared" si="44"/>
        <v>Total Shot Sangat Sedikit</v>
      </c>
      <c r="V301" t="str">
        <f t="shared" si="47"/>
        <v>Shot on Target Rendah</v>
      </c>
      <c r="W301" t="str">
        <f t="shared" si="48"/>
        <v>Fouls Tinggi</v>
      </c>
      <c r="X301" t="str">
        <f t="shared" si="49"/>
        <v>Corner Rendah</v>
      </c>
      <c r="Y301" t="str">
        <f t="shared" si="45"/>
        <v>Yellow Card Tinggi</v>
      </c>
      <c r="Z301" t="str">
        <f t="shared" si="46"/>
        <v>Red Card Rendah</v>
      </c>
    </row>
    <row r="302" spans="1:26" x14ac:dyDescent="0.25">
      <c r="A302" t="s">
        <v>55</v>
      </c>
      <c r="B302">
        <v>0.6</v>
      </c>
      <c r="C302">
        <v>38</v>
      </c>
      <c r="D302">
        <v>359</v>
      </c>
      <c r="E302">
        <v>266</v>
      </c>
      <c r="F302">
        <v>2</v>
      </c>
      <c r="G302" t="s">
        <v>35</v>
      </c>
      <c r="H302">
        <v>1</v>
      </c>
      <c r="I302" t="s">
        <v>36</v>
      </c>
      <c r="J302">
        <v>8</v>
      </c>
      <c r="K302">
        <v>3</v>
      </c>
      <c r="L302">
        <v>12</v>
      </c>
      <c r="M302">
        <v>2</v>
      </c>
      <c r="N302">
        <v>0</v>
      </c>
      <c r="O302">
        <v>2</v>
      </c>
      <c r="Q302" t="str">
        <f t="shared" si="40"/>
        <v>xG Sangat Sedikit</v>
      </c>
      <c r="R302" t="str">
        <f t="shared" si="41"/>
        <v>Possession Cukup Sedikit</v>
      </c>
      <c r="S302" t="str">
        <f t="shared" si="42"/>
        <v>Total Pass Cukup Sedikit</v>
      </c>
      <c r="T302" t="str">
        <f t="shared" si="43"/>
        <v>Pass Sukses Sangat Sedikit</v>
      </c>
      <c r="U302" t="str">
        <f t="shared" si="44"/>
        <v>Total Shot Sangat Sedikit</v>
      </c>
      <c r="V302" t="str">
        <f t="shared" si="47"/>
        <v>Shot on Target Rendah</v>
      </c>
      <c r="W302" t="str">
        <f t="shared" si="48"/>
        <v>Fouls Tinggi</v>
      </c>
      <c r="X302" t="str">
        <f t="shared" si="49"/>
        <v>Corner Rendah</v>
      </c>
      <c r="Y302" t="str">
        <f t="shared" si="45"/>
        <v>Yellow Card Rendah</v>
      </c>
      <c r="Z302" t="str">
        <f t="shared" si="46"/>
        <v>Red Card Tinggi</v>
      </c>
    </row>
    <row r="303" spans="1:26" x14ac:dyDescent="0.25">
      <c r="A303" t="s">
        <v>38</v>
      </c>
      <c r="B303">
        <v>0.8</v>
      </c>
      <c r="C303">
        <v>45</v>
      </c>
      <c r="D303">
        <v>367</v>
      </c>
      <c r="E303">
        <v>266</v>
      </c>
      <c r="F303">
        <v>1</v>
      </c>
      <c r="G303" t="s">
        <v>40</v>
      </c>
      <c r="H303">
        <v>1</v>
      </c>
      <c r="I303" t="s">
        <v>35</v>
      </c>
      <c r="J303">
        <v>6</v>
      </c>
      <c r="K303">
        <v>2</v>
      </c>
      <c r="L303">
        <v>12</v>
      </c>
      <c r="M303">
        <v>4</v>
      </c>
      <c r="N303">
        <v>2</v>
      </c>
      <c r="O303">
        <v>0</v>
      </c>
      <c r="Q303" t="str">
        <f t="shared" si="40"/>
        <v>xG Sangat Sedikit</v>
      </c>
      <c r="R303" t="str">
        <f t="shared" si="41"/>
        <v>Possession Cukup Sedikit</v>
      </c>
      <c r="S303" t="str">
        <f t="shared" si="42"/>
        <v>Total Pass Cukup Sedikit</v>
      </c>
      <c r="T303" t="str">
        <f t="shared" si="43"/>
        <v>Pass Sukses Sangat Sedikit</v>
      </c>
      <c r="U303" t="str">
        <f t="shared" si="44"/>
        <v>Total Shot Sangat Sedikit</v>
      </c>
      <c r="V303" t="str">
        <f t="shared" si="47"/>
        <v>Shot on Target Rendah</v>
      </c>
      <c r="W303" t="str">
        <f t="shared" si="48"/>
        <v>Fouls Tinggi</v>
      </c>
      <c r="X303" t="str">
        <f t="shared" si="49"/>
        <v>Corner Rendah</v>
      </c>
      <c r="Y303" t="str">
        <f t="shared" si="45"/>
        <v>Yellow Card Rendah</v>
      </c>
      <c r="Z303" t="str">
        <f t="shared" si="46"/>
        <v>Red Card Rendah</v>
      </c>
    </row>
    <row r="304" spans="1:26" x14ac:dyDescent="0.25">
      <c r="A304" t="s">
        <v>51</v>
      </c>
      <c r="B304">
        <v>0.7</v>
      </c>
      <c r="C304">
        <v>56</v>
      </c>
      <c r="D304">
        <v>526</v>
      </c>
      <c r="E304">
        <v>409</v>
      </c>
      <c r="F304">
        <v>2</v>
      </c>
      <c r="G304" t="s">
        <v>36</v>
      </c>
      <c r="H304">
        <v>0</v>
      </c>
      <c r="I304" t="s">
        <v>40</v>
      </c>
      <c r="J304">
        <v>9</v>
      </c>
      <c r="K304">
        <v>3</v>
      </c>
      <c r="L304">
        <v>13</v>
      </c>
      <c r="M304">
        <v>4</v>
      </c>
      <c r="N304">
        <v>2</v>
      </c>
      <c r="O304">
        <v>0</v>
      </c>
      <c r="Q304" t="str">
        <f t="shared" si="40"/>
        <v>xG Sangat Sedikit</v>
      </c>
      <c r="R304" t="str">
        <f t="shared" si="41"/>
        <v>Possession Cukup Banyak</v>
      </c>
      <c r="S304" t="str">
        <f t="shared" si="42"/>
        <v>Total Pass Cukup Banyak</v>
      </c>
      <c r="T304" t="str">
        <f t="shared" si="43"/>
        <v>Pass Sukses Cukup Sedikit</v>
      </c>
      <c r="U304" t="str">
        <f t="shared" si="44"/>
        <v>Total Shot Sangat Sedikit</v>
      </c>
      <c r="V304" t="str">
        <f t="shared" si="47"/>
        <v>Shot on Target Rendah</v>
      </c>
      <c r="W304" t="str">
        <f t="shared" si="48"/>
        <v>Fouls Tinggi</v>
      </c>
      <c r="X304" t="str">
        <f t="shared" si="49"/>
        <v>Corner Rendah</v>
      </c>
      <c r="Y304" t="str">
        <f t="shared" si="45"/>
        <v>Yellow Card Rendah</v>
      </c>
      <c r="Z304" t="str">
        <f t="shared" si="46"/>
        <v>Red Card Rendah</v>
      </c>
    </row>
    <row r="305" spans="1:26" x14ac:dyDescent="0.25">
      <c r="A305" t="s">
        <v>52</v>
      </c>
      <c r="B305">
        <v>3</v>
      </c>
      <c r="C305">
        <v>52</v>
      </c>
      <c r="D305">
        <v>462</v>
      </c>
      <c r="E305">
        <v>385</v>
      </c>
      <c r="F305">
        <v>2</v>
      </c>
      <c r="G305" t="s">
        <v>35</v>
      </c>
      <c r="H305">
        <v>2</v>
      </c>
      <c r="I305" t="s">
        <v>35</v>
      </c>
      <c r="J305">
        <v>17</v>
      </c>
      <c r="K305">
        <v>8</v>
      </c>
      <c r="L305">
        <v>7</v>
      </c>
      <c r="M305">
        <v>4</v>
      </c>
      <c r="N305">
        <v>2</v>
      </c>
      <c r="O305">
        <v>0</v>
      </c>
      <c r="Q305" t="str">
        <f t="shared" si="40"/>
        <v>xG Cukup Banyak</v>
      </c>
      <c r="R305" t="str">
        <f t="shared" si="41"/>
        <v>Possession Cukup Banyak</v>
      </c>
      <c r="S305" t="str">
        <f t="shared" si="42"/>
        <v>Total Pass Cukup Sedikit</v>
      </c>
      <c r="T305" t="str">
        <f t="shared" si="43"/>
        <v>Pass Sukses Cukup Sedikit</v>
      </c>
      <c r="U305" t="str">
        <f t="shared" si="44"/>
        <v>Total Shot Cukup Sedikit</v>
      </c>
      <c r="V305" t="str">
        <f t="shared" si="47"/>
        <v>Shot on Target Tinggi</v>
      </c>
      <c r="W305" t="str">
        <f t="shared" si="48"/>
        <v>Fouls Rendah</v>
      </c>
      <c r="X305" t="str">
        <f t="shared" si="49"/>
        <v>Corner Rendah</v>
      </c>
      <c r="Y305" t="str">
        <f t="shared" si="45"/>
        <v>Yellow Card Rendah</v>
      </c>
      <c r="Z305" t="str">
        <f t="shared" si="46"/>
        <v>Red Card Rendah</v>
      </c>
    </row>
    <row r="306" spans="1:26" x14ac:dyDescent="0.25">
      <c r="A306" t="s">
        <v>54</v>
      </c>
      <c r="B306">
        <v>1.1000000000000001</v>
      </c>
      <c r="C306">
        <v>42</v>
      </c>
      <c r="D306">
        <v>375</v>
      </c>
      <c r="E306">
        <v>273</v>
      </c>
      <c r="F306">
        <v>0</v>
      </c>
      <c r="G306" t="s">
        <v>36</v>
      </c>
      <c r="H306">
        <v>0</v>
      </c>
      <c r="I306" t="s">
        <v>36</v>
      </c>
      <c r="J306">
        <v>9</v>
      </c>
      <c r="K306">
        <v>2</v>
      </c>
      <c r="L306">
        <v>12</v>
      </c>
      <c r="M306">
        <v>3</v>
      </c>
      <c r="N306">
        <v>1</v>
      </c>
      <c r="O306">
        <v>0</v>
      </c>
      <c r="Q306" t="str">
        <f t="shared" si="40"/>
        <v>xG Sangat Sedikit</v>
      </c>
      <c r="R306" t="str">
        <f t="shared" si="41"/>
        <v>Possession Cukup Sedikit</v>
      </c>
      <c r="S306" t="str">
        <f t="shared" si="42"/>
        <v>Total Pass Cukup Sedikit</v>
      </c>
      <c r="T306" t="str">
        <f t="shared" si="43"/>
        <v>Pass Sukses Sangat Sedikit</v>
      </c>
      <c r="U306" t="str">
        <f t="shared" si="44"/>
        <v>Total Shot Sangat Sedikit</v>
      </c>
      <c r="V306" t="str">
        <f t="shared" si="47"/>
        <v>Shot on Target Rendah</v>
      </c>
      <c r="W306" t="str">
        <f t="shared" si="48"/>
        <v>Fouls Tinggi</v>
      </c>
      <c r="X306" t="str">
        <f t="shared" si="49"/>
        <v>Corner Rendah</v>
      </c>
      <c r="Y306" t="str">
        <f t="shared" si="45"/>
        <v>Yellow Card Rendah</v>
      </c>
      <c r="Z306" t="str">
        <f t="shared" si="46"/>
        <v>Red Card Rendah</v>
      </c>
    </row>
    <row r="307" spans="1:26" x14ac:dyDescent="0.25">
      <c r="A307" t="s">
        <v>34</v>
      </c>
      <c r="B307">
        <v>0.7</v>
      </c>
      <c r="C307">
        <v>37</v>
      </c>
      <c r="D307">
        <v>367</v>
      </c>
      <c r="E307">
        <v>274</v>
      </c>
      <c r="F307">
        <v>3</v>
      </c>
      <c r="G307" t="s">
        <v>35</v>
      </c>
      <c r="H307">
        <v>3</v>
      </c>
      <c r="I307" t="s">
        <v>35</v>
      </c>
      <c r="J307">
        <v>12</v>
      </c>
      <c r="K307">
        <v>6</v>
      </c>
      <c r="L307">
        <v>10</v>
      </c>
      <c r="M307">
        <v>4</v>
      </c>
      <c r="N307">
        <v>3</v>
      </c>
      <c r="O307">
        <v>0</v>
      </c>
      <c r="Q307" t="str">
        <f t="shared" si="40"/>
        <v>xG Sangat Sedikit</v>
      </c>
      <c r="R307" t="str">
        <f t="shared" si="41"/>
        <v>Possession Cukup Sedikit</v>
      </c>
      <c r="S307" t="str">
        <f t="shared" si="42"/>
        <v>Total Pass Cukup Sedikit</v>
      </c>
      <c r="T307" t="str">
        <f t="shared" si="43"/>
        <v>Pass Sukses Sangat Sedikit</v>
      </c>
      <c r="U307" t="str">
        <f t="shared" si="44"/>
        <v>Total Shot Cukup Sedikit</v>
      </c>
      <c r="V307" t="str">
        <f t="shared" si="47"/>
        <v>Shot on Target Tinggi</v>
      </c>
      <c r="W307" t="str">
        <f t="shared" si="48"/>
        <v>Fouls Normal</v>
      </c>
      <c r="X307" t="str">
        <f t="shared" si="49"/>
        <v>Corner Rendah</v>
      </c>
      <c r="Y307" t="str">
        <f t="shared" si="45"/>
        <v>Yellow Card Tinggi</v>
      </c>
      <c r="Z307" t="str">
        <f t="shared" si="46"/>
        <v>Red Card Rendah</v>
      </c>
    </row>
    <row r="308" spans="1:26" x14ac:dyDescent="0.25">
      <c r="A308" t="s">
        <v>60</v>
      </c>
      <c r="B308">
        <v>2.1</v>
      </c>
      <c r="C308">
        <v>51</v>
      </c>
      <c r="D308">
        <v>520</v>
      </c>
      <c r="E308">
        <v>451</v>
      </c>
      <c r="F308">
        <v>3</v>
      </c>
      <c r="G308" t="s">
        <v>35</v>
      </c>
      <c r="H308">
        <v>2</v>
      </c>
      <c r="I308" t="s">
        <v>35</v>
      </c>
      <c r="J308">
        <v>13</v>
      </c>
      <c r="K308">
        <v>8</v>
      </c>
      <c r="L308">
        <v>16</v>
      </c>
      <c r="M308">
        <v>4</v>
      </c>
      <c r="N308">
        <v>1</v>
      </c>
      <c r="O308">
        <v>0</v>
      </c>
      <c r="Q308" t="str">
        <f t="shared" si="40"/>
        <v>xG Cukup Sedikit</v>
      </c>
      <c r="R308" t="str">
        <f t="shared" si="41"/>
        <v>Possession Cukup Banyak</v>
      </c>
      <c r="S308" t="str">
        <f t="shared" si="42"/>
        <v>Total Pass Cukup Banyak</v>
      </c>
      <c r="T308" t="str">
        <f t="shared" si="43"/>
        <v>Pass Sukses Cukup Banyak</v>
      </c>
      <c r="U308" t="str">
        <f t="shared" si="44"/>
        <v>Total Shot Cukup Sedikit</v>
      </c>
      <c r="V308" t="str">
        <f t="shared" si="47"/>
        <v>Shot on Target Tinggi</v>
      </c>
      <c r="W308" t="str">
        <f t="shared" si="48"/>
        <v>Fouls Tinggi</v>
      </c>
      <c r="X308" t="str">
        <f t="shared" si="49"/>
        <v>Corner Rendah</v>
      </c>
      <c r="Y308" t="str">
        <f t="shared" si="45"/>
        <v>Yellow Card Rendah</v>
      </c>
      <c r="Z308" t="str">
        <f t="shared" si="46"/>
        <v>Red Card Rendah</v>
      </c>
    </row>
    <row r="309" spans="1:26" x14ac:dyDescent="0.25">
      <c r="A309" t="s">
        <v>33</v>
      </c>
      <c r="B309">
        <v>0.9</v>
      </c>
      <c r="C309">
        <v>42</v>
      </c>
      <c r="D309">
        <v>423</v>
      </c>
      <c r="E309">
        <v>347</v>
      </c>
      <c r="F309">
        <v>0</v>
      </c>
      <c r="G309" t="s">
        <v>36</v>
      </c>
      <c r="H309">
        <v>0</v>
      </c>
      <c r="I309" t="s">
        <v>36</v>
      </c>
      <c r="J309">
        <v>13</v>
      </c>
      <c r="K309">
        <v>2</v>
      </c>
      <c r="L309">
        <v>13</v>
      </c>
      <c r="M309">
        <v>5</v>
      </c>
      <c r="N309">
        <v>3</v>
      </c>
      <c r="O309">
        <v>0</v>
      </c>
      <c r="Q309" t="str">
        <f t="shared" si="40"/>
        <v>xG Sangat Sedikit</v>
      </c>
      <c r="R309" t="str">
        <f t="shared" si="41"/>
        <v>Possession Cukup Sedikit</v>
      </c>
      <c r="S309" t="str">
        <f t="shared" si="42"/>
        <v>Total Pass Cukup Sedikit</v>
      </c>
      <c r="T309" t="str">
        <f t="shared" si="43"/>
        <v>Pass Sukses Cukup Sedikit</v>
      </c>
      <c r="U309" t="str">
        <f t="shared" si="44"/>
        <v>Total Shot Cukup Sedikit</v>
      </c>
      <c r="V309" t="str">
        <f t="shared" si="47"/>
        <v>Shot on Target Rendah</v>
      </c>
      <c r="W309" t="str">
        <f t="shared" si="48"/>
        <v>Fouls Tinggi</v>
      </c>
      <c r="X309" t="str">
        <f t="shared" si="49"/>
        <v>Corner Normal</v>
      </c>
      <c r="Y309" t="str">
        <f t="shared" si="45"/>
        <v>Yellow Card Tinggi</v>
      </c>
      <c r="Z309" t="str">
        <f t="shared" si="46"/>
        <v>Red Card Rendah</v>
      </c>
    </row>
    <row r="310" spans="1:26" x14ac:dyDescent="0.25">
      <c r="A310" t="s">
        <v>59</v>
      </c>
      <c r="B310">
        <v>0.5</v>
      </c>
      <c r="C310">
        <v>58</v>
      </c>
      <c r="D310">
        <v>602</v>
      </c>
      <c r="E310">
        <v>482</v>
      </c>
      <c r="F310">
        <v>0</v>
      </c>
      <c r="G310" t="s">
        <v>40</v>
      </c>
      <c r="H310">
        <v>0</v>
      </c>
      <c r="I310" t="s">
        <v>40</v>
      </c>
      <c r="J310">
        <v>7</v>
      </c>
      <c r="K310">
        <v>2</v>
      </c>
      <c r="L310">
        <v>8</v>
      </c>
      <c r="M310">
        <v>12</v>
      </c>
      <c r="N310">
        <v>2</v>
      </c>
      <c r="O310">
        <v>0</v>
      </c>
      <c r="Q310" t="str">
        <f t="shared" si="40"/>
        <v>xG Sangat Sedikit</v>
      </c>
      <c r="R310" t="str">
        <f t="shared" si="41"/>
        <v>Possession Cukup Banyak</v>
      </c>
      <c r="S310" t="str">
        <f t="shared" si="42"/>
        <v>Total Pass Cukup Banyak</v>
      </c>
      <c r="T310" t="str">
        <f t="shared" si="43"/>
        <v>Pass Sukses Cukup Banyak</v>
      </c>
      <c r="U310" t="str">
        <f t="shared" si="44"/>
        <v>Total Shot Sangat Sedikit</v>
      </c>
      <c r="V310" t="str">
        <f t="shared" si="47"/>
        <v>Shot on Target Rendah</v>
      </c>
      <c r="W310" t="str">
        <f t="shared" si="48"/>
        <v>Fouls Rendah</v>
      </c>
      <c r="X310" t="str">
        <f t="shared" si="49"/>
        <v>Corner Tinggi</v>
      </c>
      <c r="Y310" t="str">
        <f t="shared" si="45"/>
        <v>Yellow Card Rendah</v>
      </c>
      <c r="Z310" t="str">
        <f t="shared" si="46"/>
        <v>Red Card Rendah</v>
      </c>
    </row>
    <row r="311" spans="1:26" x14ac:dyDescent="0.25">
      <c r="A311" t="s">
        <v>58</v>
      </c>
      <c r="B311">
        <v>3.7</v>
      </c>
      <c r="C311">
        <v>67</v>
      </c>
      <c r="D311">
        <v>768</v>
      </c>
      <c r="E311">
        <v>689</v>
      </c>
      <c r="F311">
        <v>5</v>
      </c>
      <c r="G311" t="s">
        <v>35</v>
      </c>
      <c r="H311">
        <v>2</v>
      </c>
      <c r="I311" t="s">
        <v>36</v>
      </c>
      <c r="J311">
        <v>21</v>
      </c>
      <c r="K311">
        <v>9</v>
      </c>
      <c r="L311">
        <v>10</v>
      </c>
      <c r="M311">
        <v>1</v>
      </c>
      <c r="N311">
        <v>2</v>
      </c>
      <c r="O311">
        <v>0</v>
      </c>
      <c r="Q311" t="str">
        <f t="shared" si="40"/>
        <v>xG Cukup Banyak</v>
      </c>
      <c r="R311" t="str">
        <f t="shared" si="41"/>
        <v>Possession Sangat Banyak</v>
      </c>
      <c r="S311" t="str">
        <f t="shared" si="42"/>
        <v>Total Pass Sangat Banyak</v>
      </c>
      <c r="T311" t="str">
        <f t="shared" si="43"/>
        <v>Pass Sukses Sangat Banyak</v>
      </c>
      <c r="U311" t="str">
        <f t="shared" si="44"/>
        <v>Total Shot Cukup Banyak</v>
      </c>
      <c r="V311" t="str">
        <f t="shared" si="47"/>
        <v>Shot on Target Tinggi</v>
      </c>
      <c r="W311" t="str">
        <f t="shared" si="48"/>
        <v>Fouls Normal</v>
      </c>
      <c r="X311" t="str">
        <f t="shared" si="49"/>
        <v>Corner Rendah</v>
      </c>
      <c r="Y311" t="str">
        <f t="shared" si="45"/>
        <v>Yellow Card Rendah</v>
      </c>
      <c r="Z311" t="str">
        <f t="shared" si="46"/>
        <v>Red Card Rendah</v>
      </c>
    </row>
    <row r="312" spans="1:26" x14ac:dyDescent="0.25">
      <c r="A312" t="s">
        <v>45</v>
      </c>
      <c r="B312">
        <v>3.8</v>
      </c>
      <c r="C312">
        <v>59</v>
      </c>
      <c r="D312">
        <v>562</v>
      </c>
      <c r="E312">
        <v>480</v>
      </c>
      <c r="F312">
        <v>2</v>
      </c>
      <c r="G312" t="s">
        <v>36</v>
      </c>
      <c r="H312">
        <v>1</v>
      </c>
      <c r="I312" t="s">
        <v>36</v>
      </c>
      <c r="J312">
        <v>21</v>
      </c>
      <c r="K312">
        <v>7</v>
      </c>
      <c r="L312">
        <v>9</v>
      </c>
      <c r="M312">
        <v>3</v>
      </c>
      <c r="N312">
        <v>2</v>
      </c>
      <c r="O312">
        <v>0</v>
      </c>
      <c r="Q312" t="str">
        <f t="shared" si="40"/>
        <v>xG Cukup Banyak</v>
      </c>
      <c r="R312" t="str">
        <f t="shared" si="41"/>
        <v>Possession Cukup Banyak</v>
      </c>
      <c r="S312" t="str">
        <f t="shared" si="42"/>
        <v>Total Pass Cukup Banyak</v>
      </c>
      <c r="T312" t="str">
        <f t="shared" si="43"/>
        <v>Pass Sukses Cukup Banyak</v>
      </c>
      <c r="U312" t="str">
        <f t="shared" si="44"/>
        <v>Total Shot Cukup Banyak</v>
      </c>
      <c r="V312" t="str">
        <f t="shared" si="47"/>
        <v>Shot on Target Tinggi</v>
      </c>
      <c r="W312" t="str">
        <f t="shared" si="48"/>
        <v>Fouls Normal</v>
      </c>
      <c r="X312" t="str">
        <f t="shared" si="49"/>
        <v>Corner Rendah</v>
      </c>
      <c r="Y312" t="str">
        <f t="shared" si="45"/>
        <v>Yellow Card Rendah</v>
      </c>
      <c r="Z312" t="str">
        <f t="shared" si="46"/>
        <v>Red Card Rendah</v>
      </c>
    </row>
    <row r="313" spans="1:26" x14ac:dyDescent="0.25">
      <c r="A313" t="s">
        <v>48</v>
      </c>
      <c r="B313">
        <v>0.5</v>
      </c>
      <c r="C313">
        <v>43</v>
      </c>
      <c r="D313">
        <v>368</v>
      </c>
      <c r="E313">
        <v>265</v>
      </c>
      <c r="F313">
        <v>0</v>
      </c>
      <c r="G313" t="s">
        <v>40</v>
      </c>
      <c r="H313">
        <v>0</v>
      </c>
      <c r="I313" t="s">
        <v>36</v>
      </c>
      <c r="J313">
        <v>10</v>
      </c>
      <c r="K313">
        <v>5</v>
      </c>
      <c r="L313">
        <v>9</v>
      </c>
      <c r="M313">
        <v>1</v>
      </c>
      <c r="N313">
        <v>0</v>
      </c>
      <c r="O313">
        <v>0</v>
      </c>
      <c r="Q313" t="str">
        <f t="shared" si="40"/>
        <v>xG Sangat Sedikit</v>
      </c>
      <c r="R313" t="str">
        <f t="shared" si="41"/>
        <v>Possession Cukup Sedikit</v>
      </c>
      <c r="S313" t="str">
        <f t="shared" si="42"/>
        <v>Total Pass Cukup Sedikit</v>
      </c>
      <c r="T313" t="str">
        <f t="shared" si="43"/>
        <v>Pass Sukses Sangat Sedikit</v>
      </c>
      <c r="U313" t="str">
        <f t="shared" si="44"/>
        <v>Total Shot Sangat Sedikit</v>
      </c>
      <c r="V313" t="str">
        <f t="shared" si="47"/>
        <v>Shot on Target Tinggi</v>
      </c>
      <c r="W313" t="str">
        <f t="shared" si="48"/>
        <v>Fouls Normal</v>
      </c>
      <c r="X313" t="str">
        <f t="shared" si="49"/>
        <v>Corner Rendah</v>
      </c>
      <c r="Y313" t="str">
        <f t="shared" si="45"/>
        <v>Yellow Card Rendah</v>
      </c>
      <c r="Z313" t="str">
        <f t="shared" si="46"/>
        <v>Red Card Rendah</v>
      </c>
    </row>
    <row r="314" spans="1:26" x14ac:dyDescent="0.25">
      <c r="A314" t="s">
        <v>47</v>
      </c>
      <c r="B314">
        <v>0.3</v>
      </c>
      <c r="C314">
        <v>40</v>
      </c>
      <c r="D314">
        <v>383</v>
      </c>
      <c r="E314">
        <v>322</v>
      </c>
      <c r="F314">
        <v>0</v>
      </c>
      <c r="G314" t="s">
        <v>40</v>
      </c>
      <c r="H314">
        <v>0</v>
      </c>
      <c r="I314" t="s">
        <v>36</v>
      </c>
      <c r="J314">
        <v>7</v>
      </c>
      <c r="K314">
        <v>2</v>
      </c>
      <c r="L314">
        <v>11</v>
      </c>
      <c r="M314">
        <v>2</v>
      </c>
      <c r="N314">
        <v>3</v>
      </c>
      <c r="O314">
        <v>0</v>
      </c>
      <c r="Q314" t="str">
        <f t="shared" si="40"/>
        <v>xG Sangat Sedikit</v>
      </c>
      <c r="R314" t="str">
        <f t="shared" si="41"/>
        <v>Possession Cukup Sedikit</v>
      </c>
      <c r="S314" t="str">
        <f t="shared" si="42"/>
        <v>Total Pass Cukup Sedikit</v>
      </c>
      <c r="T314" t="str">
        <f t="shared" si="43"/>
        <v>Pass Sukses Cukup Sedikit</v>
      </c>
      <c r="U314" t="str">
        <f t="shared" si="44"/>
        <v>Total Shot Sangat Sedikit</v>
      </c>
      <c r="V314" t="str">
        <f t="shared" si="47"/>
        <v>Shot on Target Rendah</v>
      </c>
      <c r="W314" t="str">
        <f t="shared" si="48"/>
        <v>Fouls Normal</v>
      </c>
      <c r="X314" t="str">
        <f t="shared" si="49"/>
        <v>Corner Rendah</v>
      </c>
      <c r="Y314" t="str">
        <f t="shared" si="45"/>
        <v>Yellow Card Tinggi</v>
      </c>
      <c r="Z314" t="str">
        <f t="shared" si="46"/>
        <v>Red Card Rendah</v>
      </c>
    </row>
    <row r="315" spans="1:26" x14ac:dyDescent="0.25">
      <c r="A315" t="s">
        <v>42</v>
      </c>
      <c r="B315">
        <v>1</v>
      </c>
      <c r="C315">
        <v>63</v>
      </c>
      <c r="D315">
        <v>526</v>
      </c>
      <c r="E315">
        <v>444</v>
      </c>
      <c r="F315">
        <v>1</v>
      </c>
      <c r="G315" t="s">
        <v>36</v>
      </c>
      <c r="H315">
        <v>0</v>
      </c>
      <c r="I315" t="s">
        <v>36</v>
      </c>
      <c r="J315">
        <v>14</v>
      </c>
      <c r="K315">
        <v>3</v>
      </c>
      <c r="L315">
        <v>7</v>
      </c>
      <c r="M315">
        <v>13</v>
      </c>
      <c r="N315">
        <v>1</v>
      </c>
      <c r="O315">
        <v>0</v>
      </c>
      <c r="Q315" t="str">
        <f t="shared" si="40"/>
        <v>xG Sangat Sedikit</v>
      </c>
      <c r="R315" t="str">
        <f t="shared" si="41"/>
        <v>Possession Cukup Banyak</v>
      </c>
      <c r="S315" t="str">
        <f t="shared" si="42"/>
        <v>Total Pass Cukup Banyak</v>
      </c>
      <c r="T315" t="str">
        <f t="shared" si="43"/>
        <v>Pass Sukses Cukup Banyak</v>
      </c>
      <c r="U315" t="str">
        <f t="shared" si="44"/>
        <v>Total Shot Cukup Sedikit</v>
      </c>
      <c r="V315" t="str">
        <f t="shared" si="47"/>
        <v>Shot on Target Rendah</v>
      </c>
      <c r="W315" t="str">
        <f t="shared" si="48"/>
        <v>Fouls Rendah</v>
      </c>
      <c r="X315" t="str">
        <f t="shared" si="49"/>
        <v>Corner Tinggi</v>
      </c>
      <c r="Y315" t="str">
        <f t="shared" si="45"/>
        <v>Yellow Card Rendah</v>
      </c>
      <c r="Z315" t="str">
        <f t="shared" si="46"/>
        <v>Red Card Rendah</v>
      </c>
    </row>
    <row r="316" spans="1:26" x14ac:dyDescent="0.25">
      <c r="A316" t="s">
        <v>57</v>
      </c>
      <c r="B316">
        <v>2.2000000000000002</v>
      </c>
      <c r="C316">
        <v>73</v>
      </c>
      <c r="D316">
        <v>656</v>
      </c>
      <c r="E316">
        <v>550</v>
      </c>
      <c r="F316">
        <v>2</v>
      </c>
      <c r="G316" t="s">
        <v>36</v>
      </c>
      <c r="H316">
        <v>0</v>
      </c>
      <c r="I316" t="s">
        <v>40</v>
      </c>
      <c r="J316">
        <v>34</v>
      </c>
      <c r="K316">
        <v>9</v>
      </c>
      <c r="L316">
        <v>11</v>
      </c>
      <c r="M316">
        <v>15</v>
      </c>
      <c r="N316">
        <v>2</v>
      </c>
      <c r="O316">
        <v>0</v>
      </c>
      <c r="Q316" t="str">
        <f t="shared" si="40"/>
        <v>xG Cukup Sedikit</v>
      </c>
      <c r="R316" t="str">
        <f t="shared" si="41"/>
        <v>Possession Sangat Banyak</v>
      </c>
      <c r="S316" t="str">
        <f t="shared" si="42"/>
        <v>Total Pass Cukup Banyak</v>
      </c>
      <c r="T316" t="str">
        <f t="shared" si="43"/>
        <v>Pass Sukses Cukup Banyak</v>
      </c>
      <c r="U316" t="str">
        <f t="shared" si="44"/>
        <v>Total Shot Sangat Banyak</v>
      </c>
      <c r="V316" t="str">
        <f t="shared" si="47"/>
        <v>Shot on Target Tinggi</v>
      </c>
      <c r="W316" t="str">
        <f t="shared" si="48"/>
        <v>Fouls Normal</v>
      </c>
      <c r="X316" t="str">
        <f t="shared" si="49"/>
        <v>Corner Tinggi</v>
      </c>
      <c r="Y316" t="str">
        <f t="shared" si="45"/>
        <v>Yellow Card Rendah</v>
      </c>
      <c r="Z316" t="str">
        <f t="shared" si="46"/>
        <v>Red Card Rendah</v>
      </c>
    </row>
    <row r="317" spans="1:26" x14ac:dyDescent="0.25">
      <c r="A317" t="s">
        <v>39</v>
      </c>
      <c r="B317">
        <v>1.8</v>
      </c>
      <c r="C317">
        <v>55</v>
      </c>
      <c r="D317">
        <v>539</v>
      </c>
      <c r="E317">
        <v>443</v>
      </c>
      <c r="F317">
        <v>2</v>
      </c>
      <c r="G317" t="s">
        <v>35</v>
      </c>
      <c r="H317">
        <v>1</v>
      </c>
      <c r="I317" t="s">
        <v>35</v>
      </c>
      <c r="J317">
        <v>15</v>
      </c>
      <c r="K317">
        <v>6</v>
      </c>
      <c r="L317">
        <v>15</v>
      </c>
      <c r="M317">
        <v>10</v>
      </c>
      <c r="N317">
        <v>0</v>
      </c>
      <c r="O317">
        <v>0</v>
      </c>
      <c r="Q317" t="str">
        <f t="shared" si="40"/>
        <v>xG Cukup Sedikit</v>
      </c>
      <c r="R317" t="str">
        <f t="shared" si="41"/>
        <v>Possession Cukup Banyak</v>
      </c>
      <c r="S317" t="str">
        <f t="shared" si="42"/>
        <v>Total Pass Cukup Banyak</v>
      </c>
      <c r="T317" t="str">
        <f t="shared" si="43"/>
        <v>Pass Sukses Cukup Banyak</v>
      </c>
      <c r="U317" t="str">
        <f t="shared" si="44"/>
        <v>Total Shot Cukup Sedikit</v>
      </c>
      <c r="V317" t="str">
        <f t="shared" si="47"/>
        <v>Shot on Target Tinggi</v>
      </c>
      <c r="W317" t="str">
        <f t="shared" si="48"/>
        <v>Fouls Tinggi</v>
      </c>
      <c r="X317" t="str">
        <f t="shared" si="49"/>
        <v>Corner Tinggi</v>
      </c>
      <c r="Y317" t="str">
        <f t="shared" si="45"/>
        <v>Yellow Card Rendah</v>
      </c>
      <c r="Z317" t="str">
        <f t="shared" si="46"/>
        <v>Red Card Rendah</v>
      </c>
    </row>
    <row r="318" spans="1:26" x14ac:dyDescent="0.25">
      <c r="A318" t="s">
        <v>43</v>
      </c>
      <c r="B318">
        <v>2.4</v>
      </c>
      <c r="C318">
        <v>37</v>
      </c>
      <c r="D318">
        <v>370</v>
      </c>
      <c r="E318">
        <v>295</v>
      </c>
      <c r="F318">
        <v>4</v>
      </c>
      <c r="G318" t="s">
        <v>35</v>
      </c>
      <c r="H318">
        <v>2</v>
      </c>
      <c r="I318" t="s">
        <v>35</v>
      </c>
      <c r="J318">
        <v>13</v>
      </c>
      <c r="K318">
        <v>5</v>
      </c>
      <c r="L318">
        <v>12</v>
      </c>
      <c r="M318">
        <v>1</v>
      </c>
      <c r="N318">
        <v>1</v>
      </c>
      <c r="O318">
        <v>0</v>
      </c>
      <c r="Q318" t="str">
        <f t="shared" si="40"/>
        <v>xG Cukup Sedikit</v>
      </c>
      <c r="R318" t="str">
        <f t="shared" si="41"/>
        <v>Possession Cukup Sedikit</v>
      </c>
      <c r="S318" t="str">
        <f t="shared" si="42"/>
        <v>Total Pass Cukup Sedikit</v>
      </c>
      <c r="T318" t="str">
        <f t="shared" si="43"/>
        <v>Pass Sukses Cukup Sedikit</v>
      </c>
      <c r="U318" t="str">
        <f t="shared" si="44"/>
        <v>Total Shot Cukup Sedikit</v>
      </c>
      <c r="V318" t="str">
        <f t="shared" si="47"/>
        <v>Shot on Target Tinggi</v>
      </c>
      <c r="W318" t="str">
        <f t="shared" si="48"/>
        <v>Fouls Tinggi</v>
      </c>
      <c r="X318" t="str">
        <f t="shared" si="49"/>
        <v>Corner Rendah</v>
      </c>
      <c r="Y318" t="str">
        <f t="shared" si="45"/>
        <v>Yellow Card Rendah</v>
      </c>
      <c r="Z318" t="str">
        <f t="shared" si="46"/>
        <v>Red Card Rendah</v>
      </c>
    </row>
    <row r="319" spans="1:26" x14ac:dyDescent="0.25">
      <c r="A319" t="s">
        <v>46</v>
      </c>
      <c r="B319">
        <v>2.2000000000000002</v>
      </c>
      <c r="C319">
        <v>48</v>
      </c>
      <c r="D319">
        <v>467</v>
      </c>
      <c r="E319">
        <v>367</v>
      </c>
      <c r="F319">
        <v>4</v>
      </c>
      <c r="G319" t="s">
        <v>35</v>
      </c>
      <c r="H319">
        <v>1</v>
      </c>
      <c r="I319" t="s">
        <v>36</v>
      </c>
      <c r="J319">
        <v>13</v>
      </c>
      <c r="K319">
        <v>6</v>
      </c>
      <c r="L319">
        <v>7</v>
      </c>
      <c r="M319">
        <v>7</v>
      </c>
      <c r="N319">
        <v>0</v>
      </c>
      <c r="O319">
        <v>0</v>
      </c>
      <c r="Q319" t="str">
        <f t="shared" si="40"/>
        <v>xG Cukup Sedikit</v>
      </c>
      <c r="R319" t="str">
        <f t="shared" si="41"/>
        <v>Possession Cukup Sedikit</v>
      </c>
      <c r="S319" t="str">
        <f t="shared" si="42"/>
        <v>Total Pass Cukup Sedikit</v>
      </c>
      <c r="T319" t="str">
        <f t="shared" si="43"/>
        <v>Pass Sukses Cukup Sedikit</v>
      </c>
      <c r="U319" t="str">
        <f t="shared" si="44"/>
        <v>Total Shot Cukup Sedikit</v>
      </c>
      <c r="V319" t="str">
        <f t="shared" si="47"/>
        <v>Shot on Target Tinggi</v>
      </c>
      <c r="W319" t="str">
        <f t="shared" si="48"/>
        <v>Fouls Rendah</v>
      </c>
      <c r="X319" t="str">
        <f t="shared" si="49"/>
        <v>Corner Tinggi</v>
      </c>
      <c r="Y319" t="str">
        <f t="shared" si="45"/>
        <v>Yellow Card Rendah</v>
      </c>
      <c r="Z319" t="str">
        <f t="shared" si="46"/>
        <v>Red Card Rendah</v>
      </c>
    </row>
    <row r="320" spans="1:26" x14ac:dyDescent="0.25">
      <c r="A320" t="s">
        <v>49</v>
      </c>
      <c r="B320">
        <v>1.4</v>
      </c>
      <c r="C320">
        <v>41</v>
      </c>
      <c r="D320">
        <v>373</v>
      </c>
      <c r="E320">
        <v>261</v>
      </c>
      <c r="F320">
        <v>1</v>
      </c>
      <c r="G320" t="s">
        <v>35</v>
      </c>
      <c r="H320">
        <v>1</v>
      </c>
      <c r="I320" t="s">
        <v>35</v>
      </c>
      <c r="J320">
        <v>12</v>
      </c>
      <c r="K320">
        <v>3</v>
      </c>
      <c r="L320">
        <v>11</v>
      </c>
      <c r="M320">
        <v>6</v>
      </c>
      <c r="N320">
        <v>3</v>
      </c>
      <c r="O320">
        <v>0</v>
      </c>
      <c r="Q320" t="str">
        <f t="shared" si="40"/>
        <v>xG Sangat Sedikit</v>
      </c>
      <c r="R320" t="str">
        <f t="shared" si="41"/>
        <v>Possession Cukup Sedikit</v>
      </c>
      <c r="S320" t="str">
        <f t="shared" si="42"/>
        <v>Total Pass Cukup Sedikit</v>
      </c>
      <c r="T320" t="str">
        <f t="shared" si="43"/>
        <v>Pass Sukses Sangat Sedikit</v>
      </c>
      <c r="U320" t="str">
        <f t="shared" si="44"/>
        <v>Total Shot Cukup Sedikit</v>
      </c>
      <c r="V320" t="str">
        <f t="shared" si="47"/>
        <v>Shot on Target Rendah</v>
      </c>
      <c r="W320" t="str">
        <f t="shared" si="48"/>
        <v>Fouls Normal</v>
      </c>
      <c r="X320" t="str">
        <f t="shared" si="49"/>
        <v>Corner Tinggi</v>
      </c>
      <c r="Y320" t="str">
        <f t="shared" si="45"/>
        <v>Yellow Card Tinggi</v>
      </c>
      <c r="Z320" t="str">
        <f t="shared" si="46"/>
        <v>Red Card Rendah</v>
      </c>
    </row>
    <row r="321" spans="1:26" x14ac:dyDescent="0.25">
      <c r="A321" t="s">
        <v>46</v>
      </c>
      <c r="B321">
        <v>1.5</v>
      </c>
      <c r="C321">
        <v>59</v>
      </c>
      <c r="D321">
        <v>575</v>
      </c>
      <c r="E321">
        <v>481</v>
      </c>
      <c r="F321">
        <v>5</v>
      </c>
      <c r="G321" t="s">
        <v>35</v>
      </c>
      <c r="H321">
        <v>4</v>
      </c>
      <c r="I321" t="s">
        <v>35</v>
      </c>
      <c r="J321">
        <v>14</v>
      </c>
      <c r="K321">
        <v>7</v>
      </c>
      <c r="L321">
        <v>9</v>
      </c>
      <c r="M321">
        <v>5</v>
      </c>
      <c r="N321">
        <v>2</v>
      </c>
      <c r="O321">
        <v>0</v>
      </c>
      <c r="Q321" t="str">
        <f t="shared" si="40"/>
        <v>xG Cukup Sedikit</v>
      </c>
      <c r="R321" t="str">
        <f t="shared" si="41"/>
        <v>Possession Cukup Banyak</v>
      </c>
      <c r="S321" t="str">
        <f t="shared" si="42"/>
        <v>Total Pass Cukup Banyak</v>
      </c>
      <c r="T321" t="str">
        <f t="shared" si="43"/>
        <v>Pass Sukses Cukup Banyak</v>
      </c>
      <c r="U321" t="str">
        <f t="shared" si="44"/>
        <v>Total Shot Cukup Sedikit</v>
      </c>
      <c r="V321" t="str">
        <f t="shared" si="47"/>
        <v>Shot on Target Tinggi</v>
      </c>
      <c r="W321" t="str">
        <f t="shared" si="48"/>
        <v>Fouls Normal</v>
      </c>
      <c r="X321" t="str">
        <f t="shared" si="49"/>
        <v>Corner Normal</v>
      </c>
      <c r="Y321" t="str">
        <f t="shared" si="45"/>
        <v>Yellow Card Rendah</v>
      </c>
      <c r="Z321" t="str">
        <f t="shared" si="46"/>
        <v>Red Card Rendah</v>
      </c>
    </row>
    <row r="322" spans="1:26" x14ac:dyDescent="0.25">
      <c r="A322" t="s">
        <v>54</v>
      </c>
      <c r="B322">
        <v>2.1</v>
      </c>
      <c r="C322">
        <v>47</v>
      </c>
      <c r="D322">
        <v>462</v>
      </c>
      <c r="E322">
        <v>367</v>
      </c>
      <c r="F322">
        <v>4</v>
      </c>
      <c r="G322" t="s">
        <v>35</v>
      </c>
      <c r="H322">
        <v>1</v>
      </c>
      <c r="I322" t="s">
        <v>36</v>
      </c>
      <c r="J322">
        <v>16</v>
      </c>
      <c r="K322">
        <v>8</v>
      </c>
      <c r="L322">
        <v>7</v>
      </c>
      <c r="M322">
        <v>4</v>
      </c>
      <c r="N322">
        <v>3</v>
      </c>
      <c r="O322">
        <v>0</v>
      </c>
      <c r="Q322" t="str">
        <f t="shared" si="40"/>
        <v>xG Cukup Sedikit</v>
      </c>
      <c r="R322" t="str">
        <f t="shared" si="41"/>
        <v>Possession Cukup Sedikit</v>
      </c>
      <c r="S322" t="str">
        <f t="shared" si="42"/>
        <v>Total Pass Cukup Sedikit</v>
      </c>
      <c r="T322" t="str">
        <f t="shared" si="43"/>
        <v>Pass Sukses Cukup Sedikit</v>
      </c>
      <c r="U322" t="str">
        <f t="shared" si="44"/>
        <v>Total Shot Cukup Sedikit</v>
      </c>
      <c r="V322" t="str">
        <f t="shared" si="47"/>
        <v>Shot on Target Tinggi</v>
      </c>
      <c r="W322" t="str">
        <f t="shared" si="48"/>
        <v>Fouls Rendah</v>
      </c>
      <c r="X322" t="str">
        <f t="shared" si="49"/>
        <v>Corner Rendah</v>
      </c>
      <c r="Y322" t="str">
        <f t="shared" si="45"/>
        <v>Yellow Card Tinggi</v>
      </c>
      <c r="Z322" t="str">
        <f t="shared" si="46"/>
        <v>Red Card Rendah</v>
      </c>
    </row>
    <row r="323" spans="1:26" x14ac:dyDescent="0.25">
      <c r="A323" t="s">
        <v>55</v>
      </c>
      <c r="B323">
        <v>0.4</v>
      </c>
      <c r="C323">
        <v>29</v>
      </c>
      <c r="D323">
        <v>249</v>
      </c>
      <c r="E323">
        <v>151</v>
      </c>
      <c r="F323">
        <v>0</v>
      </c>
      <c r="G323" t="s">
        <v>36</v>
      </c>
      <c r="H323">
        <v>0</v>
      </c>
      <c r="I323" t="s">
        <v>36</v>
      </c>
      <c r="J323">
        <v>5</v>
      </c>
      <c r="K323">
        <v>0</v>
      </c>
      <c r="L323">
        <v>13</v>
      </c>
      <c r="M323">
        <v>5</v>
      </c>
      <c r="N323">
        <v>3</v>
      </c>
      <c r="O323">
        <v>1</v>
      </c>
      <c r="Q323" t="str">
        <f t="shared" ref="Q323:Q386" si="50">_xlfn.LET(
 _xlpm.x,B323,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23" t="str">
        <f t="shared" ref="R323:R386" si="51">_xlfn.LET(
 _xlpm.x,C323,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323" t="str">
        <f t="shared" ref="S323:S386" si="52">_xlfn.LET(
 _xlpm.x,D323,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323" t="str">
        <f t="shared" ref="T323:T386" si="53">_xlfn.LET(
 _xlpm.x,E323,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323" t="str">
        <f t="shared" ref="U323:U386" si="54">_xlfn.LET(
 _xlpm.x,J323,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Sangat Sedikit</v>
      </c>
      <c r="V323" t="str">
        <f t="shared" si="47"/>
        <v>Shot on Target Rendah</v>
      </c>
      <c r="W323" t="str">
        <f t="shared" si="48"/>
        <v>Fouls Tinggi</v>
      </c>
      <c r="X323" t="str">
        <f t="shared" si="49"/>
        <v>Corner Normal</v>
      </c>
      <c r="Y323" t="str">
        <f t="shared" ref="Y323:Y386" si="55">IF(N323&lt;$Y$1,"Yellow Card Rendah","Yellow Card Tinggi")</f>
        <v>Yellow Card Tinggi</v>
      </c>
      <c r="Z323" t="str">
        <f t="shared" ref="Z323:Z386" si="56">IF(O323&lt;$Z$1,"Red Card Rendah","Red Card Tinggi")</f>
        <v>Red Card Tinggi</v>
      </c>
    </row>
    <row r="324" spans="1:26" x14ac:dyDescent="0.25">
      <c r="A324" t="s">
        <v>44</v>
      </c>
      <c r="B324">
        <v>0.9</v>
      </c>
      <c r="C324">
        <v>33</v>
      </c>
      <c r="D324">
        <v>354</v>
      </c>
      <c r="E324">
        <v>271</v>
      </c>
      <c r="F324">
        <v>0</v>
      </c>
      <c r="G324" t="s">
        <v>40</v>
      </c>
      <c r="H324">
        <v>0</v>
      </c>
      <c r="I324" t="s">
        <v>36</v>
      </c>
      <c r="J324">
        <v>8</v>
      </c>
      <c r="K324">
        <v>3</v>
      </c>
      <c r="L324">
        <v>7</v>
      </c>
      <c r="M324">
        <v>2</v>
      </c>
      <c r="N324">
        <v>4</v>
      </c>
      <c r="O324">
        <v>0</v>
      </c>
      <c r="Q324" t="str">
        <f t="shared" si="50"/>
        <v>xG Sangat Sedikit</v>
      </c>
      <c r="R324" t="str">
        <f t="shared" si="51"/>
        <v>Possession Sangat Sedikit</v>
      </c>
      <c r="S324" t="str">
        <f t="shared" si="52"/>
        <v>Total Pass Sangat Sedikit</v>
      </c>
      <c r="T324" t="str">
        <f t="shared" si="53"/>
        <v>Pass Sukses Sangat Sedikit</v>
      </c>
      <c r="U324" t="str">
        <f t="shared" si="54"/>
        <v>Total Shot Sangat Sedikit</v>
      </c>
      <c r="V324" t="str">
        <f t="shared" ref="V324:V387" si="57">IF(K324&gt;$V$1,"Shot on Target Tinggi",IF(K324&gt;($V$1/5*4),"Shot on Target Normal","Shot on Target Rendah"))</f>
        <v>Shot on Target Rendah</v>
      </c>
      <c r="W324" t="str">
        <f t="shared" ref="W324:W387" si="58">IF(L324&gt;$W$1,"Fouls Tinggi",IF(L324&gt;($W$1/5*4),"Fouls Normal","Fouls Rendah"))</f>
        <v>Fouls Rendah</v>
      </c>
      <c r="X324" t="str">
        <f t="shared" ref="X324:X387" si="59">IF(M324&gt;$X$1,"Corner Tinggi",IF(M324&gt;($X$1/5*4),"Corner Normal","Corner Rendah"))</f>
        <v>Corner Rendah</v>
      </c>
      <c r="Y324" t="str">
        <f t="shared" si="55"/>
        <v>Yellow Card Tinggi</v>
      </c>
      <c r="Z324" t="str">
        <f t="shared" si="56"/>
        <v>Red Card Rendah</v>
      </c>
    </row>
    <row r="325" spans="1:26" x14ac:dyDescent="0.25">
      <c r="A325" t="s">
        <v>51</v>
      </c>
      <c r="B325">
        <v>0.9</v>
      </c>
      <c r="C325">
        <v>52</v>
      </c>
      <c r="D325">
        <v>523</v>
      </c>
      <c r="E325">
        <v>462</v>
      </c>
      <c r="F325">
        <v>1</v>
      </c>
      <c r="G325" t="s">
        <v>36</v>
      </c>
      <c r="H325">
        <v>0</v>
      </c>
      <c r="I325" t="s">
        <v>36</v>
      </c>
      <c r="J325">
        <v>12</v>
      </c>
      <c r="K325">
        <v>4</v>
      </c>
      <c r="L325">
        <v>14</v>
      </c>
      <c r="M325">
        <v>2</v>
      </c>
      <c r="N325">
        <v>2</v>
      </c>
      <c r="O325">
        <v>0</v>
      </c>
      <c r="Q325" t="str">
        <f t="shared" si="50"/>
        <v>xG Sangat Sedikit</v>
      </c>
      <c r="R325" t="str">
        <f t="shared" si="51"/>
        <v>Possession Cukup Banyak</v>
      </c>
      <c r="S325" t="str">
        <f t="shared" si="52"/>
        <v>Total Pass Cukup Banyak</v>
      </c>
      <c r="T325" t="str">
        <f t="shared" si="53"/>
        <v>Pass Sukses Cukup Banyak</v>
      </c>
      <c r="U325" t="str">
        <f t="shared" si="54"/>
        <v>Total Shot Cukup Sedikit</v>
      </c>
      <c r="V325" t="str">
        <f t="shared" si="57"/>
        <v>Shot on Target Normal</v>
      </c>
      <c r="W325" t="str">
        <f t="shared" si="58"/>
        <v>Fouls Tinggi</v>
      </c>
      <c r="X325" t="str">
        <f t="shared" si="59"/>
        <v>Corner Rendah</v>
      </c>
      <c r="Y325" t="str">
        <f t="shared" si="55"/>
        <v>Yellow Card Rendah</v>
      </c>
      <c r="Z325" t="str">
        <f t="shared" si="56"/>
        <v>Red Card Rendah</v>
      </c>
    </row>
    <row r="326" spans="1:26" x14ac:dyDescent="0.25">
      <c r="A326" t="s">
        <v>52</v>
      </c>
      <c r="B326">
        <v>2.2000000000000002</v>
      </c>
      <c r="C326">
        <v>48</v>
      </c>
      <c r="D326">
        <v>434</v>
      </c>
      <c r="E326">
        <v>358</v>
      </c>
      <c r="F326">
        <v>4</v>
      </c>
      <c r="G326" t="s">
        <v>35</v>
      </c>
      <c r="H326">
        <v>1</v>
      </c>
      <c r="I326" t="s">
        <v>36</v>
      </c>
      <c r="J326">
        <v>23</v>
      </c>
      <c r="K326">
        <v>9</v>
      </c>
      <c r="L326">
        <v>9</v>
      </c>
      <c r="M326">
        <v>7</v>
      </c>
      <c r="N326">
        <v>1</v>
      </c>
      <c r="O326">
        <v>0</v>
      </c>
      <c r="Q326" t="str">
        <f t="shared" si="50"/>
        <v>xG Cukup Sedikit</v>
      </c>
      <c r="R326" t="str">
        <f t="shared" si="51"/>
        <v>Possession Cukup Sedikit</v>
      </c>
      <c r="S326" t="str">
        <f t="shared" si="52"/>
        <v>Total Pass Cukup Sedikit</v>
      </c>
      <c r="T326" t="str">
        <f t="shared" si="53"/>
        <v>Pass Sukses Cukup Sedikit</v>
      </c>
      <c r="U326" t="str">
        <f t="shared" si="54"/>
        <v>Total Shot Cukup Banyak</v>
      </c>
      <c r="V326" t="str">
        <f t="shared" si="57"/>
        <v>Shot on Target Tinggi</v>
      </c>
      <c r="W326" t="str">
        <f t="shared" si="58"/>
        <v>Fouls Normal</v>
      </c>
      <c r="X326" t="str">
        <f t="shared" si="59"/>
        <v>Corner Tinggi</v>
      </c>
      <c r="Y326" t="str">
        <f t="shared" si="55"/>
        <v>Yellow Card Rendah</v>
      </c>
      <c r="Z326" t="str">
        <f t="shared" si="56"/>
        <v>Red Card Rendah</v>
      </c>
    </row>
    <row r="327" spans="1:26" x14ac:dyDescent="0.25">
      <c r="A327" t="s">
        <v>34</v>
      </c>
      <c r="B327">
        <v>0.3</v>
      </c>
      <c r="C327">
        <v>41</v>
      </c>
      <c r="D327">
        <v>397</v>
      </c>
      <c r="E327">
        <v>310</v>
      </c>
      <c r="F327">
        <v>1</v>
      </c>
      <c r="G327" t="s">
        <v>40</v>
      </c>
      <c r="H327">
        <v>1</v>
      </c>
      <c r="I327" t="s">
        <v>35</v>
      </c>
      <c r="J327">
        <v>6</v>
      </c>
      <c r="K327">
        <v>1</v>
      </c>
      <c r="L327">
        <v>13</v>
      </c>
      <c r="M327">
        <v>6</v>
      </c>
      <c r="N327">
        <v>1</v>
      </c>
      <c r="O327">
        <v>0</v>
      </c>
      <c r="Q327" t="str">
        <f t="shared" si="50"/>
        <v>xG Sangat Sedikit</v>
      </c>
      <c r="R327" t="str">
        <f t="shared" si="51"/>
        <v>Possession Cukup Sedikit</v>
      </c>
      <c r="S327" t="str">
        <f t="shared" si="52"/>
        <v>Total Pass Cukup Sedikit</v>
      </c>
      <c r="T327" t="str">
        <f t="shared" si="53"/>
        <v>Pass Sukses Cukup Sedikit</v>
      </c>
      <c r="U327" t="str">
        <f t="shared" si="54"/>
        <v>Total Shot Sangat Sedikit</v>
      </c>
      <c r="V327" t="str">
        <f t="shared" si="57"/>
        <v>Shot on Target Rendah</v>
      </c>
      <c r="W327" t="str">
        <f t="shared" si="58"/>
        <v>Fouls Tinggi</v>
      </c>
      <c r="X327" t="str">
        <f t="shared" si="59"/>
        <v>Corner Tinggi</v>
      </c>
      <c r="Y327" t="str">
        <f t="shared" si="55"/>
        <v>Yellow Card Rendah</v>
      </c>
      <c r="Z327" t="str">
        <f t="shared" si="56"/>
        <v>Red Card Rendah</v>
      </c>
    </row>
    <row r="328" spans="1:26" x14ac:dyDescent="0.25">
      <c r="A328" t="s">
        <v>38</v>
      </c>
      <c r="B328">
        <v>0.2</v>
      </c>
      <c r="C328">
        <v>25</v>
      </c>
      <c r="D328">
        <v>268</v>
      </c>
      <c r="E328">
        <v>211</v>
      </c>
      <c r="F328">
        <v>0</v>
      </c>
      <c r="G328" t="s">
        <v>40</v>
      </c>
      <c r="H328">
        <v>0</v>
      </c>
      <c r="I328" t="s">
        <v>40</v>
      </c>
      <c r="J328">
        <v>4</v>
      </c>
      <c r="K328">
        <v>0</v>
      </c>
      <c r="L328">
        <v>10</v>
      </c>
      <c r="M328">
        <v>0</v>
      </c>
      <c r="N328">
        <v>0</v>
      </c>
      <c r="O328">
        <v>1</v>
      </c>
      <c r="Q328" t="str">
        <f t="shared" si="50"/>
        <v>xG Sangat Sedikit</v>
      </c>
      <c r="R328" t="str">
        <f t="shared" si="51"/>
        <v>Possession Sangat Sedikit</v>
      </c>
      <c r="S328" t="str">
        <f t="shared" si="52"/>
        <v>Total Pass Sangat Sedikit</v>
      </c>
      <c r="T328" t="str">
        <f t="shared" si="53"/>
        <v>Pass Sukses Sangat Sedikit</v>
      </c>
      <c r="U328" t="str">
        <f t="shared" si="54"/>
        <v>Total Shot Sangat Sedikit</v>
      </c>
      <c r="V328" t="str">
        <f t="shared" si="57"/>
        <v>Shot on Target Rendah</v>
      </c>
      <c r="W328" t="str">
        <f t="shared" si="58"/>
        <v>Fouls Normal</v>
      </c>
      <c r="X328" t="str">
        <f t="shared" si="59"/>
        <v>Corner Rendah</v>
      </c>
      <c r="Y328" t="str">
        <f t="shared" si="55"/>
        <v>Yellow Card Rendah</v>
      </c>
      <c r="Z328" t="str">
        <f t="shared" si="56"/>
        <v>Red Card Tinggi</v>
      </c>
    </row>
    <row r="329" spans="1:26" x14ac:dyDescent="0.25">
      <c r="A329" t="s">
        <v>33</v>
      </c>
      <c r="B329">
        <v>1.3</v>
      </c>
      <c r="C329">
        <v>59</v>
      </c>
      <c r="D329">
        <v>603</v>
      </c>
      <c r="E329">
        <v>512</v>
      </c>
      <c r="F329">
        <v>0</v>
      </c>
      <c r="G329" t="s">
        <v>40</v>
      </c>
      <c r="H329">
        <v>0</v>
      </c>
      <c r="I329" t="s">
        <v>36</v>
      </c>
      <c r="J329">
        <v>12</v>
      </c>
      <c r="K329">
        <v>2</v>
      </c>
      <c r="L329">
        <v>11</v>
      </c>
      <c r="M329">
        <v>9</v>
      </c>
      <c r="N329">
        <v>2</v>
      </c>
      <c r="O329">
        <v>0</v>
      </c>
      <c r="Q329" t="str">
        <f t="shared" si="50"/>
        <v>xG Sangat Sedikit</v>
      </c>
      <c r="R329" t="str">
        <f t="shared" si="51"/>
        <v>Possession Cukup Banyak</v>
      </c>
      <c r="S329" t="str">
        <f t="shared" si="52"/>
        <v>Total Pass Cukup Banyak</v>
      </c>
      <c r="T329" t="str">
        <f t="shared" si="53"/>
        <v>Pass Sukses Cukup Banyak</v>
      </c>
      <c r="U329" t="str">
        <f t="shared" si="54"/>
        <v>Total Shot Cukup Sedikit</v>
      </c>
      <c r="V329" t="str">
        <f t="shared" si="57"/>
        <v>Shot on Target Rendah</v>
      </c>
      <c r="W329" t="str">
        <f t="shared" si="58"/>
        <v>Fouls Normal</v>
      </c>
      <c r="X329" t="str">
        <f t="shared" si="59"/>
        <v>Corner Tinggi</v>
      </c>
      <c r="Y329" t="str">
        <f t="shared" si="55"/>
        <v>Yellow Card Rendah</v>
      </c>
      <c r="Z329" t="str">
        <f t="shared" si="56"/>
        <v>Red Card Rendah</v>
      </c>
    </row>
    <row r="330" spans="1:26" x14ac:dyDescent="0.25">
      <c r="A330" t="s">
        <v>59</v>
      </c>
      <c r="B330">
        <v>0.3</v>
      </c>
      <c r="C330">
        <v>42</v>
      </c>
      <c r="D330">
        <v>413</v>
      </c>
      <c r="E330">
        <v>313</v>
      </c>
      <c r="F330">
        <v>0</v>
      </c>
      <c r="G330" t="s">
        <v>40</v>
      </c>
      <c r="H330">
        <v>0</v>
      </c>
      <c r="I330" t="s">
        <v>36</v>
      </c>
      <c r="J330">
        <v>5</v>
      </c>
      <c r="K330">
        <v>0</v>
      </c>
      <c r="L330">
        <v>11</v>
      </c>
      <c r="M330">
        <v>1</v>
      </c>
      <c r="N330">
        <v>1</v>
      </c>
      <c r="O330">
        <v>0</v>
      </c>
      <c r="Q330" t="str">
        <f t="shared" si="50"/>
        <v>xG Sangat Sedikit</v>
      </c>
      <c r="R330" t="str">
        <f t="shared" si="51"/>
        <v>Possession Cukup Sedikit</v>
      </c>
      <c r="S330" t="str">
        <f t="shared" si="52"/>
        <v>Total Pass Cukup Sedikit</v>
      </c>
      <c r="T330" t="str">
        <f t="shared" si="53"/>
        <v>Pass Sukses Cukup Sedikit</v>
      </c>
      <c r="U330" t="str">
        <f t="shared" si="54"/>
        <v>Total Shot Sangat Sedikit</v>
      </c>
      <c r="V330" t="str">
        <f t="shared" si="57"/>
        <v>Shot on Target Rendah</v>
      </c>
      <c r="W330" t="str">
        <f t="shared" si="58"/>
        <v>Fouls Normal</v>
      </c>
      <c r="X330" t="str">
        <f t="shared" si="59"/>
        <v>Corner Rendah</v>
      </c>
      <c r="Y330" t="str">
        <f t="shared" si="55"/>
        <v>Yellow Card Rendah</v>
      </c>
      <c r="Z330" t="str">
        <f t="shared" si="56"/>
        <v>Red Card Rendah</v>
      </c>
    </row>
    <row r="331" spans="1:26" x14ac:dyDescent="0.25">
      <c r="A331" t="s">
        <v>60</v>
      </c>
      <c r="B331">
        <v>2.1</v>
      </c>
      <c r="C331">
        <v>69</v>
      </c>
      <c r="D331">
        <v>607</v>
      </c>
      <c r="E331">
        <v>508</v>
      </c>
      <c r="F331">
        <v>1</v>
      </c>
      <c r="G331" t="s">
        <v>40</v>
      </c>
      <c r="H331">
        <v>0</v>
      </c>
      <c r="I331" t="s">
        <v>40</v>
      </c>
      <c r="J331">
        <v>22</v>
      </c>
      <c r="K331">
        <v>6</v>
      </c>
      <c r="L331">
        <v>11</v>
      </c>
      <c r="M331">
        <v>7</v>
      </c>
      <c r="N331">
        <v>1</v>
      </c>
      <c r="O331">
        <v>0</v>
      </c>
      <c r="Q331" t="str">
        <f t="shared" si="50"/>
        <v>xG Cukup Sedikit</v>
      </c>
      <c r="R331" t="str">
        <f t="shared" si="51"/>
        <v>Possession Sangat Banyak</v>
      </c>
      <c r="S331" t="str">
        <f t="shared" si="52"/>
        <v>Total Pass Cukup Banyak</v>
      </c>
      <c r="T331" t="str">
        <f t="shared" si="53"/>
        <v>Pass Sukses Cukup Banyak</v>
      </c>
      <c r="U331" t="str">
        <f t="shared" si="54"/>
        <v>Total Shot Cukup Banyak</v>
      </c>
      <c r="V331" t="str">
        <f t="shared" si="57"/>
        <v>Shot on Target Tinggi</v>
      </c>
      <c r="W331" t="str">
        <f t="shared" si="58"/>
        <v>Fouls Normal</v>
      </c>
      <c r="X331" t="str">
        <f t="shared" si="59"/>
        <v>Corner Tinggi</v>
      </c>
      <c r="Y331" t="str">
        <f t="shared" si="55"/>
        <v>Yellow Card Rendah</v>
      </c>
      <c r="Z331" t="str">
        <f t="shared" si="56"/>
        <v>Red Card Rendah</v>
      </c>
    </row>
    <row r="332" spans="1:26" x14ac:dyDescent="0.25">
      <c r="A332" t="s">
        <v>58</v>
      </c>
      <c r="B332">
        <v>1.3</v>
      </c>
      <c r="C332">
        <v>61</v>
      </c>
      <c r="D332">
        <v>536</v>
      </c>
      <c r="E332">
        <v>466</v>
      </c>
      <c r="F332">
        <v>2</v>
      </c>
      <c r="G332" t="s">
        <v>35</v>
      </c>
      <c r="H332">
        <v>1</v>
      </c>
      <c r="I332" t="s">
        <v>36</v>
      </c>
      <c r="J332">
        <v>14</v>
      </c>
      <c r="K332">
        <v>6</v>
      </c>
      <c r="L332">
        <v>9</v>
      </c>
      <c r="M332">
        <v>10</v>
      </c>
      <c r="N332">
        <v>3</v>
      </c>
      <c r="O332">
        <v>0</v>
      </c>
      <c r="Q332" t="str">
        <f t="shared" si="50"/>
        <v>xG Sangat Sedikit</v>
      </c>
      <c r="R332" t="str">
        <f t="shared" si="51"/>
        <v>Possession Cukup Banyak</v>
      </c>
      <c r="S332" t="str">
        <f t="shared" si="52"/>
        <v>Total Pass Cukup Banyak</v>
      </c>
      <c r="T332" t="str">
        <f t="shared" si="53"/>
        <v>Pass Sukses Cukup Banyak</v>
      </c>
      <c r="U332" t="str">
        <f t="shared" si="54"/>
        <v>Total Shot Cukup Sedikit</v>
      </c>
      <c r="V332" t="str">
        <f t="shared" si="57"/>
        <v>Shot on Target Tinggi</v>
      </c>
      <c r="W332" t="str">
        <f t="shared" si="58"/>
        <v>Fouls Normal</v>
      </c>
      <c r="X332" t="str">
        <f t="shared" si="59"/>
        <v>Corner Tinggi</v>
      </c>
      <c r="Y332" t="str">
        <f t="shared" si="55"/>
        <v>Yellow Card Tinggi</v>
      </c>
      <c r="Z332" t="str">
        <f t="shared" si="56"/>
        <v>Red Card Rendah</v>
      </c>
    </row>
    <row r="333" spans="1:26" x14ac:dyDescent="0.25">
      <c r="A333" t="s">
        <v>42</v>
      </c>
      <c r="B333">
        <v>1.2</v>
      </c>
      <c r="C333">
        <v>67</v>
      </c>
      <c r="D333">
        <v>745</v>
      </c>
      <c r="E333">
        <v>678</v>
      </c>
      <c r="F333">
        <v>2</v>
      </c>
      <c r="G333" t="s">
        <v>36</v>
      </c>
      <c r="H333">
        <v>2</v>
      </c>
      <c r="I333" t="s">
        <v>35</v>
      </c>
      <c r="J333">
        <v>12</v>
      </c>
      <c r="K333">
        <v>6</v>
      </c>
      <c r="L333">
        <v>4</v>
      </c>
      <c r="M333">
        <v>3</v>
      </c>
      <c r="N333">
        <v>1</v>
      </c>
      <c r="O333">
        <v>0</v>
      </c>
      <c r="Q333" t="str">
        <f t="shared" si="50"/>
        <v>xG Sangat Sedikit</v>
      </c>
      <c r="R333" t="str">
        <f t="shared" si="51"/>
        <v>Possession Sangat Banyak</v>
      </c>
      <c r="S333" t="str">
        <f t="shared" si="52"/>
        <v>Total Pass Sangat Banyak</v>
      </c>
      <c r="T333" t="str">
        <f t="shared" si="53"/>
        <v>Pass Sukses Sangat Banyak</v>
      </c>
      <c r="U333" t="str">
        <f t="shared" si="54"/>
        <v>Total Shot Cukup Sedikit</v>
      </c>
      <c r="V333" t="str">
        <f t="shared" si="57"/>
        <v>Shot on Target Tinggi</v>
      </c>
      <c r="W333" t="str">
        <f t="shared" si="58"/>
        <v>Fouls Rendah</v>
      </c>
      <c r="X333" t="str">
        <f t="shared" si="59"/>
        <v>Corner Rendah</v>
      </c>
      <c r="Y333" t="str">
        <f t="shared" si="55"/>
        <v>Yellow Card Rendah</v>
      </c>
      <c r="Z333" t="str">
        <f t="shared" si="56"/>
        <v>Red Card Rendah</v>
      </c>
    </row>
    <row r="334" spans="1:26" x14ac:dyDescent="0.25">
      <c r="A334" t="s">
        <v>57</v>
      </c>
      <c r="B334">
        <v>0.8</v>
      </c>
      <c r="C334">
        <v>55</v>
      </c>
      <c r="D334">
        <v>554</v>
      </c>
      <c r="E334">
        <v>464</v>
      </c>
      <c r="F334">
        <v>1</v>
      </c>
      <c r="G334" t="s">
        <v>35</v>
      </c>
      <c r="H334">
        <v>1</v>
      </c>
      <c r="I334" t="s">
        <v>35</v>
      </c>
      <c r="J334">
        <v>10</v>
      </c>
      <c r="K334">
        <v>7</v>
      </c>
      <c r="L334">
        <v>11</v>
      </c>
      <c r="M334">
        <v>10</v>
      </c>
      <c r="N334">
        <v>0</v>
      </c>
      <c r="O334">
        <v>0</v>
      </c>
      <c r="Q334" t="str">
        <f t="shared" si="50"/>
        <v>xG Sangat Sedikit</v>
      </c>
      <c r="R334" t="str">
        <f t="shared" si="51"/>
        <v>Possession Cukup Banyak</v>
      </c>
      <c r="S334" t="str">
        <f t="shared" si="52"/>
        <v>Total Pass Cukup Banyak</v>
      </c>
      <c r="T334" t="str">
        <f t="shared" si="53"/>
        <v>Pass Sukses Cukup Banyak</v>
      </c>
      <c r="U334" t="str">
        <f t="shared" si="54"/>
        <v>Total Shot Sangat Sedikit</v>
      </c>
      <c r="V334" t="str">
        <f t="shared" si="57"/>
        <v>Shot on Target Tinggi</v>
      </c>
      <c r="W334" t="str">
        <f t="shared" si="58"/>
        <v>Fouls Normal</v>
      </c>
      <c r="X334" t="str">
        <f t="shared" si="59"/>
        <v>Corner Tinggi</v>
      </c>
      <c r="Y334" t="str">
        <f t="shared" si="55"/>
        <v>Yellow Card Rendah</v>
      </c>
      <c r="Z334" t="str">
        <f t="shared" si="56"/>
        <v>Red Card Rendah</v>
      </c>
    </row>
    <row r="335" spans="1:26" x14ac:dyDescent="0.25">
      <c r="A335" t="s">
        <v>45</v>
      </c>
      <c r="B335">
        <v>1.3</v>
      </c>
      <c r="C335">
        <v>53</v>
      </c>
      <c r="D335">
        <v>565</v>
      </c>
      <c r="E335">
        <v>466</v>
      </c>
      <c r="F335">
        <v>3</v>
      </c>
      <c r="G335" t="s">
        <v>35</v>
      </c>
      <c r="H335">
        <v>1</v>
      </c>
      <c r="I335" t="s">
        <v>35</v>
      </c>
      <c r="J335">
        <v>16</v>
      </c>
      <c r="K335">
        <v>9</v>
      </c>
      <c r="L335">
        <v>7</v>
      </c>
      <c r="M335">
        <v>8</v>
      </c>
      <c r="N335">
        <v>1</v>
      </c>
      <c r="O335">
        <v>0</v>
      </c>
      <c r="Q335" t="str">
        <f t="shared" si="50"/>
        <v>xG Sangat Sedikit</v>
      </c>
      <c r="R335" t="str">
        <f t="shared" si="51"/>
        <v>Possession Cukup Banyak</v>
      </c>
      <c r="S335" t="str">
        <f t="shared" si="52"/>
        <v>Total Pass Cukup Banyak</v>
      </c>
      <c r="T335" t="str">
        <f t="shared" si="53"/>
        <v>Pass Sukses Cukup Banyak</v>
      </c>
      <c r="U335" t="str">
        <f t="shared" si="54"/>
        <v>Total Shot Cukup Sedikit</v>
      </c>
      <c r="V335" t="str">
        <f t="shared" si="57"/>
        <v>Shot on Target Tinggi</v>
      </c>
      <c r="W335" t="str">
        <f t="shared" si="58"/>
        <v>Fouls Rendah</v>
      </c>
      <c r="X335" t="str">
        <f t="shared" si="59"/>
        <v>Corner Tinggi</v>
      </c>
      <c r="Y335" t="str">
        <f t="shared" si="55"/>
        <v>Yellow Card Rendah</v>
      </c>
      <c r="Z335" t="str">
        <f t="shared" si="56"/>
        <v>Red Card Rendah</v>
      </c>
    </row>
    <row r="336" spans="1:26" x14ac:dyDescent="0.25">
      <c r="A336" t="s">
        <v>46</v>
      </c>
      <c r="B336">
        <v>2.4</v>
      </c>
      <c r="C336">
        <v>77</v>
      </c>
      <c r="D336">
        <v>698</v>
      </c>
      <c r="E336">
        <v>609</v>
      </c>
      <c r="F336">
        <v>3</v>
      </c>
      <c r="G336" t="s">
        <v>35</v>
      </c>
      <c r="H336">
        <v>1</v>
      </c>
      <c r="I336" t="s">
        <v>35</v>
      </c>
      <c r="J336">
        <v>25</v>
      </c>
      <c r="K336">
        <v>5</v>
      </c>
      <c r="L336">
        <v>9</v>
      </c>
      <c r="M336">
        <v>11</v>
      </c>
      <c r="N336">
        <v>1</v>
      </c>
      <c r="O336">
        <v>0</v>
      </c>
      <c r="Q336" t="str">
        <f t="shared" si="50"/>
        <v>xG Cukup Sedikit</v>
      </c>
      <c r="R336" t="str">
        <f t="shared" si="51"/>
        <v>Possession Sangat Banyak</v>
      </c>
      <c r="S336" t="str">
        <f t="shared" si="52"/>
        <v>Total Pass Sangat Banyak</v>
      </c>
      <c r="T336" t="str">
        <f t="shared" si="53"/>
        <v>Pass Sukses Sangat Banyak</v>
      </c>
      <c r="U336" t="str">
        <f t="shared" si="54"/>
        <v>Total Shot Cukup Banyak</v>
      </c>
      <c r="V336" t="str">
        <f t="shared" si="57"/>
        <v>Shot on Target Tinggi</v>
      </c>
      <c r="W336" t="str">
        <f t="shared" si="58"/>
        <v>Fouls Normal</v>
      </c>
      <c r="X336" t="str">
        <f t="shared" si="59"/>
        <v>Corner Tinggi</v>
      </c>
      <c r="Y336" t="str">
        <f t="shared" si="55"/>
        <v>Yellow Card Rendah</v>
      </c>
      <c r="Z336" t="str">
        <f t="shared" si="56"/>
        <v>Red Card Rendah</v>
      </c>
    </row>
    <row r="337" spans="1:26" x14ac:dyDescent="0.25">
      <c r="A337" t="s">
        <v>47</v>
      </c>
      <c r="B337">
        <v>0.6</v>
      </c>
      <c r="C337">
        <v>35</v>
      </c>
      <c r="D337">
        <v>338</v>
      </c>
      <c r="E337">
        <v>255</v>
      </c>
      <c r="F337">
        <v>1</v>
      </c>
      <c r="G337" t="s">
        <v>40</v>
      </c>
      <c r="H337">
        <v>1</v>
      </c>
      <c r="I337" t="s">
        <v>35</v>
      </c>
      <c r="J337">
        <v>7</v>
      </c>
      <c r="K337">
        <v>3</v>
      </c>
      <c r="L337">
        <v>10</v>
      </c>
      <c r="M337">
        <v>0</v>
      </c>
      <c r="N337">
        <v>1</v>
      </c>
      <c r="O337">
        <v>0</v>
      </c>
      <c r="Q337" t="str">
        <f t="shared" si="50"/>
        <v>xG Sangat Sedikit</v>
      </c>
      <c r="R337" t="str">
        <f t="shared" si="51"/>
        <v>Possession Sangat Sedikit</v>
      </c>
      <c r="S337" t="str">
        <f t="shared" si="52"/>
        <v>Total Pass Sangat Sedikit</v>
      </c>
      <c r="T337" t="str">
        <f t="shared" si="53"/>
        <v>Pass Sukses Sangat Sedikit</v>
      </c>
      <c r="U337" t="str">
        <f t="shared" si="54"/>
        <v>Total Shot Sangat Sedikit</v>
      </c>
      <c r="V337" t="str">
        <f t="shared" si="57"/>
        <v>Shot on Target Rendah</v>
      </c>
      <c r="W337" t="str">
        <f t="shared" si="58"/>
        <v>Fouls Normal</v>
      </c>
      <c r="X337" t="str">
        <f t="shared" si="59"/>
        <v>Corner Rendah</v>
      </c>
      <c r="Y337" t="str">
        <f t="shared" si="55"/>
        <v>Yellow Card Rendah</v>
      </c>
      <c r="Z337" t="str">
        <f t="shared" si="56"/>
        <v>Red Card Rendah</v>
      </c>
    </row>
    <row r="338" spans="1:26" x14ac:dyDescent="0.25">
      <c r="A338" t="s">
        <v>43</v>
      </c>
      <c r="B338">
        <v>2</v>
      </c>
      <c r="C338">
        <v>56</v>
      </c>
      <c r="D338">
        <v>651</v>
      </c>
      <c r="E338">
        <v>567</v>
      </c>
      <c r="F338">
        <v>3</v>
      </c>
      <c r="G338" t="s">
        <v>35</v>
      </c>
      <c r="H338">
        <v>1</v>
      </c>
      <c r="I338" t="s">
        <v>35</v>
      </c>
      <c r="J338">
        <v>20</v>
      </c>
      <c r="K338">
        <v>6</v>
      </c>
      <c r="L338">
        <v>7</v>
      </c>
      <c r="M338">
        <v>4</v>
      </c>
      <c r="N338">
        <v>1</v>
      </c>
      <c r="O338">
        <v>0</v>
      </c>
      <c r="Q338" t="str">
        <f t="shared" si="50"/>
        <v>xG Cukup Sedikit</v>
      </c>
      <c r="R338" t="str">
        <f t="shared" si="51"/>
        <v>Possession Cukup Banyak</v>
      </c>
      <c r="S338" t="str">
        <f t="shared" si="52"/>
        <v>Total Pass Cukup Banyak</v>
      </c>
      <c r="T338" t="str">
        <f t="shared" si="53"/>
        <v>Pass Sukses Cukup Banyak</v>
      </c>
      <c r="U338" t="str">
        <f t="shared" si="54"/>
        <v>Total Shot Cukup Banyak</v>
      </c>
      <c r="V338" t="str">
        <f t="shared" si="57"/>
        <v>Shot on Target Tinggi</v>
      </c>
      <c r="W338" t="str">
        <f t="shared" si="58"/>
        <v>Fouls Rendah</v>
      </c>
      <c r="X338" t="str">
        <f t="shared" si="59"/>
        <v>Corner Rendah</v>
      </c>
      <c r="Y338" t="str">
        <f t="shared" si="55"/>
        <v>Yellow Card Rendah</v>
      </c>
      <c r="Z338" t="str">
        <f t="shared" si="56"/>
        <v>Red Card Rendah</v>
      </c>
    </row>
    <row r="339" spans="1:26" x14ac:dyDescent="0.25">
      <c r="A339" t="s">
        <v>49</v>
      </c>
      <c r="B339">
        <v>0.5</v>
      </c>
      <c r="C339">
        <v>39</v>
      </c>
      <c r="D339">
        <v>335</v>
      </c>
      <c r="E339">
        <v>235</v>
      </c>
      <c r="F339">
        <v>1</v>
      </c>
      <c r="G339" t="s">
        <v>36</v>
      </c>
      <c r="H339">
        <v>1</v>
      </c>
      <c r="I339" t="s">
        <v>35</v>
      </c>
      <c r="J339">
        <v>8</v>
      </c>
      <c r="K339">
        <v>1</v>
      </c>
      <c r="L339">
        <v>11</v>
      </c>
      <c r="M339">
        <v>5</v>
      </c>
      <c r="N339">
        <v>4</v>
      </c>
      <c r="O339">
        <v>1</v>
      </c>
      <c r="Q339" t="str">
        <f t="shared" si="50"/>
        <v>xG Sangat Sedikit</v>
      </c>
      <c r="R339" t="str">
        <f t="shared" si="51"/>
        <v>Possession Cukup Sedikit</v>
      </c>
      <c r="S339" t="str">
        <f t="shared" si="52"/>
        <v>Total Pass Sangat Sedikit</v>
      </c>
      <c r="T339" t="str">
        <f t="shared" si="53"/>
        <v>Pass Sukses Sangat Sedikit</v>
      </c>
      <c r="U339" t="str">
        <f t="shared" si="54"/>
        <v>Total Shot Sangat Sedikit</v>
      </c>
      <c r="V339" t="str">
        <f t="shared" si="57"/>
        <v>Shot on Target Rendah</v>
      </c>
      <c r="W339" t="str">
        <f t="shared" si="58"/>
        <v>Fouls Normal</v>
      </c>
      <c r="X339" t="str">
        <f t="shared" si="59"/>
        <v>Corner Normal</v>
      </c>
      <c r="Y339" t="str">
        <f t="shared" si="55"/>
        <v>Yellow Card Tinggi</v>
      </c>
      <c r="Z339" t="str">
        <f t="shared" si="56"/>
        <v>Red Card Tinggi</v>
      </c>
    </row>
    <row r="340" spans="1:26" x14ac:dyDescent="0.25">
      <c r="A340" t="s">
        <v>39</v>
      </c>
      <c r="B340">
        <v>2.2000000000000002</v>
      </c>
      <c r="C340">
        <v>61</v>
      </c>
      <c r="D340">
        <v>551</v>
      </c>
      <c r="E340">
        <v>462</v>
      </c>
      <c r="F340">
        <v>5</v>
      </c>
      <c r="G340" t="s">
        <v>35</v>
      </c>
      <c r="H340">
        <v>3</v>
      </c>
      <c r="I340" t="s">
        <v>35</v>
      </c>
      <c r="J340">
        <v>25</v>
      </c>
      <c r="K340">
        <v>8</v>
      </c>
      <c r="L340">
        <v>16</v>
      </c>
      <c r="M340">
        <v>8</v>
      </c>
      <c r="N340">
        <v>2</v>
      </c>
      <c r="O340">
        <v>0</v>
      </c>
      <c r="Q340" t="str">
        <f t="shared" si="50"/>
        <v>xG Cukup Sedikit</v>
      </c>
      <c r="R340" t="str">
        <f t="shared" si="51"/>
        <v>Possession Cukup Banyak</v>
      </c>
      <c r="S340" t="str">
        <f t="shared" si="52"/>
        <v>Total Pass Cukup Banyak</v>
      </c>
      <c r="T340" t="str">
        <f t="shared" si="53"/>
        <v>Pass Sukses Cukup Banyak</v>
      </c>
      <c r="U340" t="str">
        <f t="shared" si="54"/>
        <v>Total Shot Cukup Banyak</v>
      </c>
      <c r="V340" t="str">
        <f t="shared" si="57"/>
        <v>Shot on Target Tinggi</v>
      </c>
      <c r="W340" t="str">
        <f t="shared" si="58"/>
        <v>Fouls Tinggi</v>
      </c>
      <c r="X340" t="str">
        <f t="shared" si="59"/>
        <v>Corner Tinggi</v>
      </c>
      <c r="Y340" t="str">
        <f t="shared" si="55"/>
        <v>Yellow Card Rendah</v>
      </c>
      <c r="Z340" t="str">
        <f t="shared" si="56"/>
        <v>Red Card Rendah</v>
      </c>
    </row>
    <row r="341" spans="1:26" x14ac:dyDescent="0.25">
      <c r="A341" t="s">
        <v>48</v>
      </c>
      <c r="B341">
        <v>0.9</v>
      </c>
      <c r="C341">
        <v>55</v>
      </c>
      <c r="D341">
        <v>437</v>
      </c>
      <c r="E341">
        <v>331</v>
      </c>
      <c r="F341">
        <v>0</v>
      </c>
      <c r="G341" t="s">
        <v>40</v>
      </c>
      <c r="H341">
        <v>0</v>
      </c>
      <c r="I341" t="s">
        <v>40</v>
      </c>
      <c r="J341">
        <v>14</v>
      </c>
      <c r="K341">
        <v>5</v>
      </c>
      <c r="L341">
        <v>10</v>
      </c>
      <c r="M341">
        <v>4</v>
      </c>
      <c r="N341">
        <v>3</v>
      </c>
      <c r="O341">
        <v>0</v>
      </c>
      <c r="Q341" t="str">
        <f t="shared" si="50"/>
        <v>xG Sangat Sedikit</v>
      </c>
      <c r="R341" t="str">
        <f t="shared" si="51"/>
        <v>Possession Cukup Banyak</v>
      </c>
      <c r="S341" t="str">
        <f t="shared" si="52"/>
        <v>Total Pass Cukup Sedikit</v>
      </c>
      <c r="T341" t="str">
        <f t="shared" si="53"/>
        <v>Pass Sukses Cukup Sedikit</v>
      </c>
      <c r="U341" t="str">
        <f t="shared" si="54"/>
        <v>Total Shot Cukup Sedikit</v>
      </c>
      <c r="V341" t="str">
        <f t="shared" si="57"/>
        <v>Shot on Target Tinggi</v>
      </c>
      <c r="W341" t="str">
        <f t="shared" si="58"/>
        <v>Fouls Normal</v>
      </c>
      <c r="X341" t="str">
        <f t="shared" si="59"/>
        <v>Corner Rendah</v>
      </c>
      <c r="Y341" t="str">
        <f t="shared" si="55"/>
        <v>Yellow Card Tinggi</v>
      </c>
      <c r="Z341" t="str">
        <f t="shared" si="56"/>
        <v>Red Card Rendah</v>
      </c>
    </row>
    <row r="342" spans="1:26" x14ac:dyDescent="0.25">
      <c r="A342" t="s">
        <v>58</v>
      </c>
      <c r="B342">
        <v>0.7</v>
      </c>
      <c r="C342">
        <v>63</v>
      </c>
      <c r="D342">
        <v>724</v>
      </c>
      <c r="E342">
        <v>645</v>
      </c>
      <c r="F342">
        <v>1</v>
      </c>
      <c r="G342" t="s">
        <v>35</v>
      </c>
      <c r="H342">
        <v>1</v>
      </c>
      <c r="I342" t="s">
        <v>35</v>
      </c>
      <c r="J342">
        <v>9</v>
      </c>
      <c r="K342">
        <v>2</v>
      </c>
      <c r="L342">
        <v>7</v>
      </c>
      <c r="M342">
        <v>4</v>
      </c>
      <c r="N342">
        <v>0</v>
      </c>
      <c r="O342">
        <v>0</v>
      </c>
      <c r="Q342" t="str">
        <f t="shared" si="50"/>
        <v>xG Sangat Sedikit</v>
      </c>
      <c r="R342" t="str">
        <f t="shared" si="51"/>
        <v>Possession Cukup Banyak</v>
      </c>
      <c r="S342" t="str">
        <f t="shared" si="52"/>
        <v>Total Pass Sangat Banyak</v>
      </c>
      <c r="T342" t="str">
        <f t="shared" si="53"/>
        <v>Pass Sukses Sangat Banyak</v>
      </c>
      <c r="U342" t="str">
        <f t="shared" si="54"/>
        <v>Total Shot Sangat Sedikit</v>
      </c>
      <c r="V342" t="str">
        <f t="shared" si="57"/>
        <v>Shot on Target Rendah</v>
      </c>
      <c r="W342" t="str">
        <f t="shared" si="58"/>
        <v>Fouls Rendah</v>
      </c>
      <c r="X342" t="str">
        <f t="shared" si="59"/>
        <v>Corner Rendah</v>
      </c>
      <c r="Y342" t="str">
        <f t="shared" si="55"/>
        <v>Yellow Card Rendah</v>
      </c>
      <c r="Z342" t="str">
        <f t="shared" si="56"/>
        <v>Red Card Rendah</v>
      </c>
    </row>
    <row r="343" spans="1:26" x14ac:dyDescent="0.25">
      <c r="A343" t="s">
        <v>52</v>
      </c>
      <c r="B343">
        <v>1</v>
      </c>
      <c r="C343">
        <v>52</v>
      </c>
      <c r="D343">
        <v>470</v>
      </c>
      <c r="E343">
        <v>402</v>
      </c>
      <c r="F343">
        <v>1</v>
      </c>
      <c r="G343" t="s">
        <v>35</v>
      </c>
      <c r="H343">
        <v>1</v>
      </c>
      <c r="I343" t="s">
        <v>35</v>
      </c>
      <c r="J343">
        <v>10</v>
      </c>
      <c r="K343">
        <v>3</v>
      </c>
      <c r="L343">
        <v>6</v>
      </c>
      <c r="M343">
        <v>5</v>
      </c>
      <c r="N343">
        <v>0</v>
      </c>
      <c r="O343">
        <v>0</v>
      </c>
      <c r="Q343" t="str">
        <f t="shared" si="50"/>
        <v>xG Sangat Sedikit</v>
      </c>
      <c r="R343" t="str">
        <f t="shared" si="51"/>
        <v>Possession Cukup Banyak</v>
      </c>
      <c r="S343" t="str">
        <f t="shared" si="52"/>
        <v>Total Pass Cukup Sedikit</v>
      </c>
      <c r="T343" t="str">
        <f t="shared" si="53"/>
        <v>Pass Sukses Cukup Sedikit</v>
      </c>
      <c r="U343" t="str">
        <f t="shared" si="54"/>
        <v>Total Shot Sangat Sedikit</v>
      </c>
      <c r="V343" t="str">
        <f t="shared" si="57"/>
        <v>Shot on Target Rendah</v>
      </c>
      <c r="W343" t="str">
        <f t="shared" si="58"/>
        <v>Fouls Rendah</v>
      </c>
      <c r="X343" t="str">
        <f t="shared" si="59"/>
        <v>Corner Normal</v>
      </c>
      <c r="Y343" t="str">
        <f t="shared" si="55"/>
        <v>Yellow Card Rendah</v>
      </c>
      <c r="Z343" t="str">
        <f t="shared" si="56"/>
        <v>Red Card Rendah</v>
      </c>
    </row>
    <row r="344" spans="1:26" x14ac:dyDescent="0.25">
      <c r="A344" t="s">
        <v>44</v>
      </c>
      <c r="B344">
        <v>0.6</v>
      </c>
      <c r="C344">
        <v>58</v>
      </c>
      <c r="D344">
        <v>536</v>
      </c>
      <c r="E344">
        <v>448</v>
      </c>
      <c r="F344">
        <v>2</v>
      </c>
      <c r="G344" t="s">
        <v>36</v>
      </c>
      <c r="H344">
        <v>2</v>
      </c>
      <c r="I344" t="s">
        <v>35</v>
      </c>
      <c r="J344">
        <v>8</v>
      </c>
      <c r="K344">
        <v>3</v>
      </c>
      <c r="L344">
        <v>12</v>
      </c>
      <c r="M344">
        <v>3</v>
      </c>
      <c r="N344">
        <v>4</v>
      </c>
      <c r="O344">
        <v>0</v>
      </c>
      <c r="Q344" t="str">
        <f t="shared" si="50"/>
        <v>xG Sangat Sedikit</v>
      </c>
      <c r="R344" t="str">
        <f t="shared" si="51"/>
        <v>Possession Cukup Banyak</v>
      </c>
      <c r="S344" t="str">
        <f t="shared" si="52"/>
        <v>Total Pass Cukup Banyak</v>
      </c>
      <c r="T344" t="str">
        <f t="shared" si="53"/>
        <v>Pass Sukses Cukup Banyak</v>
      </c>
      <c r="U344" t="str">
        <f t="shared" si="54"/>
        <v>Total Shot Sangat Sedikit</v>
      </c>
      <c r="V344" t="str">
        <f t="shared" si="57"/>
        <v>Shot on Target Rendah</v>
      </c>
      <c r="W344" t="str">
        <f t="shared" si="58"/>
        <v>Fouls Tinggi</v>
      </c>
      <c r="X344" t="str">
        <f t="shared" si="59"/>
        <v>Corner Rendah</v>
      </c>
      <c r="Y344" t="str">
        <f t="shared" si="55"/>
        <v>Yellow Card Tinggi</v>
      </c>
      <c r="Z344" t="str">
        <f t="shared" si="56"/>
        <v>Red Card Rendah</v>
      </c>
    </row>
    <row r="345" spans="1:26" x14ac:dyDescent="0.25">
      <c r="A345" t="s">
        <v>59</v>
      </c>
      <c r="B345">
        <v>1.4</v>
      </c>
      <c r="C345">
        <v>49</v>
      </c>
      <c r="D345">
        <v>480</v>
      </c>
      <c r="E345">
        <v>417</v>
      </c>
      <c r="F345">
        <v>2</v>
      </c>
      <c r="G345" t="s">
        <v>35</v>
      </c>
      <c r="H345">
        <v>2</v>
      </c>
      <c r="I345" t="s">
        <v>35</v>
      </c>
      <c r="J345">
        <v>14</v>
      </c>
      <c r="K345">
        <v>4</v>
      </c>
      <c r="L345">
        <v>12</v>
      </c>
      <c r="M345">
        <v>7</v>
      </c>
      <c r="N345">
        <v>1</v>
      </c>
      <c r="O345">
        <v>0</v>
      </c>
      <c r="Q345" t="str">
        <f t="shared" si="50"/>
        <v>xG Sangat Sedikit</v>
      </c>
      <c r="R345" t="str">
        <f t="shared" si="51"/>
        <v>Possession Cukup Sedikit</v>
      </c>
      <c r="S345" t="str">
        <f t="shared" si="52"/>
        <v>Total Pass Cukup Sedikit</v>
      </c>
      <c r="T345" t="str">
        <f t="shared" si="53"/>
        <v>Pass Sukses Cukup Sedikit</v>
      </c>
      <c r="U345" t="str">
        <f t="shared" si="54"/>
        <v>Total Shot Cukup Sedikit</v>
      </c>
      <c r="V345" t="str">
        <f t="shared" si="57"/>
        <v>Shot on Target Normal</v>
      </c>
      <c r="W345" t="str">
        <f t="shared" si="58"/>
        <v>Fouls Tinggi</v>
      </c>
      <c r="X345" t="str">
        <f t="shared" si="59"/>
        <v>Corner Tinggi</v>
      </c>
      <c r="Y345" t="str">
        <f t="shared" si="55"/>
        <v>Yellow Card Rendah</v>
      </c>
      <c r="Z345" t="str">
        <f t="shared" si="56"/>
        <v>Red Card Rendah</v>
      </c>
    </row>
    <row r="346" spans="1:26" x14ac:dyDescent="0.25">
      <c r="A346" t="s">
        <v>42</v>
      </c>
      <c r="B346">
        <v>1.4</v>
      </c>
      <c r="C346">
        <v>51</v>
      </c>
      <c r="D346">
        <v>457</v>
      </c>
      <c r="E346">
        <v>380</v>
      </c>
      <c r="F346">
        <v>1</v>
      </c>
      <c r="G346" t="s">
        <v>40</v>
      </c>
      <c r="H346">
        <v>1</v>
      </c>
      <c r="I346" t="s">
        <v>35</v>
      </c>
      <c r="J346">
        <v>13</v>
      </c>
      <c r="K346">
        <v>4</v>
      </c>
      <c r="L346">
        <v>7</v>
      </c>
      <c r="M346">
        <v>2</v>
      </c>
      <c r="N346">
        <v>0</v>
      </c>
      <c r="O346">
        <v>0</v>
      </c>
      <c r="Q346" t="str">
        <f t="shared" si="50"/>
        <v>xG Sangat Sedikit</v>
      </c>
      <c r="R346" t="str">
        <f t="shared" si="51"/>
        <v>Possession Cukup Banyak</v>
      </c>
      <c r="S346" t="str">
        <f t="shared" si="52"/>
        <v>Total Pass Cukup Sedikit</v>
      </c>
      <c r="T346" t="str">
        <f t="shared" si="53"/>
        <v>Pass Sukses Cukup Sedikit</v>
      </c>
      <c r="U346" t="str">
        <f t="shared" si="54"/>
        <v>Total Shot Cukup Sedikit</v>
      </c>
      <c r="V346" t="str">
        <f t="shared" si="57"/>
        <v>Shot on Target Normal</v>
      </c>
      <c r="W346" t="str">
        <f t="shared" si="58"/>
        <v>Fouls Rendah</v>
      </c>
      <c r="X346" t="str">
        <f t="shared" si="59"/>
        <v>Corner Rendah</v>
      </c>
      <c r="Y346" t="str">
        <f t="shared" si="55"/>
        <v>Yellow Card Rendah</v>
      </c>
      <c r="Z346" t="str">
        <f t="shared" si="56"/>
        <v>Red Card Rendah</v>
      </c>
    </row>
    <row r="347" spans="1:26" x14ac:dyDescent="0.25">
      <c r="A347" t="s">
        <v>54</v>
      </c>
      <c r="B347">
        <v>2.8</v>
      </c>
      <c r="C347">
        <v>47</v>
      </c>
      <c r="D347">
        <v>455</v>
      </c>
      <c r="E347">
        <v>349</v>
      </c>
      <c r="F347">
        <v>4</v>
      </c>
      <c r="G347" t="s">
        <v>35</v>
      </c>
      <c r="H347">
        <v>2</v>
      </c>
      <c r="I347" t="s">
        <v>35</v>
      </c>
      <c r="J347">
        <v>12</v>
      </c>
      <c r="K347">
        <v>6</v>
      </c>
      <c r="L347">
        <v>8</v>
      </c>
      <c r="M347">
        <v>7</v>
      </c>
      <c r="N347">
        <v>0</v>
      </c>
      <c r="O347">
        <v>0</v>
      </c>
      <c r="Q347" t="str">
        <f t="shared" si="50"/>
        <v>xG Cukup Sedikit</v>
      </c>
      <c r="R347" t="str">
        <f t="shared" si="51"/>
        <v>Possession Cukup Sedikit</v>
      </c>
      <c r="S347" t="str">
        <f t="shared" si="52"/>
        <v>Total Pass Cukup Sedikit</v>
      </c>
      <c r="T347" t="str">
        <f t="shared" si="53"/>
        <v>Pass Sukses Cukup Sedikit</v>
      </c>
      <c r="U347" t="str">
        <f t="shared" si="54"/>
        <v>Total Shot Cukup Sedikit</v>
      </c>
      <c r="V347" t="str">
        <f t="shared" si="57"/>
        <v>Shot on Target Tinggi</v>
      </c>
      <c r="W347" t="str">
        <f t="shared" si="58"/>
        <v>Fouls Rendah</v>
      </c>
      <c r="X347" t="str">
        <f t="shared" si="59"/>
        <v>Corner Tinggi</v>
      </c>
      <c r="Y347" t="str">
        <f t="shared" si="55"/>
        <v>Yellow Card Rendah</v>
      </c>
      <c r="Z347" t="str">
        <f t="shared" si="56"/>
        <v>Red Card Rendah</v>
      </c>
    </row>
    <row r="348" spans="1:26" x14ac:dyDescent="0.25">
      <c r="A348" t="s">
        <v>45</v>
      </c>
      <c r="B348">
        <v>0.7</v>
      </c>
      <c r="C348">
        <v>45</v>
      </c>
      <c r="D348">
        <v>408</v>
      </c>
      <c r="E348">
        <v>313</v>
      </c>
      <c r="F348">
        <v>1</v>
      </c>
      <c r="G348" t="s">
        <v>36</v>
      </c>
      <c r="H348">
        <v>1</v>
      </c>
      <c r="I348" t="s">
        <v>35</v>
      </c>
      <c r="J348">
        <v>5</v>
      </c>
      <c r="K348">
        <v>2</v>
      </c>
      <c r="L348">
        <v>15</v>
      </c>
      <c r="M348">
        <v>1</v>
      </c>
      <c r="N348">
        <v>2</v>
      </c>
      <c r="O348">
        <v>0</v>
      </c>
      <c r="Q348" t="str">
        <f t="shared" si="50"/>
        <v>xG Sangat Sedikit</v>
      </c>
      <c r="R348" t="str">
        <f t="shared" si="51"/>
        <v>Possession Cukup Sedikit</v>
      </c>
      <c r="S348" t="str">
        <f t="shared" si="52"/>
        <v>Total Pass Cukup Sedikit</v>
      </c>
      <c r="T348" t="str">
        <f t="shared" si="53"/>
        <v>Pass Sukses Cukup Sedikit</v>
      </c>
      <c r="U348" t="str">
        <f t="shared" si="54"/>
        <v>Total Shot Sangat Sedikit</v>
      </c>
      <c r="V348" t="str">
        <f t="shared" si="57"/>
        <v>Shot on Target Rendah</v>
      </c>
      <c r="W348" t="str">
        <f t="shared" si="58"/>
        <v>Fouls Tinggi</v>
      </c>
      <c r="X348" t="str">
        <f t="shared" si="59"/>
        <v>Corner Rendah</v>
      </c>
      <c r="Y348" t="str">
        <f t="shared" si="55"/>
        <v>Yellow Card Rendah</v>
      </c>
      <c r="Z348" t="str">
        <f t="shared" si="56"/>
        <v>Red Card Rendah</v>
      </c>
    </row>
    <row r="349" spans="1:26" x14ac:dyDescent="0.25">
      <c r="A349" t="s">
        <v>51</v>
      </c>
      <c r="B349">
        <v>0.8</v>
      </c>
      <c r="C349">
        <v>55</v>
      </c>
      <c r="D349">
        <v>497</v>
      </c>
      <c r="E349">
        <v>361</v>
      </c>
      <c r="F349">
        <v>1</v>
      </c>
      <c r="G349" t="s">
        <v>36</v>
      </c>
      <c r="H349">
        <v>1</v>
      </c>
      <c r="I349" t="s">
        <v>36</v>
      </c>
      <c r="J349">
        <v>11</v>
      </c>
      <c r="K349">
        <v>2</v>
      </c>
      <c r="L349">
        <v>18</v>
      </c>
      <c r="M349">
        <v>1</v>
      </c>
      <c r="N349">
        <v>2</v>
      </c>
      <c r="O349">
        <v>0</v>
      </c>
      <c r="Q349" t="str">
        <f t="shared" si="50"/>
        <v>xG Sangat Sedikit</v>
      </c>
      <c r="R349" t="str">
        <f t="shared" si="51"/>
        <v>Possession Cukup Banyak</v>
      </c>
      <c r="S349" t="str">
        <f t="shared" si="52"/>
        <v>Total Pass Cukup Sedikit</v>
      </c>
      <c r="T349" t="str">
        <f t="shared" si="53"/>
        <v>Pass Sukses Cukup Sedikit</v>
      </c>
      <c r="U349" t="str">
        <f t="shared" si="54"/>
        <v>Total Shot Cukup Sedikit</v>
      </c>
      <c r="V349" t="str">
        <f t="shared" si="57"/>
        <v>Shot on Target Rendah</v>
      </c>
      <c r="W349" t="str">
        <f t="shared" si="58"/>
        <v>Fouls Tinggi</v>
      </c>
      <c r="X349" t="str">
        <f t="shared" si="59"/>
        <v>Corner Rendah</v>
      </c>
      <c r="Y349" t="str">
        <f t="shared" si="55"/>
        <v>Yellow Card Rendah</v>
      </c>
      <c r="Z349" t="str">
        <f t="shared" si="56"/>
        <v>Red Card Rendah</v>
      </c>
    </row>
    <row r="350" spans="1:26" x14ac:dyDescent="0.25">
      <c r="A350" t="s">
        <v>57</v>
      </c>
      <c r="B350">
        <v>3.1</v>
      </c>
      <c r="C350">
        <v>36</v>
      </c>
      <c r="D350">
        <v>386</v>
      </c>
      <c r="E350">
        <v>319</v>
      </c>
      <c r="F350">
        <v>3</v>
      </c>
      <c r="G350" t="s">
        <v>35</v>
      </c>
      <c r="H350">
        <v>1</v>
      </c>
      <c r="I350" t="s">
        <v>35</v>
      </c>
      <c r="J350">
        <v>17</v>
      </c>
      <c r="K350">
        <v>7</v>
      </c>
      <c r="L350">
        <v>10</v>
      </c>
      <c r="M350">
        <v>3</v>
      </c>
      <c r="N350">
        <v>2</v>
      </c>
      <c r="O350">
        <v>0</v>
      </c>
      <c r="Q350" t="str">
        <f t="shared" si="50"/>
        <v>xG Cukup Banyak</v>
      </c>
      <c r="R350" t="str">
        <f t="shared" si="51"/>
        <v>Possession Sangat Sedikit</v>
      </c>
      <c r="S350" t="str">
        <f t="shared" si="52"/>
        <v>Total Pass Cukup Sedikit</v>
      </c>
      <c r="T350" t="str">
        <f t="shared" si="53"/>
        <v>Pass Sukses Cukup Sedikit</v>
      </c>
      <c r="U350" t="str">
        <f t="shared" si="54"/>
        <v>Total Shot Cukup Sedikit</v>
      </c>
      <c r="V350" t="str">
        <f t="shared" si="57"/>
        <v>Shot on Target Tinggi</v>
      </c>
      <c r="W350" t="str">
        <f t="shared" si="58"/>
        <v>Fouls Normal</v>
      </c>
      <c r="X350" t="str">
        <f t="shared" si="59"/>
        <v>Corner Rendah</v>
      </c>
      <c r="Y350" t="str">
        <f t="shared" si="55"/>
        <v>Yellow Card Rendah</v>
      </c>
      <c r="Z350" t="str">
        <f t="shared" si="56"/>
        <v>Red Card Rendah</v>
      </c>
    </row>
    <row r="351" spans="1:26" x14ac:dyDescent="0.25">
      <c r="A351" t="s">
        <v>55</v>
      </c>
      <c r="B351">
        <v>2.2999999999999998</v>
      </c>
      <c r="C351">
        <v>50</v>
      </c>
      <c r="D351">
        <v>441</v>
      </c>
      <c r="E351">
        <v>311</v>
      </c>
      <c r="F351">
        <v>1</v>
      </c>
      <c r="G351" t="s">
        <v>36</v>
      </c>
      <c r="H351">
        <v>0</v>
      </c>
      <c r="I351" t="s">
        <v>36</v>
      </c>
      <c r="J351">
        <v>20</v>
      </c>
      <c r="K351">
        <v>3</v>
      </c>
      <c r="L351">
        <v>9</v>
      </c>
      <c r="M351">
        <v>7</v>
      </c>
      <c r="N351">
        <v>3</v>
      </c>
      <c r="O351">
        <v>0</v>
      </c>
      <c r="Q351" t="str">
        <f t="shared" si="50"/>
        <v>xG Cukup Sedikit</v>
      </c>
      <c r="R351" t="str">
        <f t="shared" si="51"/>
        <v>Possession Cukup Sedikit</v>
      </c>
      <c r="S351" t="str">
        <f t="shared" si="52"/>
        <v>Total Pass Cukup Sedikit</v>
      </c>
      <c r="T351" t="str">
        <f t="shared" si="53"/>
        <v>Pass Sukses Cukup Sedikit</v>
      </c>
      <c r="U351" t="str">
        <f t="shared" si="54"/>
        <v>Total Shot Cukup Banyak</v>
      </c>
      <c r="V351" t="str">
        <f t="shared" si="57"/>
        <v>Shot on Target Rendah</v>
      </c>
      <c r="W351" t="str">
        <f t="shared" si="58"/>
        <v>Fouls Normal</v>
      </c>
      <c r="X351" t="str">
        <f t="shared" si="59"/>
        <v>Corner Tinggi</v>
      </c>
      <c r="Y351" t="str">
        <f t="shared" si="55"/>
        <v>Yellow Card Tinggi</v>
      </c>
      <c r="Z351" t="str">
        <f t="shared" si="56"/>
        <v>Red Card Rendah</v>
      </c>
    </row>
    <row r="352" spans="1:26" x14ac:dyDescent="0.25">
      <c r="A352" t="s">
        <v>34</v>
      </c>
      <c r="B352">
        <v>0.8</v>
      </c>
      <c r="C352">
        <v>64</v>
      </c>
      <c r="D352">
        <v>607</v>
      </c>
      <c r="E352">
        <v>508</v>
      </c>
      <c r="F352">
        <v>1</v>
      </c>
      <c r="G352" t="s">
        <v>40</v>
      </c>
      <c r="H352">
        <v>1</v>
      </c>
      <c r="I352" t="s">
        <v>36</v>
      </c>
      <c r="J352">
        <v>18</v>
      </c>
      <c r="K352">
        <v>6</v>
      </c>
      <c r="L352">
        <v>15</v>
      </c>
      <c r="M352">
        <v>5</v>
      </c>
      <c r="N352">
        <v>1</v>
      </c>
      <c r="O352">
        <v>0</v>
      </c>
      <c r="Q352" t="str">
        <f t="shared" si="50"/>
        <v>xG Sangat Sedikit</v>
      </c>
      <c r="R352" t="str">
        <f t="shared" si="51"/>
        <v>Possession Sangat Banyak</v>
      </c>
      <c r="S352" t="str">
        <f t="shared" si="52"/>
        <v>Total Pass Cukup Banyak</v>
      </c>
      <c r="T352" t="str">
        <f t="shared" si="53"/>
        <v>Pass Sukses Cukup Banyak</v>
      </c>
      <c r="U352" t="str">
        <f t="shared" si="54"/>
        <v>Total Shot Cukup Sedikit</v>
      </c>
      <c r="V352" t="str">
        <f t="shared" si="57"/>
        <v>Shot on Target Tinggi</v>
      </c>
      <c r="W352" t="str">
        <f t="shared" si="58"/>
        <v>Fouls Tinggi</v>
      </c>
      <c r="X352" t="str">
        <f t="shared" si="59"/>
        <v>Corner Normal</v>
      </c>
      <c r="Y352" t="str">
        <f t="shared" si="55"/>
        <v>Yellow Card Rendah</v>
      </c>
      <c r="Z352" t="str">
        <f t="shared" si="56"/>
        <v>Red Card Rendah</v>
      </c>
    </row>
    <row r="353" spans="1:26" x14ac:dyDescent="0.25">
      <c r="A353" t="s">
        <v>38</v>
      </c>
      <c r="B353">
        <v>0.9</v>
      </c>
      <c r="C353">
        <v>49</v>
      </c>
      <c r="D353">
        <v>404</v>
      </c>
      <c r="E353">
        <v>323</v>
      </c>
      <c r="F353">
        <v>0</v>
      </c>
      <c r="G353" t="s">
        <v>40</v>
      </c>
      <c r="H353">
        <v>0</v>
      </c>
      <c r="I353" t="s">
        <v>40</v>
      </c>
      <c r="J353">
        <v>11</v>
      </c>
      <c r="K353">
        <v>4</v>
      </c>
      <c r="L353">
        <v>6</v>
      </c>
      <c r="M353">
        <v>5</v>
      </c>
      <c r="N353">
        <v>2</v>
      </c>
      <c r="O353">
        <v>0</v>
      </c>
      <c r="Q353" t="str">
        <f t="shared" si="50"/>
        <v>xG Sangat Sedikit</v>
      </c>
      <c r="R353" t="str">
        <f t="shared" si="51"/>
        <v>Possession Cukup Sedikit</v>
      </c>
      <c r="S353" t="str">
        <f t="shared" si="52"/>
        <v>Total Pass Cukup Sedikit</v>
      </c>
      <c r="T353" t="str">
        <f t="shared" si="53"/>
        <v>Pass Sukses Cukup Sedikit</v>
      </c>
      <c r="U353" t="str">
        <f t="shared" si="54"/>
        <v>Total Shot Cukup Sedikit</v>
      </c>
      <c r="V353" t="str">
        <f t="shared" si="57"/>
        <v>Shot on Target Normal</v>
      </c>
      <c r="W353" t="str">
        <f t="shared" si="58"/>
        <v>Fouls Rendah</v>
      </c>
      <c r="X353" t="str">
        <f t="shared" si="59"/>
        <v>Corner Normal</v>
      </c>
      <c r="Y353" t="str">
        <f t="shared" si="55"/>
        <v>Yellow Card Rendah</v>
      </c>
      <c r="Z353" t="str">
        <f t="shared" si="56"/>
        <v>Red Card Rendah</v>
      </c>
    </row>
    <row r="354" spans="1:26" x14ac:dyDescent="0.25">
      <c r="A354" t="s">
        <v>47</v>
      </c>
      <c r="B354">
        <v>0.1</v>
      </c>
      <c r="C354">
        <v>28</v>
      </c>
      <c r="D354">
        <v>279</v>
      </c>
      <c r="E354">
        <v>208</v>
      </c>
      <c r="F354">
        <v>0</v>
      </c>
      <c r="G354" t="s">
        <v>36</v>
      </c>
      <c r="H354">
        <v>0</v>
      </c>
      <c r="I354" t="s">
        <v>36</v>
      </c>
      <c r="J354">
        <v>2</v>
      </c>
      <c r="K354">
        <v>0</v>
      </c>
      <c r="L354">
        <v>9</v>
      </c>
      <c r="M354">
        <v>1</v>
      </c>
      <c r="N354">
        <v>2</v>
      </c>
      <c r="O354">
        <v>0</v>
      </c>
      <c r="Q354" t="str">
        <f t="shared" si="50"/>
        <v>xG Sangat Sedikit</v>
      </c>
      <c r="R354" t="str">
        <f t="shared" si="51"/>
        <v>Possession Sangat Sedikit</v>
      </c>
      <c r="S354" t="str">
        <f t="shared" si="52"/>
        <v>Total Pass Sangat Sedikit</v>
      </c>
      <c r="T354" t="str">
        <f t="shared" si="53"/>
        <v>Pass Sukses Sangat Sedikit</v>
      </c>
      <c r="U354" t="str">
        <f t="shared" si="54"/>
        <v>Total Shot Sangat Sedikit</v>
      </c>
      <c r="V354" t="str">
        <f t="shared" si="57"/>
        <v>Shot on Target Rendah</v>
      </c>
      <c r="W354" t="str">
        <f t="shared" si="58"/>
        <v>Fouls Normal</v>
      </c>
      <c r="X354" t="str">
        <f t="shared" si="59"/>
        <v>Corner Rendah</v>
      </c>
      <c r="Y354" t="str">
        <f t="shared" si="55"/>
        <v>Yellow Card Rendah</v>
      </c>
      <c r="Z354" t="str">
        <f t="shared" si="56"/>
        <v>Red Card Rendah</v>
      </c>
    </row>
    <row r="355" spans="1:26" x14ac:dyDescent="0.25">
      <c r="A355" t="s">
        <v>43</v>
      </c>
      <c r="B355">
        <v>0.9</v>
      </c>
      <c r="C355">
        <v>56</v>
      </c>
      <c r="D355">
        <v>580</v>
      </c>
      <c r="E355">
        <v>488</v>
      </c>
      <c r="F355">
        <v>0</v>
      </c>
      <c r="G355" t="s">
        <v>40</v>
      </c>
      <c r="H355">
        <v>0</v>
      </c>
      <c r="I355" t="s">
        <v>40</v>
      </c>
      <c r="J355">
        <v>10</v>
      </c>
      <c r="K355">
        <v>3</v>
      </c>
      <c r="L355">
        <v>8</v>
      </c>
      <c r="M355">
        <v>7</v>
      </c>
      <c r="N355">
        <v>1</v>
      </c>
      <c r="O355">
        <v>0</v>
      </c>
      <c r="Q355" t="str">
        <f t="shared" si="50"/>
        <v>xG Sangat Sedikit</v>
      </c>
      <c r="R355" t="str">
        <f t="shared" si="51"/>
        <v>Possession Cukup Banyak</v>
      </c>
      <c r="S355" t="str">
        <f t="shared" si="52"/>
        <v>Total Pass Cukup Banyak</v>
      </c>
      <c r="T355" t="str">
        <f t="shared" si="53"/>
        <v>Pass Sukses Cukup Banyak</v>
      </c>
      <c r="U355" t="str">
        <f t="shared" si="54"/>
        <v>Total Shot Sangat Sedikit</v>
      </c>
      <c r="V355" t="str">
        <f t="shared" si="57"/>
        <v>Shot on Target Rendah</v>
      </c>
      <c r="W355" t="str">
        <f t="shared" si="58"/>
        <v>Fouls Rendah</v>
      </c>
      <c r="X355" t="str">
        <f t="shared" si="59"/>
        <v>Corner Tinggi</v>
      </c>
      <c r="Y355" t="str">
        <f t="shared" si="55"/>
        <v>Yellow Card Rendah</v>
      </c>
      <c r="Z355" t="str">
        <f t="shared" si="56"/>
        <v>Red Card Rendah</v>
      </c>
    </row>
    <row r="356" spans="1:26" x14ac:dyDescent="0.25">
      <c r="A356" t="s">
        <v>49</v>
      </c>
      <c r="B356">
        <v>0.8</v>
      </c>
      <c r="C356">
        <v>66</v>
      </c>
      <c r="D356">
        <v>541</v>
      </c>
      <c r="E356">
        <v>444</v>
      </c>
      <c r="F356">
        <v>0</v>
      </c>
      <c r="G356" t="s">
        <v>40</v>
      </c>
      <c r="H356">
        <v>0</v>
      </c>
      <c r="I356" t="s">
        <v>40</v>
      </c>
      <c r="J356">
        <v>10</v>
      </c>
      <c r="K356">
        <v>4</v>
      </c>
      <c r="L356">
        <v>19</v>
      </c>
      <c r="M356">
        <v>10</v>
      </c>
      <c r="N356">
        <v>4</v>
      </c>
      <c r="O356">
        <v>0</v>
      </c>
      <c r="Q356" t="str">
        <f t="shared" si="50"/>
        <v>xG Sangat Sedikit</v>
      </c>
      <c r="R356" t="str">
        <f t="shared" si="51"/>
        <v>Possession Sangat Banyak</v>
      </c>
      <c r="S356" t="str">
        <f t="shared" si="52"/>
        <v>Total Pass Cukup Banyak</v>
      </c>
      <c r="T356" t="str">
        <f t="shared" si="53"/>
        <v>Pass Sukses Cukup Banyak</v>
      </c>
      <c r="U356" t="str">
        <f t="shared" si="54"/>
        <v>Total Shot Sangat Sedikit</v>
      </c>
      <c r="V356" t="str">
        <f t="shared" si="57"/>
        <v>Shot on Target Normal</v>
      </c>
      <c r="W356" t="str">
        <f t="shared" si="58"/>
        <v>Fouls Tinggi</v>
      </c>
      <c r="X356" t="str">
        <f t="shared" si="59"/>
        <v>Corner Tinggi</v>
      </c>
      <c r="Y356" t="str">
        <f t="shared" si="55"/>
        <v>Yellow Card Tinggi</v>
      </c>
      <c r="Z356" t="str">
        <f t="shared" si="56"/>
        <v>Red Card Rendah</v>
      </c>
    </row>
    <row r="357" spans="1:26" x14ac:dyDescent="0.25">
      <c r="A357" t="s">
        <v>46</v>
      </c>
      <c r="B357">
        <v>1.6</v>
      </c>
      <c r="C357">
        <v>45</v>
      </c>
      <c r="D357">
        <v>447</v>
      </c>
      <c r="E357">
        <v>375</v>
      </c>
      <c r="F357">
        <v>2</v>
      </c>
      <c r="G357" t="s">
        <v>35</v>
      </c>
      <c r="H357">
        <v>1</v>
      </c>
      <c r="I357" t="s">
        <v>35</v>
      </c>
      <c r="J357">
        <v>15</v>
      </c>
      <c r="K357">
        <v>6</v>
      </c>
      <c r="L357">
        <v>9</v>
      </c>
      <c r="M357">
        <v>2</v>
      </c>
      <c r="N357">
        <v>4</v>
      </c>
      <c r="O357">
        <v>0</v>
      </c>
      <c r="Q357" t="str">
        <f t="shared" si="50"/>
        <v>xG Cukup Sedikit</v>
      </c>
      <c r="R357" t="str">
        <f t="shared" si="51"/>
        <v>Possession Cukup Sedikit</v>
      </c>
      <c r="S357" t="str">
        <f t="shared" si="52"/>
        <v>Total Pass Cukup Sedikit</v>
      </c>
      <c r="T357" t="str">
        <f t="shared" si="53"/>
        <v>Pass Sukses Cukup Sedikit</v>
      </c>
      <c r="U357" t="str">
        <f t="shared" si="54"/>
        <v>Total Shot Cukup Sedikit</v>
      </c>
      <c r="V357" t="str">
        <f t="shared" si="57"/>
        <v>Shot on Target Tinggi</v>
      </c>
      <c r="W357" t="str">
        <f t="shared" si="58"/>
        <v>Fouls Normal</v>
      </c>
      <c r="X357" t="str">
        <f t="shared" si="59"/>
        <v>Corner Rendah</v>
      </c>
      <c r="Y357" t="str">
        <f t="shared" si="55"/>
        <v>Yellow Card Tinggi</v>
      </c>
      <c r="Z357" t="str">
        <f t="shared" si="56"/>
        <v>Red Card Rendah</v>
      </c>
    </row>
    <row r="358" spans="1:26" x14ac:dyDescent="0.25">
      <c r="A358" t="s">
        <v>33</v>
      </c>
      <c r="B358">
        <v>2.1</v>
      </c>
      <c r="C358">
        <v>52</v>
      </c>
      <c r="D358">
        <v>553</v>
      </c>
      <c r="E358">
        <v>481</v>
      </c>
      <c r="F358">
        <v>0</v>
      </c>
      <c r="G358" t="s">
        <v>40</v>
      </c>
      <c r="H358">
        <v>0</v>
      </c>
      <c r="I358" t="s">
        <v>40</v>
      </c>
      <c r="J358">
        <v>20</v>
      </c>
      <c r="K358">
        <v>5</v>
      </c>
      <c r="L358">
        <v>3</v>
      </c>
      <c r="M358">
        <v>8</v>
      </c>
      <c r="N358">
        <v>0</v>
      </c>
      <c r="O358">
        <v>0</v>
      </c>
      <c r="Q358" t="str">
        <f t="shared" si="50"/>
        <v>xG Cukup Sedikit</v>
      </c>
      <c r="R358" t="str">
        <f t="shared" si="51"/>
        <v>Possession Cukup Banyak</v>
      </c>
      <c r="S358" t="str">
        <f t="shared" si="52"/>
        <v>Total Pass Cukup Banyak</v>
      </c>
      <c r="T358" t="str">
        <f t="shared" si="53"/>
        <v>Pass Sukses Cukup Banyak</v>
      </c>
      <c r="U358" t="str">
        <f t="shared" si="54"/>
        <v>Total Shot Cukup Banyak</v>
      </c>
      <c r="V358" t="str">
        <f t="shared" si="57"/>
        <v>Shot on Target Tinggi</v>
      </c>
      <c r="W358" t="str">
        <f t="shared" si="58"/>
        <v>Fouls Rendah</v>
      </c>
      <c r="X358" t="str">
        <f t="shared" si="59"/>
        <v>Corner Tinggi</v>
      </c>
      <c r="Y358" t="str">
        <f t="shared" si="55"/>
        <v>Yellow Card Rendah</v>
      </c>
      <c r="Z358" t="str">
        <f t="shared" si="56"/>
        <v>Red Card Rendah</v>
      </c>
    </row>
    <row r="359" spans="1:26" x14ac:dyDescent="0.25">
      <c r="A359" t="s">
        <v>48</v>
      </c>
      <c r="B359">
        <v>1.3</v>
      </c>
      <c r="C359">
        <v>55</v>
      </c>
      <c r="D359">
        <v>478</v>
      </c>
      <c r="E359">
        <v>389</v>
      </c>
      <c r="F359">
        <v>2</v>
      </c>
      <c r="G359" t="s">
        <v>36</v>
      </c>
      <c r="H359">
        <v>1</v>
      </c>
      <c r="I359" t="s">
        <v>36</v>
      </c>
      <c r="J359">
        <v>15</v>
      </c>
      <c r="K359">
        <v>4</v>
      </c>
      <c r="L359">
        <v>11</v>
      </c>
      <c r="M359">
        <v>4</v>
      </c>
      <c r="N359">
        <v>3</v>
      </c>
      <c r="O359">
        <v>0</v>
      </c>
      <c r="Q359" t="str">
        <f t="shared" si="50"/>
        <v>xG Sangat Sedikit</v>
      </c>
      <c r="R359" t="str">
        <f t="shared" si="51"/>
        <v>Possession Cukup Banyak</v>
      </c>
      <c r="S359" t="str">
        <f t="shared" si="52"/>
        <v>Total Pass Cukup Sedikit</v>
      </c>
      <c r="T359" t="str">
        <f t="shared" si="53"/>
        <v>Pass Sukses Cukup Sedikit</v>
      </c>
      <c r="U359" t="str">
        <f t="shared" si="54"/>
        <v>Total Shot Cukup Sedikit</v>
      </c>
      <c r="V359" t="str">
        <f t="shared" si="57"/>
        <v>Shot on Target Normal</v>
      </c>
      <c r="W359" t="str">
        <f t="shared" si="58"/>
        <v>Fouls Normal</v>
      </c>
      <c r="X359" t="str">
        <f t="shared" si="59"/>
        <v>Corner Rendah</v>
      </c>
      <c r="Y359" t="str">
        <f t="shared" si="55"/>
        <v>Yellow Card Tinggi</v>
      </c>
      <c r="Z359" t="str">
        <f t="shared" si="56"/>
        <v>Red Card Rendah</v>
      </c>
    </row>
    <row r="360" spans="1:26" x14ac:dyDescent="0.25">
      <c r="A360" t="s">
        <v>60</v>
      </c>
      <c r="B360">
        <v>0.7</v>
      </c>
      <c r="C360">
        <v>48</v>
      </c>
      <c r="D360">
        <v>412</v>
      </c>
      <c r="E360">
        <v>313</v>
      </c>
      <c r="F360">
        <v>0</v>
      </c>
      <c r="G360" t="s">
        <v>40</v>
      </c>
      <c r="H360">
        <v>0</v>
      </c>
      <c r="I360" t="s">
        <v>40</v>
      </c>
      <c r="J360">
        <v>8</v>
      </c>
      <c r="K360">
        <v>1</v>
      </c>
      <c r="L360">
        <v>12</v>
      </c>
      <c r="M360">
        <v>4</v>
      </c>
      <c r="N360">
        <v>1</v>
      </c>
      <c r="O360">
        <v>0</v>
      </c>
      <c r="Q360" t="str">
        <f t="shared" si="50"/>
        <v>xG Sangat Sedikit</v>
      </c>
      <c r="R360" t="str">
        <f t="shared" si="51"/>
        <v>Possession Cukup Sedikit</v>
      </c>
      <c r="S360" t="str">
        <f t="shared" si="52"/>
        <v>Total Pass Cukup Sedikit</v>
      </c>
      <c r="T360" t="str">
        <f t="shared" si="53"/>
        <v>Pass Sukses Cukup Sedikit</v>
      </c>
      <c r="U360" t="str">
        <f t="shared" si="54"/>
        <v>Total Shot Sangat Sedikit</v>
      </c>
      <c r="V360" t="str">
        <f t="shared" si="57"/>
        <v>Shot on Target Rendah</v>
      </c>
      <c r="W360" t="str">
        <f t="shared" si="58"/>
        <v>Fouls Tinggi</v>
      </c>
      <c r="X360" t="str">
        <f t="shared" si="59"/>
        <v>Corner Rendah</v>
      </c>
      <c r="Y360" t="str">
        <f t="shared" si="55"/>
        <v>Yellow Card Rendah</v>
      </c>
      <c r="Z360" t="str">
        <f t="shared" si="56"/>
        <v>Red Card Rendah</v>
      </c>
    </row>
    <row r="361" spans="1:26" x14ac:dyDescent="0.25">
      <c r="A361" t="s">
        <v>39</v>
      </c>
      <c r="B361">
        <v>2.4</v>
      </c>
      <c r="C361">
        <v>45</v>
      </c>
      <c r="D361">
        <v>390</v>
      </c>
      <c r="E361">
        <v>313</v>
      </c>
      <c r="F361">
        <v>2</v>
      </c>
      <c r="G361" t="s">
        <v>36</v>
      </c>
      <c r="H361">
        <v>2</v>
      </c>
      <c r="I361" t="s">
        <v>35</v>
      </c>
      <c r="J361">
        <v>14</v>
      </c>
      <c r="K361">
        <v>5</v>
      </c>
      <c r="L361">
        <v>13</v>
      </c>
      <c r="M361">
        <v>3</v>
      </c>
      <c r="N361">
        <v>1</v>
      </c>
      <c r="O361">
        <v>0</v>
      </c>
      <c r="Q361" t="str">
        <f t="shared" si="50"/>
        <v>xG Cukup Sedikit</v>
      </c>
      <c r="R361" t="str">
        <f t="shared" si="51"/>
        <v>Possession Cukup Sedikit</v>
      </c>
      <c r="S361" t="str">
        <f t="shared" si="52"/>
        <v>Total Pass Cukup Sedikit</v>
      </c>
      <c r="T361" t="str">
        <f t="shared" si="53"/>
        <v>Pass Sukses Cukup Sedikit</v>
      </c>
      <c r="U361" t="str">
        <f t="shared" si="54"/>
        <v>Total Shot Cukup Sedikit</v>
      </c>
      <c r="V361" t="str">
        <f t="shared" si="57"/>
        <v>Shot on Target Tinggi</v>
      </c>
      <c r="W361" t="str">
        <f t="shared" si="58"/>
        <v>Fouls Tinggi</v>
      </c>
      <c r="X361" t="str">
        <f t="shared" si="59"/>
        <v>Corner Rendah</v>
      </c>
      <c r="Y361" t="str">
        <f t="shared" si="55"/>
        <v>Yellow Card Rendah</v>
      </c>
      <c r="Z361" t="str">
        <f t="shared" si="56"/>
        <v>Red Card Rendah</v>
      </c>
    </row>
    <row r="362" spans="1:26" x14ac:dyDescent="0.25">
      <c r="A362" t="s">
        <v>52</v>
      </c>
      <c r="B362">
        <v>1.4</v>
      </c>
      <c r="C362">
        <v>67</v>
      </c>
      <c r="D362">
        <v>626</v>
      </c>
      <c r="E362">
        <v>542</v>
      </c>
      <c r="F362">
        <v>2</v>
      </c>
      <c r="G362" t="s">
        <v>35</v>
      </c>
      <c r="H362">
        <v>0</v>
      </c>
      <c r="I362" t="s">
        <v>36</v>
      </c>
      <c r="J362">
        <v>18</v>
      </c>
      <c r="K362">
        <v>7</v>
      </c>
      <c r="L362">
        <v>5</v>
      </c>
      <c r="M362">
        <v>9</v>
      </c>
      <c r="N362">
        <v>1</v>
      </c>
      <c r="O362">
        <v>0</v>
      </c>
      <c r="Q362" t="str">
        <f t="shared" si="50"/>
        <v>xG Sangat Sedikit</v>
      </c>
      <c r="R362" t="str">
        <f t="shared" si="51"/>
        <v>Possession Sangat Banyak</v>
      </c>
      <c r="S362" t="str">
        <f t="shared" si="52"/>
        <v>Total Pass Cukup Banyak</v>
      </c>
      <c r="T362" t="str">
        <f t="shared" si="53"/>
        <v>Pass Sukses Cukup Banyak</v>
      </c>
      <c r="U362" t="str">
        <f t="shared" si="54"/>
        <v>Total Shot Cukup Sedikit</v>
      </c>
      <c r="V362" t="str">
        <f t="shared" si="57"/>
        <v>Shot on Target Tinggi</v>
      </c>
      <c r="W362" t="str">
        <f t="shared" si="58"/>
        <v>Fouls Rendah</v>
      </c>
      <c r="X362" t="str">
        <f t="shared" si="59"/>
        <v>Corner Tinggi</v>
      </c>
      <c r="Y362" t="str">
        <f t="shared" si="55"/>
        <v>Yellow Card Rendah</v>
      </c>
      <c r="Z362" t="str">
        <f t="shared" si="56"/>
        <v>Red Card Rendah</v>
      </c>
    </row>
    <row r="363" spans="1:26" x14ac:dyDescent="0.25">
      <c r="A363" t="s">
        <v>57</v>
      </c>
      <c r="B363">
        <v>0.8</v>
      </c>
      <c r="C363">
        <v>47</v>
      </c>
      <c r="D363">
        <v>441</v>
      </c>
      <c r="E363">
        <v>346</v>
      </c>
      <c r="F363">
        <v>1</v>
      </c>
      <c r="G363" t="s">
        <v>35</v>
      </c>
      <c r="H363">
        <v>0</v>
      </c>
      <c r="I363" t="s">
        <v>36</v>
      </c>
      <c r="J363">
        <v>11</v>
      </c>
      <c r="K363">
        <v>3</v>
      </c>
      <c r="L363">
        <v>10</v>
      </c>
      <c r="M363">
        <v>7</v>
      </c>
      <c r="N363">
        <v>1</v>
      </c>
      <c r="O363">
        <v>0</v>
      </c>
      <c r="Q363" t="str">
        <f t="shared" si="50"/>
        <v>xG Sangat Sedikit</v>
      </c>
      <c r="R363" t="str">
        <f t="shared" si="51"/>
        <v>Possession Cukup Sedikit</v>
      </c>
      <c r="S363" t="str">
        <f t="shared" si="52"/>
        <v>Total Pass Cukup Sedikit</v>
      </c>
      <c r="T363" t="str">
        <f t="shared" si="53"/>
        <v>Pass Sukses Cukup Sedikit</v>
      </c>
      <c r="U363" t="str">
        <f t="shared" si="54"/>
        <v>Total Shot Cukup Sedikit</v>
      </c>
      <c r="V363" t="str">
        <f t="shared" si="57"/>
        <v>Shot on Target Rendah</v>
      </c>
      <c r="W363" t="str">
        <f t="shared" si="58"/>
        <v>Fouls Normal</v>
      </c>
      <c r="X363" t="str">
        <f t="shared" si="59"/>
        <v>Corner Tinggi</v>
      </c>
      <c r="Y363" t="str">
        <f t="shared" si="55"/>
        <v>Yellow Card Rendah</v>
      </c>
      <c r="Z363" t="str">
        <f t="shared" si="56"/>
        <v>Red Card Rendah</v>
      </c>
    </row>
    <row r="364" spans="1:26" x14ac:dyDescent="0.25">
      <c r="A364" t="s">
        <v>44</v>
      </c>
      <c r="B364">
        <v>2.7</v>
      </c>
      <c r="C364">
        <v>50</v>
      </c>
      <c r="D364">
        <v>541</v>
      </c>
      <c r="E364">
        <v>458</v>
      </c>
      <c r="F364">
        <v>2</v>
      </c>
      <c r="G364" t="s">
        <v>35</v>
      </c>
      <c r="H364">
        <v>2</v>
      </c>
      <c r="I364" t="s">
        <v>35</v>
      </c>
      <c r="J364">
        <v>13</v>
      </c>
      <c r="K364">
        <v>5</v>
      </c>
      <c r="L364">
        <v>6</v>
      </c>
      <c r="M364">
        <v>4</v>
      </c>
      <c r="N364">
        <v>1</v>
      </c>
      <c r="O364">
        <v>0</v>
      </c>
      <c r="Q364" t="str">
        <f t="shared" si="50"/>
        <v>xG Cukup Sedikit</v>
      </c>
      <c r="R364" t="str">
        <f t="shared" si="51"/>
        <v>Possession Cukup Sedikit</v>
      </c>
      <c r="S364" t="str">
        <f t="shared" si="52"/>
        <v>Total Pass Cukup Banyak</v>
      </c>
      <c r="T364" t="str">
        <f t="shared" si="53"/>
        <v>Pass Sukses Cukup Banyak</v>
      </c>
      <c r="U364" t="str">
        <f t="shared" si="54"/>
        <v>Total Shot Cukup Sedikit</v>
      </c>
      <c r="V364" t="str">
        <f t="shared" si="57"/>
        <v>Shot on Target Tinggi</v>
      </c>
      <c r="W364" t="str">
        <f t="shared" si="58"/>
        <v>Fouls Rendah</v>
      </c>
      <c r="X364" t="str">
        <f t="shared" si="59"/>
        <v>Corner Rendah</v>
      </c>
      <c r="Y364" t="str">
        <f t="shared" si="55"/>
        <v>Yellow Card Rendah</v>
      </c>
      <c r="Z364" t="str">
        <f t="shared" si="56"/>
        <v>Red Card Rendah</v>
      </c>
    </row>
    <row r="365" spans="1:26" x14ac:dyDescent="0.25">
      <c r="A365" t="s">
        <v>51</v>
      </c>
      <c r="B365">
        <v>1.1000000000000001</v>
      </c>
      <c r="C365">
        <v>60</v>
      </c>
      <c r="D365">
        <v>554</v>
      </c>
      <c r="E365">
        <v>465</v>
      </c>
      <c r="F365">
        <v>1</v>
      </c>
      <c r="G365" t="s">
        <v>40</v>
      </c>
      <c r="H365">
        <v>0</v>
      </c>
      <c r="I365" t="s">
        <v>40</v>
      </c>
      <c r="J365">
        <v>16</v>
      </c>
      <c r="K365">
        <v>5</v>
      </c>
      <c r="L365">
        <v>14</v>
      </c>
      <c r="M365">
        <v>8</v>
      </c>
      <c r="N365">
        <v>6</v>
      </c>
      <c r="O365">
        <v>0</v>
      </c>
      <c r="Q365" t="str">
        <f t="shared" si="50"/>
        <v>xG Sangat Sedikit</v>
      </c>
      <c r="R365" t="str">
        <f t="shared" si="51"/>
        <v>Possession Cukup Banyak</v>
      </c>
      <c r="S365" t="str">
        <f t="shared" si="52"/>
        <v>Total Pass Cukup Banyak</v>
      </c>
      <c r="T365" t="str">
        <f t="shared" si="53"/>
        <v>Pass Sukses Cukup Banyak</v>
      </c>
      <c r="U365" t="str">
        <f t="shared" si="54"/>
        <v>Total Shot Cukup Sedikit</v>
      </c>
      <c r="V365" t="str">
        <f t="shared" si="57"/>
        <v>Shot on Target Tinggi</v>
      </c>
      <c r="W365" t="str">
        <f t="shared" si="58"/>
        <v>Fouls Tinggi</v>
      </c>
      <c r="X365" t="str">
        <f t="shared" si="59"/>
        <v>Corner Tinggi</v>
      </c>
      <c r="Y365" t="str">
        <f t="shared" si="55"/>
        <v>Yellow Card Tinggi</v>
      </c>
      <c r="Z365" t="str">
        <f t="shared" si="56"/>
        <v>Red Card Rendah</v>
      </c>
    </row>
    <row r="366" spans="1:26" x14ac:dyDescent="0.25">
      <c r="A366" t="s">
        <v>54</v>
      </c>
      <c r="B366">
        <v>2.5</v>
      </c>
      <c r="C366">
        <v>51</v>
      </c>
      <c r="D366">
        <v>416</v>
      </c>
      <c r="E366">
        <v>313</v>
      </c>
      <c r="F366">
        <v>2</v>
      </c>
      <c r="G366" t="s">
        <v>40</v>
      </c>
      <c r="H366">
        <v>2</v>
      </c>
      <c r="I366" t="s">
        <v>35</v>
      </c>
      <c r="J366">
        <v>11</v>
      </c>
      <c r="K366">
        <v>6</v>
      </c>
      <c r="L366">
        <v>12</v>
      </c>
      <c r="M366">
        <v>5</v>
      </c>
      <c r="N366">
        <v>4</v>
      </c>
      <c r="O366">
        <v>0</v>
      </c>
      <c r="Q366" t="str">
        <f t="shared" si="50"/>
        <v>xG Cukup Sedikit</v>
      </c>
      <c r="R366" t="str">
        <f t="shared" si="51"/>
        <v>Possession Cukup Banyak</v>
      </c>
      <c r="S366" t="str">
        <f t="shared" si="52"/>
        <v>Total Pass Cukup Sedikit</v>
      </c>
      <c r="T366" t="str">
        <f t="shared" si="53"/>
        <v>Pass Sukses Cukup Sedikit</v>
      </c>
      <c r="U366" t="str">
        <f t="shared" si="54"/>
        <v>Total Shot Cukup Sedikit</v>
      </c>
      <c r="V366" t="str">
        <f t="shared" si="57"/>
        <v>Shot on Target Tinggi</v>
      </c>
      <c r="W366" t="str">
        <f t="shared" si="58"/>
        <v>Fouls Tinggi</v>
      </c>
      <c r="X366" t="str">
        <f t="shared" si="59"/>
        <v>Corner Normal</v>
      </c>
      <c r="Y366" t="str">
        <f t="shared" si="55"/>
        <v>Yellow Card Tinggi</v>
      </c>
      <c r="Z366" t="str">
        <f t="shared" si="56"/>
        <v>Red Card Rendah</v>
      </c>
    </row>
    <row r="367" spans="1:26" x14ac:dyDescent="0.25">
      <c r="A367" t="s">
        <v>59</v>
      </c>
      <c r="B367">
        <v>0.8</v>
      </c>
      <c r="C367">
        <v>50</v>
      </c>
      <c r="D367">
        <v>486</v>
      </c>
      <c r="E367">
        <v>403</v>
      </c>
      <c r="F367">
        <v>2</v>
      </c>
      <c r="G367" t="s">
        <v>35</v>
      </c>
      <c r="H367">
        <v>1</v>
      </c>
      <c r="I367" t="s">
        <v>35</v>
      </c>
      <c r="J367">
        <v>9</v>
      </c>
      <c r="K367">
        <v>3</v>
      </c>
      <c r="L367">
        <v>15</v>
      </c>
      <c r="M367">
        <v>2</v>
      </c>
      <c r="N367">
        <v>1</v>
      </c>
      <c r="O367">
        <v>0</v>
      </c>
      <c r="Q367" t="str">
        <f t="shared" si="50"/>
        <v>xG Sangat Sedikit</v>
      </c>
      <c r="R367" t="str">
        <f t="shared" si="51"/>
        <v>Possession Cukup Sedikit</v>
      </c>
      <c r="S367" t="str">
        <f t="shared" si="52"/>
        <v>Total Pass Cukup Sedikit</v>
      </c>
      <c r="T367" t="str">
        <f t="shared" si="53"/>
        <v>Pass Sukses Cukup Sedikit</v>
      </c>
      <c r="U367" t="str">
        <f t="shared" si="54"/>
        <v>Total Shot Sangat Sedikit</v>
      </c>
      <c r="V367" t="str">
        <f t="shared" si="57"/>
        <v>Shot on Target Rendah</v>
      </c>
      <c r="W367" t="str">
        <f t="shared" si="58"/>
        <v>Fouls Tinggi</v>
      </c>
      <c r="X367" t="str">
        <f t="shared" si="59"/>
        <v>Corner Rendah</v>
      </c>
      <c r="Y367" t="str">
        <f t="shared" si="55"/>
        <v>Yellow Card Rendah</v>
      </c>
      <c r="Z367" t="str">
        <f t="shared" si="56"/>
        <v>Red Card Rendah</v>
      </c>
    </row>
    <row r="368" spans="1:26" x14ac:dyDescent="0.25">
      <c r="A368" t="s">
        <v>42</v>
      </c>
      <c r="B368">
        <v>0.6</v>
      </c>
      <c r="C368">
        <v>51</v>
      </c>
      <c r="D368">
        <v>447</v>
      </c>
      <c r="E368">
        <v>363</v>
      </c>
      <c r="F368">
        <v>1</v>
      </c>
      <c r="G368" t="s">
        <v>35</v>
      </c>
      <c r="H368">
        <v>0</v>
      </c>
      <c r="I368" t="s">
        <v>36</v>
      </c>
      <c r="J368">
        <v>12</v>
      </c>
      <c r="K368">
        <v>4</v>
      </c>
      <c r="L368">
        <v>9</v>
      </c>
      <c r="M368">
        <v>10</v>
      </c>
      <c r="N368">
        <v>3</v>
      </c>
      <c r="O368">
        <v>0</v>
      </c>
      <c r="Q368" t="str">
        <f t="shared" si="50"/>
        <v>xG Sangat Sedikit</v>
      </c>
      <c r="R368" t="str">
        <f t="shared" si="51"/>
        <v>Possession Cukup Banyak</v>
      </c>
      <c r="S368" t="str">
        <f t="shared" si="52"/>
        <v>Total Pass Cukup Sedikit</v>
      </c>
      <c r="T368" t="str">
        <f t="shared" si="53"/>
        <v>Pass Sukses Cukup Sedikit</v>
      </c>
      <c r="U368" t="str">
        <f t="shared" si="54"/>
        <v>Total Shot Cukup Sedikit</v>
      </c>
      <c r="V368" t="str">
        <f t="shared" si="57"/>
        <v>Shot on Target Normal</v>
      </c>
      <c r="W368" t="str">
        <f t="shared" si="58"/>
        <v>Fouls Normal</v>
      </c>
      <c r="X368" t="str">
        <f t="shared" si="59"/>
        <v>Corner Tinggi</v>
      </c>
      <c r="Y368" t="str">
        <f t="shared" si="55"/>
        <v>Yellow Card Tinggi</v>
      </c>
      <c r="Z368" t="str">
        <f t="shared" si="56"/>
        <v>Red Card Rendah</v>
      </c>
    </row>
    <row r="369" spans="1:26" x14ac:dyDescent="0.25">
      <c r="A369" t="s">
        <v>45</v>
      </c>
      <c r="B369">
        <v>2.2000000000000002</v>
      </c>
      <c r="C369">
        <v>49</v>
      </c>
      <c r="D369">
        <v>489</v>
      </c>
      <c r="E369">
        <v>410</v>
      </c>
      <c r="F369">
        <v>3</v>
      </c>
      <c r="G369" t="s">
        <v>35</v>
      </c>
      <c r="H369">
        <v>1</v>
      </c>
      <c r="I369" t="s">
        <v>40</v>
      </c>
      <c r="J369">
        <v>25</v>
      </c>
      <c r="K369">
        <v>12</v>
      </c>
      <c r="L369">
        <v>9</v>
      </c>
      <c r="M369">
        <v>3</v>
      </c>
      <c r="N369">
        <v>1</v>
      </c>
      <c r="O369">
        <v>0</v>
      </c>
      <c r="Q369" t="str">
        <f t="shared" si="50"/>
        <v>xG Cukup Sedikit</v>
      </c>
      <c r="R369" t="str">
        <f t="shared" si="51"/>
        <v>Possession Cukup Sedikit</v>
      </c>
      <c r="S369" t="str">
        <f t="shared" si="52"/>
        <v>Total Pass Cukup Sedikit</v>
      </c>
      <c r="T369" t="str">
        <f t="shared" si="53"/>
        <v>Pass Sukses Cukup Sedikit</v>
      </c>
      <c r="U369" t="str">
        <f t="shared" si="54"/>
        <v>Total Shot Cukup Banyak</v>
      </c>
      <c r="V369" t="str">
        <f t="shared" si="57"/>
        <v>Shot on Target Tinggi</v>
      </c>
      <c r="W369" t="str">
        <f t="shared" si="58"/>
        <v>Fouls Normal</v>
      </c>
      <c r="X369" t="str">
        <f t="shared" si="59"/>
        <v>Corner Rendah</v>
      </c>
      <c r="Y369" t="str">
        <f t="shared" si="55"/>
        <v>Yellow Card Rendah</v>
      </c>
      <c r="Z369" t="str">
        <f t="shared" si="56"/>
        <v>Red Card Rendah</v>
      </c>
    </row>
    <row r="370" spans="1:26" x14ac:dyDescent="0.25">
      <c r="A370" t="s">
        <v>55</v>
      </c>
      <c r="B370">
        <v>1.7</v>
      </c>
      <c r="C370">
        <v>31</v>
      </c>
      <c r="D370">
        <v>307</v>
      </c>
      <c r="E370">
        <v>227</v>
      </c>
      <c r="F370">
        <v>4</v>
      </c>
      <c r="G370" t="s">
        <v>35</v>
      </c>
      <c r="H370">
        <v>2</v>
      </c>
      <c r="I370" t="s">
        <v>35</v>
      </c>
      <c r="J370">
        <v>14</v>
      </c>
      <c r="K370">
        <v>10</v>
      </c>
      <c r="L370">
        <v>14</v>
      </c>
      <c r="M370">
        <v>0</v>
      </c>
      <c r="N370">
        <v>1</v>
      </c>
      <c r="O370">
        <v>0</v>
      </c>
      <c r="Q370" t="str">
        <f t="shared" si="50"/>
        <v>xG Cukup Sedikit</v>
      </c>
      <c r="R370" t="str">
        <f t="shared" si="51"/>
        <v>Possession Sangat Sedikit</v>
      </c>
      <c r="S370" t="str">
        <f t="shared" si="52"/>
        <v>Total Pass Sangat Sedikit</v>
      </c>
      <c r="T370" t="str">
        <f t="shared" si="53"/>
        <v>Pass Sukses Sangat Sedikit</v>
      </c>
      <c r="U370" t="str">
        <f t="shared" si="54"/>
        <v>Total Shot Cukup Sedikit</v>
      </c>
      <c r="V370" t="str">
        <f t="shared" si="57"/>
        <v>Shot on Target Tinggi</v>
      </c>
      <c r="W370" t="str">
        <f t="shared" si="58"/>
        <v>Fouls Tinggi</v>
      </c>
      <c r="X370" t="str">
        <f t="shared" si="59"/>
        <v>Corner Rendah</v>
      </c>
      <c r="Y370" t="str">
        <f t="shared" si="55"/>
        <v>Yellow Card Rendah</v>
      </c>
      <c r="Z370" t="str">
        <f t="shared" si="56"/>
        <v>Red Card Rendah</v>
      </c>
    </row>
    <row r="371" spans="1:26" x14ac:dyDescent="0.25">
      <c r="A371" t="s">
        <v>58</v>
      </c>
      <c r="B371">
        <v>1.5</v>
      </c>
      <c r="C371">
        <v>57</v>
      </c>
      <c r="D371">
        <v>640</v>
      </c>
      <c r="E371">
        <v>571</v>
      </c>
      <c r="F371">
        <v>3</v>
      </c>
      <c r="G371" t="s">
        <v>35</v>
      </c>
      <c r="H371">
        <v>2</v>
      </c>
      <c r="I371" t="s">
        <v>35</v>
      </c>
      <c r="J371">
        <v>12</v>
      </c>
      <c r="K371">
        <v>5</v>
      </c>
      <c r="L371">
        <v>7</v>
      </c>
      <c r="M371">
        <v>3</v>
      </c>
      <c r="N371">
        <v>1</v>
      </c>
      <c r="O371">
        <v>1</v>
      </c>
      <c r="Q371" t="str">
        <f t="shared" si="50"/>
        <v>xG Cukup Sedikit</v>
      </c>
      <c r="R371" t="str">
        <f t="shared" si="51"/>
        <v>Possession Cukup Banyak</v>
      </c>
      <c r="S371" t="str">
        <f t="shared" si="52"/>
        <v>Total Pass Cukup Banyak</v>
      </c>
      <c r="T371" t="str">
        <f t="shared" si="53"/>
        <v>Pass Sukses Cukup Banyak</v>
      </c>
      <c r="U371" t="str">
        <f t="shared" si="54"/>
        <v>Total Shot Cukup Sedikit</v>
      </c>
      <c r="V371" t="str">
        <f t="shared" si="57"/>
        <v>Shot on Target Tinggi</v>
      </c>
      <c r="W371" t="str">
        <f t="shared" si="58"/>
        <v>Fouls Rendah</v>
      </c>
      <c r="X371" t="str">
        <f t="shared" si="59"/>
        <v>Corner Rendah</v>
      </c>
      <c r="Y371" t="str">
        <f t="shared" si="55"/>
        <v>Yellow Card Rendah</v>
      </c>
      <c r="Z371" t="str">
        <f t="shared" si="56"/>
        <v>Red Card Tinggi</v>
      </c>
    </row>
    <row r="372" spans="1:26" x14ac:dyDescent="0.25">
      <c r="A372" t="s">
        <v>49</v>
      </c>
      <c r="B372">
        <v>1.6</v>
      </c>
      <c r="C372">
        <v>63</v>
      </c>
      <c r="D372">
        <v>547</v>
      </c>
      <c r="E372">
        <v>440</v>
      </c>
      <c r="F372">
        <v>2</v>
      </c>
      <c r="G372" t="s">
        <v>35</v>
      </c>
      <c r="H372">
        <v>0</v>
      </c>
      <c r="I372" t="s">
        <v>36</v>
      </c>
      <c r="J372">
        <v>20</v>
      </c>
      <c r="K372">
        <v>7</v>
      </c>
      <c r="L372">
        <v>19</v>
      </c>
      <c r="M372">
        <v>6</v>
      </c>
      <c r="N372">
        <v>0</v>
      </c>
      <c r="O372">
        <v>0</v>
      </c>
      <c r="Q372" t="str">
        <f t="shared" si="50"/>
        <v>xG Cukup Sedikit</v>
      </c>
      <c r="R372" t="str">
        <f t="shared" si="51"/>
        <v>Possession Cukup Banyak</v>
      </c>
      <c r="S372" t="str">
        <f t="shared" si="52"/>
        <v>Total Pass Cukup Banyak</v>
      </c>
      <c r="T372" t="str">
        <f t="shared" si="53"/>
        <v>Pass Sukses Cukup Banyak</v>
      </c>
      <c r="U372" t="str">
        <f t="shared" si="54"/>
        <v>Total Shot Cukup Banyak</v>
      </c>
      <c r="V372" t="str">
        <f t="shared" si="57"/>
        <v>Shot on Target Tinggi</v>
      </c>
      <c r="W372" t="str">
        <f t="shared" si="58"/>
        <v>Fouls Tinggi</v>
      </c>
      <c r="X372" t="str">
        <f t="shared" si="59"/>
        <v>Corner Tinggi</v>
      </c>
      <c r="Y372" t="str">
        <f t="shared" si="55"/>
        <v>Yellow Card Rendah</v>
      </c>
      <c r="Z372" t="str">
        <f t="shared" si="56"/>
        <v>Red Card Rendah</v>
      </c>
    </row>
    <row r="373" spans="1:26" x14ac:dyDescent="0.25">
      <c r="A373" t="s">
        <v>34</v>
      </c>
      <c r="B373">
        <v>1.3</v>
      </c>
      <c r="C373">
        <v>47</v>
      </c>
      <c r="D373">
        <v>477</v>
      </c>
      <c r="E373">
        <v>399</v>
      </c>
      <c r="F373">
        <v>0</v>
      </c>
      <c r="G373" t="s">
        <v>40</v>
      </c>
      <c r="H373">
        <v>0</v>
      </c>
      <c r="I373" t="s">
        <v>40</v>
      </c>
      <c r="J373">
        <v>13</v>
      </c>
      <c r="K373">
        <v>3</v>
      </c>
      <c r="L373">
        <v>11</v>
      </c>
      <c r="M373">
        <v>1</v>
      </c>
      <c r="N373">
        <v>0</v>
      </c>
      <c r="O373">
        <v>0</v>
      </c>
      <c r="Q373" t="str">
        <f t="shared" si="50"/>
        <v>xG Sangat Sedikit</v>
      </c>
      <c r="R373" t="str">
        <f t="shared" si="51"/>
        <v>Possession Cukup Sedikit</v>
      </c>
      <c r="S373" t="str">
        <f t="shared" si="52"/>
        <v>Total Pass Cukup Sedikit</v>
      </c>
      <c r="T373" t="str">
        <f t="shared" si="53"/>
        <v>Pass Sukses Cukup Sedikit</v>
      </c>
      <c r="U373" t="str">
        <f t="shared" si="54"/>
        <v>Total Shot Cukup Sedikit</v>
      </c>
      <c r="V373" t="str">
        <f t="shared" si="57"/>
        <v>Shot on Target Rendah</v>
      </c>
      <c r="W373" t="str">
        <f t="shared" si="58"/>
        <v>Fouls Normal</v>
      </c>
      <c r="X373" t="str">
        <f t="shared" si="59"/>
        <v>Corner Rendah</v>
      </c>
      <c r="Y373" t="str">
        <f t="shared" si="55"/>
        <v>Yellow Card Rendah</v>
      </c>
      <c r="Z373" t="str">
        <f t="shared" si="56"/>
        <v>Red Card Rendah</v>
      </c>
    </row>
    <row r="374" spans="1:26" x14ac:dyDescent="0.25">
      <c r="A374" t="s">
        <v>38</v>
      </c>
      <c r="B374">
        <v>0.7</v>
      </c>
      <c r="C374">
        <v>42</v>
      </c>
      <c r="D374">
        <v>464</v>
      </c>
      <c r="E374">
        <v>374</v>
      </c>
      <c r="F374">
        <v>1</v>
      </c>
      <c r="G374" t="s">
        <v>40</v>
      </c>
      <c r="H374">
        <v>0</v>
      </c>
      <c r="I374" t="s">
        <v>40</v>
      </c>
      <c r="J374">
        <v>14</v>
      </c>
      <c r="K374">
        <v>4</v>
      </c>
      <c r="L374">
        <v>10</v>
      </c>
      <c r="M374">
        <v>4</v>
      </c>
      <c r="N374">
        <v>1</v>
      </c>
      <c r="O374">
        <v>0</v>
      </c>
      <c r="Q374" t="str">
        <f t="shared" si="50"/>
        <v>xG Sangat Sedikit</v>
      </c>
      <c r="R374" t="str">
        <f t="shared" si="51"/>
        <v>Possession Cukup Sedikit</v>
      </c>
      <c r="S374" t="str">
        <f t="shared" si="52"/>
        <v>Total Pass Cukup Sedikit</v>
      </c>
      <c r="T374" t="str">
        <f t="shared" si="53"/>
        <v>Pass Sukses Cukup Sedikit</v>
      </c>
      <c r="U374" t="str">
        <f t="shared" si="54"/>
        <v>Total Shot Cukup Sedikit</v>
      </c>
      <c r="V374" t="str">
        <f t="shared" si="57"/>
        <v>Shot on Target Normal</v>
      </c>
      <c r="W374" t="str">
        <f t="shared" si="58"/>
        <v>Fouls Normal</v>
      </c>
      <c r="X374" t="str">
        <f t="shared" si="59"/>
        <v>Corner Rendah</v>
      </c>
      <c r="Y374" t="str">
        <f t="shared" si="55"/>
        <v>Yellow Card Rendah</v>
      </c>
      <c r="Z374" t="str">
        <f t="shared" si="56"/>
        <v>Red Card Rendah</v>
      </c>
    </row>
    <row r="375" spans="1:26" x14ac:dyDescent="0.25">
      <c r="A375" t="s">
        <v>39</v>
      </c>
      <c r="B375">
        <v>2.1</v>
      </c>
      <c r="C375">
        <v>69</v>
      </c>
      <c r="D375">
        <v>695</v>
      </c>
      <c r="E375">
        <v>580</v>
      </c>
      <c r="F375">
        <v>1</v>
      </c>
      <c r="G375" t="s">
        <v>36</v>
      </c>
      <c r="H375">
        <v>0</v>
      </c>
      <c r="I375" t="s">
        <v>40</v>
      </c>
      <c r="J375">
        <v>14</v>
      </c>
      <c r="K375">
        <v>3</v>
      </c>
      <c r="L375">
        <v>7</v>
      </c>
      <c r="M375">
        <v>11</v>
      </c>
      <c r="N375">
        <v>1</v>
      </c>
      <c r="O375">
        <v>1</v>
      </c>
      <c r="Q375" t="str">
        <f t="shared" si="50"/>
        <v>xG Cukup Sedikit</v>
      </c>
      <c r="R375" t="str">
        <f t="shared" si="51"/>
        <v>Possession Sangat Banyak</v>
      </c>
      <c r="S375" t="str">
        <f t="shared" si="52"/>
        <v>Total Pass Sangat Banyak</v>
      </c>
      <c r="T375" t="str">
        <f t="shared" si="53"/>
        <v>Pass Sukses Cukup Banyak</v>
      </c>
      <c r="U375" t="str">
        <f t="shared" si="54"/>
        <v>Total Shot Cukup Sedikit</v>
      </c>
      <c r="V375" t="str">
        <f t="shared" si="57"/>
        <v>Shot on Target Rendah</v>
      </c>
      <c r="W375" t="str">
        <f t="shared" si="58"/>
        <v>Fouls Rendah</v>
      </c>
      <c r="X375" t="str">
        <f t="shared" si="59"/>
        <v>Corner Tinggi</v>
      </c>
      <c r="Y375" t="str">
        <f t="shared" si="55"/>
        <v>Yellow Card Rendah</v>
      </c>
      <c r="Z375" t="str">
        <f t="shared" si="56"/>
        <v>Red Card Tinggi</v>
      </c>
    </row>
    <row r="376" spans="1:26" x14ac:dyDescent="0.25">
      <c r="A376" t="s">
        <v>33</v>
      </c>
      <c r="B376">
        <v>2.9</v>
      </c>
      <c r="C376">
        <v>67</v>
      </c>
      <c r="D376">
        <v>644</v>
      </c>
      <c r="E376">
        <v>555</v>
      </c>
      <c r="F376">
        <v>2</v>
      </c>
      <c r="G376" t="s">
        <v>35</v>
      </c>
      <c r="H376">
        <v>0</v>
      </c>
      <c r="I376" t="s">
        <v>36</v>
      </c>
      <c r="J376">
        <v>25</v>
      </c>
      <c r="K376">
        <v>10</v>
      </c>
      <c r="L376">
        <v>10</v>
      </c>
      <c r="M376">
        <v>4</v>
      </c>
      <c r="N376">
        <v>2</v>
      </c>
      <c r="O376">
        <v>0</v>
      </c>
      <c r="Q376" t="str">
        <f t="shared" si="50"/>
        <v>xG Cukup Banyak</v>
      </c>
      <c r="R376" t="str">
        <f t="shared" si="51"/>
        <v>Possession Sangat Banyak</v>
      </c>
      <c r="S376" t="str">
        <f t="shared" si="52"/>
        <v>Total Pass Cukup Banyak</v>
      </c>
      <c r="T376" t="str">
        <f t="shared" si="53"/>
        <v>Pass Sukses Cukup Banyak</v>
      </c>
      <c r="U376" t="str">
        <f t="shared" si="54"/>
        <v>Total Shot Cukup Banyak</v>
      </c>
      <c r="V376" t="str">
        <f t="shared" si="57"/>
        <v>Shot on Target Tinggi</v>
      </c>
      <c r="W376" t="str">
        <f t="shared" si="58"/>
        <v>Fouls Normal</v>
      </c>
      <c r="X376" t="str">
        <f t="shared" si="59"/>
        <v>Corner Rendah</v>
      </c>
      <c r="Y376" t="str">
        <f t="shared" si="55"/>
        <v>Yellow Card Rendah</v>
      </c>
      <c r="Z376" t="str">
        <f t="shared" si="56"/>
        <v>Red Card Rendah</v>
      </c>
    </row>
    <row r="377" spans="1:26" x14ac:dyDescent="0.25">
      <c r="A377" t="s">
        <v>46</v>
      </c>
      <c r="B377">
        <v>1.2</v>
      </c>
      <c r="C377">
        <v>65</v>
      </c>
      <c r="D377">
        <v>590</v>
      </c>
      <c r="E377">
        <v>501</v>
      </c>
      <c r="F377">
        <v>0</v>
      </c>
      <c r="G377" t="s">
        <v>40</v>
      </c>
      <c r="H377">
        <v>0</v>
      </c>
      <c r="I377" t="s">
        <v>36</v>
      </c>
      <c r="J377">
        <v>17</v>
      </c>
      <c r="K377">
        <v>6</v>
      </c>
      <c r="L377">
        <v>12</v>
      </c>
      <c r="M377">
        <v>12</v>
      </c>
      <c r="N377">
        <v>1</v>
      </c>
      <c r="O377">
        <v>0</v>
      </c>
      <c r="Q377" t="str">
        <f t="shared" si="50"/>
        <v>xG Sangat Sedikit</v>
      </c>
      <c r="R377" t="str">
        <f t="shared" si="51"/>
        <v>Possession Sangat Banyak</v>
      </c>
      <c r="S377" t="str">
        <f t="shared" si="52"/>
        <v>Total Pass Cukup Banyak</v>
      </c>
      <c r="T377" t="str">
        <f t="shared" si="53"/>
        <v>Pass Sukses Cukup Banyak</v>
      </c>
      <c r="U377" t="str">
        <f t="shared" si="54"/>
        <v>Total Shot Cukup Sedikit</v>
      </c>
      <c r="V377" t="str">
        <f t="shared" si="57"/>
        <v>Shot on Target Tinggi</v>
      </c>
      <c r="W377" t="str">
        <f t="shared" si="58"/>
        <v>Fouls Tinggi</v>
      </c>
      <c r="X377" t="str">
        <f t="shared" si="59"/>
        <v>Corner Tinggi</v>
      </c>
      <c r="Y377" t="str">
        <f t="shared" si="55"/>
        <v>Yellow Card Rendah</v>
      </c>
      <c r="Z377" t="str">
        <f t="shared" si="56"/>
        <v>Red Card Rendah</v>
      </c>
    </row>
    <row r="378" spans="1:26" x14ac:dyDescent="0.25">
      <c r="A378" t="s">
        <v>48</v>
      </c>
      <c r="B378">
        <v>1.2</v>
      </c>
      <c r="C378">
        <v>52</v>
      </c>
      <c r="D378">
        <v>487</v>
      </c>
      <c r="E378">
        <v>384</v>
      </c>
      <c r="F378">
        <v>0</v>
      </c>
      <c r="G378" t="s">
        <v>40</v>
      </c>
      <c r="H378">
        <v>0</v>
      </c>
      <c r="I378" t="s">
        <v>36</v>
      </c>
      <c r="J378">
        <v>10</v>
      </c>
      <c r="K378">
        <v>2</v>
      </c>
      <c r="L378">
        <v>10</v>
      </c>
      <c r="M378">
        <v>7</v>
      </c>
      <c r="N378">
        <v>2</v>
      </c>
      <c r="O378">
        <v>0</v>
      </c>
      <c r="Q378" t="str">
        <f t="shared" si="50"/>
        <v>xG Sangat Sedikit</v>
      </c>
      <c r="R378" t="str">
        <f t="shared" si="51"/>
        <v>Possession Cukup Banyak</v>
      </c>
      <c r="S378" t="str">
        <f t="shared" si="52"/>
        <v>Total Pass Cukup Sedikit</v>
      </c>
      <c r="T378" t="str">
        <f t="shared" si="53"/>
        <v>Pass Sukses Cukup Sedikit</v>
      </c>
      <c r="U378" t="str">
        <f t="shared" si="54"/>
        <v>Total Shot Sangat Sedikit</v>
      </c>
      <c r="V378" t="str">
        <f t="shared" si="57"/>
        <v>Shot on Target Rendah</v>
      </c>
      <c r="W378" t="str">
        <f t="shared" si="58"/>
        <v>Fouls Normal</v>
      </c>
      <c r="X378" t="str">
        <f t="shared" si="59"/>
        <v>Corner Tinggi</v>
      </c>
      <c r="Y378" t="str">
        <f t="shared" si="55"/>
        <v>Yellow Card Rendah</v>
      </c>
      <c r="Z378" t="str">
        <f t="shared" si="56"/>
        <v>Red Card Rendah</v>
      </c>
    </row>
    <row r="379" spans="1:26" x14ac:dyDescent="0.25">
      <c r="A379" t="s">
        <v>47</v>
      </c>
      <c r="B379">
        <v>0.6</v>
      </c>
      <c r="C379">
        <v>38</v>
      </c>
      <c r="D379">
        <v>363</v>
      </c>
      <c r="E379">
        <v>289</v>
      </c>
      <c r="F379">
        <v>1</v>
      </c>
      <c r="G379" t="s">
        <v>40</v>
      </c>
      <c r="H379">
        <v>0</v>
      </c>
      <c r="I379" t="s">
        <v>40</v>
      </c>
      <c r="J379">
        <v>7</v>
      </c>
      <c r="K379">
        <v>2</v>
      </c>
      <c r="L379">
        <v>7</v>
      </c>
      <c r="M379">
        <v>5</v>
      </c>
      <c r="N379">
        <v>0</v>
      </c>
      <c r="O379">
        <v>0</v>
      </c>
      <c r="Q379" t="str">
        <f t="shared" si="50"/>
        <v>xG Sangat Sedikit</v>
      </c>
      <c r="R379" t="str">
        <f t="shared" si="51"/>
        <v>Possession Cukup Sedikit</v>
      </c>
      <c r="S379" t="str">
        <f t="shared" si="52"/>
        <v>Total Pass Cukup Sedikit</v>
      </c>
      <c r="T379" t="str">
        <f t="shared" si="53"/>
        <v>Pass Sukses Cukup Sedikit</v>
      </c>
      <c r="U379" t="str">
        <f t="shared" si="54"/>
        <v>Total Shot Sangat Sedikit</v>
      </c>
      <c r="V379" t="str">
        <f t="shared" si="57"/>
        <v>Shot on Target Rendah</v>
      </c>
      <c r="W379" t="str">
        <f t="shared" si="58"/>
        <v>Fouls Rendah</v>
      </c>
      <c r="X379" t="str">
        <f t="shared" si="59"/>
        <v>Corner Normal</v>
      </c>
      <c r="Y379" t="str">
        <f t="shared" si="55"/>
        <v>Yellow Card Rendah</v>
      </c>
      <c r="Z379" t="str">
        <f t="shared" si="56"/>
        <v>Red Card Rendah</v>
      </c>
    </row>
    <row r="380" spans="1:26" x14ac:dyDescent="0.25">
      <c r="A380" t="s">
        <v>60</v>
      </c>
      <c r="B380">
        <v>2</v>
      </c>
      <c r="C380">
        <v>34</v>
      </c>
      <c r="D380">
        <v>301</v>
      </c>
      <c r="E380">
        <v>229</v>
      </c>
      <c r="F380">
        <v>1</v>
      </c>
      <c r="G380" t="s">
        <v>40</v>
      </c>
      <c r="H380">
        <v>1</v>
      </c>
      <c r="I380" t="s">
        <v>35</v>
      </c>
      <c r="J380">
        <v>4</v>
      </c>
      <c r="K380">
        <v>2</v>
      </c>
      <c r="L380">
        <v>13</v>
      </c>
      <c r="M380">
        <v>2</v>
      </c>
      <c r="N380">
        <v>3</v>
      </c>
      <c r="O380">
        <v>0</v>
      </c>
      <c r="Q380" t="str">
        <f t="shared" si="50"/>
        <v>xG Cukup Sedikit</v>
      </c>
      <c r="R380" t="str">
        <f t="shared" si="51"/>
        <v>Possession Sangat Sedikit</v>
      </c>
      <c r="S380" t="str">
        <f t="shared" si="52"/>
        <v>Total Pass Sangat Sedikit</v>
      </c>
      <c r="T380" t="str">
        <f t="shared" si="53"/>
        <v>Pass Sukses Sangat Sedikit</v>
      </c>
      <c r="U380" t="str">
        <f t="shared" si="54"/>
        <v>Total Shot Sangat Sedikit</v>
      </c>
      <c r="V380" t="str">
        <f t="shared" si="57"/>
        <v>Shot on Target Rendah</v>
      </c>
      <c r="W380" t="str">
        <f t="shared" si="58"/>
        <v>Fouls Tinggi</v>
      </c>
      <c r="X380" t="str">
        <f t="shared" si="59"/>
        <v>Corner Rendah</v>
      </c>
      <c r="Y380" t="str">
        <f t="shared" si="55"/>
        <v>Yellow Card Tinggi</v>
      </c>
      <c r="Z380" t="str">
        <f t="shared" si="56"/>
        <v>Red Card Rendah</v>
      </c>
    </row>
    <row r="381" spans="1:26" x14ac:dyDescent="0.25">
      <c r="A381" t="s">
        <v>43</v>
      </c>
      <c r="B381">
        <v>1</v>
      </c>
      <c r="C381">
        <v>49</v>
      </c>
      <c r="D381">
        <v>471</v>
      </c>
      <c r="E381">
        <v>374</v>
      </c>
      <c r="F381">
        <v>1</v>
      </c>
      <c r="G381" t="s">
        <v>36</v>
      </c>
      <c r="H381">
        <v>0</v>
      </c>
      <c r="I381" t="s">
        <v>40</v>
      </c>
      <c r="J381">
        <v>18</v>
      </c>
      <c r="K381">
        <v>6</v>
      </c>
      <c r="L381">
        <v>7</v>
      </c>
      <c r="M381">
        <v>8</v>
      </c>
      <c r="N381">
        <v>2</v>
      </c>
      <c r="O381">
        <v>0</v>
      </c>
      <c r="Q381" t="str">
        <f t="shared" si="50"/>
        <v>xG Sangat Sedikit</v>
      </c>
      <c r="R381" t="str">
        <f t="shared" si="51"/>
        <v>Possession Cukup Sedikit</v>
      </c>
      <c r="S381" t="str">
        <f t="shared" si="52"/>
        <v>Total Pass Cukup Sedikit</v>
      </c>
      <c r="T381" t="str">
        <f t="shared" si="53"/>
        <v>Pass Sukses Cukup Sedikit</v>
      </c>
      <c r="U381" t="str">
        <f t="shared" si="54"/>
        <v>Total Shot Cukup Sedikit</v>
      </c>
      <c r="V381" t="str">
        <f t="shared" si="57"/>
        <v>Shot on Target Tinggi</v>
      </c>
      <c r="W381" t="str">
        <f t="shared" si="58"/>
        <v>Fouls Rendah</v>
      </c>
      <c r="X381" t="str">
        <f t="shared" si="59"/>
        <v>Corner Tinggi</v>
      </c>
      <c r="Y381" t="str">
        <f t="shared" si="55"/>
        <v>Yellow Card Rendah</v>
      </c>
      <c r="Z381" t="str">
        <f t="shared" si="56"/>
        <v>Red Card Rendah</v>
      </c>
    </row>
    <row r="382" spans="1:26" x14ac:dyDescent="0.25">
      <c r="A382" t="s">
        <v>34</v>
      </c>
      <c r="B382">
        <v>0.4</v>
      </c>
      <c r="C382">
        <v>45</v>
      </c>
      <c r="D382">
        <v>424</v>
      </c>
      <c r="E382">
        <v>329</v>
      </c>
      <c r="F382">
        <v>0</v>
      </c>
      <c r="G382" t="s">
        <v>35</v>
      </c>
      <c r="H382">
        <v>0</v>
      </c>
      <c r="I382" t="s">
        <v>36</v>
      </c>
      <c r="J382">
        <v>10</v>
      </c>
      <c r="K382">
        <v>2</v>
      </c>
      <c r="L382">
        <v>10</v>
      </c>
      <c r="M382">
        <v>8</v>
      </c>
      <c r="N382">
        <v>3</v>
      </c>
      <c r="O382">
        <v>0</v>
      </c>
      <c r="Q382" t="str">
        <f t="shared" si="50"/>
        <v>xG Sangat Sedikit</v>
      </c>
      <c r="R382" t="str">
        <f t="shared" si="51"/>
        <v>Possession Cukup Sedikit</v>
      </c>
      <c r="S382" t="str">
        <f t="shared" si="52"/>
        <v>Total Pass Cukup Sedikit</v>
      </c>
      <c r="T382" t="str">
        <f t="shared" si="53"/>
        <v>Pass Sukses Cukup Sedikit</v>
      </c>
      <c r="U382" t="str">
        <f t="shared" si="54"/>
        <v>Total Shot Sangat Sedikit</v>
      </c>
      <c r="V382" t="str">
        <f t="shared" si="57"/>
        <v>Shot on Target Rendah</v>
      </c>
      <c r="W382" t="str">
        <f t="shared" si="58"/>
        <v>Fouls Normal</v>
      </c>
      <c r="X382" t="str">
        <f t="shared" si="59"/>
        <v>Corner Tinggi</v>
      </c>
      <c r="Y382" t="str">
        <f t="shared" si="55"/>
        <v>Yellow Card Tinggi</v>
      </c>
      <c r="Z382" t="str">
        <f t="shared" si="56"/>
        <v>Red Card Rendah</v>
      </c>
    </row>
    <row r="383" spans="1:26" x14ac:dyDescent="0.25">
      <c r="A383" t="s">
        <v>39</v>
      </c>
      <c r="B383">
        <v>2.6</v>
      </c>
      <c r="C383">
        <v>62</v>
      </c>
      <c r="D383">
        <v>620</v>
      </c>
      <c r="E383">
        <v>520</v>
      </c>
      <c r="F383">
        <v>2</v>
      </c>
      <c r="G383" t="s">
        <v>40</v>
      </c>
      <c r="H383">
        <v>0</v>
      </c>
      <c r="I383" t="s">
        <v>36</v>
      </c>
      <c r="J383">
        <v>18</v>
      </c>
      <c r="K383">
        <v>5</v>
      </c>
      <c r="L383">
        <v>18</v>
      </c>
      <c r="M383">
        <v>10</v>
      </c>
      <c r="N383">
        <v>1</v>
      </c>
      <c r="O383">
        <v>0</v>
      </c>
      <c r="Q383" t="str">
        <f t="shared" si="50"/>
        <v>xG Cukup Sedikit</v>
      </c>
      <c r="R383" t="str">
        <f t="shared" si="51"/>
        <v>Possession Cukup Banyak</v>
      </c>
      <c r="S383" t="str">
        <f t="shared" si="52"/>
        <v>Total Pass Cukup Banyak</v>
      </c>
      <c r="T383" t="str">
        <f t="shared" si="53"/>
        <v>Pass Sukses Cukup Banyak</v>
      </c>
      <c r="U383" t="str">
        <f t="shared" si="54"/>
        <v>Total Shot Cukup Sedikit</v>
      </c>
      <c r="V383" t="str">
        <f t="shared" si="57"/>
        <v>Shot on Target Tinggi</v>
      </c>
      <c r="W383" t="str">
        <f t="shared" si="58"/>
        <v>Fouls Tinggi</v>
      </c>
      <c r="X383" t="str">
        <f t="shared" si="59"/>
        <v>Corner Tinggi</v>
      </c>
      <c r="Y383" t="str">
        <f t="shared" si="55"/>
        <v>Yellow Card Rendah</v>
      </c>
      <c r="Z383" t="str">
        <f t="shared" si="56"/>
        <v>Red Card Rendah</v>
      </c>
    </row>
    <row r="384" spans="1:26" x14ac:dyDescent="0.25">
      <c r="A384" t="s">
        <v>43</v>
      </c>
      <c r="B384">
        <v>0.5</v>
      </c>
      <c r="C384">
        <v>47</v>
      </c>
      <c r="D384">
        <v>406</v>
      </c>
      <c r="E384">
        <v>324</v>
      </c>
      <c r="F384">
        <v>0</v>
      </c>
      <c r="G384" t="s">
        <v>35</v>
      </c>
      <c r="H384">
        <v>0</v>
      </c>
      <c r="I384" t="s">
        <v>35</v>
      </c>
      <c r="J384">
        <v>9</v>
      </c>
      <c r="K384">
        <v>3</v>
      </c>
      <c r="L384">
        <v>14</v>
      </c>
      <c r="M384">
        <v>2</v>
      </c>
      <c r="N384">
        <v>2</v>
      </c>
      <c r="O384">
        <v>0</v>
      </c>
      <c r="Q384" t="str">
        <f t="shared" si="50"/>
        <v>xG Sangat Sedikit</v>
      </c>
      <c r="R384" t="str">
        <f t="shared" si="51"/>
        <v>Possession Cukup Sedikit</v>
      </c>
      <c r="S384" t="str">
        <f t="shared" si="52"/>
        <v>Total Pass Cukup Sedikit</v>
      </c>
      <c r="T384" t="str">
        <f t="shared" si="53"/>
        <v>Pass Sukses Cukup Sedikit</v>
      </c>
      <c r="U384" t="str">
        <f t="shared" si="54"/>
        <v>Total Shot Sangat Sedikit</v>
      </c>
      <c r="V384" t="str">
        <f t="shared" si="57"/>
        <v>Shot on Target Rendah</v>
      </c>
      <c r="W384" t="str">
        <f t="shared" si="58"/>
        <v>Fouls Tinggi</v>
      </c>
      <c r="X384" t="str">
        <f t="shared" si="59"/>
        <v>Corner Rendah</v>
      </c>
      <c r="Y384" t="str">
        <f t="shared" si="55"/>
        <v>Yellow Card Rendah</v>
      </c>
      <c r="Z384" t="str">
        <f t="shared" si="56"/>
        <v>Red Card Rendah</v>
      </c>
    </row>
    <row r="385" spans="1:26" x14ac:dyDescent="0.25">
      <c r="A385" t="s">
        <v>45</v>
      </c>
      <c r="B385">
        <v>1.4</v>
      </c>
      <c r="C385">
        <v>60</v>
      </c>
      <c r="D385">
        <v>605</v>
      </c>
      <c r="E385">
        <v>510</v>
      </c>
      <c r="F385">
        <v>3</v>
      </c>
      <c r="G385" t="s">
        <v>40</v>
      </c>
      <c r="H385">
        <v>1</v>
      </c>
      <c r="I385" t="s">
        <v>40</v>
      </c>
      <c r="J385">
        <v>10</v>
      </c>
      <c r="K385">
        <v>5</v>
      </c>
      <c r="L385">
        <v>8</v>
      </c>
      <c r="M385">
        <v>5</v>
      </c>
      <c r="N385">
        <v>1</v>
      </c>
      <c r="O385">
        <v>0</v>
      </c>
      <c r="Q385" t="str">
        <f t="shared" si="50"/>
        <v>xG Sangat Sedikit</v>
      </c>
      <c r="R385" t="str">
        <f t="shared" si="51"/>
        <v>Possession Cukup Banyak</v>
      </c>
      <c r="S385" t="str">
        <f t="shared" si="52"/>
        <v>Total Pass Cukup Banyak</v>
      </c>
      <c r="T385" t="str">
        <f t="shared" si="53"/>
        <v>Pass Sukses Cukup Banyak</v>
      </c>
      <c r="U385" t="str">
        <f t="shared" si="54"/>
        <v>Total Shot Sangat Sedikit</v>
      </c>
      <c r="V385" t="str">
        <f t="shared" si="57"/>
        <v>Shot on Target Tinggi</v>
      </c>
      <c r="W385" t="str">
        <f t="shared" si="58"/>
        <v>Fouls Rendah</v>
      </c>
      <c r="X385" t="str">
        <f t="shared" si="59"/>
        <v>Corner Normal</v>
      </c>
      <c r="Y385" t="str">
        <f t="shared" si="55"/>
        <v>Yellow Card Rendah</v>
      </c>
      <c r="Z385" t="str">
        <f t="shared" si="56"/>
        <v>Red Card Rendah</v>
      </c>
    </row>
    <row r="386" spans="1:26" x14ac:dyDescent="0.25">
      <c r="A386" t="s">
        <v>47</v>
      </c>
      <c r="B386">
        <v>1.8</v>
      </c>
      <c r="C386">
        <v>77</v>
      </c>
      <c r="D386">
        <v>702</v>
      </c>
      <c r="E386">
        <v>604</v>
      </c>
      <c r="F386">
        <v>0</v>
      </c>
      <c r="G386" t="s">
        <v>35</v>
      </c>
      <c r="H386">
        <v>0</v>
      </c>
      <c r="I386" t="s">
        <v>35</v>
      </c>
      <c r="J386">
        <v>19</v>
      </c>
      <c r="K386">
        <v>4</v>
      </c>
      <c r="L386">
        <v>16</v>
      </c>
      <c r="M386">
        <v>12</v>
      </c>
      <c r="N386">
        <v>4</v>
      </c>
      <c r="O386">
        <v>0</v>
      </c>
      <c r="Q386" t="str">
        <f t="shared" si="50"/>
        <v>xG Cukup Sedikit</v>
      </c>
      <c r="R386" t="str">
        <f t="shared" si="51"/>
        <v>Possession Sangat Banyak</v>
      </c>
      <c r="S386" t="str">
        <f t="shared" si="52"/>
        <v>Total Pass Sangat Banyak</v>
      </c>
      <c r="T386" t="str">
        <f t="shared" si="53"/>
        <v>Pass Sukses Sangat Banyak</v>
      </c>
      <c r="U386" t="str">
        <f t="shared" si="54"/>
        <v>Total Shot Cukup Sedikit</v>
      </c>
      <c r="V386" t="str">
        <f t="shared" si="57"/>
        <v>Shot on Target Normal</v>
      </c>
      <c r="W386" t="str">
        <f t="shared" si="58"/>
        <v>Fouls Tinggi</v>
      </c>
      <c r="X386" t="str">
        <f t="shared" si="59"/>
        <v>Corner Tinggi</v>
      </c>
      <c r="Y386" t="str">
        <f t="shared" si="55"/>
        <v>Yellow Card Tinggi</v>
      </c>
      <c r="Z386" t="str">
        <f t="shared" si="56"/>
        <v>Red Card Rendah</v>
      </c>
    </row>
    <row r="387" spans="1:26" x14ac:dyDescent="0.25">
      <c r="A387" t="s">
        <v>49</v>
      </c>
      <c r="B387">
        <v>1.2</v>
      </c>
      <c r="C387">
        <v>47</v>
      </c>
      <c r="D387">
        <v>485</v>
      </c>
      <c r="E387">
        <v>363</v>
      </c>
      <c r="F387">
        <v>1</v>
      </c>
      <c r="G387" t="s">
        <v>36</v>
      </c>
      <c r="H387">
        <v>0</v>
      </c>
      <c r="I387" t="s">
        <v>35</v>
      </c>
      <c r="J387">
        <v>13</v>
      </c>
      <c r="K387">
        <v>4</v>
      </c>
      <c r="L387">
        <v>8</v>
      </c>
      <c r="M387">
        <v>6</v>
      </c>
      <c r="N387">
        <v>3</v>
      </c>
      <c r="O387">
        <v>0</v>
      </c>
      <c r="Q387" t="str">
        <f t="shared" ref="Q387:Q450" si="60">_xlfn.LET(
 _xlpm.x,B387,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387" t="str">
        <f t="shared" ref="R387:R450" si="61">_xlfn.LET(
 _xlpm.x,C387,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387" t="str">
        <f t="shared" ref="S387:S450" si="62">_xlfn.LET(
 _xlpm.x,D387,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387" t="str">
        <f t="shared" ref="T387:T450" si="63">_xlfn.LET(
 _xlpm.x,E387,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387" t="str">
        <f t="shared" ref="U387:U450" si="64">_xlfn.LET(
 _xlpm.x,J387,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387" t="str">
        <f t="shared" si="57"/>
        <v>Shot on Target Normal</v>
      </c>
      <c r="W387" t="str">
        <f t="shared" si="58"/>
        <v>Fouls Rendah</v>
      </c>
      <c r="X387" t="str">
        <f t="shared" si="59"/>
        <v>Corner Tinggi</v>
      </c>
      <c r="Y387" t="str">
        <f t="shared" ref="Y387:Y450" si="65">IF(N387&lt;$Y$1,"Yellow Card Rendah","Yellow Card Tinggi")</f>
        <v>Yellow Card Tinggi</v>
      </c>
      <c r="Z387" t="str">
        <f t="shared" ref="Z387:Z450" si="66">IF(O387&lt;$Z$1,"Red Card Rendah","Red Card Tinggi")</f>
        <v>Red Card Rendah</v>
      </c>
    </row>
    <row r="388" spans="1:26" x14ac:dyDescent="0.25">
      <c r="A388" t="s">
        <v>52</v>
      </c>
      <c r="B388">
        <v>2</v>
      </c>
      <c r="C388">
        <v>48</v>
      </c>
      <c r="D388">
        <v>433</v>
      </c>
      <c r="E388">
        <v>348</v>
      </c>
      <c r="F388">
        <v>2</v>
      </c>
      <c r="G388" t="s">
        <v>40</v>
      </c>
      <c r="H388">
        <v>1</v>
      </c>
      <c r="I388" t="s">
        <v>36</v>
      </c>
      <c r="J388">
        <v>15</v>
      </c>
      <c r="K388">
        <v>3</v>
      </c>
      <c r="L388">
        <v>11</v>
      </c>
      <c r="M388">
        <v>3</v>
      </c>
      <c r="N388">
        <v>2</v>
      </c>
      <c r="O388">
        <v>0</v>
      </c>
      <c r="Q388" t="str">
        <f t="shared" si="60"/>
        <v>xG Cukup Sedikit</v>
      </c>
      <c r="R388" t="str">
        <f t="shared" si="61"/>
        <v>Possession Cukup Sedikit</v>
      </c>
      <c r="S388" t="str">
        <f t="shared" si="62"/>
        <v>Total Pass Cukup Sedikit</v>
      </c>
      <c r="T388" t="str">
        <f t="shared" si="63"/>
        <v>Pass Sukses Cukup Sedikit</v>
      </c>
      <c r="U388" t="str">
        <f t="shared" si="64"/>
        <v>Total Shot Cukup Sedikit</v>
      </c>
      <c r="V388" t="str">
        <f t="shared" ref="V388:V451" si="67">IF(K388&gt;$V$1,"Shot on Target Tinggi",IF(K388&gt;($V$1/5*4),"Shot on Target Normal","Shot on Target Rendah"))</f>
        <v>Shot on Target Rendah</v>
      </c>
      <c r="W388" t="str">
        <f t="shared" ref="W388:W451" si="68">IF(L388&gt;$W$1,"Fouls Tinggi",IF(L388&gt;($W$1/5*4),"Fouls Normal","Fouls Rendah"))</f>
        <v>Fouls Normal</v>
      </c>
      <c r="X388" t="str">
        <f t="shared" ref="X388:X451" si="69">IF(M388&gt;$X$1,"Corner Tinggi",IF(M388&gt;($X$1/5*4),"Corner Normal","Corner Rendah"))</f>
        <v>Corner Rendah</v>
      </c>
      <c r="Y388" t="str">
        <f t="shared" si="65"/>
        <v>Yellow Card Rendah</v>
      </c>
      <c r="Z388" t="str">
        <f t="shared" si="66"/>
        <v>Red Card Rendah</v>
      </c>
    </row>
    <row r="389" spans="1:26" x14ac:dyDescent="0.25">
      <c r="A389" t="s">
        <v>55</v>
      </c>
      <c r="B389">
        <v>1.2</v>
      </c>
      <c r="C389">
        <v>54</v>
      </c>
      <c r="D389">
        <v>519</v>
      </c>
      <c r="E389">
        <v>410</v>
      </c>
      <c r="F389">
        <v>1</v>
      </c>
      <c r="G389" t="s">
        <v>35</v>
      </c>
      <c r="H389">
        <v>0</v>
      </c>
      <c r="I389" t="s">
        <v>35</v>
      </c>
      <c r="J389">
        <v>14</v>
      </c>
      <c r="K389">
        <v>6</v>
      </c>
      <c r="L389">
        <v>15</v>
      </c>
      <c r="M389">
        <v>7</v>
      </c>
      <c r="N389">
        <v>5</v>
      </c>
      <c r="O389">
        <v>0</v>
      </c>
      <c r="Q389" t="str">
        <f t="shared" si="60"/>
        <v>xG Sangat Sedikit</v>
      </c>
      <c r="R389" t="str">
        <f t="shared" si="61"/>
        <v>Possession Cukup Banyak</v>
      </c>
      <c r="S389" t="str">
        <f t="shared" si="62"/>
        <v>Total Pass Cukup Banyak</v>
      </c>
      <c r="T389" t="str">
        <f t="shared" si="63"/>
        <v>Pass Sukses Cukup Sedikit</v>
      </c>
      <c r="U389" t="str">
        <f t="shared" si="64"/>
        <v>Total Shot Cukup Sedikit</v>
      </c>
      <c r="V389" t="str">
        <f t="shared" si="67"/>
        <v>Shot on Target Tinggi</v>
      </c>
      <c r="W389" t="str">
        <f t="shared" si="68"/>
        <v>Fouls Tinggi</v>
      </c>
      <c r="X389" t="str">
        <f t="shared" si="69"/>
        <v>Corner Tinggi</v>
      </c>
      <c r="Y389" t="str">
        <f t="shared" si="65"/>
        <v>Yellow Card Tinggi</v>
      </c>
      <c r="Z389" t="str">
        <f t="shared" si="66"/>
        <v>Red Card Rendah</v>
      </c>
    </row>
    <row r="390" spans="1:26" x14ac:dyDescent="0.25">
      <c r="A390" t="s">
        <v>58</v>
      </c>
      <c r="B390">
        <v>0.8</v>
      </c>
      <c r="C390">
        <v>52</v>
      </c>
      <c r="D390">
        <v>570</v>
      </c>
      <c r="E390">
        <v>501</v>
      </c>
      <c r="F390">
        <v>2</v>
      </c>
      <c r="G390" t="s">
        <v>40</v>
      </c>
      <c r="H390">
        <v>1</v>
      </c>
      <c r="I390" t="s">
        <v>40</v>
      </c>
      <c r="J390">
        <v>11</v>
      </c>
      <c r="K390">
        <v>5</v>
      </c>
      <c r="L390">
        <v>9</v>
      </c>
      <c r="M390">
        <v>3</v>
      </c>
      <c r="N390">
        <v>1</v>
      </c>
      <c r="O390">
        <v>0</v>
      </c>
      <c r="Q390" t="str">
        <f t="shared" si="60"/>
        <v>xG Sangat Sedikit</v>
      </c>
      <c r="R390" t="str">
        <f t="shared" si="61"/>
        <v>Possession Cukup Banyak</v>
      </c>
      <c r="S390" t="str">
        <f t="shared" si="62"/>
        <v>Total Pass Cukup Banyak</v>
      </c>
      <c r="T390" t="str">
        <f t="shared" si="63"/>
        <v>Pass Sukses Cukup Banyak</v>
      </c>
      <c r="U390" t="str">
        <f t="shared" si="64"/>
        <v>Total Shot Cukup Sedikit</v>
      </c>
      <c r="V390" t="str">
        <f t="shared" si="67"/>
        <v>Shot on Target Tinggi</v>
      </c>
      <c r="W390" t="str">
        <f t="shared" si="68"/>
        <v>Fouls Normal</v>
      </c>
      <c r="X390" t="str">
        <f t="shared" si="69"/>
        <v>Corner Rendah</v>
      </c>
      <c r="Y390" t="str">
        <f t="shared" si="65"/>
        <v>Yellow Card Rendah</v>
      </c>
      <c r="Z390" t="str">
        <f t="shared" si="66"/>
        <v>Red Card Rendah</v>
      </c>
    </row>
    <row r="391" spans="1:26" x14ac:dyDescent="0.25">
      <c r="A391" t="s">
        <v>60</v>
      </c>
      <c r="B391">
        <v>1.2</v>
      </c>
      <c r="C391">
        <v>70</v>
      </c>
      <c r="D391">
        <v>724</v>
      </c>
      <c r="E391">
        <v>631</v>
      </c>
      <c r="F391">
        <v>1</v>
      </c>
      <c r="G391" t="s">
        <v>36</v>
      </c>
      <c r="H391">
        <v>1</v>
      </c>
      <c r="I391" t="s">
        <v>40</v>
      </c>
      <c r="J391">
        <v>15</v>
      </c>
      <c r="K391">
        <v>7</v>
      </c>
      <c r="L391">
        <v>12</v>
      </c>
      <c r="M391">
        <v>13</v>
      </c>
      <c r="N391">
        <v>1</v>
      </c>
      <c r="O391">
        <v>0</v>
      </c>
      <c r="Q391" t="str">
        <f t="shared" si="60"/>
        <v>xG Sangat Sedikit</v>
      </c>
      <c r="R391" t="str">
        <f t="shared" si="61"/>
        <v>Possession Sangat Banyak</v>
      </c>
      <c r="S391" t="str">
        <f t="shared" si="62"/>
        <v>Total Pass Sangat Banyak</v>
      </c>
      <c r="T391" t="str">
        <f t="shared" si="63"/>
        <v>Pass Sukses Sangat Banyak</v>
      </c>
      <c r="U391" t="str">
        <f t="shared" si="64"/>
        <v>Total Shot Cukup Sedikit</v>
      </c>
      <c r="V391" t="str">
        <f t="shared" si="67"/>
        <v>Shot on Target Tinggi</v>
      </c>
      <c r="W391" t="str">
        <f t="shared" si="68"/>
        <v>Fouls Tinggi</v>
      </c>
      <c r="X391" t="str">
        <f t="shared" si="69"/>
        <v>Corner Tinggi</v>
      </c>
      <c r="Y391" t="str">
        <f t="shared" si="65"/>
        <v>Yellow Card Rendah</v>
      </c>
      <c r="Z391" t="str">
        <f t="shared" si="66"/>
        <v>Red Card Rendah</v>
      </c>
    </row>
    <row r="392" spans="1:26" x14ac:dyDescent="0.25">
      <c r="A392" t="s">
        <v>33</v>
      </c>
      <c r="B392">
        <v>1.4</v>
      </c>
      <c r="C392">
        <v>52</v>
      </c>
      <c r="D392">
        <v>552</v>
      </c>
      <c r="E392">
        <v>470</v>
      </c>
      <c r="F392">
        <v>1</v>
      </c>
      <c r="G392" t="s">
        <v>35</v>
      </c>
      <c r="H392">
        <v>0</v>
      </c>
      <c r="I392" t="s">
        <v>35</v>
      </c>
      <c r="J392">
        <v>11</v>
      </c>
      <c r="K392">
        <v>4</v>
      </c>
      <c r="L392">
        <v>13</v>
      </c>
      <c r="M392">
        <v>4</v>
      </c>
      <c r="N392">
        <v>2</v>
      </c>
      <c r="O392">
        <v>0</v>
      </c>
      <c r="Q392" t="str">
        <f t="shared" si="60"/>
        <v>xG Sangat Sedikit</v>
      </c>
      <c r="R392" t="str">
        <f t="shared" si="61"/>
        <v>Possession Cukup Banyak</v>
      </c>
      <c r="S392" t="str">
        <f t="shared" si="62"/>
        <v>Total Pass Cukup Banyak</v>
      </c>
      <c r="T392" t="str">
        <f t="shared" si="63"/>
        <v>Pass Sukses Cukup Banyak</v>
      </c>
      <c r="U392" t="str">
        <f t="shared" si="64"/>
        <v>Total Shot Cukup Sedikit</v>
      </c>
      <c r="V392" t="str">
        <f t="shared" si="67"/>
        <v>Shot on Target Normal</v>
      </c>
      <c r="W392" t="str">
        <f t="shared" si="68"/>
        <v>Fouls Tinggi</v>
      </c>
      <c r="X392" t="str">
        <f t="shared" si="69"/>
        <v>Corner Rendah</v>
      </c>
      <c r="Y392" t="str">
        <f t="shared" si="65"/>
        <v>Yellow Card Rendah</v>
      </c>
      <c r="Z392" t="str">
        <f t="shared" si="66"/>
        <v>Red Card Rendah</v>
      </c>
    </row>
    <row r="393" spans="1:26" x14ac:dyDescent="0.25">
      <c r="A393" t="s">
        <v>51</v>
      </c>
      <c r="B393">
        <v>1.4</v>
      </c>
      <c r="C393">
        <v>42</v>
      </c>
      <c r="D393">
        <v>425</v>
      </c>
      <c r="E393">
        <v>320</v>
      </c>
      <c r="F393">
        <v>2</v>
      </c>
      <c r="G393" t="s">
        <v>40</v>
      </c>
      <c r="H393">
        <v>0</v>
      </c>
      <c r="I393" t="s">
        <v>36</v>
      </c>
      <c r="J393">
        <v>18</v>
      </c>
      <c r="K393">
        <v>3</v>
      </c>
      <c r="L393">
        <v>17</v>
      </c>
      <c r="M393">
        <v>3</v>
      </c>
      <c r="N393">
        <v>1</v>
      </c>
      <c r="O393">
        <v>0</v>
      </c>
      <c r="Q393" t="str">
        <f t="shared" si="60"/>
        <v>xG Sangat Sedikit</v>
      </c>
      <c r="R393" t="str">
        <f t="shared" si="61"/>
        <v>Possession Cukup Sedikit</v>
      </c>
      <c r="S393" t="str">
        <f t="shared" si="62"/>
        <v>Total Pass Cukup Sedikit</v>
      </c>
      <c r="T393" t="str">
        <f t="shared" si="63"/>
        <v>Pass Sukses Cukup Sedikit</v>
      </c>
      <c r="U393" t="str">
        <f t="shared" si="64"/>
        <v>Total Shot Cukup Sedikit</v>
      </c>
      <c r="V393" t="str">
        <f t="shared" si="67"/>
        <v>Shot on Target Rendah</v>
      </c>
      <c r="W393" t="str">
        <f t="shared" si="68"/>
        <v>Fouls Tinggi</v>
      </c>
      <c r="X393" t="str">
        <f t="shared" si="69"/>
        <v>Corner Rendah</v>
      </c>
      <c r="Y393" t="str">
        <f t="shared" si="65"/>
        <v>Yellow Card Rendah</v>
      </c>
      <c r="Z393" t="str">
        <f t="shared" si="66"/>
        <v>Red Card Rendah</v>
      </c>
    </row>
    <row r="394" spans="1:26" x14ac:dyDescent="0.25">
      <c r="A394" t="s">
        <v>59</v>
      </c>
      <c r="B394">
        <v>0.6</v>
      </c>
      <c r="C394">
        <v>46</v>
      </c>
      <c r="D394">
        <v>489</v>
      </c>
      <c r="E394">
        <v>402</v>
      </c>
      <c r="F394">
        <v>1</v>
      </c>
      <c r="G394" t="s">
        <v>35</v>
      </c>
      <c r="H394">
        <v>1</v>
      </c>
      <c r="I394" t="s">
        <v>36</v>
      </c>
      <c r="J394">
        <v>10</v>
      </c>
      <c r="K394">
        <v>4</v>
      </c>
      <c r="L394">
        <v>13</v>
      </c>
      <c r="M394">
        <v>5</v>
      </c>
      <c r="N394">
        <v>2</v>
      </c>
      <c r="O394">
        <v>0</v>
      </c>
      <c r="Q394" t="str">
        <f t="shared" si="60"/>
        <v>xG Sangat Sedikit</v>
      </c>
      <c r="R394" t="str">
        <f t="shared" si="61"/>
        <v>Possession Cukup Sedikit</v>
      </c>
      <c r="S394" t="str">
        <f t="shared" si="62"/>
        <v>Total Pass Cukup Sedikit</v>
      </c>
      <c r="T394" t="str">
        <f t="shared" si="63"/>
        <v>Pass Sukses Cukup Sedikit</v>
      </c>
      <c r="U394" t="str">
        <f t="shared" si="64"/>
        <v>Total Shot Sangat Sedikit</v>
      </c>
      <c r="V394" t="str">
        <f t="shared" si="67"/>
        <v>Shot on Target Normal</v>
      </c>
      <c r="W394" t="str">
        <f t="shared" si="68"/>
        <v>Fouls Tinggi</v>
      </c>
      <c r="X394" t="str">
        <f t="shared" si="69"/>
        <v>Corner Normal</v>
      </c>
      <c r="Y394" t="str">
        <f t="shared" si="65"/>
        <v>Yellow Card Rendah</v>
      </c>
      <c r="Z394" t="str">
        <f t="shared" si="66"/>
        <v>Red Card Rendah</v>
      </c>
    </row>
    <row r="395" spans="1:26" x14ac:dyDescent="0.25">
      <c r="A395" t="s">
        <v>38</v>
      </c>
      <c r="B395">
        <v>0.3</v>
      </c>
      <c r="C395">
        <v>25</v>
      </c>
      <c r="D395">
        <v>266</v>
      </c>
      <c r="E395">
        <v>211</v>
      </c>
      <c r="F395">
        <v>1</v>
      </c>
      <c r="G395" t="s">
        <v>35</v>
      </c>
      <c r="H395">
        <v>1</v>
      </c>
      <c r="I395" t="s">
        <v>35</v>
      </c>
      <c r="J395">
        <v>1</v>
      </c>
      <c r="K395">
        <v>1</v>
      </c>
      <c r="L395">
        <v>15</v>
      </c>
      <c r="M395">
        <v>1</v>
      </c>
      <c r="N395">
        <v>3</v>
      </c>
      <c r="O395">
        <v>0</v>
      </c>
      <c r="Q395" t="str">
        <f t="shared" si="60"/>
        <v>xG Sangat Sedikit</v>
      </c>
      <c r="R395" t="str">
        <f t="shared" si="61"/>
        <v>Possession Sangat Sedikit</v>
      </c>
      <c r="S395" t="str">
        <f t="shared" si="62"/>
        <v>Total Pass Sangat Sedikit</v>
      </c>
      <c r="T395" t="str">
        <f t="shared" si="63"/>
        <v>Pass Sukses Sangat Sedikit</v>
      </c>
      <c r="U395" t="str">
        <f t="shared" si="64"/>
        <v>Total Shot Sangat Sedikit</v>
      </c>
      <c r="V395" t="str">
        <f t="shared" si="67"/>
        <v>Shot on Target Rendah</v>
      </c>
      <c r="W395" t="str">
        <f t="shared" si="68"/>
        <v>Fouls Tinggi</v>
      </c>
      <c r="X395" t="str">
        <f t="shared" si="69"/>
        <v>Corner Rendah</v>
      </c>
      <c r="Y395" t="str">
        <f t="shared" si="65"/>
        <v>Yellow Card Tinggi</v>
      </c>
      <c r="Z395" t="str">
        <f t="shared" si="66"/>
        <v>Red Card Rendah</v>
      </c>
    </row>
    <row r="396" spans="1:26" x14ac:dyDescent="0.25">
      <c r="A396" t="s">
        <v>48</v>
      </c>
      <c r="B396">
        <v>2.2000000000000002</v>
      </c>
      <c r="C396">
        <v>36</v>
      </c>
      <c r="D396">
        <v>383</v>
      </c>
      <c r="E396">
        <v>306</v>
      </c>
      <c r="F396">
        <v>1</v>
      </c>
      <c r="G396" t="s">
        <v>40</v>
      </c>
      <c r="H396">
        <v>0</v>
      </c>
      <c r="I396" t="s">
        <v>36</v>
      </c>
      <c r="J396">
        <v>23</v>
      </c>
      <c r="K396">
        <v>8</v>
      </c>
      <c r="L396">
        <v>14</v>
      </c>
      <c r="M396">
        <v>10</v>
      </c>
      <c r="N396">
        <v>3</v>
      </c>
      <c r="O396">
        <v>0</v>
      </c>
      <c r="Q396" t="str">
        <f t="shared" si="60"/>
        <v>xG Cukup Sedikit</v>
      </c>
      <c r="R396" t="str">
        <f t="shared" si="61"/>
        <v>Possession Sangat Sedikit</v>
      </c>
      <c r="S396" t="str">
        <f t="shared" si="62"/>
        <v>Total Pass Cukup Sedikit</v>
      </c>
      <c r="T396" t="str">
        <f t="shared" si="63"/>
        <v>Pass Sukses Cukup Sedikit</v>
      </c>
      <c r="U396" t="str">
        <f t="shared" si="64"/>
        <v>Total Shot Cukup Banyak</v>
      </c>
      <c r="V396" t="str">
        <f t="shared" si="67"/>
        <v>Shot on Target Tinggi</v>
      </c>
      <c r="W396" t="str">
        <f t="shared" si="68"/>
        <v>Fouls Tinggi</v>
      </c>
      <c r="X396" t="str">
        <f t="shared" si="69"/>
        <v>Corner Tinggi</v>
      </c>
      <c r="Y396" t="str">
        <f t="shared" si="65"/>
        <v>Yellow Card Tinggi</v>
      </c>
      <c r="Z396" t="str">
        <f t="shared" si="66"/>
        <v>Red Card Rendah</v>
      </c>
    </row>
    <row r="397" spans="1:26" x14ac:dyDescent="0.25">
      <c r="A397" t="s">
        <v>44</v>
      </c>
      <c r="B397">
        <v>1</v>
      </c>
      <c r="C397">
        <v>30</v>
      </c>
      <c r="D397">
        <v>287</v>
      </c>
      <c r="E397">
        <v>211</v>
      </c>
      <c r="F397">
        <v>0</v>
      </c>
      <c r="G397" t="s">
        <v>35</v>
      </c>
      <c r="H397">
        <v>0</v>
      </c>
      <c r="I397" t="s">
        <v>35</v>
      </c>
      <c r="J397">
        <v>10</v>
      </c>
      <c r="K397">
        <v>1</v>
      </c>
      <c r="L397">
        <v>15</v>
      </c>
      <c r="M397">
        <v>5</v>
      </c>
      <c r="N397">
        <v>0</v>
      </c>
      <c r="O397">
        <v>0</v>
      </c>
      <c r="Q397" t="str">
        <f t="shared" si="60"/>
        <v>xG Sangat Sedikit</v>
      </c>
      <c r="R397" t="str">
        <f t="shared" si="61"/>
        <v>Possession Sangat Sedikit</v>
      </c>
      <c r="S397" t="str">
        <f t="shared" si="62"/>
        <v>Total Pass Sangat Sedikit</v>
      </c>
      <c r="T397" t="str">
        <f t="shared" si="63"/>
        <v>Pass Sukses Sangat Sedikit</v>
      </c>
      <c r="U397" t="str">
        <f t="shared" si="64"/>
        <v>Total Shot Sangat Sedikit</v>
      </c>
      <c r="V397" t="str">
        <f t="shared" si="67"/>
        <v>Shot on Target Rendah</v>
      </c>
      <c r="W397" t="str">
        <f t="shared" si="68"/>
        <v>Fouls Tinggi</v>
      </c>
      <c r="X397" t="str">
        <f t="shared" si="69"/>
        <v>Corner Normal</v>
      </c>
      <c r="Y397" t="str">
        <f t="shared" si="65"/>
        <v>Yellow Card Rendah</v>
      </c>
      <c r="Z397" t="str">
        <f t="shared" si="66"/>
        <v>Red Card Rendah</v>
      </c>
    </row>
    <row r="398" spans="1:26" x14ac:dyDescent="0.25">
      <c r="A398" t="s">
        <v>42</v>
      </c>
      <c r="B398">
        <v>0.9</v>
      </c>
      <c r="C398">
        <v>60</v>
      </c>
      <c r="D398">
        <v>544</v>
      </c>
      <c r="E398">
        <v>483</v>
      </c>
      <c r="F398">
        <v>2</v>
      </c>
      <c r="G398" t="s">
        <v>40</v>
      </c>
      <c r="H398">
        <v>0</v>
      </c>
      <c r="I398" t="s">
        <v>36</v>
      </c>
      <c r="J398">
        <v>9</v>
      </c>
      <c r="K398">
        <v>4</v>
      </c>
      <c r="L398">
        <v>15</v>
      </c>
      <c r="M398">
        <v>1</v>
      </c>
      <c r="N398">
        <v>3</v>
      </c>
      <c r="O398">
        <v>0</v>
      </c>
      <c r="Q398" t="str">
        <f t="shared" si="60"/>
        <v>xG Sangat Sedikit</v>
      </c>
      <c r="R398" t="str">
        <f t="shared" si="61"/>
        <v>Possession Cukup Banyak</v>
      </c>
      <c r="S398" t="str">
        <f t="shared" si="62"/>
        <v>Total Pass Cukup Banyak</v>
      </c>
      <c r="T398" t="str">
        <f t="shared" si="63"/>
        <v>Pass Sukses Cukup Banyak</v>
      </c>
      <c r="U398" t="str">
        <f t="shared" si="64"/>
        <v>Total Shot Sangat Sedikit</v>
      </c>
      <c r="V398" t="str">
        <f t="shared" si="67"/>
        <v>Shot on Target Normal</v>
      </c>
      <c r="W398" t="str">
        <f t="shared" si="68"/>
        <v>Fouls Tinggi</v>
      </c>
      <c r="X398" t="str">
        <f t="shared" si="69"/>
        <v>Corner Rendah</v>
      </c>
      <c r="Y398" t="str">
        <f t="shared" si="65"/>
        <v>Yellow Card Tinggi</v>
      </c>
      <c r="Z398" t="str">
        <f t="shared" si="66"/>
        <v>Red Card Rendah</v>
      </c>
    </row>
    <row r="399" spans="1:26" x14ac:dyDescent="0.25">
      <c r="A399" t="s">
        <v>46</v>
      </c>
      <c r="B399">
        <v>1.6</v>
      </c>
      <c r="C399">
        <v>61</v>
      </c>
      <c r="D399">
        <v>552</v>
      </c>
      <c r="E399">
        <v>428</v>
      </c>
      <c r="F399">
        <v>1</v>
      </c>
      <c r="G399" t="s">
        <v>36</v>
      </c>
      <c r="H399">
        <v>0</v>
      </c>
      <c r="I399" t="s">
        <v>35</v>
      </c>
      <c r="J399">
        <v>14</v>
      </c>
      <c r="K399">
        <v>5</v>
      </c>
      <c r="L399">
        <v>8</v>
      </c>
      <c r="M399">
        <v>9</v>
      </c>
      <c r="N399">
        <v>2</v>
      </c>
      <c r="O399">
        <v>0</v>
      </c>
      <c r="Q399" t="str">
        <f t="shared" si="60"/>
        <v>xG Cukup Sedikit</v>
      </c>
      <c r="R399" t="str">
        <f t="shared" si="61"/>
        <v>Possession Cukup Banyak</v>
      </c>
      <c r="S399" t="str">
        <f t="shared" si="62"/>
        <v>Total Pass Cukup Banyak</v>
      </c>
      <c r="T399" t="str">
        <f t="shared" si="63"/>
        <v>Pass Sukses Cukup Sedikit</v>
      </c>
      <c r="U399" t="str">
        <f t="shared" si="64"/>
        <v>Total Shot Cukup Sedikit</v>
      </c>
      <c r="V399" t="str">
        <f t="shared" si="67"/>
        <v>Shot on Target Tinggi</v>
      </c>
      <c r="W399" t="str">
        <f t="shared" si="68"/>
        <v>Fouls Rendah</v>
      </c>
      <c r="X399" t="str">
        <f t="shared" si="69"/>
        <v>Corner Tinggi</v>
      </c>
      <c r="Y399" t="str">
        <f t="shared" si="65"/>
        <v>Yellow Card Rendah</v>
      </c>
      <c r="Z399" t="str">
        <f t="shared" si="66"/>
        <v>Red Card Rendah</v>
      </c>
    </row>
    <row r="400" spans="1:26" x14ac:dyDescent="0.25">
      <c r="A400" t="s">
        <v>57</v>
      </c>
      <c r="B400">
        <v>1.6</v>
      </c>
      <c r="C400">
        <v>60</v>
      </c>
      <c r="D400">
        <v>525</v>
      </c>
      <c r="E400">
        <v>445</v>
      </c>
      <c r="F400">
        <v>6</v>
      </c>
      <c r="G400" t="s">
        <v>40</v>
      </c>
      <c r="H400">
        <v>2</v>
      </c>
      <c r="I400" t="s">
        <v>36</v>
      </c>
      <c r="J400">
        <v>14</v>
      </c>
      <c r="K400">
        <v>8</v>
      </c>
      <c r="L400">
        <v>13</v>
      </c>
      <c r="M400">
        <v>5</v>
      </c>
      <c r="N400">
        <v>3</v>
      </c>
      <c r="O400">
        <v>0</v>
      </c>
      <c r="Q400" t="str">
        <f t="shared" si="60"/>
        <v>xG Cukup Sedikit</v>
      </c>
      <c r="R400" t="str">
        <f t="shared" si="61"/>
        <v>Possession Cukup Banyak</v>
      </c>
      <c r="S400" t="str">
        <f t="shared" si="62"/>
        <v>Total Pass Cukup Banyak</v>
      </c>
      <c r="T400" t="str">
        <f t="shared" si="63"/>
        <v>Pass Sukses Cukup Banyak</v>
      </c>
      <c r="U400" t="str">
        <f t="shared" si="64"/>
        <v>Total Shot Cukup Sedikit</v>
      </c>
      <c r="V400" t="str">
        <f t="shared" si="67"/>
        <v>Shot on Target Tinggi</v>
      </c>
      <c r="W400" t="str">
        <f t="shared" si="68"/>
        <v>Fouls Tinggi</v>
      </c>
      <c r="X400" t="str">
        <f t="shared" si="69"/>
        <v>Corner Normal</v>
      </c>
      <c r="Y400" t="str">
        <f t="shared" si="65"/>
        <v>Yellow Card Tinggi</v>
      </c>
      <c r="Z400" t="str">
        <f t="shared" si="66"/>
        <v>Red Card Rendah</v>
      </c>
    </row>
    <row r="401" spans="1:26" x14ac:dyDescent="0.25">
      <c r="A401" t="s">
        <v>54</v>
      </c>
      <c r="B401">
        <v>0.5</v>
      </c>
      <c r="C401">
        <v>38</v>
      </c>
      <c r="D401">
        <v>399</v>
      </c>
      <c r="E401">
        <v>322</v>
      </c>
      <c r="F401">
        <v>0</v>
      </c>
      <c r="G401" t="s">
        <v>35</v>
      </c>
      <c r="H401">
        <v>0</v>
      </c>
      <c r="I401" t="s">
        <v>35</v>
      </c>
      <c r="J401">
        <v>8</v>
      </c>
      <c r="K401">
        <v>2</v>
      </c>
      <c r="L401">
        <v>7</v>
      </c>
      <c r="M401">
        <v>4</v>
      </c>
      <c r="N401">
        <v>3</v>
      </c>
      <c r="O401">
        <v>0</v>
      </c>
      <c r="Q401" t="str">
        <f t="shared" si="60"/>
        <v>xG Sangat Sedikit</v>
      </c>
      <c r="R401" t="str">
        <f t="shared" si="61"/>
        <v>Possession Cukup Sedikit</v>
      </c>
      <c r="S401" t="str">
        <f t="shared" si="62"/>
        <v>Total Pass Cukup Sedikit</v>
      </c>
      <c r="T401" t="str">
        <f t="shared" si="63"/>
        <v>Pass Sukses Cukup Sedikit</v>
      </c>
      <c r="U401" t="str">
        <f t="shared" si="64"/>
        <v>Total Shot Sangat Sedikit</v>
      </c>
      <c r="V401" t="str">
        <f t="shared" si="67"/>
        <v>Shot on Target Rendah</v>
      </c>
      <c r="W401" t="str">
        <f t="shared" si="68"/>
        <v>Fouls Rendah</v>
      </c>
      <c r="X401" t="str">
        <f t="shared" si="69"/>
        <v>Corner Rendah</v>
      </c>
      <c r="Y401" t="str">
        <f t="shared" si="65"/>
        <v>Yellow Card Tinggi</v>
      </c>
      <c r="Z401" t="str">
        <f t="shared" si="66"/>
        <v>Red Card Rendah</v>
      </c>
    </row>
    <row r="402" spans="1:26" x14ac:dyDescent="0.25">
      <c r="A402" t="s">
        <v>45</v>
      </c>
      <c r="B402">
        <v>1.7</v>
      </c>
      <c r="C402">
        <v>64</v>
      </c>
      <c r="D402">
        <v>518</v>
      </c>
      <c r="E402">
        <v>429</v>
      </c>
      <c r="F402">
        <v>1</v>
      </c>
      <c r="G402" t="s">
        <v>36</v>
      </c>
      <c r="H402">
        <v>0</v>
      </c>
      <c r="I402" t="s">
        <v>35</v>
      </c>
      <c r="J402">
        <v>22</v>
      </c>
      <c r="K402">
        <v>4</v>
      </c>
      <c r="L402">
        <v>7</v>
      </c>
      <c r="M402">
        <v>7</v>
      </c>
      <c r="N402">
        <v>2</v>
      </c>
      <c r="O402">
        <v>0</v>
      </c>
      <c r="Q402" t="str">
        <f t="shared" si="60"/>
        <v>xG Cukup Sedikit</v>
      </c>
      <c r="R402" t="str">
        <f t="shared" si="61"/>
        <v>Possession Sangat Banyak</v>
      </c>
      <c r="S402" t="str">
        <f t="shared" si="62"/>
        <v>Total Pass Cukup Banyak</v>
      </c>
      <c r="T402" t="str">
        <f t="shared" si="63"/>
        <v>Pass Sukses Cukup Sedikit</v>
      </c>
      <c r="U402" t="str">
        <f t="shared" si="64"/>
        <v>Total Shot Cukup Banyak</v>
      </c>
      <c r="V402" t="str">
        <f t="shared" si="67"/>
        <v>Shot on Target Normal</v>
      </c>
      <c r="W402" t="str">
        <f t="shared" si="68"/>
        <v>Fouls Rendah</v>
      </c>
      <c r="X402" t="str">
        <f t="shared" si="69"/>
        <v>Corner Tinggi</v>
      </c>
      <c r="Y402" t="str">
        <f t="shared" si="65"/>
        <v>Yellow Card Rendah</v>
      </c>
      <c r="Z402" t="str">
        <f t="shared" si="66"/>
        <v>Red Card Rendah</v>
      </c>
    </row>
    <row r="403" spans="1:26" x14ac:dyDescent="0.25">
      <c r="A403" t="s">
        <v>47</v>
      </c>
      <c r="B403">
        <v>1.5</v>
      </c>
      <c r="C403">
        <v>63</v>
      </c>
      <c r="D403">
        <v>664</v>
      </c>
      <c r="E403">
        <v>573</v>
      </c>
      <c r="F403">
        <v>1</v>
      </c>
      <c r="G403" t="s">
        <v>35</v>
      </c>
      <c r="H403">
        <v>0</v>
      </c>
      <c r="I403" t="s">
        <v>35</v>
      </c>
      <c r="J403">
        <v>18</v>
      </c>
      <c r="K403">
        <v>6</v>
      </c>
      <c r="L403">
        <v>7</v>
      </c>
      <c r="M403">
        <v>8</v>
      </c>
      <c r="N403">
        <v>1</v>
      </c>
      <c r="O403">
        <v>0</v>
      </c>
      <c r="Q403" t="str">
        <f t="shared" si="60"/>
        <v>xG Cukup Sedikit</v>
      </c>
      <c r="R403" t="str">
        <f t="shared" si="61"/>
        <v>Possession Cukup Banyak</v>
      </c>
      <c r="S403" t="str">
        <f t="shared" si="62"/>
        <v>Total Pass Sangat Banyak</v>
      </c>
      <c r="T403" t="str">
        <f t="shared" si="63"/>
        <v>Pass Sukses Cukup Banyak</v>
      </c>
      <c r="U403" t="str">
        <f t="shared" si="64"/>
        <v>Total Shot Cukup Sedikit</v>
      </c>
      <c r="V403" t="str">
        <f t="shared" si="67"/>
        <v>Shot on Target Tinggi</v>
      </c>
      <c r="W403" t="str">
        <f t="shared" si="68"/>
        <v>Fouls Rendah</v>
      </c>
      <c r="X403" t="str">
        <f t="shared" si="69"/>
        <v>Corner Tinggi</v>
      </c>
      <c r="Y403" t="str">
        <f t="shared" si="65"/>
        <v>Yellow Card Rendah</v>
      </c>
      <c r="Z403" t="str">
        <f t="shared" si="66"/>
        <v>Red Card Rendah</v>
      </c>
    </row>
    <row r="404" spans="1:26" x14ac:dyDescent="0.25">
      <c r="A404" t="s">
        <v>49</v>
      </c>
      <c r="B404">
        <v>2.4</v>
      </c>
      <c r="C404">
        <v>53</v>
      </c>
      <c r="D404">
        <v>441</v>
      </c>
      <c r="E404">
        <v>327</v>
      </c>
      <c r="F404">
        <v>3</v>
      </c>
      <c r="G404" t="s">
        <v>40</v>
      </c>
      <c r="H404">
        <v>0</v>
      </c>
      <c r="I404" t="s">
        <v>36</v>
      </c>
      <c r="J404">
        <v>17</v>
      </c>
      <c r="K404">
        <v>7</v>
      </c>
      <c r="L404">
        <v>1</v>
      </c>
      <c r="M404">
        <v>4</v>
      </c>
      <c r="N404">
        <v>1</v>
      </c>
      <c r="O404">
        <v>0</v>
      </c>
      <c r="Q404" t="str">
        <f t="shared" si="60"/>
        <v>xG Cukup Sedikit</v>
      </c>
      <c r="R404" t="str">
        <f t="shared" si="61"/>
        <v>Possession Cukup Banyak</v>
      </c>
      <c r="S404" t="str">
        <f t="shared" si="62"/>
        <v>Total Pass Cukup Sedikit</v>
      </c>
      <c r="T404" t="str">
        <f t="shared" si="63"/>
        <v>Pass Sukses Cukup Sedikit</v>
      </c>
      <c r="U404" t="str">
        <f t="shared" si="64"/>
        <v>Total Shot Cukup Sedikit</v>
      </c>
      <c r="V404" t="str">
        <f t="shared" si="67"/>
        <v>Shot on Target Tinggi</v>
      </c>
      <c r="W404" t="str">
        <f t="shared" si="68"/>
        <v>Fouls Rendah</v>
      </c>
      <c r="X404" t="str">
        <f t="shared" si="69"/>
        <v>Corner Rendah</v>
      </c>
      <c r="Y404" t="str">
        <f t="shared" si="65"/>
        <v>Yellow Card Rendah</v>
      </c>
      <c r="Z404" t="str">
        <f t="shared" si="66"/>
        <v>Red Card Rendah</v>
      </c>
    </row>
    <row r="405" spans="1:26" x14ac:dyDescent="0.25">
      <c r="A405" t="s">
        <v>34</v>
      </c>
      <c r="B405">
        <v>0.9</v>
      </c>
      <c r="C405">
        <v>52</v>
      </c>
      <c r="D405">
        <v>469</v>
      </c>
      <c r="E405">
        <v>383</v>
      </c>
      <c r="F405">
        <v>1</v>
      </c>
      <c r="G405" t="s">
        <v>36</v>
      </c>
      <c r="H405">
        <v>1</v>
      </c>
      <c r="I405" t="s">
        <v>36</v>
      </c>
      <c r="J405">
        <v>9</v>
      </c>
      <c r="K405">
        <v>4</v>
      </c>
      <c r="L405">
        <v>15</v>
      </c>
      <c r="M405">
        <v>6</v>
      </c>
      <c r="N405">
        <v>3</v>
      </c>
      <c r="O405">
        <v>0</v>
      </c>
      <c r="Q405" t="str">
        <f t="shared" si="60"/>
        <v>xG Sangat Sedikit</v>
      </c>
      <c r="R405" t="str">
        <f t="shared" si="61"/>
        <v>Possession Cukup Banyak</v>
      </c>
      <c r="S405" t="str">
        <f t="shared" si="62"/>
        <v>Total Pass Cukup Sedikit</v>
      </c>
      <c r="T405" t="str">
        <f t="shared" si="63"/>
        <v>Pass Sukses Cukup Sedikit</v>
      </c>
      <c r="U405" t="str">
        <f t="shared" si="64"/>
        <v>Total Shot Sangat Sedikit</v>
      </c>
      <c r="V405" t="str">
        <f t="shared" si="67"/>
        <v>Shot on Target Normal</v>
      </c>
      <c r="W405" t="str">
        <f t="shared" si="68"/>
        <v>Fouls Tinggi</v>
      </c>
      <c r="X405" t="str">
        <f t="shared" si="69"/>
        <v>Corner Tinggi</v>
      </c>
      <c r="Y405" t="str">
        <f t="shared" si="65"/>
        <v>Yellow Card Tinggi</v>
      </c>
      <c r="Z405" t="str">
        <f t="shared" si="66"/>
        <v>Red Card Rendah</v>
      </c>
    </row>
    <row r="406" spans="1:26" x14ac:dyDescent="0.25">
      <c r="A406" t="s">
        <v>52</v>
      </c>
      <c r="B406">
        <v>1.4</v>
      </c>
      <c r="C406">
        <v>43</v>
      </c>
      <c r="D406">
        <v>411</v>
      </c>
      <c r="E406">
        <v>333</v>
      </c>
      <c r="F406">
        <v>2</v>
      </c>
      <c r="G406" t="s">
        <v>40</v>
      </c>
      <c r="H406">
        <v>1</v>
      </c>
      <c r="I406" t="s">
        <v>40</v>
      </c>
      <c r="J406">
        <v>10</v>
      </c>
      <c r="K406">
        <v>5</v>
      </c>
      <c r="L406">
        <v>21</v>
      </c>
      <c r="M406">
        <v>4</v>
      </c>
      <c r="N406">
        <v>5</v>
      </c>
      <c r="O406">
        <v>0</v>
      </c>
      <c r="Q406" t="str">
        <f t="shared" si="60"/>
        <v>xG Sangat Sedikit</v>
      </c>
      <c r="R406" t="str">
        <f t="shared" si="61"/>
        <v>Possession Cukup Sedikit</v>
      </c>
      <c r="S406" t="str">
        <f t="shared" si="62"/>
        <v>Total Pass Cukup Sedikit</v>
      </c>
      <c r="T406" t="str">
        <f t="shared" si="63"/>
        <v>Pass Sukses Cukup Sedikit</v>
      </c>
      <c r="U406" t="str">
        <f t="shared" si="64"/>
        <v>Total Shot Sangat Sedikit</v>
      </c>
      <c r="V406" t="str">
        <f t="shared" si="67"/>
        <v>Shot on Target Tinggi</v>
      </c>
      <c r="W406" t="str">
        <f t="shared" si="68"/>
        <v>Fouls Tinggi</v>
      </c>
      <c r="X406" t="str">
        <f t="shared" si="69"/>
        <v>Corner Rendah</v>
      </c>
      <c r="Y406" t="str">
        <f t="shared" si="65"/>
        <v>Yellow Card Tinggi</v>
      </c>
      <c r="Z406" t="str">
        <f t="shared" si="66"/>
        <v>Red Card Rendah</v>
      </c>
    </row>
    <row r="407" spans="1:26" x14ac:dyDescent="0.25">
      <c r="A407" t="s">
        <v>43</v>
      </c>
      <c r="B407">
        <v>0.7</v>
      </c>
      <c r="C407">
        <v>48</v>
      </c>
      <c r="D407">
        <v>383</v>
      </c>
      <c r="E407">
        <v>292</v>
      </c>
      <c r="F407">
        <v>1</v>
      </c>
      <c r="G407" t="s">
        <v>36</v>
      </c>
      <c r="H407">
        <v>1</v>
      </c>
      <c r="I407" t="s">
        <v>36</v>
      </c>
      <c r="J407">
        <v>11</v>
      </c>
      <c r="K407">
        <v>3</v>
      </c>
      <c r="L407">
        <v>18</v>
      </c>
      <c r="M407">
        <v>3</v>
      </c>
      <c r="N407">
        <v>4</v>
      </c>
      <c r="O407">
        <v>0</v>
      </c>
      <c r="Q407" t="str">
        <f t="shared" si="60"/>
        <v>xG Sangat Sedikit</v>
      </c>
      <c r="R407" t="str">
        <f t="shared" si="61"/>
        <v>Possession Cukup Sedikit</v>
      </c>
      <c r="S407" t="str">
        <f t="shared" si="62"/>
        <v>Total Pass Cukup Sedikit</v>
      </c>
      <c r="T407" t="str">
        <f t="shared" si="63"/>
        <v>Pass Sukses Cukup Sedikit</v>
      </c>
      <c r="U407" t="str">
        <f t="shared" si="64"/>
        <v>Total Shot Cukup Sedikit</v>
      </c>
      <c r="V407" t="str">
        <f t="shared" si="67"/>
        <v>Shot on Target Rendah</v>
      </c>
      <c r="W407" t="str">
        <f t="shared" si="68"/>
        <v>Fouls Tinggi</v>
      </c>
      <c r="X407" t="str">
        <f t="shared" si="69"/>
        <v>Corner Rendah</v>
      </c>
      <c r="Y407" t="str">
        <f t="shared" si="65"/>
        <v>Yellow Card Tinggi</v>
      </c>
      <c r="Z407" t="str">
        <f t="shared" si="66"/>
        <v>Red Card Rendah</v>
      </c>
    </row>
    <row r="408" spans="1:26" x14ac:dyDescent="0.25">
      <c r="A408" t="s">
        <v>58</v>
      </c>
      <c r="B408">
        <v>3</v>
      </c>
      <c r="C408">
        <v>67</v>
      </c>
      <c r="D408">
        <v>762</v>
      </c>
      <c r="E408">
        <v>691</v>
      </c>
      <c r="F408">
        <v>3</v>
      </c>
      <c r="G408" t="s">
        <v>40</v>
      </c>
      <c r="H408">
        <v>2</v>
      </c>
      <c r="I408" t="s">
        <v>40</v>
      </c>
      <c r="J408">
        <v>23</v>
      </c>
      <c r="K408">
        <v>8</v>
      </c>
      <c r="L408">
        <v>3</v>
      </c>
      <c r="M408">
        <v>11</v>
      </c>
      <c r="N408">
        <v>2</v>
      </c>
      <c r="O408">
        <v>0</v>
      </c>
      <c r="Q408" t="str">
        <f t="shared" si="60"/>
        <v>xG Cukup Banyak</v>
      </c>
      <c r="R408" t="str">
        <f t="shared" si="61"/>
        <v>Possession Sangat Banyak</v>
      </c>
      <c r="S408" t="str">
        <f t="shared" si="62"/>
        <v>Total Pass Sangat Banyak</v>
      </c>
      <c r="T408" t="str">
        <f t="shared" si="63"/>
        <v>Pass Sukses Sangat Banyak</v>
      </c>
      <c r="U408" t="str">
        <f t="shared" si="64"/>
        <v>Total Shot Cukup Banyak</v>
      </c>
      <c r="V408" t="str">
        <f t="shared" si="67"/>
        <v>Shot on Target Tinggi</v>
      </c>
      <c r="W408" t="str">
        <f t="shared" si="68"/>
        <v>Fouls Rendah</v>
      </c>
      <c r="X408" t="str">
        <f t="shared" si="69"/>
        <v>Corner Tinggi</v>
      </c>
      <c r="Y408" t="str">
        <f t="shared" si="65"/>
        <v>Yellow Card Rendah</v>
      </c>
      <c r="Z408" t="str">
        <f t="shared" si="66"/>
        <v>Red Card Rendah</v>
      </c>
    </row>
    <row r="409" spans="1:26" x14ac:dyDescent="0.25">
      <c r="A409" t="s">
        <v>55</v>
      </c>
      <c r="B409">
        <v>0.5</v>
      </c>
      <c r="C409">
        <v>38</v>
      </c>
      <c r="D409">
        <v>382</v>
      </c>
      <c r="E409">
        <v>300</v>
      </c>
      <c r="F409">
        <v>1</v>
      </c>
      <c r="G409" t="s">
        <v>36</v>
      </c>
      <c r="H409">
        <v>0</v>
      </c>
      <c r="I409" t="s">
        <v>35</v>
      </c>
      <c r="J409">
        <v>9</v>
      </c>
      <c r="K409">
        <v>3</v>
      </c>
      <c r="L409">
        <v>13</v>
      </c>
      <c r="M409">
        <v>5</v>
      </c>
      <c r="N409">
        <v>2</v>
      </c>
      <c r="O409">
        <v>0</v>
      </c>
      <c r="Q409" t="str">
        <f t="shared" si="60"/>
        <v>xG Sangat Sedikit</v>
      </c>
      <c r="R409" t="str">
        <f t="shared" si="61"/>
        <v>Possession Cukup Sedikit</v>
      </c>
      <c r="S409" t="str">
        <f t="shared" si="62"/>
        <v>Total Pass Cukup Sedikit</v>
      </c>
      <c r="T409" t="str">
        <f t="shared" si="63"/>
        <v>Pass Sukses Cukup Sedikit</v>
      </c>
      <c r="U409" t="str">
        <f t="shared" si="64"/>
        <v>Total Shot Sangat Sedikit</v>
      </c>
      <c r="V409" t="str">
        <f t="shared" si="67"/>
        <v>Shot on Target Rendah</v>
      </c>
      <c r="W409" t="str">
        <f t="shared" si="68"/>
        <v>Fouls Tinggi</v>
      </c>
      <c r="X409" t="str">
        <f t="shared" si="69"/>
        <v>Corner Normal</v>
      </c>
      <c r="Y409" t="str">
        <f t="shared" si="65"/>
        <v>Yellow Card Rendah</v>
      </c>
      <c r="Z409" t="str">
        <f t="shared" si="66"/>
        <v>Red Card Rendah</v>
      </c>
    </row>
    <row r="410" spans="1:26" x14ac:dyDescent="0.25">
      <c r="A410" t="s">
        <v>60</v>
      </c>
      <c r="B410">
        <v>1.2</v>
      </c>
      <c r="C410">
        <v>65</v>
      </c>
      <c r="D410">
        <v>557</v>
      </c>
      <c r="E410">
        <v>450</v>
      </c>
      <c r="F410">
        <v>1</v>
      </c>
      <c r="G410" t="s">
        <v>35</v>
      </c>
      <c r="H410">
        <v>0</v>
      </c>
      <c r="I410" t="s">
        <v>35</v>
      </c>
      <c r="J410">
        <v>20</v>
      </c>
      <c r="K410">
        <v>6</v>
      </c>
      <c r="L410">
        <v>13</v>
      </c>
      <c r="M410">
        <v>12</v>
      </c>
      <c r="N410">
        <v>4</v>
      </c>
      <c r="O410">
        <v>0</v>
      </c>
      <c r="Q410" t="str">
        <f t="shared" si="60"/>
        <v>xG Sangat Sedikit</v>
      </c>
      <c r="R410" t="str">
        <f t="shared" si="61"/>
        <v>Possession Sangat Banyak</v>
      </c>
      <c r="S410" t="str">
        <f t="shared" si="62"/>
        <v>Total Pass Cukup Banyak</v>
      </c>
      <c r="T410" t="str">
        <f t="shared" si="63"/>
        <v>Pass Sukses Cukup Banyak</v>
      </c>
      <c r="U410" t="str">
        <f t="shared" si="64"/>
        <v>Total Shot Cukup Banyak</v>
      </c>
      <c r="V410" t="str">
        <f t="shared" si="67"/>
        <v>Shot on Target Tinggi</v>
      </c>
      <c r="W410" t="str">
        <f t="shared" si="68"/>
        <v>Fouls Tinggi</v>
      </c>
      <c r="X410" t="str">
        <f t="shared" si="69"/>
        <v>Corner Tinggi</v>
      </c>
      <c r="Y410" t="str">
        <f t="shared" si="65"/>
        <v>Yellow Card Tinggi</v>
      </c>
      <c r="Z410" t="str">
        <f t="shared" si="66"/>
        <v>Red Card Rendah</v>
      </c>
    </row>
    <row r="411" spans="1:26" x14ac:dyDescent="0.25">
      <c r="A411" t="s">
        <v>39</v>
      </c>
      <c r="B411">
        <v>1.8</v>
      </c>
      <c r="C411">
        <v>47</v>
      </c>
      <c r="D411">
        <v>497</v>
      </c>
      <c r="E411">
        <v>414</v>
      </c>
      <c r="F411">
        <v>3</v>
      </c>
      <c r="G411" t="s">
        <v>40</v>
      </c>
      <c r="H411">
        <v>2</v>
      </c>
      <c r="I411" t="s">
        <v>40</v>
      </c>
      <c r="J411">
        <v>11</v>
      </c>
      <c r="K411">
        <v>3</v>
      </c>
      <c r="L411">
        <v>7</v>
      </c>
      <c r="M411">
        <v>2</v>
      </c>
      <c r="N411">
        <v>1</v>
      </c>
      <c r="O411">
        <v>0</v>
      </c>
      <c r="Q411" t="str">
        <f t="shared" si="60"/>
        <v>xG Cukup Sedikit</v>
      </c>
      <c r="R411" t="str">
        <f t="shared" si="61"/>
        <v>Possession Cukup Sedikit</v>
      </c>
      <c r="S411" t="str">
        <f t="shared" si="62"/>
        <v>Total Pass Cukup Sedikit</v>
      </c>
      <c r="T411" t="str">
        <f t="shared" si="63"/>
        <v>Pass Sukses Cukup Sedikit</v>
      </c>
      <c r="U411" t="str">
        <f t="shared" si="64"/>
        <v>Total Shot Cukup Sedikit</v>
      </c>
      <c r="V411" t="str">
        <f t="shared" si="67"/>
        <v>Shot on Target Rendah</v>
      </c>
      <c r="W411" t="str">
        <f t="shared" si="68"/>
        <v>Fouls Rendah</v>
      </c>
      <c r="X411" t="str">
        <f t="shared" si="69"/>
        <v>Corner Rendah</v>
      </c>
      <c r="Y411" t="str">
        <f t="shared" si="65"/>
        <v>Yellow Card Rendah</v>
      </c>
      <c r="Z411" t="str">
        <f t="shared" si="66"/>
        <v>Red Card Rendah</v>
      </c>
    </row>
    <row r="412" spans="1:26" x14ac:dyDescent="0.25">
      <c r="A412" t="s">
        <v>33</v>
      </c>
      <c r="B412">
        <v>2.6</v>
      </c>
      <c r="C412">
        <v>56</v>
      </c>
      <c r="D412">
        <v>640</v>
      </c>
      <c r="E412">
        <v>576</v>
      </c>
      <c r="F412">
        <v>3</v>
      </c>
      <c r="G412" t="s">
        <v>40</v>
      </c>
      <c r="H412">
        <v>2</v>
      </c>
      <c r="I412" t="s">
        <v>40</v>
      </c>
      <c r="J412">
        <v>20</v>
      </c>
      <c r="K412">
        <v>10</v>
      </c>
      <c r="L412">
        <v>14</v>
      </c>
      <c r="M412">
        <v>7</v>
      </c>
      <c r="N412">
        <v>4</v>
      </c>
      <c r="O412">
        <v>0</v>
      </c>
      <c r="Q412" t="str">
        <f t="shared" si="60"/>
        <v>xG Cukup Sedikit</v>
      </c>
      <c r="R412" t="str">
        <f t="shared" si="61"/>
        <v>Possession Cukup Banyak</v>
      </c>
      <c r="S412" t="str">
        <f t="shared" si="62"/>
        <v>Total Pass Cukup Banyak</v>
      </c>
      <c r="T412" t="str">
        <f t="shared" si="63"/>
        <v>Pass Sukses Cukup Banyak</v>
      </c>
      <c r="U412" t="str">
        <f t="shared" si="64"/>
        <v>Total Shot Cukup Banyak</v>
      </c>
      <c r="V412" t="str">
        <f t="shared" si="67"/>
        <v>Shot on Target Tinggi</v>
      </c>
      <c r="W412" t="str">
        <f t="shared" si="68"/>
        <v>Fouls Tinggi</v>
      </c>
      <c r="X412" t="str">
        <f t="shared" si="69"/>
        <v>Corner Tinggi</v>
      </c>
      <c r="Y412" t="str">
        <f t="shared" si="65"/>
        <v>Yellow Card Tinggi</v>
      </c>
      <c r="Z412" t="str">
        <f t="shared" si="66"/>
        <v>Red Card Rendah</v>
      </c>
    </row>
    <row r="413" spans="1:26" x14ac:dyDescent="0.25">
      <c r="A413" t="s">
        <v>38</v>
      </c>
      <c r="B413">
        <v>0.3</v>
      </c>
      <c r="C413">
        <v>32</v>
      </c>
      <c r="D413">
        <v>293</v>
      </c>
      <c r="E413">
        <v>205</v>
      </c>
      <c r="F413">
        <v>0</v>
      </c>
      <c r="G413" t="s">
        <v>36</v>
      </c>
      <c r="H413">
        <v>0</v>
      </c>
      <c r="I413" t="s">
        <v>36</v>
      </c>
      <c r="J413">
        <v>6</v>
      </c>
      <c r="K413">
        <v>1</v>
      </c>
      <c r="L413">
        <v>16</v>
      </c>
      <c r="M413">
        <v>2</v>
      </c>
      <c r="N413">
        <v>3</v>
      </c>
      <c r="O413">
        <v>0</v>
      </c>
      <c r="Q413" t="str">
        <f t="shared" si="60"/>
        <v>xG Sangat Sedikit</v>
      </c>
      <c r="R413" t="str">
        <f t="shared" si="61"/>
        <v>Possession Sangat Sedikit</v>
      </c>
      <c r="S413" t="str">
        <f t="shared" si="62"/>
        <v>Total Pass Sangat Sedikit</v>
      </c>
      <c r="T413" t="str">
        <f t="shared" si="63"/>
        <v>Pass Sukses Sangat Sedikit</v>
      </c>
      <c r="U413" t="str">
        <f t="shared" si="64"/>
        <v>Total Shot Sangat Sedikit</v>
      </c>
      <c r="V413" t="str">
        <f t="shared" si="67"/>
        <v>Shot on Target Rendah</v>
      </c>
      <c r="W413" t="str">
        <f t="shared" si="68"/>
        <v>Fouls Tinggi</v>
      </c>
      <c r="X413" t="str">
        <f t="shared" si="69"/>
        <v>Corner Rendah</v>
      </c>
      <c r="Y413" t="str">
        <f t="shared" si="65"/>
        <v>Yellow Card Tinggi</v>
      </c>
      <c r="Z413" t="str">
        <f t="shared" si="66"/>
        <v>Red Card Rendah</v>
      </c>
    </row>
    <row r="414" spans="1:26" x14ac:dyDescent="0.25">
      <c r="A414" t="s">
        <v>59</v>
      </c>
      <c r="B414">
        <v>1.2</v>
      </c>
      <c r="C414">
        <v>34</v>
      </c>
      <c r="D414">
        <v>333</v>
      </c>
      <c r="E414">
        <v>229</v>
      </c>
      <c r="F414">
        <v>2</v>
      </c>
      <c r="G414" t="s">
        <v>36</v>
      </c>
      <c r="H414">
        <v>1</v>
      </c>
      <c r="I414" t="s">
        <v>40</v>
      </c>
      <c r="J414">
        <v>9</v>
      </c>
      <c r="K414">
        <v>4</v>
      </c>
      <c r="L414">
        <v>15</v>
      </c>
      <c r="M414">
        <v>2</v>
      </c>
      <c r="N414">
        <v>3</v>
      </c>
      <c r="O414">
        <v>0</v>
      </c>
      <c r="Q414" t="str">
        <f t="shared" si="60"/>
        <v>xG Sangat Sedikit</v>
      </c>
      <c r="R414" t="str">
        <f t="shared" si="61"/>
        <v>Possession Sangat Sedikit</v>
      </c>
      <c r="S414" t="str">
        <f t="shared" si="62"/>
        <v>Total Pass Sangat Sedikit</v>
      </c>
      <c r="T414" t="str">
        <f t="shared" si="63"/>
        <v>Pass Sukses Sangat Sedikit</v>
      </c>
      <c r="U414" t="str">
        <f t="shared" si="64"/>
        <v>Total Shot Sangat Sedikit</v>
      </c>
      <c r="V414" t="str">
        <f t="shared" si="67"/>
        <v>Shot on Target Normal</v>
      </c>
      <c r="W414" t="str">
        <f t="shared" si="68"/>
        <v>Fouls Tinggi</v>
      </c>
      <c r="X414" t="str">
        <f t="shared" si="69"/>
        <v>Corner Rendah</v>
      </c>
      <c r="Y414" t="str">
        <f t="shared" si="65"/>
        <v>Yellow Card Tinggi</v>
      </c>
      <c r="Z414" t="str">
        <f t="shared" si="66"/>
        <v>Red Card Rendah</v>
      </c>
    </row>
    <row r="415" spans="1:26" x14ac:dyDescent="0.25">
      <c r="A415" t="s">
        <v>51</v>
      </c>
      <c r="B415">
        <v>0.8</v>
      </c>
      <c r="C415">
        <v>46</v>
      </c>
      <c r="D415">
        <v>379</v>
      </c>
      <c r="E415">
        <v>283</v>
      </c>
      <c r="F415">
        <v>1</v>
      </c>
      <c r="G415" t="s">
        <v>36</v>
      </c>
      <c r="H415">
        <v>0</v>
      </c>
      <c r="I415" t="s">
        <v>35</v>
      </c>
      <c r="J415">
        <v>11</v>
      </c>
      <c r="K415">
        <v>3</v>
      </c>
      <c r="L415">
        <v>18</v>
      </c>
      <c r="M415">
        <v>2</v>
      </c>
      <c r="N415">
        <v>3</v>
      </c>
      <c r="O415">
        <v>0</v>
      </c>
      <c r="Q415" t="str">
        <f t="shared" si="60"/>
        <v>xG Sangat Sedikit</v>
      </c>
      <c r="R415" t="str">
        <f t="shared" si="61"/>
        <v>Possession Cukup Sedikit</v>
      </c>
      <c r="S415" t="str">
        <f t="shared" si="62"/>
        <v>Total Pass Cukup Sedikit</v>
      </c>
      <c r="T415" t="str">
        <f t="shared" si="63"/>
        <v>Pass Sukses Sangat Sedikit</v>
      </c>
      <c r="U415" t="str">
        <f t="shared" si="64"/>
        <v>Total Shot Cukup Sedikit</v>
      </c>
      <c r="V415" t="str">
        <f t="shared" si="67"/>
        <v>Shot on Target Rendah</v>
      </c>
      <c r="W415" t="str">
        <f t="shared" si="68"/>
        <v>Fouls Tinggi</v>
      </c>
      <c r="X415" t="str">
        <f t="shared" si="69"/>
        <v>Corner Rendah</v>
      </c>
      <c r="Y415" t="str">
        <f t="shared" si="65"/>
        <v>Yellow Card Tinggi</v>
      </c>
      <c r="Z415" t="str">
        <f t="shared" si="66"/>
        <v>Red Card Rendah</v>
      </c>
    </row>
    <row r="416" spans="1:26" x14ac:dyDescent="0.25">
      <c r="A416" t="s">
        <v>48</v>
      </c>
      <c r="B416">
        <v>0.4</v>
      </c>
      <c r="C416">
        <v>32</v>
      </c>
      <c r="D416">
        <v>304</v>
      </c>
      <c r="E416">
        <v>197</v>
      </c>
      <c r="F416">
        <v>1</v>
      </c>
      <c r="G416" t="s">
        <v>40</v>
      </c>
      <c r="H416">
        <v>0</v>
      </c>
      <c r="I416" t="s">
        <v>36</v>
      </c>
      <c r="J416">
        <v>5</v>
      </c>
      <c r="K416">
        <v>3</v>
      </c>
      <c r="L416">
        <v>6</v>
      </c>
      <c r="M416">
        <v>2</v>
      </c>
      <c r="N416">
        <v>4</v>
      </c>
      <c r="O416">
        <v>0</v>
      </c>
      <c r="Q416" t="str">
        <f t="shared" si="60"/>
        <v>xG Sangat Sedikit</v>
      </c>
      <c r="R416" t="str">
        <f t="shared" si="61"/>
        <v>Possession Sangat Sedikit</v>
      </c>
      <c r="S416" t="str">
        <f t="shared" si="62"/>
        <v>Total Pass Sangat Sedikit</v>
      </c>
      <c r="T416" t="str">
        <f t="shared" si="63"/>
        <v>Pass Sukses Sangat Sedikit</v>
      </c>
      <c r="U416" t="str">
        <f t="shared" si="64"/>
        <v>Total Shot Sangat Sedikit</v>
      </c>
      <c r="V416" t="str">
        <f t="shared" si="67"/>
        <v>Shot on Target Rendah</v>
      </c>
      <c r="W416" t="str">
        <f t="shared" si="68"/>
        <v>Fouls Rendah</v>
      </c>
      <c r="X416" t="str">
        <f t="shared" si="69"/>
        <v>Corner Rendah</v>
      </c>
      <c r="Y416" t="str">
        <f t="shared" si="65"/>
        <v>Yellow Card Tinggi</v>
      </c>
      <c r="Z416" t="str">
        <f t="shared" si="66"/>
        <v>Red Card Rendah</v>
      </c>
    </row>
    <row r="417" spans="1:26" x14ac:dyDescent="0.25">
      <c r="A417" t="s">
        <v>54</v>
      </c>
      <c r="B417">
        <v>1</v>
      </c>
      <c r="C417">
        <v>46</v>
      </c>
      <c r="D417">
        <v>492</v>
      </c>
      <c r="E417">
        <v>414</v>
      </c>
      <c r="F417">
        <v>1</v>
      </c>
      <c r="G417" t="s">
        <v>35</v>
      </c>
      <c r="H417">
        <v>1</v>
      </c>
      <c r="I417" t="s">
        <v>35</v>
      </c>
      <c r="J417">
        <v>8</v>
      </c>
      <c r="K417">
        <v>5</v>
      </c>
      <c r="L417">
        <v>3</v>
      </c>
      <c r="M417">
        <v>3</v>
      </c>
      <c r="N417">
        <v>1</v>
      </c>
      <c r="O417">
        <v>0</v>
      </c>
      <c r="Q417" t="str">
        <f t="shared" si="60"/>
        <v>xG Sangat Sedikit</v>
      </c>
      <c r="R417" t="str">
        <f t="shared" si="61"/>
        <v>Possession Cukup Sedikit</v>
      </c>
      <c r="S417" t="str">
        <f t="shared" si="62"/>
        <v>Total Pass Cukup Sedikit</v>
      </c>
      <c r="T417" t="str">
        <f t="shared" si="63"/>
        <v>Pass Sukses Cukup Sedikit</v>
      </c>
      <c r="U417" t="str">
        <f t="shared" si="64"/>
        <v>Total Shot Sangat Sedikit</v>
      </c>
      <c r="V417" t="str">
        <f t="shared" si="67"/>
        <v>Shot on Target Tinggi</v>
      </c>
      <c r="W417" t="str">
        <f t="shared" si="68"/>
        <v>Fouls Rendah</v>
      </c>
      <c r="X417" t="str">
        <f t="shared" si="69"/>
        <v>Corner Rendah</v>
      </c>
      <c r="Y417" t="str">
        <f t="shared" si="65"/>
        <v>Yellow Card Rendah</v>
      </c>
      <c r="Z417" t="str">
        <f t="shared" si="66"/>
        <v>Red Card Rendah</v>
      </c>
    </row>
    <row r="418" spans="1:26" x14ac:dyDescent="0.25">
      <c r="A418" t="s">
        <v>44</v>
      </c>
      <c r="B418">
        <v>0.9</v>
      </c>
      <c r="C418">
        <v>28</v>
      </c>
      <c r="D418">
        <v>272</v>
      </c>
      <c r="E418">
        <v>203</v>
      </c>
      <c r="F418">
        <v>2</v>
      </c>
      <c r="G418" t="s">
        <v>35</v>
      </c>
      <c r="H418">
        <v>2</v>
      </c>
      <c r="I418" t="s">
        <v>40</v>
      </c>
      <c r="J418">
        <v>6</v>
      </c>
      <c r="K418">
        <v>2</v>
      </c>
      <c r="L418">
        <v>12</v>
      </c>
      <c r="M418">
        <v>2</v>
      </c>
      <c r="N418">
        <v>4</v>
      </c>
      <c r="O418">
        <v>0</v>
      </c>
      <c r="Q418" t="str">
        <f t="shared" si="60"/>
        <v>xG Sangat Sedikit</v>
      </c>
      <c r="R418" t="str">
        <f t="shared" si="61"/>
        <v>Possession Sangat Sedikit</v>
      </c>
      <c r="S418" t="str">
        <f t="shared" si="62"/>
        <v>Total Pass Sangat Sedikit</v>
      </c>
      <c r="T418" t="str">
        <f t="shared" si="63"/>
        <v>Pass Sukses Sangat Sedikit</v>
      </c>
      <c r="U418" t="str">
        <f t="shared" si="64"/>
        <v>Total Shot Sangat Sedikit</v>
      </c>
      <c r="V418" t="str">
        <f t="shared" si="67"/>
        <v>Shot on Target Rendah</v>
      </c>
      <c r="W418" t="str">
        <f t="shared" si="68"/>
        <v>Fouls Tinggi</v>
      </c>
      <c r="X418" t="str">
        <f t="shared" si="69"/>
        <v>Corner Rendah</v>
      </c>
      <c r="Y418" t="str">
        <f t="shared" si="65"/>
        <v>Yellow Card Tinggi</v>
      </c>
      <c r="Z418" t="str">
        <f t="shared" si="66"/>
        <v>Red Card Rendah</v>
      </c>
    </row>
    <row r="419" spans="1:26" x14ac:dyDescent="0.25">
      <c r="A419" t="s">
        <v>57</v>
      </c>
      <c r="B419">
        <v>0.8</v>
      </c>
      <c r="C419">
        <v>66</v>
      </c>
      <c r="D419">
        <v>619</v>
      </c>
      <c r="E419">
        <v>522</v>
      </c>
      <c r="F419">
        <v>1</v>
      </c>
      <c r="G419" t="s">
        <v>40</v>
      </c>
      <c r="H419">
        <v>0</v>
      </c>
      <c r="I419" t="s">
        <v>36</v>
      </c>
      <c r="J419">
        <v>10</v>
      </c>
      <c r="K419">
        <v>3</v>
      </c>
      <c r="L419">
        <v>9</v>
      </c>
      <c r="M419">
        <v>3</v>
      </c>
      <c r="N419">
        <v>8</v>
      </c>
      <c r="O419">
        <v>0</v>
      </c>
      <c r="Q419" t="str">
        <f t="shared" si="60"/>
        <v>xG Sangat Sedikit</v>
      </c>
      <c r="R419" t="str">
        <f t="shared" si="61"/>
        <v>Possession Sangat Banyak</v>
      </c>
      <c r="S419" t="str">
        <f t="shared" si="62"/>
        <v>Total Pass Cukup Banyak</v>
      </c>
      <c r="T419" t="str">
        <f t="shared" si="63"/>
        <v>Pass Sukses Cukup Banyak</v>
      </c>
      <c r="U419" t="str">
        <f t="shared" si="64"/>
        <v>Total Shot Sangat Sedikit</v>
      </c>
      <c r="V419" t="str">
        <f t="shared" si="67"/>
        <v>Shot on Target Rendah</v>
      </c>
      <c r="W419" t="str">
        <f t="shared" si="68"/>
        <v>Fouls Normal</v>
      </c>
      <c r="X419" t="str">
        <f t="shared" si="69"/>
        <v>Corner Rendah</v>
      </c>
      <c r="Y419" t="str">
        <f t="shared" si="65"/>
        <v>Yellow Card Tinggi</v>
      </c>
      <c r="Z419" t="str">
        <f t="shared" si="66"/>
        <v>Red Card Rendah</v>
      </c>
    </row>
    <row r="420" spans="1:26" x14ac:dyDescent="0.25">
      <c r="A420" t="s">
        <v>42</v>
      </c>
      <c r="B420">
        <v>0.7</v>
      </c>
      <c r="C420">
        <v>37</v>
      </c>
      <c r="D420">
        <v>320</v>
      </c>
      <c r="E420">
        <v>235</v>
      </c>
      <c r="F420">
        <v>1</v>
      </c>
      <c r="G420" t="s">
        <v>40</v>
      </c>
      <c r="H420">
        <v>0</v>
      </c>
      <c r="I420" t="s">
        <v>36</v>
      </c>
      <c r="J420">
        <v>7</v>
      </c>
      <c r="K420">
        <v>4</v>
      </c>
      <c r="L420">
        <v>10</v>
      </c>
      <c r="M420">
        <v>6</v>
      </c>
      <c r="N420">
        <v>3</v>
      </c>
      <c r="O420">
        <v>0</v>
      </c>
      <c r="Q420" t="str">
        <f t="shared" si="60"/>
        <v>xG Sangat Sedikit</v>
      </c>
      <c r="R420" t="str">
        <f t="shared" si="61"/>
        <v>Possession Cukup Sedikit</v>
      </c>
      <c r="S420" t="str">
        <f t="shared" si="62"/>
        <v>Total Pass Sangat Sedikit</v>
      </c>
      <c r="T420" t="str">
        <f t="shared" si="63"/>
        <v>Pass Sukses Sangat Sedikit</v>
      </c>
      <c r="U420" t="str">
        <f t="shared" si="64"/>
        <v>Total Shot Sangat Sedikit</v>
      </c>
      <c r="V420" t="str">
        <f t="shared" si="67"/>
        <v>Shot on Target Normal</v>
      </c>
      <c r="W420" t="str">
        <f t="shared" si="68"/>
        <v>Fouls Normal</v>
      </c>
      <c r="X420" t="str">
        <f t="shared" si="69"/>
        <v>Corner Tinggi</v>
      </c>
      <c r="Y420" t="str">
        <f t="shared" si="65"/>
        <v>Yellow Card Tinggi</v>
      </c>
      <c r="Z420" t="str">
        <f t="shared" si="66"/>
        <v>Red Card Rendah</v>
      </c>
    </row>
    <row r="421" spans="1:26" x14ac:dyDescent="0.25">
      <c r="A421" t="s">
        <v>46</v>
      </c>
      <c r="B421">
        <v>1.5</v>
      </c>
      <c r="C421">
        <v>51</v>
      </c>
      <c r="D421">
        <v>505</v>
      </c>
      <c r="E421">
        <v>434</v>
      </c>
      <c r="F421">
        <v>2</v>
      </c>
      <c r="G421" t="s">
        <v>40</v>
      </c>
      <c r="H421">
        <v>0</v>
      </c>
      <c r="I421" t="s">
        <v>35</v>
      </c>
      <c r="J421">
        <v>14</v>
      </c>
      <c r="K421">
        <v>6</v>
      </c>
      <c r="L421">
        <v>6</v>
      </c>
      <c r="M421">
        <v>7</v>
      </c>
      <c r="N421">
        <v>3</v>
      </c>
      <c r="O421">
        <v>0</v>
      </c>
      <c r="Q421" t="str">
        <f t="shared" si="60"/>
        <v>xG Cukup Sedikit</v>
      </c>
      <c r="R421" t="str">
        <f t="shared" si="61"/>
        <v>Possession Cukup Banyak</v>
      </c>
      <c r="S421" t="str">
        <f t="shared" si="62"/>
        <v>Total Pass Cukup Sedikit</v>
      </c>
      <c r="T421" t="str">
        <f t="shared" si="63"/>
        <v>Pass Sukses Cukup Sedikit</v>
      </c>
      <c r="U421" t="str">
        <f t="shared" si="64"/>
        <v>Total Shot Cukup Sedikit</v>
      </c>
      <c r="V421" t="str">
        <f t="shared" si="67"/>
        <v>Shot on Target Tinggi</v>
      </c>
      <c r="W421" t="str">
        <f t="shared" si="68"/>
        <v>Fouls Rendah</v>
      </c>
      <c r="X421" t="str">
        <f t="shared" si="69"/>
        <v>Corner Tinggi</v>
      </c>
      <c r="Y421" t="str">
        <f t="shared" si="65"/>
        <v>Yellow Card Tinggi</v>
      </c>
      <c r="Z421" t="str">
        <f t="shared" si="66"/>
        <v>Red Card Rendah</v>
      </c>
    </row>
    <row r="422" spans="1:26" x14ac:dyDescent="0.25">
      <c r="A422" t="s">
        <v>57</v>
      </c>
      <c r="B422">
        <v>2.2000000000000002</v>
      </c>
      <c r="C422">
        <v>47</v>
      </c>
      <c r="D422">
        <v>479</v>
      </c>
      <c r="E422">
        <v>410</v>
      </c>
      <c r="F422">
        <v>3</v>
      </c>
      <c r="G422" t="s">
        <v>40</v>
      </c>
      <c r="H422">
        <v>2</v>
      </c>
      <c r="I422" t="s">
        <v>40</v>
      </c>
      <c r="J422">
        <v>12</v>
      </c>
      <c r="K422">
        <v>5</v>
      </c>
      <c r="L422">
        <v>9</v>
      </c>
      <c r="M422">
        <v>5</v>
      </c>
      <c r="N422">
        <v>2</v>
      </c>
      <c r="O422">
        <v>0</v>
      </c>
      <c r="Q422" t="str">
        <f t="shared" si="60"/>
        <v>xG Cukup Sedikit</v>
      </c>
      <c r="R422" t="str">
        <f t="shared" si="61"/>
        <v>Possession Cukup Sedikit</v>
      </c>
      <c r="S422" t="str">
        <f t="shared" si="62"/>
        <v>Total Pass Cukup Sedikit</v>
      </c>
      <c r="T422" t="str">
        <f t="shared" si="63"/>
        <v>Pass Sukses Cukup Sedikit</v>
      </c>
      <c r="U422" t="str">
        <f t="shared" si="64"/>
        <v>Total Shot Cukup Sedikit</v>
      </c>
      <c r="V422" t="str">
        <f t="shared" si="67"/>
        <v>Shot on Target Tinggi</v>
      </c>
      <c r="W422" t="str">
        <f t="shared" si="68"/>
        <v>Fouls Normal</v>
      </c>
      <c r="X422" t="str">
        <f t="shared" si="69"/>
        <v>Corner Normal</v>
      </c>
      <c r="Y422" t="str">
        <f t="shared" si="65"/>
        <v>Yellow Card Rendah</v>
      </c>
      <c r="Z422" t="str">
        <f t="shared" si="66"/>
        <v>Red Card Rendah</v>
      </c>
    </row>
    <row r="423" spans="1:26" x14ac:dyDescent="0.25">
      <c r="A423" t="s">
        <v>43</v>
      </c>
      <c r="B423">
        <v>0.5</v>
      </c>
      <c r="C423">
        <v>47</v>
      </c>
      <c r="D423">
        <v>432</v>
      </c>
      <c r="E423">
        <v>364</v>
      </c>
      <c r="F423">
        <v>1</v>
      </c>
      <c r="G423" t="s">
        <v>35</v>
      </c>
      <c r="H423">
        <v>1</v>
      </c>
      <c r="I423" t="s">
        <v>40</v>
      </c>
      <c r="J423">
        <v>10</v>
      </c>
      <c r="K423">
        <v>4</v>
      </c>
      <c r="L423">
        <v>16</v>
      </c>
      <c r="M423">
        <v>5</v>
      </c>
      <c r="N423">
        <v>6</v>
      </c>
      <c r="O423">
        <v>0</v>
      </c>
      <c r="Q423" t="str">
        <f t="shared" si="60"/>
        <v>xG Sangat Sedikit</v>
      </c>
      <c r="R423" t="str">
        <f t="shared" si="61"/>
        <v>Possession Cukup Sedikit</v>
      </c>
      <c r="S423" t="str">
        <f t="shared" si="62"/>
        <v>Total Pass Cukup Sedikit</v>
      </c>
      <c r="T423" t="str">
        <f t="shared" si="63"/>
        <v>Pass Sukses Cukup Sedikit</v>
      </c>
      <c r="U423" t="str">
        <f t="shared" si="64"/>
        <v>Total Shot Sangat Sedikit</v>
      </c>
      <c r="V423" t="str">
        <f t="shared" si="67"/>
        <v>Shot on Target Normal</v>
      </c>
      <c r="W423" t="str">
        <f t="shared" si="68"/>
        <v>Fouls Tinggi</v>
      </c>
      <c r="X423" t="str">
        <f t="shared" si="69"/>
        <v>Corner Normal</v>
      </c>
      <c r="Y423" t="str">
        <f t="shared" si="65"/>
        <v>Yellow Card Tinggi</v>
      </c>
      <c r="Z423" t="str">
        <f t="shared" si="66"/>
        <v>Red Card Rendah</v>
      </c>
    </row>
    <row r="424" spans="1:26" x14ac:dyDescent="0.25">
      <c r="A424" t="s">
        <v>46</v>
      </c>
      <c r="B424">
        <v>1.5</v>
      </c>
      <c r="C424">
        <v>61</v>
      </c>
      <c r="D424">
        <v>605</v>
      </c>
      <c r="E424">
        <v>537</v>
      </c>
      <c r="F424">
        <v>1</v>
      </c>
      <c r="G424" t="s">
        <v>35</v>
      </c>
      <c r="H424">
        <v>0</v>
      </c>
      <c r="I424" t="s">
        <v>35</v>
      </c>
      <c r="J424">
        <v>15</v>
      </c>
      <c r="K424">
        <v>4</v>
      </c>
      <c r="L424">
        <v>8</v>
      </c>
      <c r="M424">
        <v>0</v>
      </c>
      <c r="N424">
        <v>0</v>
      </c>
      <c r="O424">
        <v>0</v>
      </c>
      <c r="Q424" t="str">
        <f t="shared" si="60"/>
        <v>xG Cukup Sedikit</v>
      </c>
      <c r="R424" t="str">
        <f t="shared" si="61"/>
        <v>Possession Cukup Banyak</v>
      </c>
      <c r="S424" t="str">
        <f t="shared" si="62"/>
        <v>Total Pass Cukup Banyak</v>
      </c>
      <c r="T424" t="str">
        <f t="shared" si="63"/>
        <v>Pass Sukses Cukup Banyak</v>
      </c>
      <c r="U424" t="str">
        <f t="shared" si="64"/>
        <v>Total Shot Cukup Sedikit</v>
      </c>
      <c r="V424" t="str">
        <f t="shared" si="67"/>
        <v>Shot on Target Normal</v>
      </c>
      <c r="W424" t="str">
        <f t="shared" si="68"/>
        <v>Fouls Rendah</v>
      </c>
      <c r="X424" t="str">
        <f t="shared" si="69"/>
        <v>Corner Rendah</v>
      </c>
      <c r="Y424" t="str">
        <f t="shared" si="65"/>
        <v>Yellow Card Rendah</v>
      </c>
      <c r="Z424" t="str">
        <f t="shared" si="66"/>
        <v>Red Card Rendah</v>
      </c>
    </row>
    <row r="425" spans="1:26" x14ac:dyDescent="0.25">
      <c r="A425" t="s">
        <v>44</v>
      </c>
      <c r="B425">
        <v>1.1000000000000001</v>
      </c>
      <c r="C425">
        <v>42</v>
      </c>
      <c r="D425">
        <v>380</v>
      </c>
      <c r="E425">
        <v>295</v>
      </c>
      <c r="F425">
        <v>1</v>
      </c>
      <c r="G425" t="s">
        <v>36</v>
      </c>
      <c r="H425">
        <v>1</v>
      </c>
      <c r="I425" t="s">
        <v>40</v>
      </c>
      <c r="J425">
        <v>16</v>
      </c>
      <c r="K425">
        <v>5</v>
      </c>
      <c r="L425">
        <v>12</v>
      </c>
      <c r="M425">
        <v>1</v>
      </c>
      <c r="N425">
        <v>2</v>
      </c>
      <c r="O425">
        <v>0</v>
      </c>
      <c r="Q425" t="str">
        <f t="shared" si="60"/>
        <v>xG Sangat Sedikit</v>
      </c>
      <c r="R425" t="str">
        <f t="shared" si="61"/>
        <v>Possession Cukup Sedikit</v>
      </c>
      <c r="S425" t="str">
        <f t="shared" si="62"/>
        <v>Total Pass Cukup Sedikit</v>
      </c>
      <c r="T425" t="str">
        <f t="shared" si="63"/>
        <v>Pass Sukses Cukup Sedikit</v>
      </c>
      <c r="U425" t="str">
        <f t="shared" si="64"/>
        <v>Total Shot Cukup Sedikit</v>
      </c>
      <c r="V425" t="str">
        <f t="shared" si="67"/>
        <v>Shot on Target Tinggi</v>
      </c>
      <c r="W425" t="str">
        <f t="shared" si="68"/>
        <v>Fouls Tinggi</v>
      </c>
      <c r="X425" t="str">
        <f t="shared" si="69"/>
        <v>Corner Rendah</v>
      </c>
      <c r="Y425" t="str">
        <f t="shared" si="65"/>
        <v>Yellow Card Rendah</v>
      </c>
      <c r="Z425" t="str">
        <f t="shared" si="66"/>
        <v>Red Card Rendah</v>
      </c>
    </row>
    <row r="426" spans="1:26" x14ac:dyDescent="0.25">
      <c r="A426" t="s">
        <v>49</v>
      </c>
      <c r="B426">
        <v>1.1000000000000001</v>
      </c>
      <c r="C426">
        <v>42</v>
      </c>
      <c r="D426">
        <v>442</v>
      </c>
      <c r="E426">
        <v>360</v>
      </c>
      <c r="F426">
        <v>0</v>
      </c>
      <c r="G426" t="s">
        <v>35</v>
      </c>
      <c r="H426">
        <v>0</v>
      </c>
      <c r="I426" t="s">
        <v>35</v>
      </c>
      <c r="J426">
        <v>19</v>
      </c>
      <c r="K426">
        <v>6</v>
      </c>
      <c r="L426">
        <v>12</v>
      </c>
      <c r="M426">
        <v>9</v>
      </c>
      <c r="N426">
        <v>4</v>
      </c>
      <c r="O426">
        <v>0</v>
      </c>
      <c r="Q426" t="str">
        <f t="shared" si="60"/>
        <v>xG Sangat Sedikit</v>
      </c>
      <c r="R426" t="str">
        <f t="shared" si="61"/>
        <v>Possession Cukup Sedikit</v>
      </c>
      <c r="S426" t="str">
        <f t="shared" si="62"/>
        <v>Total Pass Cukup Sedikit</v>
      </c>
      <c r="T426" t="str">
        <f t="shared" si="63"/>
        <v>Pass Sukses Cukup Sedikit</v>
      </c>
      <c r="U426" t="str">
        <f t="shared" si="64"/>
        <v>Total Shot Cukup Sedikit</v>
      </c>
      <c r="V426" t="str">
        <f t="shared" si="67"/>
        <v>Shot on Target Tinggi</v>
      </c>
      <c r="W426" t="str">
        <f t="shared" si="68"/>
        <v>Fouls Tinggi</v>
      </c>
      <c r="X426" t="str">
        <f t="shared" si="69"/>
        <v>Corner Tinggi</v>
      </c>
      <c r="Y426" t="str">
        <f t="shared" si="65"/>
        <v>Yellow Card Tinggi</v>
      </c>
      <c r="Z426" t="str">
        <f t="shared" si="66"/>
        <v>Red Card Rendah</v>
      </c>
    </row>
    <row r="427" spans="1:26" x14ac:dyDescent="0.25">
      <c r="A427" t="s">
        <v>38</v>
      </c>
      <c r="B427">
        <v>1.6</v>
      </c>
      <c r="C427">
        <v>47</v>
      </c>
      <c r="D427">
        <v>452</v>
      </c>
      <c r="E427">
        <v>371</v>
      </c>
      <c r="F427">
        <v>1</v>
      </c>
      <c r="G427" t="s">
        <v>36</v>
      </c>
      <c r="H427">
        <v>0</v>
      </c>
      <c r="I427" t="s">
        <v>35</v>
      </c>
      <c r="J427">
        <v>13</v>
      </c>
      <c r="K427">
        <v>6</v>
      </c>
      <c r="L427">
        <v>16</v>
      </c>
      <c r="M427">
        <v>10</v>
      </c>
      <c r="N427">
        <v>4</v>
      </c>
      <c r="O427">
        <v>0</v>
      </c>
      <c r="Q427" t="str">
        <f t="shared" si="60"/>
        <v>xG Cukup Sedikit</v>
      </c>
      <c r="R427" t="str">
        <f t="shared" si="61"/>
        <v>Possession Cukup Sedikit</v>
      </c>
      <c r="S427" t="str">
        <f t="shared" si="62"/>
        <v>Total Pass Cukup Sedikit</v>
      </c>
      <c r="T427" t="str">
        <f t="shared" si="63"/>
        <v>Pass Sukses Cukup Sedikit</v>
      </c>
      <c r="U427" t="str">
        <f t="shared" si="64"/>
        <v>Total Shot Cukup Sedikit</v>
      </c>
      <c r="V427" t="str">
        <f t="shared" si="67"/>
        <v>Shot on Target Tinggi</v>
      </c>
      <c r="W427" t="str">
        <f t="shared" si="68"/>
        <v>Fouls Tinggi</v>
      </c>
      <c r="X427" t="str">
        <f t="shared" si="69"/>
        <v>Corner Tinggi</v>
      </c>
      <c r="Y427" t="str">
        <f t="shared" si="65"/>
        <v>Yellow Card Tinggi</v>
      </c>
      <c r="Z427" t="str">
        <f t="shared" si="66"/>
        <v>Red Card Rendah</v>
      </c>
    </row>
    <row r="428" spans="1:26" x14ac:dyDescent="0.25">
      <c r="A428" t="s">
        <v>54</v>
      </c>
      <c r="B428">
        <v>0.8</v>
      </c>
      <c r="C428">
        <v>52</v>
      </c>
      <c r="D428">
        <v>523</v>
      </c>
      <c r="E428">
        <v>411</v>
      </c>
      <c r="F428">
        <v>1</v>
      </c>
      <c r="G428" t="s">
        <v>35</v>
      </c>
      <c r="H428">
        <v>1</v>
      </c>
      <c r="I428" t="s">
        <v>35</v>
      </c>
      <c r="J428">
        <v>6</v>
      </c>
      <c r="K428">
        <v>6</v>
      </c>
      <c r="L428">
        <v>9</v>
      </c>
      <c r="M428">
        <v>4</v>
      </c>
      <c r="N428">
        <v>1</v>
      </c>
      <c r="O428">
        <v>0</v>
      </c>
      <c r="Q428" t="str">
        <f t="shared" si="60"/>
        <v>xG Sangat Sedikit</v>
      </c>
      <c r="R428" t="str">
        <f t="shared" si="61"/>
        <v>Possession Cukup Banyak</v>
      </c>
      <c r="S428" t="str">
        <f t="shared" si="62"/>
        <v>Total Pass Cukup Banyak</v>
      </c>
      <c r="T428" t="str">
        <f t="shared" si="63"/>
        <v>Pass Sukses Cukup Sedikit</v>
      </c>
      <c r="U428" t="str">
        <f t="shared" si="64"/>
        <v>Total Shot Sangat Sedikit</v>
      </c>
      <c r="V428" t="str">
        <f t="shared" si="67"/>
        <v>Shot on Target Tinggi</v>
      </c>
      <c r="W428" t="str">
        <f t="shared" si="68"/>
        <v>Fouls Normal</v>
      </c>
      <c r="X428" t="str">
        <f t="shared" si="69"/>
        <v>Corner Rendah</v>
      </c>
      <c r="Y428" t="str">
        <f t="shared" si="65"/>
        <v>Yellow Card Rendah</v>
      </c>
      <c r="Z428" t="str">
        <f t="shared" si="66"/>
        <v>Red Card Rendah</v>
      </c>
    </row>
    <row r="429" spans="1:26" x14ac:dyDescent="0.25">
      <c r="A429" t="s">
        <v>33</v>
      </c>
      <c r="B429">
        <v>1.6</v>
      </c>
      <c r="C429">
        <v>67</v>
      </c>
      <c r="D429">
        <v>698</v>
      </c>
      <c r="E429">
        <v>586</v>
      </c>
      <c r="F429">
        <v>0</v>
      </c>
      <c r="G429" t="s">
        <v>36</v>
      </c>
      <c r="H429">
        <v>0</v>
      </c>
      <c r="I429" t="s">
        <v>36</v>
      </c>
      <c r="J429">
        <v>15</v>
      </c>
      <c r="K429">
        <v>6</v>
      </c>
      <c r="L429">
        <v>12</v>
      </c>
      <c r="M429">
        <v>11</v>
      </c>
      <c r="N429">
        <v>1</v>
      </c>
      <c r="O429">
        <v>0</v>
      </c>
      <c r="Q429" t="str">
        <f t="shared" si="60"/>
        <v>xG Cukup Sedikit</v>
      </c>
      <c r="R429" t="str">
        <f t="shared" si="61"/>
        <v>Possession Sangat Banyak</v>
      </c>
      <c r="S429" t="str">
        <f t="shared" si="62"/>
        <v>Total Pass Sangat Banyak</v>
      </c>
      <c r="T429" t="str">
        <f t="shared" si="63"/>
        <v>Pass Sukses Cukup Banyak</v>
      </c>
      <c r="U429" t="str">
        <f t="shared" si="64"/>
        <v>Total Shot Cukup Sedikit</v>
      </c>
      <c r="V429" t="str">
        <f t="shared" si="67"/>
        <v>Shot on Target Tinggi</v>
      </c>
      <c r="W429" t="str">
        <f t="shared" si="68"/>
        <v>Fouls Tinggi</v>
      </c>
      <c r="X429" t="str">
        <f t="shared" si="69"/>
        <v>Corner Tinggi</v>
      </c>
      <c r="Y429" t="str">
        <f t="shared" si="65"/>
        <v>Yellow Card Rendah</v>
      </c>
      <c r="Z429" t="str">
        <f t="shared" si="66"/>
        <v>Red Card Rendah</v>
      </c>
    </row>
    <row r="430" spans="1:26" x14ac:dyDescent="0.25">
      <c r="A430" t="s">
        <v>48</v>
      </c>
      <c r="B430">
        <v>1.4</v>
      </c>
      <c r="C430">
        <v>30</v>
      </c>
      <c r="D430">
        <v>270</v>
      </c>
      <c r="E430">
        <v>182</v>
      </c>
      <c r="F430">
        <v>2</v>
      </c>
      <c r="G430" t="s">
        <v>36</v>
      </c>
      <c r="H430">
        <v>1</v>
      </c>
      <c r="I430" t="s">
        <v>35</v>
      </c>
      <c r="J430">
        <v>4</v>
      </c>
      <c r="K430">
        <v>3</v>
      </c>
      <c r="L430">
        <v>11</v>
      </c>
      <c r="M430">
        <v>1</v>
      </c>
      <c r="N430">
        <v>4</v>
      </c>
      <c r="O430">
        <v>1</v>
      </c>
      <c r="Q430" t="str">
        <f t="shared" si="60"/>
        <v>xG Sangat Sedikit</v>
      </c>
      <c r="R430" t="str">
        <f t="shared" si="61"/>
        <v>Possession Sangat Sedikit</v>
      </c>
      <c r="S430" t="str">
        <f t="shared" si="62"/>
        <v>Total Pass Sangat Sedikit</v>
      </c>
      <c r="T430" t="str">
        <f t="shared" si="63"/>
        <v>Pass Sukses Sangat Sedikit</v>
      </c>
      <c r="U430" t="str">
        <f t="shared" si="64"/>
        <v>Total Shot Sangat Sedikit</v>
      </c>
      <c r="V430" t="str">
        <f t="shared" si="67"/>
        <v>Shot on Target Rendah</v>
      </c>
      <c r="W430" t="str">
        <f t="shared" si="68"/>
        <v>Fouls Normal</v>
      </c>
      <c r="X430" t="str">
        <f t="shared" si="69"/>
        <v>Corner Rendah</v>
      </c>
      <c r="Y430" t="str">
        <f t="shared" si="65"/>
        <v>Yellow Card Tinggi</v>
      </c>
      <c r="Z430" t="str">
        <f t="shared" si="66"/>
        <v>Red Card Tinggi</v>
      </c>
    </row>
    <row r="431" spans="1:26" x14ac:dyDescent="0.25">
      <c r="A431" t="s">
        <v>42</v>
      </c>
      <c r="B431">
        <v>0.7</v>
      </c>
      <c r="C431">
        <v>23</v>
      </c>
      <c r="D431">
        <v>221</v>
      </c>
      <c r="E431">
        <v>154</v>
      </c>
      <c r="F431">
        <v>2</v>
      </c>
      <c r="G431" t="s">
        <v>36</v>
      </c>
      <c r="H431">
        <v>2</v>
      </c>
      <c r="I431" t="s">
        <v>40</v>
      </c>
      <c r="J431">
        <v>5</v>
      </c>
      <c r="K431">
        <v>3</v>
      </c>
      <c r="L431">
        <v>10</v>
      </c>
      <c r="M431">
        <v>2</v>
      </c>
      <c r="N431">
        <v>4</v>
      </c>
      <c r="O431">
        <v>1</v>
      </c>
      <c r="Q431" t="str">
        <f t="shared" si="60"/>
        <v>xG Sangat Sedikit</v>
      </c>
      <c r="R431" t="str">
        <f t="shared" si="61"/>
        <v>Possession Sangat Sedikit</v>
      </c>
      <c r="S431" t="str">
        <f t="shared" si="62"/>
        <v>Total Pass Sangat Sedikit</v>
      </c>
      <c r="T431" t="str">
        <f t="shared" si="63"/>
        <v>Pass Sukses Sangat Sedikit</v>
      </c>
      <c r="U431" t="str">
        <f t="shared" si="64"/>
        <v>Total Shot Sangat Sedikit</v>
      </c>
      <c r="V431" t="str">
        <f t="shared" si="67"/>
        <v>Shot on Target Rendah</v>
      </c>
      <c r="W431" t="str">
        <f t="shared" si="68"/>
        <v>Fouls Normal</v>
      </c>
      <c r="X431" t="str">
        <f t="shared" si="69"/>
        <v>Corner Rendah</v>
      </c>
      <c r="Y431" t="str">
        <f t="shared" si="65"/>
        <v>Yellow Card Tinggi</v>
      </c>
      <c r="Z431" t="str">
        <f t="shared" si="66"/>
        <v>Red Card Tinggi</v>
      </c>
    </row>
    <row r="432" spans="1:26" x14ac:dyDescent="0.25">
      <c r="A432" t="s">
        <v>58</v>
      </c>
      <c r="B432">
        <v>0.9</v>
      </c>
      <c r="C432">
        <v>62</v>
      </c>
      <c r="D432">
        <v>598</v>
      </c>
      <c r="E432">
        <v>511</v>
      </c>
      <c r="F432">
        <v>1</v>
      </c>
      <c r="G432" t="s">
        <v>36</v>
      </c>
      <c r="H432">
        <v>1</v>
      </c>
      <c r="I432" t="s">
        <v>40</v>
      </c>
      <c r="J432">
        <v>16</v>
      </c>
      <c r="K432">
        <v>6</v>
      </c>
      <c r="L432">
        <v>10</v>
      </c>
      <c r="M432">
        <v>6</v>
      </c>
      <c r="N432">
        <v>4</v>
      </c>
      <c r="O432">
        <v>0</v>
      </c>
      <c r="Q432" t="str">
        <f t="shared" si="60"/>
        <v>xG Sangat Sedikit</v>
      </c>
      <c r="R432" t="str">
        <f t="shared" si="61"/>
        <v>Possession Cukup Banyak</v>
      </c>
      <c r="S432" t="str">
        <f t="shared" si="62"/>
        <v>Total Pass Cukup Banyak</v>
      </c>
      <c r="T432" t="str">
        <f t="shared" si="63"/>
        <v>Pass Sukses Cukup Banyak</v>
      </c>
      <c r="U432" t="str">
        <f t="shared" si="64"/>
        <v>Total Shot Cukup Sedikit</v>
      </c>
      <c r="V432" t="str">
        <f t="shared" si="67"/>
        <v>Shot on Target Tinggi</v>
      </c>
      <c r="W432" t="str">
        <f t="shared" si="68"/>
        <v>Fouls Normal</v>
      </c>
      <c r="X432" t="str">
        <f t="shared" si="69"/>
        <v>Corner Tinggi</v>
      </c>
      <c r="Y432" t="str">
        <f t="shared" si="65"/>
        <v>Yellow Card Tinggi</v>
      </c>
      <c r="Z432" t="str">
        <f t="shared" si="66"/>
        <v>Red Card Rendah</v>
      </c>
    </row>
    <row r="433" spans="1:26" x14ac:dyDescent="0.25">
      <c r="A433" t="s">
        <v>59</v>
      </c>
      <c r="B433">
        <v>0.3</v>
      </c>
      <c r="C433">
        <v>26</v>
      </c>
      <c r="D433">
        <v>257</v>
      </c>
      <c r="E433">
        <v>192</v>
      </c>
      <c r="F433">
        <v>2</v>
      </c>
      <c r="G433" t="s">
        <v>35</v>
      </c>
      <c r="H433">
        <v>0</v>
      </c>
      <c r="I433" t="s">
        <v>35</v>
      </c>
      <c r="J433">
        <v>5</v>
      </c>
      <c r="K433">
        <v>3</v>
      </c>
      <c r="L433">
        <v>6</v>
      </c>
      <c r="M433">
        <v>0</v>
      </c>
      <c r="N433">
        <v>4</v>
      </c>
      <c r="O433">
        <v>0</v>
      </c>
      <c r="Q433" t="str">
        <f t="shared" si="60"/>
        <v>xG Sangat Sedikit</v>
      </c>
      <c r="R433" t="str">
        <f t="shared" si="61"/>
        <v>Possession Sangat Sedikit</v>
      </c>
      <c r="S433" t="str">
        <f t="shared" si="62"/>
        <v>Total Pass Sangat Sedikit</v>
      </c>
      <c r="T433" t="str">
        <f t="shared" si="63"/>
        <v>Pass Sukses Sangat Sedikit</v>
      </c>
      <c r="U433" t="str">
        <f t="shared" si="64"/>
        <v>Total Shot Sangat Sedikit</v>
      </c>
      <c r="V433" t="str">
        <f t="shared" si="67"/>
        <v>Shot on Target Rendah</v>
      </c>
      <c r="W433" t="str">
        <f t="shared" si="68"/>
        <v>Fouls Rendah</v>
      </c>
      <c r="X433" t="str">
        <f t="shared" si="69"/>
        <v>Corner Rendah</v>
      </c>
      <c r="Y433" t="str">
        <f t="shared" si="65"/>
        <v>Yellow Card Tinggi</v>
      </c>
      <c r="Z433" t="str">
        <f t="shared" si="66"/>
        <v>Red Card Rendah</v>
      </c>
    </row>
    <row r="434" spans="1:26" x14ac:dyDescent="0.25">
      <c r="A434" t="s">
        <v>51</v>
      </c>
      <c r="B434">
        <v>1</v>
      </c>
      <c r="C434">
        <v>43</v>
      </c>
      <c r="D434">
        <v>439</v>
      </c>
      <c r="E434">
        <v>338</v>
      </c>
      <c r="F434">
        <v>1</v>
      </c>
      <c r="G434" t="s">
        <v>36</v>
      </c>
      <c r="H434">
        <v>0</v>
      </c>
      <c r="I434" t="s">
        <v>35</v>
      </c>
      <c r="J434">
        <v>19</v>
      </c>
      <c r="K434">
        <v>3</v>
      </c>
      <c r="L434">
        <v>11</v>
      </c>
      <c r="M434">
        <v>7</v>
      </c>
      <c r="N434">
        <v>3</v>
      </c>
      <c r="O434">
        <v>0</v>
      </c>
      <c r="Q434" t="str">
        <f t="shared" si="60"/>
        <v>xG Sangat Sedikit</v>
      </c>
      <c r="R434" t="str">
        <f t="shared" si="61"/>
        <v>Possession Cukup Sedikit</v>
      </c>
      <c r="S434" t="str">
        <f t="shared" si="62"/>
        <v>Total Pass Cukup Sedikit</v>
      </c>
      <c r="T434" t="str">
        <f t="shared" si="63"/>
        <v>Pass Sukses Cukup Sedikit</v>
      </c>
      <c r="U434" t="str">
        <f t="shared" si="64"/>
        <v>Total Shot Cukup Sedikit</v>
      </c>
      <c r="V434" t="str">
        <f t="shared" si="67"/>
        <v>Shot on Target Rendah</v>
      </c>
      <c r="W434" t="str">
        <f t="shared" si="68"/>
        <v>Fouls Normal</v>
      </c>
      <c r="X434" t="str">
        <f t="shared" si="69"/>
        <v>Corner Tinggi</v>
      </c>
      <c r="Y434" t="str">
        <f t="shared" si="65"/>
        <v>Yellow Card Tinggi</v>
      </c>
      <c r="Z434" t="str">
        <f t="shared" si="66"/>
        <v>Red Card Rendah</v>
      </c>
    </row>
    <row r="435" spans="1:26" x14ac:dyDescent="0.25">
      <c r="A435" t="s">
        <v>45</v>
      </c>
      <c r="B435">
        <v>1.1000000000000001</v>
      </c>
      <c r="C435">
        <v>59</v>
      </c>
      <c r="D435">
        <v>593</v>
      </c>
      <c r="E435">
        <v>501</v>
      </c>
      <c r="F435">
        <v>2</v>
      </c>
      <c r="G435" t="s">
        <v>35</v>
      </c>
      <c r="H435">
        <v>2</v>
      </c>
      <c r="I435" t="s">
        <v>35</v>
      </c>
      <c r="J435">
        <v>15</v>
      </c>
      <c r="K435">
        <v>5</v>
      </c>
      <c r="L435">
        <v>8</v>
      </c>
      <c r="M435">
        <v>2</v>
      </c>
      <c r="N435">
        <v>2</v>
      </c>
      <c r="O435">
        <v>0</v>
      </c>
      <c r="Q435" t="str">
        <f t="shared" si="60"/>
        <v>xG Sangat Sedikit</v>
      </c>
      <c r="R435" t="str">
        <f t="shared" si="61"/>
        <v>Possession Cukup Banyak</v>
      </c>
      <c r="S435" t="str">
        <f t="shared" si="62"/>
        <v>Total Pass Cukup Banyak</v>
      </c>
      <c r="T435" t="str">
        <f t="shared" si="63"/>
        <v>Pass Sukses Cukup Banyak</v>
      </c>
      <c r="U435" t="str">
        <f t="shared" si="64"/>
        <v>Total Shot Cukup Sedikit</v>
      </c>
      <c r="V435" t="str">
        <f t="shared" si="67"/>
        <v>Shot on Target Tinggi</v>
      </c>
      <c r="W435" t="str">
        <f t="shared" si="68"/>
        <v>Fouls Rendah</v>
      </c>
      <c r="X435" t="str">
        <f t="shared" si="69"/>
        <v>Corner Rendah</v>
      </c>
      <c r="Y435" t="str">
        <f t="shared" si="65"/>
        <v>Yellow Card Rendah</v>
      </c>
      <c r="Z435" t="str">
        <f t="shared" si="66"/>
        <v>Red Card Rendah</v>
      </c>
    </row>
    <row r="436" spans="1:26" x14ac:dyDescent="0.25">
      <c r="A436" t="s">
        <v>55</v>
      </c>
      <c r="B436">
        <v>0.9</v>
      </c>
      <c r="C436">
        <v>59</v>
      </c>
      <c r="D436">
        <v>581</v>
      </c>
      <c r="E436">
        <v>458</v>
      </c>
      <c r="F436">
        <v>1</v>
      </c>
      <c r="G436" t="s">
        <v>35</v>
      </c>
      <c r="H436">
        <v>1</v>
      </c>
      <c r="I436" t="s">
        <v>40</v>
      </c>
      <c r="J436">
        <v>17</v>
      </c>
      <c r="K436">
        <v>5</v>
      </c>
      <c r="L436">
        <v>11</v>
      </c>
      <c r="M436">
        <v>8</v>
      </c>
      <c r="N436">
        <v>1</v>
      </c>
      <c r="O436">
        <v>0</v>
      </c>
      <c r="Q436" t="str">
        <f t="shared" si="60"/>
        <v>xG Sangat Sedikit</v>
      </c>
      <c r="R436" t="str">
        <f t="shared" si="61"/>
        <v>Possession Cukup Banyak</v>
      </c>
      <c r="S436" t="str">
        <f t="shared" si="62"/>
        <v>Total Pass Cukup Banyak</v>
      </c>
      <c r="T436" t="str">
        <f t="shared" si="63"/>
        <v>Pass Sukses Cukup Banyak</v>
      </c>
      <c r="U436" t="str">
        <f t="shared" si="64"/>
        <v>Total Shot Cukup Sedikit</v>
      </c>
      <c r="V436" t="str">
        <f t="shared" si="67"/>
        <v>Shot on Target Tinggi</v>
      </c>
      <c r="W436" t="str">
        <f t="shared" si="68"/>
        <v>Fouls Normal</v>
      </c>
      <c r="X436" t="str">
        <f t="shared" si="69"/>
        <v>Corner Tinggi</v>
      </c>
      <c r="Y436" t="str">
        <f t="shared" si="65"/>
        <v>Yellow Card Rendah</v>
      </c>
      <c r="Z436" t="str">
        <f t="shared" si="66"/>
        <v>Red Card Rendah</v>
      </c>
    </row>
    <row r="437" spans="1:26" x14ac:dyDescent="0.25">
      <c r="A437" t="s">
        <v>34</v>
      </c>
      <c r="B437">
        <v>1.3</v>
      </c>
      <c r="C437">
        <v>59</v>
      </c>
      <c r="D437">
        <v>563</v>
      </c>
      <c r="E437">
        <v>473</v>
      </c>
      <c r="F437">
        <v>1</v>
      </c>
      <c r="G437" t="s">
        <v>40</v>
      </c>
      <c r="H437">
        <v>0</v>
      </c>
      <c r="I437" t="s">
        <v>36</v>
      </c>
      <c r="J437">
        <v>14</v>
      </c>
      <c r="K437">
        <v>2</v>
      </c>
      <c r="L437">
        <v>15</v>
      </c>
      <c r="M437">
        <v>5</v>
      </c>
      <c r="N437">
        <v>4</v>
      </c>
      <c r="O437">
        <v>0</v>
      </c>
      <c r="Q437" t="str">
        <f t="shared" si="60"/>
        <v>xG Sangat Sedikit</v>
      </c>
      <c r="R437" t="str">
        <f t="shared" si="61"/>
        <v>Possession Cukup Banyak</v>
      </c>
      <c r="S437" t="str">
        <f t="shared" si="62"/>
        <v>Total Pass Cukup Banyak</v>
      </c>
      <c r="T437" t="str">
        <f t="shared" si="63"/>
        <v>Pass Sukses Cukup Banyak</v>
      </c>
      <c r="U437" t="str">
        <f t="shared" si="64"/>
        <v>Total Shot Cukup Sedikit</v>
      </c>
      <c r="V437" t="str">
        <f t="shared" si="67"/>
        <v>Shot on Target Rendah</v>
      </c>
      <c r="W437" t="str">
        <f t="shared" si="68"/>
        <v>Fouls Tinggi</v>
      </c>
      <c r="X437" t="str">
        <f t="shared" si="69"/>
        <v>Corner Normal</v>
      </c>
      <c r="Y437" t="str">
        <f t="shared" si="65"/>
        <v>Yellow Card Tinggi</v>
      </c>
      <c r="Z437" t="str">
        <f t="shared" si="66"/>
        <v>Red Card Rendah</v>
      </c>
    </row>
    <row r="438" spans="1:26" x14ac:dyDescent="0.25">
      <c r="A438" t="s">
        <v>39</v>
      </c>
      <c r="B438">
        <v>2.5</v>
      </c>
      <c r="C438">
        <v>55</v>
      </c>
      <c r="D438">
        <v>574</v>
      </c>
      <c r="E438">
        <v>476</v>
      </c>
      <c r="F438">
        <v>2</v>
      </c>
      <c r="G438" t="s">
        <v>40</v>
      </c>
      <c r="H438">
        <v>1</v>
      </c>
      <c r="I438" t="s">
        <v>40</v>
      </c>
      <c r="J438">
        <v>10</v>
      </c>
      <c r="K438">
        <v>6</v>
      </c>
      <c r="L438">
        <v>8</v>
      </c>
      <c r="M438">
        <v>10</v>
      </c>
      <c r="N438">
        <v>3</v>
      </c>
      <c r="O438">
        <v>0</v>
      </c>
      <c r="Q438" t="str">
        <f t="shared" si="60"/>
        <v>xG Cukup Sedikit</v>
      </c>
      <c r="R438" t="str">
        <f t="shared" si="61"/>
        <v>Possession Cukup Banyak</v>
      </c>
      <c r="S438" t="str">
        <f t="shared" si="62"/>
        <v>Total Pass Cukup Banyak</v>
      </c>
      <c r="T438" t="str">
        <f t="shared" si="63"/>
        <v>Pass Sukses Cukup Banyak</v>
      </c>
      <c r="U438" t="str">
        <f t="shared" si="64"/>
        <v>Total Shot Sangat Sedikit</v>
      </c>
      <c r="V438" t="str">
        <f t="shared" si="67"/>
        <v>Shot on Target Tinggi</v>
      </c>
      <c r="W438" t="str">
        <f t="shared" si="68"/>
        <v>Fouls Rendah</v>
      </c>
      <c r="X438" t="str">
        <f t="shared" si="69"/>
        <v>Corner Tinggi</v>
      </c>
      <c r="Y438" t="str">
        <f t="shared" si="65"/>
        <v>Yellow Card Tinggi</v>
      </c>
      <c r="Z438" t="str">
        <f t="shared" si="66"/>
        <v>Red Card Rendah</v>
      </c>
    </row>
    <row r="439" spans="1:26" x14ac:dyDescent="0.25">
      <c r="A439" t="s">
        <v>52</v>
      </c>
      <c r="B439">
        <v>0.8</v>
      </c>
      <c r="C439">
        <v>56</v>
      </c>
      <c r="D439">
        <v>561</v>
      </c>
      <c r="E439">
        <v>493</v>
      </c>
      <c r="F439">
        <v>2</v>
      </c>
      <c r="G439" t="s">
        <v>36</v>
      </c>
      <c r="H439">
        <v>2</v>
      </c>
      <c r="I439" t="s">
        <v>40</v>
      </c>
      <c r="J439">
        <v>7</v>
      </c>
      <c r="K439">
        <v>3</v>
      </c>
      <c r="L439">
        <v>14</v>
      </c>
      <c r="M439">
        <v>0</v>
      </c>
      <c r="N439">
        <v>1</v>
      </c>
      <c r="O439">
        <v>0</v>
      </c>
      <c r="Q439" t="str">
        <f t="shared" si="60"/>
        <v>xG Sangat Sedikit</v>
      </c>
      <c r="R439" t="str">
        <f t="shared" si="61"/>
        <v>Possession Cukup Banyak</v>
      </c>
      <c r="S439" t="str">
        <f t="shared" si="62"/>
        <v>Total Pass Cukup Banyak</v>
      </c>
      <c r="T439" t="str">
        <f t="shared" si="63"/>
        <v>Pass Sukses Cukup Banyak</v>
      </c>
      <c r="U439" t="str">
        <f t="shared" si="64"/>
        <v>Total Shot Sangat Sedikit</v>
      </c>
      <c r="V439" t="str">
        <f t="shared" si="67"/>
        <v>Shot on Target Rendah</v>
      </c>
      <c r="W439" t="str">
        <f t="shared" si="68"/>
        <v>Fouls Tinggi</v>
      </c>
      <c r="X439" t="str">
        <f t="shared" si="69"/>
        <v>Corner Rendah</v>
      </c>
      <c r="Y439" t="str">
        <f t="shared" si="65"/>
        <v>Yellow Card Rendah</v>
      </c>
      <c r="Z439" t="str">
        <f t="shared" si="66"/>
        <v>Red Card Rendah</v>
      </c>
    </row>
    <row r="440" spans="1:26" x14ac:dyDescent="0.25">
      <c r="A440" t="s">
        <v>60</v>
      </c>
      <c r="B440">
        <v>4.4000000000000004</v>
      </c>
      <c r="C440">
        <v>61</v>
      </c>
      <c r="D440">
        <v>675</v>
      </c>
      <c r="E440">
        <v>591</v>
      </c>
      <c r="F440">
        <v>3</v>
      </c>
      <c r="G440" t="s">
        <v>40</v>
      </c>
      <c r="H440">
        <v>1</v>
      </c>
      <c r="I440" t="s">
        <v>40</v>
      </c>
      <c r="J440">
        <v>24</v>
      </c>
      <c r="K440">
        <v>10</v>
      </c>
      <c r="L440">
        <v>14</v>
      </c>
      <c r="M440">
        <v>3</v>
      </c>
      <c r="N440">
        <v>3</v>
      </c>
      <c r="O440">
        <v>0</v>
      </c>
      <c r="Q440" t="str">
        <f t="shared" si="60"/>
        <v>xG Sangat Banyak</v>
      </c>
      <c r="R440" t="str">
        <f t="shared" si="61"/>
        <v>Possession Cukup Banyak</v>
      </c>
      <c r="S440" t="str">
        <f t="shared" si="62"/>
        <v>Total Pass Sangat Banyak</v>
      </c>
      <c r="T440" t="str">
        <f t="shared" si="63"/>
        <v>Pass Sukses Cukup Banyak</v>
      </c>
      <c r="U440" t="str">
        <f t="shared" si="64"/>
        <v>Total Shot Cukup Banyak</v>
      </c>
      <c r="V440" t="str">
        <f t="shared" si="67"/>
        <v>Shot on Target Tinggi</v>
      </c>
      <c r="W440" t="str">
        <f t="shared" si="68"/>
        <v>Fouls Tinggi</v>
      </c>
      <c r="X440" t="str">
        <f t="shared" si="69"/>
        <v>Corner Rendah</v>
      </c>
      <c r="Y440" t="str">
        <f t="shared" si="65"/>
        <v>Yellow Card Tinggi</v>
      </c>
      <c r="Z440" t="str">
        <f t="shared" si="66"/>
        <v>Red Card Rendah</v>
      </c>
    </row>
    <row r="441" spans="1:26" x14ac:dyDescent="0.25">
      <c r="A441" t="s">
        <v>47</v>
      </c>
      <c r="B441">
        <v>0.6</v>
      </c>
      <c r="C441">
        <v>60</v>
      </c>
      <c r="D441">
        <v>620</v>
      </c>
      <c r="E441">
        <v>530</v>
      </c>
      <c r="F441">
        <v>1</v>
      </c>
      <c r="G441" t="s">
        <v>35</v>
      </c>
      <c r="H441">
        <v>0</v>
      </c>
      <c r="I441" t="s">
        <v>35</v>
      </c>
      <c r="J441">
        <v>9</v>
      </c>
      <c r="K441">
        <v>3</v>
      </c>
      <c r="L441">
        <v>12</v>
      </c>
      <c r="M441">
        <v>4</v>
      </c>
      <c r="N441">
        <v>5</v>
      </c>
      <c r="O441">
        <v>0</v>
      </c>
      <c r="Q441" t="str">
        <f t="shared" si="60"/>
        <v>xG Sangat Sedikit</v>
      </c>
      <c r="R441" t="str">
        <f t="shared" si="61"/>
        <v>Possession Cukup Banyak</v>
      </c>
      <c r="S441" t="str">
        <f t="shared" si="62"/>
        <v>Total Pass Cukup Banyak</v>
      </c>
      <c r="T441" t="str">
        <f t="shared" si="63"/>
        <v>Pass Sukses Cukup Banyak</v>
      </c>
      <c r="U441" t="str">
        <f t="shared" si="64"/>
        <v>Total Shot Sangat Sedikit</v>
      </c>
      <c r="V441" t="str">
        <f t="shared" si="67"/>
        <v>Shot on Target Rendah</v>
      </c>
      <c r="W441" t="str">
        <f t="shared" si="68"/>
        <v>Fouls Tinggi</v>
      </c>
      <c r="X441" t="str">
        <f t="shared" si="69"/>
        <v>Corner Rendah</v>
      </c>
      <c r="Y441" t="str">
        <f t="shared" si="65"/>
        <v>Yellow Card Tinggi</v>
      </c>
      <c r="Z441" t="str">
        <f t="shared" si="66"/>
        <v>Red Card Rendah</v>
      </c>
    </row>
    <row r="442" spans="1:26" x14ac:dyDescent="0.25">
      <c r="A442" t="s">
        <v>39</v>
      </c>
      <c r="B442">
        <v>1.4</v>
      </c>
      <c r="C442">
        <v>68</v>
      </c>
      <c r="D442">
        <v>691</v>
      </c>
      <c r="E442">
        <v>584</v>
      </c>
      <c r="F442">
        <v>1</v>
      </c>
      <c r="G442" t="s">
        <v>40</v>
      </c>
      <c r="H442">
        <v>1</v>
      </c>
      <c r="I442" t="s">
        <v>40</v>
      </c>
      <c r="J442">
        <v>16</v>
      </c>
      <c r="K442">
        <v>4</v>
      </c>
      <c r="L442">
        <v>15</v>
      </c>
      <c r="M442">
        <v>8</v>
      </c>
      <c r="N442">
        <v>2</v>
      </c>
      <c r="O442">
        <v>0</v>
      </c>
      <c r="Q442" t="str">
        <f t="shared" si="60"/>
        <v>xG Sangat Sedikit</v>
      </c>
      <c r="R442" t="str">
        <f t="shared" si="61"/>
        <v>Possession Sangat Banyak</v>
      </c>
      <c r="S442" t="str">
        <f t="shared" si="62"/>
        <v>Total Pass Sangat Banyak</v>
      </c>
      <c r="T442" t="str">
        <f t="shared" si="63"/>
        <v>Pass Sukses Cukup Banyak</v>
      </c>
      <c r="U442" t="str">
        <f t="shared" si="64"/>
        <v>Total Shot Cukup Sedikit</v>
      </c>
      <c r="V442" t="str">
        <f t="shared" si="67"/>
        <v>Shot on Target Normal</v>
      </c>
      <c r="W442" t="str">
        <f t="shared" si="68"/>
        <v>Fouls Tinggi</v>
      </c>
      <c r="X442" t="str">
        <f t="shared" si="69"/>
        <v>Corner Tinggi</v>
      </c>
      <c r="Y442" t="str">
        <f t="shared" si="65"/>
        <v>Yellow Card Rendah</v>
      </c>
      <c r="Z442" t="str">
        <f t="shared" si="66"/>
        <v>Red Card Rendah</v>
      </c>
    </row>
    <row r="443" spans="1:26" x14ac:dyDescent="0.25">
      <c r="A443" t="s">
        <v>47</v>
      </c>
      <c r="B443">
        <v>0.6</v>
      </c>
      <c r="C443">
        <v>41</v>
      </c>
      <c r="D443">
        <v>411</v>
      </c>
      <c r="E443">
        <v>345</v>
      </c>
      <c r="F443">
        <v>1</v>
      </c>
      <c r="G443" t="s">
        <v>35</v>
      </c>
      <c r="H443">
        <v>0</v>
      </c>
      <c r="I443" t="s">
        <v>36</v>
      </c>
      <c r="J443">
        <v>8</v>
      </c>
      <c r="K443">
        <v>2</v>
      </c>
      <c r="L443">
        <v>9</v>
      </c>
      <c r="M443">
        <v>1</v>
      </c>
      <c r="N443">
        <v>3</v>
      </c>
      <c r="O443">
        <v>0</v>
      </c>
      <c r="Q443" t="str">
        <f t="shared" si="60"/>
        <v>xG Sangat Sedikit</v>
      </c>
      <c r="R443" t="str">
        <f t="shared" si="61"/>
        <v>Possession Cukup Sedikit</v>
      </c>
      <c r="S443" t="str">
        <f t="shared" si="62"/>
        <v>Total Pass Cukup Sedikit</v>
      </c>
      <c r="T443" t="str">
        <f t="shared" si="63"/>
        <v>Pass Sukses Cukup Sedikit</v>
      </c>
      <c r="U443" t="str">
        <f t="shared" si="64"/>
        <v>Total Shot Sangat Sedikit</v>
      </c>
      <c r="V443" t="str">
        <f t="shared" si="67"/>
        <v>Shot on Target Rendah</v>
      </c>
      <c r="W443" t="str">
        <f t="shared" si="68"/>
        <v>Fouls Normal</v>
      </c>
      <c r="X443" t="str">
        <f t="shared" si="69"/>
        <v>Corner Rendah</v>
      </c>
      <c r="Y443" t="str">
        <f t="shared" si="65"/>
        <v>Yellow Card Tinggi</v>
      </c>
      <c r="Z443" t="str">
        <f t="shared" si="66"/>
        <v>Red Card Rendah</v>
      </c>
    </row>
    <row r="444" spans="1:26" x14ac:dyDescent="0.25">
      <c r="A444" t="s">
        <v>43</v>
      </c>
      <c r="B444">
        <v>1</v>
      </c>
      <c r="C444">
        <v>56</v>
      </c>
      <c r="D444">
        <v>514</v>
      </c>
      <c r="E444">
        <v>394</v>
      </c>
      <c r="F444">
        <v>3</v>
      </c>
      <c r="G444" t="s">
        <v>35</v>
      </c>
      <c r="H444">
        <v>2</v>
      </c>
      <c r="I444" t="s">
        <v>35</v>
      </c>
      <c r="J444">
        <v>17</v>
      </c>
      <c r="K444">
        <v>6</v>
      </c>
      <c r="L444">
        <v>10</v>
      </c>
      <c r="M444">
        <v>3</v>
      </c>
      <c r="N444">
        <v>3</v>
      </c>
      <c r="O444">
        <v>0</v>
      </c>
      <c r="Q444" t="str">
        <f t="shared" si="60"/>
        <v>xG Sangat Sedikit</v>
      </c>
      <c r="R444" t="str">
        <f t="shared" si="61"/>
        <v>Possession Cukup Banyak</v>
      </c>
      <c r="S444" t="str">
        <f t="shared" si="62"/>
        <v>Total Pass Cukup Banyak</v>
      </c>
      <c r="T444" t="str">
        <f t="shared" si="63"/>
        <v>Pass Sukses Cukup Sedikit</v>
      </c>
      <c r="U444" t="str">
        <f t="shared" si="64"/>
        <v>Total Shot Cukup Sedikit</v>
      </c>
      <c r="V444" t="str">
        <f t="shared" si="67"/>
        <v>Shot on Target Tinggi</v>
      </c>
      <c r="W444" t="str">
        <f t="shared" si="68"/>
        <v>Fouls Normal</v>
      </c>
      <c r="X444" t="str">
        <f t="shared" si="69"/>
        <v>Corner Rendah</v>
      </c>
      <c r="Y444" t="str">
        <f t="shared" si="65"/>
        <v>Yellow Card Tinggi</v>
      </c>
      <c r="Z444" t="str">
        <f t="shared" si="66"/>
        <v>Red Card Rendah</v>
      </c>
    </row>
    <row r="445" spans="1:26" x14ac:dyDescent="0.25">
      <c r="A445" t="s">
        <v>49</v>
      </c>
      <c r="B445">
        <v>2.1</v>
      </c>
      <c r="C445">
        <v>55</v>
      </c>
      <c r="D445">
        <v>494</v>
      </c>
      <c r="E445">
        <v>385</v>
      </c>
      <c r="F445">
        <v>0</v>
      </c>
      <c r="G445" t="s">
        <v>35</v>
      </c>
      <c r="H445">
        <v>0</v>
      </c>
      <c r="I445" t="s">
        <v>35</v>
      </c>
      <c r="J445">
        <v>17</v>
      </c>
      <c r="K445">
        <v>2</v>
      </c>
      <c r="L445">
        <v>14</v>
      </c>
      <c r="M445">
        <v>9</v>
      </c>
      <c r="N445">
        <v>1</v>
      </c>
      <c r="O445">
        <v>0</v>
      </c>
      <c r="Q445" t="str">
        <f t="shared" si="60"/>
        <v>xG Cukup Sedikit</v>
      </c>
      <c r="R445" t="str">
        <f t="shared" si="61"/>
        <v>Possession Cukup Banyak</v>
      </c>
      <c r="S445" t="str">
        <f t="shared" si="62"/>
        <v>Total Pass Cukup Sedikit</v>
      </c>
      <c r="T445" t="str">
        <f t="shared" si="63"/>
        <v>Pass Sukses Cukup Sedikit</v>
      </c>
      <c r="U445" t="str">
        <f t="shared" si="64"/>
        <v>Total Shot Cukup Sedikit</v>
      </c>
      <c r="V445" t="str">
        <f t="shared" si="67"/>
        <v>Shot on Target Rendah</v>
      </c>
      <c r="W445" t="str">
        <f t="shared" si="68"/>
        <v>Fouls Tinggi</v>
      </c>
      <c r="X445" t="str">
        <f t="shared" si="69"/>
        <v>Corner Tinggi</v>
      </c>
      <c r="Y445" t="str">
        <f t="shared" si="65"/>
        <v>Yellow Card Rendah</v>
      </c>
      <c r="Z445" t="str">
        <f t="shared" si="66"/>
        <v>Red Card Rendah</v>
      </c>
    </row>
    <row r="446" spans="1:26" x14ac:dyDescent="0.25">
      <c r="A446" t="s">
        <v>34</v>
      </c>
      <c r="B446">
        <v>2.6</v>
      </c>
      <c r="C446">
        <v>42</v>
      </c>
      <c r="D446">
        <v>486</v>
      </c>
      <c r="E446">
        <v>410</v>
      </c>
      <c r="F446">
        <v>2</v>
      </c>
      <c r="G446" t="s">
        <v>35</v>
      </c>
      <c r="H446">
        <v>1</v>
      </c>
      <c r="I446" t="s">
        <v>36</v>
      </c>
      <c r="J446">
        <v>11</v>
      </c>
      <c r="K446">
        <v>4</v>
      </c>
      <c r="L446">
        <v>10</v>
      </c>
      <c r="M446">
        <v>3</v>
      </c>
      <c r="N446">
        <v>1</v>
      </c>
      <c r="O446">
        <v>0</v>
      </c>
      <c r="Q446" t="str">
        <f t="shared" si="60"/>
        <v>xG Cukup Sedikit</v>
      </c>
      <c r="R446" t="str">
        <f t="shared" si="61"/>
        <v>Possession Cukup Sedikit</v>
      </c>
      <c r="S446" t="str">
        <f t="shared" si="62"/>
        <v>Total Pass Cukup Sedikit</v>
      </c>
      <c r="T446" t="str">
        <f t="shared" si="63"/>
        <v>Pass Sukses Cukup Sedikit</v>
      </c>
      <c r="U446" t="str">
        <f t="shared" si="64"/>
        <v>Total Shot Cukup Sedikit</v>
      </c>
      <c r="V446" t="str">
        <f t="shared" si="67"/>
        <v>Shot on Target Normal</v>
      </c>
      <c r="W446" t="str">
        <f t="shared" si="68"/>
        <v>Fouls Normal</v>
      </c>
      <c r="X446" t="str">
        <f t="shared" si="69"/>
        <v>Corner Rendah</v>
      </c>
      <c r="Y446" t="str">
        <f t="shared" si="65"/>
        <v>Yellow Card Rendah</v>
      </c>
      <c r="Z446" t="str">
        <f t="shared" si="66"/>
        <v>Red Card Rendah</v>
      </c>
    </row>
    <row r="447" spans="1:26" x14ac:dyDescent="0.25">
      <c r="A447" t="s">
        <v>38</v>
      </c>
      <c r="B447">
        <v>0.6</v>
      </c>
      <c r="C447">
        <v>48</v>
      </c>
      <c r="D447">
        <v>479</v>
      </c>
      <c r="E447">
        <v>393</v>
      </c>
      <c r="F447">
        <v>1</v>
      </c>
      <c r="G447" t="s">
        <v>35</v>
      </c>
      <c r="H447">
        <v>1</v>
      </c>
      <c r="I447" t="s">
        <v>35</v>
      </c>
      <c r="J447">
        <v>9</v>
      </c>
      <c r="K447">
        <v>2</v>
      </c>
      <c r="L447">
        <v>6</v>
      </c>
      <c r="M447">
        <v>5</v>
      </c>
      <c r="N447">
        <v>1</v>
      </c>
      <c r="O447">
        <v>0</v>
      </c>
      <c r="Q447" t="str">
        <f t="shared" si="60"/>
        <v>xG Sangat Sedikit</v>
      </c>
      <c r="R447" t="str">
        <f t="shared" si="61"/>
        <v>Possession Cukup Sedikit</v>
      </c>
      <c r="S447" t="str">
        <f t="shared" si="62"/>
        <v>Total Pass Cukup Sedikit</v>
      </c>
      <c r="T447" t="str">
        <f t="shared" si="63"/>
        <v>Pass Sukses Cukup Sedikit</v>
      </c>
      <c r="U447" t="str">
        <f t="shared" si="64"/>
        <v>Total Shot Sangat Sedikit</v>
      </c>
      <c r="V447" t="str">
        <f t="shared" si="67"/>
        <v>Shot on Target Rendah</v>
      </c>
      <c r="W447" t="str">
        <f t="shared" si="68"/>
        <v>Fouls Rendah</v>
      </c>
      <c r="X447" t="str">
        <f t="shared" si="69"/>
        <v>Corner Normal</v>
      </c>
      <c r="Y447" t="str">
        <f t="shared" si="65"/>
        <v>Yellow Card Rendah</v>
      </c>
      <c r="Z447" t="str">
        <f t="shared" si="66"/>
        <v>Red Card Rendah</v>
      </c>
    </row>
    <row r="448" spans="1:26" x14ac:dyDescent="0.25">
      <c r="A448" t="s">
        <v>46</v>
      </c>
      <c r="B448">
        <v>2.1</v>
      </c>
      <c r="C448">
        <v>67</v>
      </c>
      <c r="D448">
        <v>703</v>
      </c>
      <c r="E448">
        <v>594</v>
      </c>
      <c r="F448">
        <v>0</v>
      </c>
      <c r="G448" t="s">
        <v>36</v>
      </c>
      <c r="H448">
        <v>0</v>
      </c>
      <c r="I448" t="s">
        <v>36</v>
      </c>
      <c r="J448">
        <v>14</v>
      </c>
      <c r="K448">
        <v>3</v>
      </c>
      <c r="L448">
        <v>8</v>
      </c>
      <c r="M448">
        <v>10</v>
      </c>
      <c r="N448">
        <v>2</v>
      </c>
      <c r="O448">
        <v>0</v>
      </c>
      <c r="Q448" t="str">
        <f t="shared" si="60"/>
        <v>xG Cukup Sedikit</v>
      </c>
      <c r="R448" t="str">
        <f t="shared" si="61"/>
        <v>Possession Sangat Banyak</v>
      </c>
      <c r="S448" t="str">
        <f t="shared" si="62"/>
        <v>Total Pass Sangat Banyak</v>
      </c>
      <c r="T448" t="str">
        <f t="shared" si="63"/>
        <v>Pass Sukses Sangat Banyak</v>
      </c>
      <c r="U448" t="str">
        <f t="shared" si="64"/>
        <v>Total Shot Cukup Sedikit</v>
      </c>
      <c r="V448" t="str">
        <f t="shared" si="67"/>
        <v>Shot on Target Rendah</v>
      </c>
      <c r="W448" t="str">
        <f t="shared" si="68"/>
        <v>Fouls Rendah</v>
      </c>
      <c r="X448" t="str">
        <f t="shared" si="69"/>
        <v>Corner Tinggi</v>
      </c>
      <c r="Y448" t="str">
        <f t="shared" si="65"/>
        <v>Yellow Card Rendah</v>
      </c>
      <c r="Z448" t="str">
        <f t="shared" si="66"/>
        <v>Red Card Rendah</v>
      </c>
    </row>
    <row r="449" spans="1:26" x14ac:dyDescent="0.25">
      <c r="A449" t="s">
        <v>33</v>
      </c>
      <c r="B449">
        <v>0.6</v>
      </c>
      <c r="C449">
        <v>47</v>
      </c>
      <c r="D449">
        <v>396</v>
      </c>
      <c r="E449">
        <v>320</v>
      </c>
      <c r="F449">
        <v>0</v>
      </c>
      <c r="G449" t="s">
        <v>36</v>
      </c>
      <c r="H449">
        <v>0</v>
      </c>
      <c r="I449" t="s">
        <v>36</v>
      </c>
      <c r="J449">
        <v>10</v>
      </c>
      <c r="K449">
        <v>4</v>
      </c>
      <c r="L449">
        <v>11</v>
      </c>
      <c r="M449">
        <v>3</v>
      </c>
      <c r="N449">
        <v>5</v>
      </c>
      <c r="O449">
        <v>0</v>
      </c>
      <c r="Q449" t="str">
        <f t="shared" si="60"/>
        <v>xG Sangat Sedikit</v>
      </c>
      <c r="R449" t="str">
        <f t="shared" si="61"/>
        <v>Possession Cukup Sedikit</v>
      </c>
      <c r="S449" t="str">
        <f t="shared" si="62"/>
        <v>Total Pass Cukup Sedikit</v>
      </c>
      <c r="T449" t="str">
        <f t="shared" si="63"/>
        <v>Pass Sukses Cukup Sedikit</v>
      </c>
      <c r="U449" t="str">
        <f t="shared" si="64"/>
        <v>Total Shot Sangat Sedikit</v>
      </c>
      <c r="V449" t="str">
        <f t="shared" si="67"/>
        <v>Shot on Target Normal</v>
      </c>
      <c r="W449" t="str">
        <f t="shared" si="68"/>
        <v>Fouls Normal</v>
      </c>
      <c r="X449" t="str">
        <f t="shared" si="69"/>
        <v>Corner Rendah</v>
      </c>
      <c r="Y449" t="str">
        <f t="shared" si="65"/>
        <v>Yellow Card Tinggi</v>
      </c>
      <c r="Z449" t="str">
        <f t="shared" si="66"/>
        <v>Red Card Rendah</v>
      </c>
    </row>
    <row r="450" spans="1:26" x14ac:dyDescent="0.25">
      <c r="A450" t="s">
        <v>48</v>
      </c>
      <c r="B450">
        <v>0.9</v>
      </c>
      <c r="C450">
        <v>35</v>
      </c>
      <c r="D450">
        <v>339</v>
      </c>
      <c r="E450">
        <v>249</v>
      </c>
      <c r="F450">
        <v>1</v>
      </c>
      <c r="G450" t="s">
        <v>36</v>
      </c>
      <c r="H450">
        <v>0</v>
      </c>
      <c r="I450" t="s">
        <v>36</v>
      </c>
      <c r="J450">
        <v>16</v>
      </c>
      <c r="K450">
        <v>9</v>
      </c>
      <c r="L450">
        <v>11</v>
      </c>
      <c r="M450">
        <v>3</v>
      </c>
      <c r="N450">
        <v>2</v>
      </c>
      <c r="O450">
        <v>1</v>
      </c>
      <c r="Q450" t="str">
        <f t="shared" si="60"/>
        <v>xG Sangat Sedikit</v>
      </c>
      <c r="R450" t="str">
        <f t="shared" si="61"/>
        <v>Possession Sangat Sedikit</v>
      </c>
      <c r="S450" t="str">
        <f t="shared" si="62"/>
        <v>Total Pass Sangat Sedikit</v>
      </c>
      <c r="T450" t="str">
        <f t="shared" si="63"/>
        <v>Pass Sukses Sangat Sedikit</v>
      </c>
      <c r="U450" t="str">
        <f t="shared" si="64"/>
        <v>Total Shot Cukup Sedikit</v>
      </c>
      <c r="V450" t="str">
        <f t="shared" si="67"/>
        <v>Shot on Target Tinggi</v>
      </c>
      <c r="W450" t="str">
        <f t="shared" si="68"/>
        <v>Fouls Normal</v>
      </c>
      <c r="X450" t="str">
        <f t="shared" si="69"/>
        <v>Corner Rendah</v>
      </c>
      <c r="Y450" t="str">
        <f t="shared" si="65"/>
        <v>Yellow Card Rendah</v>
      </c>
      <c r="Z450" t="str">
        <f t="shared" si="66"/>
        <v>Red Card Tinggi</v>
      </c>
    </row>
    <row r="451" spans="1:26" x14ac:dyDescent="0.25">
      <c r="A451" t="s">
        <v>60</v>
      </c>
      <c r="B451">
        <v>1.3</v>
      </c>
      <c r="C451">
        <v>59</v>
      </c>
      <c r="D451">
        <v>571</v>
      </c>
      <c r="E451">
        <v>485</v>
      </c>
      <c r="F451">
        <v>2</v>
      </c>
      <c r="G451" t="s">
        <v>35</v>
      </c>
      <c r="H451">
        <v>2</v>
      </c>
      <c r="I451" t="s">
        <v>40</v>
      </c>
      <c r="J451">
        <v>13</v>
      </c>
      <c r="K451">
        <v>3</v>
      </c>
      <c r="L451">
        <v>10</v>
      </c>
      <c r="M451">
        <v>7</v>
      </c>
      <c r="N451">
        <v>2</v>
      </c>
      <c r="O451">
        <v>0</v>
      </c>
      <c r="Q451" t="str">
        <f t="shared" ref="Q451:Q514" si="70">_xlfn.LET(
 _xlpm.x,B451,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451" t="str">
        <f t="shared" ref="R451:R514" si="71">_xlfn.LET(
 _xlpm.x,C451,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451" t="str">
        <f t="shared" ref="S451:S514" si="72">_xlfn.LET(
 _xlpm.x,D451,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451" t="str">
        <f t="shared" ref="T451:T514" si="73">_xlfn.LET(
 _xlpm.x,E451,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451" t="str">
        <f t="shared" ref="U451:U514" si="74">_xlfn.LET(
 _xlpm.x,J451,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451" t="str">
        <f t="shared" si="67"/>
        <v>Shot on Target Rendah</v>
      </c>
      <c r="W451" t="str">
        <f t="shared" si="68"/>
        <v>Fouls Normal</v>
      </c>
      <c r="X451" t="str">
        <f t="shared" si="69"/>
        <v>Corner Tinggi</v>
      </c>
      <c r="Y451" t="str">
        <f t="shared" ref="Y451:Y514" si="75">IF(N451&lt;$Y$1,"Yellow Card Rendah","Yellow Card Tinggi")</f>
        <v>Yellow Card Rendah</v>
      </c>
      <c r="Z451" t="str">
        <f t="shared" ref="Z451:Z514" si="76">IF(O451&lt;$Z$1,"Red Card Rendah","Red Card Tinggi")</f>
        <v>Red Card Rendah</v>
      </c>
    </row>
    <row r="452" spans="1:26" x14ac:dyDescent="0.25">
      <c r="A452" t="s">
        <v>51</v>
      </c>
      <c r="B452">
        <v>0.8</v>
      </c>
      <c r="C452">
        <v>43</v>
      </c>
      <c r="D452">
        <v>400</v>
      </c>
      <c r="E452">
        <v>317</v>
      </c>
      <c r="F452">
        <v>1</v>
      </c>
      <c r="G452" t="s">
        <v>35</v>
      </c>
      <c r="H452">
        <v>1</v>
      </c>
      <c r="I452" t="s">
        <v>36</v>
      </c>
      <c r="J452">
        <v>11</v>
      </c>
      <c r="K452">
        <v>4</v>
      </c>
      <c r="L452">
        <v>15</v>
      </c>
      <c r="M452">
        <v>5</v>
      </c>
      <c r="N452">
        <v>3</v>
      </c>
      <c r="O452">
        <v>1</v>
      </c>
      <c r="Q452" t="str">
        <f t="shared" si="70"/>
        <v>xG Sangat Sedikit</v>
      </c>
      <c r="R452" t="str">
        <f t="shared" si="71"/>
        <v>Possession Cukup Sedikit</v>
      </c>
      <c r="S452" t="str">
        <f t="shared" si="72"/>
        <v>Total Pass Cukup Sedikit</v>
      </c>
      <c r="T452" t="str">
        <f t="shared" si="73"/>
        <v>Pass Sukses Cukup Sedikit</v>
      </c>
      <c r="U452" t="str">
        <f t="shared" si="74"/>
        <v>Total Shot Cukup Sedikit</v>
      </c>
      <c r="V452" t="str">
        <f t="shared" ref="V452:V515" si="77">IF(K452&gt;$V$1,"Shot on Target Tinggi",IF(K452&gt;($V$1/5*4),"Shot on Target Normal","Shot on Target Rendah"))</f>
        <v>Shot on Target Normal</v>
      </c>
      <c r="W452" t="str">
        <f t="shared" ref="W452:W515" si="78">IF(L452&gt;$W$1,"Fouls Tinggi",IF(L452&gt;($W$1/5*4),"Fouls Normal","Fouls Rendah"))</f>
        <v>Fouls Tinggi</v>
      </c>
      <c r="X452" t="str">
        <f t="shared" ref="X452:X515" si="79">IF(M452&gt;$X$1,"Corner Tinggi",IF(M452&gt;($X$1/5*4),"Corner Normal","Corner Rendah"))</f>
        <v>Corner Normal</v>
      </c>
      <c r="Y452" t="str">
        <f t="shared" si="75"/>
        <v>Yellow Card Tinggi</v>
      </c>
      <c r="Z452" t="str">
        <f t="shared" si="76"/>
        <v>Red Card Tinggi</v>
      </c>
    </row>
    <row r="453" spans="1:26" x14ac:dyDescent="0.25">
      <c r="A453" t="s">
        <v>52</v>
      </c>
      <c r="B453">
        <v>1.6</v>
      </c>
      <c r="C453">
        <v>48</v>
      </c>
      <c r="D453">
        <v>444</v>
      </c>
      <c r="E453">
        <v>374</v>
      </c>
      <c r="F453">
        <v>3</v>
      </c>
      <c r="G453" t="s">
        <v>40</v>
      </c>
      <c r="H453">
        <v>1</v>
      </c>
      <c r="I453" t="s">
        <v>36</v>
      </c>
      <c r="J453">
        <v>14</v>
      </c>
      <c r="K453">
        <v>5</v>
      </c>
      <c r="L453">
        <v>11</v>
      </c>
      <c r="M453">
        <v>11</v>
      </c>
      <c r="N453">
        <v>3</v>
      </c>
      <c r="O453">
        <v>1</v>
      </c>
      <c r="Q453" t="str">
        <f t="shared" si="70"/>
        <v>xG Cukup Sedikit</v>
      </c>
      <c r="R453" t="str">
        <f t="shared" si="71"/>
        <v>Possession Cukup Sedikit</v>
      </c>
      <c r="S453" t="str">
        <f t="shared" si="72"/>
        <v>Total Pass Cukup Sedikit</v>
      </c>
      <c r="T453" t="str">
        <f t="shared" si="73"/>
        <v>Pass Sukses Cukup Sedikit</v>
      </c>
      <c r="U453" t="str">
        <f t="shared" si="74"/>
        <v>Total Shot Cukup Sedikit</v>
      </c>
      <c r="V453" t="str">
        <f t="shared" si="77"/>
        <v>Shot on Target Tinggi</v>
      </c>
      <c r="W453" t="str">
        <f t="shared" si="78"/>
        <v>Fouls Normal</v>
      </c>
      <c r="X453" t="str">
        <f t="shared" si="79"/>
        <v>Corner Tinggi</v>
      </c>
      <c r="Y453" t="str">
        <f t="shared" si="75"/>
        <v>Yellow Card Tinggi</v>
      </c>
      <c r="Z453" t="str">
        <f t="shared" si="76"/>
        <v>Red Card Tinggi</v>
      </c>
    </row>
    <row r="454" spans="1:26" x14ac:dyDescent="0.25">
      <c r="A454" t="s">
        <v>44</v>
      </c>
      <c r="B454">
        <v>1.7</v>
      </c>
      <c r="C454">
        <v>45</v>
      </c>
      <c r="D454">
        <v>435</v>
      </c>
      <c r="E454">
        <v>336</v>
      </c>
      <c r="F454">
        <v>2</v>
      </c>
      <c r="G454" t="s">
        <v>40</v>
      </c>
      <c r="H454">
        <v>2</v>
      </c>
      <c r="I454" t="s">
        <v>40</v>
      </c>
      <c r="J454">
        <v>11</v>
      </c>
      <c r="K454">
        <v>8</v>
      </c>
      <c r="L454">
        <v>10</v>
      </c>
      <c r="M454">
        <v>8</v>
      </c>
      <c r="N454">
        <v>1</v>
      </c>
      <c r="O454">
        <v>0</v>
      </c>
      <c r="Q454" t="str">
        <f t="shared" si="70"/>
        <v>xG Cukup Sedikit</v>
      </c>
      <c r="R454" t="str">
        <f t="shared" si="71"/>
        <v>Possession Cukup Sedikit</v>
      </c>
      <c r="S454" t="str">
        <f t="shared" si="72"/>
        <v>Total Pass Cukup Sedikit</v>
      </c>
      <c r="T454" t="str">
        <f t="shared" si="73"/>
        <v>Pass Sukses Cukup Sedikit</v>
      </c>
      <c r="U454" t="str">
        <f t="shared" si="74"/>
        <v>Total Shot Cukup Sedikit</v>
      </c>
      <c r="V454" t="str">
        <f t="shared" si="77"/>
        <v>Shot on Target Tinggi</v>
      </c>
      <c r="W454" t="str">
        <f t="shared" si="78"/>
        <v>Fouls Normal</v>
      </c>
      <c r="X454" t="str">
        <f t="shared" si="79"/>
        <v>Corner Tinggi</v>
      </c>
      <c r="Y454" t="str">
        <f t="shared" si="75"/>
        <v>Yellow Card Rendah</v>
      </c>
      <c r="Z454" t="str">
        <f t="shared" si="76"/>
        <v>Red Card Rendah</v>
      </c>
    </row>
    <row r="455" spans="1:26" x14ac:dyDescent="0.25">
      <c r="A455" t="s">
        <v>54</v>
      </c>
      <c r="B455">
        <v>0.9</v>
      </c>
      <c r="C455">
        <v>50</v>
      </c>
      <c r="D455">
        <v>522</v>
      </c>
      <c r="E455">
        <v>435</v>
      </c>
      <c r="F455">
        <v>1</v>
      </c>
      <c r="G455" t="s">
        <v>35</v>
      </c>
      <c r="H455">
        <v>1</v>
      </c>
      <c r="I455" t="s">
        <v>40</v>
      </c>
      <c r="J455">
        <v>8</v>
      </c>
      <c r="K455">
        <v>2</v>
      </c>
      <c r="L455">
        <v>5</v>
      </c>
      <c r="M455">
        <v>2</v>
      </c>
      <c r="N455">
        <v>2</v>
      </c>
      <c r="O455">
        <v>0</v>
      </c>
      <c r="Q455" t="str">
        <f t="shared" si="70"/>
        <v>xG Sangat Sedikit</v>
      </c>
      <c r="R455" t="str">
        <f t="shared" si="71"/>
        <v>Possession Cukup Sedikit</v>
      </c>
      <c r="S455" t="str">
        <f t="shared" si="72"/>
        <v>Total Pass Cukup Banyak</v>
      </c>
      <c r="T455" t="str">
        <f t="shared" si="73"/>
        <v>Pass Sukses Cukup Sedikit</v>
      </c>
      <c r="U455" t="str">
        <f t="shared" si="74"/>
        <v>Total Shot Sangat Sedikit</v>
      </c>
      <c r="V455" t="str">
        <f t="shared" si="77"/>
        <v>Shot on Target Rendah</v>
      </c>
      <c r="W455" t="str">
        <f t="shared" si="78"/>
        <v>Fouls Rendah</v>
      </c>
      <c r="X455" t="str">
        <f t="shared" si="79"/>
        <v>Corner Rendah</v>
      </c>
      <c r="Y455" t="str">
        <f t="shared" si="75"/>
        <v>Yellow Card Rendah</v>
      </c>
      <c r="Z455" t="str">
        <f t="shared" si="76"/>
        <v>Red Card Rendah</v>
      </c>
    </row>
    <row r="456" spans="1:26" x14ac:dyDescent="0.25">
      <c r="A456" t="s">
        <v>45</v>
      </c>
      <c r="B456">
        <v>1.1000000000000001</v>
      </c>
      <c r="C456">
        <v>40</v>
      </c>
      <c r="D456">
        <v>399</v>
      </c>
      <c r="E456">
        <v>313</v>
      </c>
      <c r="F456">
        <v>1</v>
      </c>
      <c r="G456" t="s">
        <v>40</v>
      </c>
      <c r="H456">
        <v>1</v>
      </c>
      <c r="I456" t="s">
        <v>40</v>
      </c>
      <c r="J456">
        <v>10</v>
      </c>
      <c r="K456">
        <v>5</v>
      </c>
      <c r="L456">
        <v>9</v>
      </c>
      <c r="M456">
        <v>4</v>
      </c>
      <c r="N456">
        <v>2</v>
      </c>
      <c r="O456">
        <v>0</v>
      </c>
      <c r="Q456" t="str">
        <f t="shared" si="70"/>
        <v>xG Sangat Sedikit</v>
      </c>
      <c r="R456" t="str">
        <f t="shared" si="71"/>
        <v>Possession Cukup Sedikit</v>
      </c>
      <c r="S456" t="str">
        <f t="shared" si="72"/>
        <v>Total Pass Cukup Sedikit</v>
      </c>
      <c r="T456" t="str">
        <f t="shared" si="73"/>
        <v>Pass Sukses Cukup Sedikit</v>
      </c>
      <c r="U456" t="str">
        <f t="shared" si="74"/>
        <v>Total Shot Sangat Sedikit</v>
      </c>
      <c r="V456" t="str">
        <f t="shared" si="77"/>
        <v>Shot on Target Tinggi</v>
      </c>
      <c r="W456" t="str">
        <f t="shared" si="78"/>
        <v>Fouls Normal</v>
      </c>
      <c r="X456" t="str">
        <f t="shared" si="79"/>
        <v>Corner Rendah</v>
      </c>
      <c r="Y456" t="str">
        <f t="shared" si="75"/>
        <v>Yellow Card Rendah</v>
      </c>
      <c r="Z456" t="str">
        <f t="shared" si="76"/>
        <v>Red Card Rendah</v>
      </c>
    </row>
    <row r="457" spans="1:26" x14ac:dyDescent="0.25">
      <c r="A457" t="s">
        <v>59</v>
      </c>
      <c r="B457">
        <v>3.1</v>
      </c>
      <c r="C457">
        <v>58</v>
      </c>
      <c r="D457">
        <v>546</v>
      </c>
      <c r="E457">
        <v>452</v>
      </c>
      <c r="F457">
        <v>3</v>
      </c>
      <c r="G457" t="s">
        <v>40</v>
      </c>
      <c r="H457">
        <v>0</v>
      </c>
      <c r="I457" t="s">
        <v>35</v>
      </c>
      <c r="J457">
        <v>18</v>
      </c>
      <c r="K457">
        <v>4</v>
      </c>
      <c r="L457">
        <v>10</v>
      </c>
      <c r="M457">
        <v>6</v>
      </c>
      <c r="N457">
        <v>3</v>
      </c>
      <c r="O457">
        <v>0</v>
      </c>
      <c r="Q457" t="str">
        <f t="shared" si="70"/>
        <v>xG Cukup Banyak</v>
      </c>
      <c r="R457" t="str">
        <f t="shared" si="71"/>
        <v>Possession Cukup Banyak</v>
      </c>
      <c r="S457" t="str">
        <f t="shared" si="72"/>
        <v>Total Pass Cukup Banyak</v>
      </c>
      <c r="T457" t="str">
        <f t="shared" si="73"/>
        <v>Pass Sukses Cukup Banyak</v>
      </c>
      <c r="U457" t="str">
        <f t="shared" si="74"/>
        <v>Total Shot Cukup Sedikit</v>
      </c>
      <c r="V457" t="str">
        <f t="shared" si="77"/>
        <v>Shot on Target Normal</v>
      </c>
      <c r="W457" t="str">
        <f t="shared" si="78"/>
        <v>Fouls Normal</v>
      </c>
      <c r="X457" t="str">
        <f t="shared" si="79"/>
        <v>Corner Tinggi</v>
      </c>
      <c r="Y457" t="str">
        <f t="shared" si="75"/>
        <v>Yellow Card Tinggi</v>
      </c>
      <c r="Z457" t="str">
        <f t="shared" si="76"/>
        <v>Red Card Rendah</v>
      </c>
    </row>
    <row r="458" spans="1:26" x14ac:dyDescent="0.25">
      <c r="A458" t="s">
        <v>42</v>
      </c>
      <c r="B458">
        <v>0.7</v>
      </c>
      <c r="C458">
        <v>51</v>
      </c>
      <c r="D458">
        <v>470</v>
      </c>
      <c r="E458">
        <v>361</v>
      </c>
      <c r="F458">
        <v>0</v>
      </c>
      <c r="G458" t="s">
        <v>35</v>
      </c>
      <c r="H458">
        <v>0</v>
      </c>
      <c r="I458" t="s">
        <v>36</v>
      </c>
      <c r="J458">
        <v>6</v>
      </c>
      <c r="K458">
        <v>1</v>
      </c>
      <c r="L458">
        <v>11</v>
      </c>
      <c r="M458">
        <v>4</v>
      </c>
      <c r="N458">
        <v>1</v>
      </c>
      <c r="O458">
        <v>1</v>
      </c>
      <c r="Q458" t="str">
        <f t="shared" si="70"/>
        <v>xG Sangat Sedikit</v>
      </c>
      <c r="R458" t="str">
        <f t="shared" si="71"/>
        <v>Possession Cukup Banyak</v>
      </c>
      <c r="S458" t="str">
        <f t="shared" si="72"/>
        <v>Total Pass Cukup Sedikit</v>
      </c>
      <c r="T458" t="str">
        <f t="shared" si="73"/>
        <v>Pass Sukses Cukup Sedikit</v>
      </c>
      <c r="U458" t="str">
        <f t="shared" si="74"/>
        <v>Total Shot Sangat Sedikit</v>
      </c>
      <c r="V458" t="str">
        <f t="shared" si="77"/>
        <v>Shot on Target Rendah</v>
      </c>
      <c r="W458" t="str">
        <f t="shared" si="78"/>
        <v>Fouls Normal</v>
      </c>
      <c r="X458" t="str">
        <f t="shared" si="79"/>
        <v>Corner Rendah</v>
      </c>
      <c r="Y458" t="str">
        <f t="shared" si="75"/>
        <v>Yellow Card Rendah</v>
      </c>
      <c r="Z458" t="str">
        <f t="shared" si="76"/>
        <v>Red Card Tinggi</v>
      </c>
    </row>
    <row r="459" spans="1:26" x14ac:dyDescent="0.25">
      <c r="A459" t="s">
        <v>58</v>
      </c>
      <c r="B459">
        <v>1.6</v>
      </c>
      <c r="C459">
        <v>77</v>
      </c>
      <c r="D459">
        <v>795</v>
      </c>
      <c r="E459">
        <v>686</v>
      </c>
      <c r="F459">
        <v>2</v>
      </c>
      <c r="G459" t="s">
        <v>40</v>
      </c>
      <c r="H459">
        <v>1</v>
      </c>
      <c r="I459" t="s">
        <v>36</v>
      </c>
      <c r="J459">
        <v>22</v>
      </c>
      <c r="K459">
        <v>7</v>
      </c>
      <c r="L459">
        <v>5</v>
      </c>
      <c r="M459">
        <v>18</v>
      </c>
      <c r="N459">
        <v>1</v>
      </c>
      <c r="O459">
        <v>0</v>
      </c>
      <c r="Q459" t="str">
        <f t="shared" si="70"/>
        <v>xG Cukup Sedikit</v>
      </c>
      <c r="R459" t="str">
        <f t="shared" si="71"/>
        <v>Possession Sangat Banyak</v>
      </c>
      <c r="S459" t="str">
        <f t="shared" si="72"/>
        <v>Total Pass Sangat Banyak</v>
      </c>
      <c r="T459" t="str">
        <f t="shared" si="73"/>
        <v>Pass Sukses Sangat Banyak</v>
      </c>
      <c r="U459" t="str">
        <f t="shared" si="74"/>
        <v>Total Shot Cukup Banyak</v>
      </c>
      <c r="V459" t="str">
        <f t="shared" si="77"/>
        <v>Shot on Target Tinggi</v>
      </c>
      <c r="W459" t="str">
        <f t="shared" si="78"/>
        <v>Fouls Rendah</v>
      </c>
      <c r="X459" t="str">
        <f t="shared" si="79"/>
        <v>Corner Tinggi</v>
      </c>
      <c r="Y459" t="str">
        <f t="shared" si="75"/>
        <v>Yellow Card Rendah</v>
      </c>
      <c r="Z459" t="str">
        <f t="shared" si="76"/>
        <v>Red Card Rendah</v>
      </c>
    </row>
    <row r="460" spans="1:26" x14ac:dyDescent="0.25">
      <c r="A460" t="s">
        <v>57</v>
      </c>
      <c r="B460">
        <v>1</v>
      </c>
      <c r="C460">
        <v>57</v>
      </c>
      <c r="D460">
        <v>579</v>
      </c>
      <c r="E460">
        <v>499</v>
      </c>
      <c r="F460">
        <v>1</v>
      </c>
      <c r="G460" t="s">
        <v>35</v>
      </c>
      <c r="H460">
        <v>0</v>
      </c>
      <c r="I460" t="s">
        <v>35</v>
      </c>
      <c r="J460">
        <v>12</v>
      </c>
      <c r="K460">
        <v>2</v>
      </c>
      <c r="L460">
        <v>13</v>
      </c>
      <c r="M460">
        <v>6</v>
      </c>
      <c r="N460">
        <v>3</v>
      </c>
      <c r="O460">
        <v>0</v>
      </c>
      <c r="Q460" t="str">
        <f t="shared" si="70"/>
        <v>xG Sangat Sedikit</v>
      </c>
      <c r="R460" t="str">
        <f t="shared" si="71"/>
        <v>Possession Cukup Banyak</v>
      </c>
      <c r="S460" t="str">
        <f t="shared" si="72"/>
        <v>Total Pass Cukup Banyak</v>
      </c>
      <c r="T460" t="str">
        <f t="shared" si="73"/>
        <v>Pass Sukses Cukup Banyak</v>
      </c>
      <c r="U460" t="str">
        <f t="shared" si="74"/>
        <v>Total Shot Cukup Sedikit</v>
      </c>
      <c r="V460" t="str">
        <f t="shared" si="77"/>
        <v>Shot on Target Rendah</v>
      </c>
      <c r="W460" t="str">
        <f t="shared" si="78"/>
        <v>Fouls Tinggi</v>
      </c>
      <c r="X460" t="str">
        <f t="shared" si="79"/>
        <v>Corner Tinggi</v>
      </c>
      <c r="Y460" t="str">
        <f t="shared" si="75"/>
        <v>Yellow Card Tinggi</v>
      </c>
      <c r="Z460" t="str">
        <f t="shared" si="76"/>
        <v>Red Card Rendah</v>
      </c>
    </row>
    <row r="461" spans="1:26" x14ac:dyDescent="0.25">
      <c r="A461" t="s">
        <v>55</v>
      </c>
      <c r="B461">
        <v>1</v>
      </c>
      <c r="C461">
        <v>49</v>
      </c>
      <c r="D461">
        <v>482</v>
      </c>
      <c r="E461">
        <v>375</v>
      </c>
      <c r="F461">
        <v>0</v>
      </c>
      <c r="G461" t="s">
        <v>35</v>
      </c>
      <c r="H461">
        <v>0</v>
      </c>
      <c r="I461" t="s">
        <v>36</v>
      </c>
      <c r="J461">
        <v>20</v>
      </c>
      <c r="K461">
        <v>7</v>
      </c>
      <c r="L461">
        <v>12</v>
      </c>
      <c r="M461">
        <v>6</v>
      </c>
      <c r="N461">
        <v>3</v>
      </c>
      <c r="O461">
        <v>0</v>
      </c>
      <c r="Q461" t="str">
        <f t="shared" si="70"/>
        <v>xG Sangat Sedikit</v>
      </c>
      <c r="R461" t="str">
        <f t="shared" si="71"/>
        <v>Possession Cukup Sedikit</v>
      </c>
      <c r="S461" t="str">
        <f t="shared" si="72"/>
        <v>Total Pass Cukup Sedikit</v>
      </c>
      <c r="T461" t="str">
        <f t="shared" si="73"/>
        <v>Pass Sukses Cukup Sedikit</v>
      </c>
      <c r="U461" t="str">
        <f t="shared" si="74"/>
        <v>Total Shot Cukup Banyak</v>
      </c>
      <c r="V461" t="str">
        <f t="shared" si="77"/>
        <v>Shot on Target Tinggi</v>
      </c>
      <c r="W461" t="str">
        <f t="shared" si="78"/>
        <v>Fouls Tinggi</v>
      </c>
      <c r="X461" t="str">
        <f t="shared" si="79"/>
        <v>Corner Tinggi</v>
      </c>
      <c r="Y461" t="str">
        <f t="shared" si="75"/>
        <v>Yellow Card Tinggi</v>
      </c>
      <c r="Z461" t="str">
        <f t="shared" si="76"/>
        <v>Red Card Rendah</v>
      </c>
    </row>
    <row r="462" spans="1:26" x14ac:dyDescent="0.25">
      <c r="A462" t="s">
        <v>48</v>
      </c>
      <c r="B462">
        <v>1.7</v>
      </c>
      <c r="C462">
        <v>35</v>
      </c>
      <c r="D462">
        <v>338</v>
      </c>
      <c r="E462">
        <v>240</v>
      </c>
      <c r="F462">
        <v>3</v>
      </c>
      <c r="G462" t="s">
        <v>40</v>
      </c>
      <c r="H462">
        <v>1</v>
      </c>
      <c r="I462" t="s">
        <v>36</v>
      </c>
      <c r="J462">
        <v>20</v>
      </c>
      <c r="K462">
        <v>5</v>
      </c>
      <c r="L462">
        <v>9</v>
      </c>
      <c r="M462">
        <v>7</v>
      </c>
      <c r="N462">
        <v>2</v>
      </c>
      <c r="O462">
        <v>0</v>
      </c>
      <c r="Q462" t="str">
        <f t="shared" si="70"/>
        <v>xG Cukup Sedikit</v>
      </c>
      <c r="R462" t="str">
        <f t="shared" si="71"/>
        <v>Possession Sangat Sedikit</v>
      </c>
      <c r="S462" t="str">
        <f t="shared" si="72"/>
        <v>Total Pass Sangat Sedikit</v>
      </c>
      <c r="T462" t="str">
        <f t="shared" si="73"/>
        <v>Pass Sukses Sangat Sedikit</v>
      </c>
      <c r="U462" t="str">
        <f t="shared" si="74"/>
        <v>Total Shot Cukup Banyak</v>
      </c>
      <c r="V462" t="str">
        <f t="shared" si="77"/>
        <v>Shot on Target Tinggi</v>
      </c>
      <c r="W462" t="str">
        <f t="shared" si="78"/>
        <v>Fouls Normal</v>
      </c>
      <c r="X462" t="str">
        <f t="shared" si="79"/>
        <v>Corner Tinggi</v>
      </c>
      <c r="Y462" t="str">
        <f t="shared" si="75"/>
        <v>Yellow Card Rendah</v>
      </c>
      <c r="Z462" t="str">
        <f t="shared" si="76"/>
        <v>Red Card Rendah</v>
      </c>
    </row>
    <row r="463" spans="1:26" x14ac:dyDescent="0.25">
      <c r="A463" t="s">
        <v>49</v>
      </c>
      <c r="B463">
        <v>0.3</v>
      </c>
      <c r="C463">
        <v>43</v>
      </c>
      <c r="D463">
        <v>365</v>
      </c>
      <c r="E463">
        <v>288</v>
      </c>
      <c r="F463">
        <v>1</v>
      </c>
      <c r="G463" t="s">
        <v>36</v>
      </c>
      <c r="H463">
        <v>0</v>
      </c>
      <c r="I463" t="s">
        <v>36</v>
      </c>
      <c r="J463">
        <v>11</v>
      </c>
      <c r="K463">
        <v>3</v>
      </c>
      <c r="L463">
        <v>14</v>
      </c>
      <c r="M463">
        <v>7</v>
      </c>
      <c r="N463">
        <v>6</v>
      </c>
      <c r="O463">
        <v>0</v>
      </c>
      <c r="Q463" t="str">
        <f t="shared" si="70"/>
        <v>xG Sangat Sedikit</v>
      </c>
      <c r="R463" t="str">
        <f t="shared" si="71"/>
        <v>Possession Cukup Sedikit</v>
      </c>
      <c r="S463" t="str">
        <f t="shared" si="72"/>
        <v>Total Pass Cukup Sedikit</v>
      </c>
      <c r="T463" t="str">
        <f t="shared" si="73"/>
        <v>Pass Sukses Cukup Sedikit</v>
      </c>
      <c r="U463" t="str">
        <f t="shared" si="74"/>
        <v>Total Shot Cukup Sedikit</v>
      </c>
      <c r="V463" t="str">
        <f t="shared" si="77"/>
        <v>Shot on Target Rendah</v>
      </c>
      <c r="W463" t="str">
        <f t="shared" si="78"/>
        <v>Fouls Tinggi</v>
      </c>
      <c r="X463" t="str">
        <f t="shared" si="79"/>
        <v>Corner Tinggi</v>
      </c>
      <c r="Y463" t="str">
        <f t="shared" si="75"/>
        <v>Yellow Card Tinggi</v>
      </c>
      <c r="Z463" t="str">
        <f t="shared" si="76"/>
        <v>Red Card Rendah</v>
      </c>
    </row>
    <row r="464" spans="1:26" x14ac:dyDescent="0.25">
      <c r="A464" t="s">
        <v>38</v>
      </c>
      <c r="B464">
        <v>1.3</v>
      </c>
      <c r="C464">
        <v>35</v>
      </c>
      <c r="D464">
        <v>328</v>
      </c>
      <c r="E464">
        <v>220</v>
      </c>
      <c r="F464">
        <v>3</v>
      </c>
      <c r="G464" t="s">
        <v>35</v>
      </c>
      <c r="H464">
        <v>2</v>
      </c>
      <c r="I464" t="s">
        <v>36</v>
      </c>
      <c r="J464">
        <v>11</v>
      </c>
      <c r="K464">
        <v>5</v>
      </c>
      <c r="L464">
        <v>10</v>
      </c>
      <c r="M464">
        <v>5</v>
      </c>
      <c r="N464">
        <v>1</v>
      </c>
      <c r="O464">
        <v>1</v>
      </c>
      <c r="Q464" t="str">
        <f t="shared" si="70"/>
        <v>xG Sangat Sedikit</v>
      </c>
      <c r="R464" t="str">
        <f t="shared" si="71"/>
        <v>Possession Sangat Sedikit</v>
      </c>
      <c r="S464" t="str">
        <f t="shared" si="72"/>
        <v>Total Pass Sangat Sedikit</v>
      </c>
      <c r="T464" t="str">
        <f t="shared" si="73"/>
        <v>Pass Sukses Sangat Sedikit</v>
      </c>
      <c r="U464" t="str">
        <f t="shared" si="74"/>
        <v>Total Shot Cukup Sedikit</v>
      </c>
      <c r="V464" t="str">
        <f t="shared" si="77"/>
        <v>Shot on Target Tinggi</v>
      </c>
      <c r="W464" t="str">
        <f t="shared" si="78"/>
        <v>Fouls Normal</v>
      </c>
      <c r="X464" t="str">
        <f t="shared" si="79"/>
        <v>Corner Normal</v>
      </c>
      <c r="Y464" t="str">
        <f t="shared" si="75"/>
        <v>Yellow Card Rendah</v>
      </c>
      <c r="Z464" t="str">
        <f t="shared" si="76"/>
        <v>Red Card Tinggi</v>
      </c>
    </row>
    <row r="465" spans="1:26" x14ac:dyDescent="0.25">
      <c r="A465" t="s">
        <v>43</v>
      </c>
      <c r="B465">
        <v>1.3</v>
      </c>
      <c r="C465">
        <v>49</v>
      </c>
      <c r="D465">
        <v>480</v>
      </c>
      <c r="E465">
        <v>388</v>
      </c>
      <c r="F465">
        <v>2</v>
      </c>
      <c r="G465" t="s">
        <v>36</v>
      </c>
      <c r="H465">
        <v>0</v>
      </c>
      <c r="I465" t="s">
        <v>35</v>
      </c>
      <c r="J465">
        <v>14</v>
      </c>
      <c r="K465">
        <v>7</v>
      </c>
      <c r="L465">
        <v>10</v>
      </c>
      <c r="M465">
        <v>6</v>
      </c>
      <c r="N465">
        <v>3</v>
      </c>
      <c r="O465">
        <v>0</v>
      </c>
      <c r="Q465" t="str">
        <f t="shared" si="70"/>
        <v>xG Sangat Sedikit</v>
      </c>
      <c r="R465" t="str">
        <f t="shared" si="71"/>
        <v>Possession Cukup Sedikit</v>
      </c>
      <c r="S465" t="str">
        <f t="shared" si="72"/>
        <v>Total Pass Cukup Sedikit</v>
      </c>
      <c r="T465" t="str">
        <f t="shared" si="73"/>
        <v>Pass Sukses Cukup Sedikit</v>
      </c>
      <c r="U465" t="str">
        <f t="shared" si="74"/>
        <v>Total Shot Cukup Sedikit</v>
      </c>
      <c r="V465" t="str">
        <f t="shared" si="77"/>
        <v>Shot on Target Tinggi</v>
      </c>
      <c r="W465" t="str">
        <f t="shared" si="78"/>
        <v>Fouls Normal</v>
      </c>
      <c r="X465" t="str">
        <f t="shared" si="79"/>
        <v>Corner Tinggi</v>
      </c>
      <c r="Y465" t="str">
        <f t="shared" si="75"/>
        <v>Yellow Card Tinggi</v>
      </c>
      <c r="Z465" t="str">
        <f t="shared" si="76"/>
        <v>Red Card Rendah</v>
      </c>
    </row>
    <row r="466" spans="1:26" x14ac:dyDescent="0.25">
      <c r="A466" t="s">
        <v>47</v>
      </c>
      <c r="B466">
        <v>0.2</v>
      </c>
      <c r="C466">
        <v>43</v>
      </c>
      <c r="D466">
        <v>503</v>
      </c>
      <c r="E466">
        <v>454</v>
      </c>
      <c r="F466">
        <v>0</v>
      </c>
      <c r="G466" t="s">
        <v>35</v>
      </c>
      <c r="H466">
        <v>0</v>
      </c>
      <c r="I466" t="s">
        <v>35</v>
      </c>
      <c r="J466">
        <v>5</v>
      </c>
      <c r="K466">
        <v>2</v>
      </c>
      <c r="L466">
        <v>9</v>
      </c>
      <c r="M466">
        <v>1</v>
      </c>
      <c r="N466">
        <v>3</v>
      </c>
      <c r="O466">
        <v>0</v>
      </c>
      <c r="Q466" t="str">
        <f t="shared" si="70"/>
        <v>xG Sangat Sedikit</v>
      </c>
      <c r="R466" t="str">
        <f t="shared" si="71"/>
        <v>Possession Cukup Sedikit</v>
      </c>
      <c r="S466" t="str">
        <f t="shared" si="72"/>
        <v>Total Pass Cukup Sedikit</v>
      </c>
      <c r="T466" t="str">
        <f t="shared" si="73"/>
        <v>Pass Sukses Cukup Banyak</v>
      </c>
      <c r="U466" t="str">
        <f t="shared" si="74"/>
        <v>Total Shot Sangat Sedikit</v>
      </c>
      <c r="V466" t="str">
        <f t="shared" si="77"/>
        <v>Shot on Target Rendah</v>
      </c>
      <c r="W466" t="str">
        <f t="shared" si="78"/>
        <v>Fouls Normal</v>
      </c>
      <c r="X466" t="str">
        <f t="shared" si="79"/>
        <v>Corner Rendah</v>
      </c>
      <c r="Y466" t="str">
        <f t="shared" si="75"/>
        <v>Yellow Card Tinggi</v>
      </c>
      <c r="Z466" t="str">
        <f t="shared" si="76"/>
        <v>Red Card Rendah</v>
      </c>
    </row>
    <row r="467" spans="1:26" x14ac:dyDescent="0.25">
      <c r="A467" t="s">
        <v>34</v>
      </c>
      <c r="B467">
        <v>1.2</v>
      </c>
      <c r="C467">
        <v>60</v>
      </c>
      <c r="D467">
        <v>638</v>
      </c>
      <c r="E467">
        <v>539</v>
      </c>
      <c r="F467">
        <v>1</v>
      </c>
      <c r="G467" t="s">
        <v>36</v>
      </c>
      <c r="H467">
        <v>0</v>
      </c>
      <c r="I467" t="s">
        <v>36</v>
      </c>
      <c r="J467">
        <v>14</v>
      </c>
      <c r="K467">
        <v>3</v>
      </c>
      <c r="L467">
        <v>8</v>
      </c>
      <c r="M467">
        <v>2</v>
      </c>
      <c r="N467">
        <v>0</v>
      </c>
      <c r="O467">
        <v>0</v>
      </c>
      <c r="Q467" t="str">
        <f t="shared" si="70"/>
        <v>xG Sangat Sedikit</v>
      </c>
      <c r="R467" t="str">
        <f t="shared" si="71"/>
        <v>Possession Cukup Banyak</v>
      </c>
      <c r="S467" t="str">
        <f t="shared" si="72"/>
        <v>Total Pass Cukup Banyak</v>
      </c>
      <c r="T467" t="str">
        <f t="shared" si="73"/>
        <v>Pass Sukses Cukup Banyak</v>
      </c>
      <c r="U467" t="str">
        <f t="shared" si="74"/>
        <v>Total Shot Cukup Sedikit</v>
      </c>
      <c r="V467" t="str">
        <f t="shared" si="77"/>
        <v>Shot on Target Rendah</v>
      </c>
      <c r="W467" t="str">
        <f t="shared" si="78"/>
        <v>Fouls Rendah</v>
      </c>
      <c r="X467" t="str">
        <f t="shared" si="79"/>
        <v>Corner Rendah</v>
      </c>
      <c r="Y467" t="str">
        <f t="shared" si="75"/>
        <v>Yellow Card Rendah</v>
      </c>
      <c r="Z467" t="str">
        <f t="shared" si="76"/>
        <v>Red Card Rendah</v>
      </c>
    </row>
    <row r="468" spans="1:26" x14ac:dyDescent="0.25">
      <c r="A468" t="s">
        <v>46</v>
      </c>
      <c r="B468">
        <v>1.8</v>
      </c>
      <c r="C468">
        <v>50</v>
      </c>
      <c r="D468">
        <v>495</v>
      </c>
      <c r="E468">
        <v>400</v>
      </c>
      <c r="F468">
        <v>1</v>
      </c>
      <c r="G468" t="s">
        <v>35</v>
      </c>
      <c r="H468">
        <v>1</v>
      </c>
      <c r="I468" t="s">
        <v>36</v>
      </c>
      <c r="J468">
        <v>11</v>
      </c>
      <c r="K468">
        <v>3</v>
      </c>
      <c r="L468">
        <v>16</v>
      </c>
      <c r="M468">
        <v>4</v>
      </c>
      <c r="N468">
        <v>3</v>
      </c>
      <c r="O468">
        <v>0</v>
      </c>
      <c r="Q468" t="str">
        <f t="shared" si="70"/>
        <v>xG Cukup Sedikit</v>
      </c>
      <c r="R468" t="str">
        <f t="shared" si="71"/>
        <v>Possession Cukup Sedikit</v>
      </c>
      <c r="S468" t="str">
        <f t="shared" si="72"/>
        <v>Total Pass Cukup Sedikit</v>
      </c>
      <c r="T468" t="str">
        <f t="shared" si="73"/>
        <v>Pass Sukses Cukup Sedikit</v>
      </c>
      <c r="U468" t="str">
        <f t="shared" si="74"/>
        <v>Total Shot Cukup Sedikit</v>
      </c>
      <c r="V468" t="str">
        <f t="shared" si="77"/>
        <v>Shot on Target Rendah</v>
      </c>
      <c r="W468" t="str">
        <f t="shared" si="78"/>
        <v>Fouls Tinggi</v>
      </c>
      <c r="X468" t="str">
        <f t="shared" si="79"/>
        <v>Corner Rendah</v>
      </c>
      <c r="Y468" t="str">
        <f t="shared" si="75"/>
        <v>Yellow Card Tinggi</v>
      </c>
      <c r="Z468" t="str">
        <f t="shared" si="76"/>
        <v>Red Card Rendah</v>
      </c>
    </row>
    <row r="469" spans="1:26" x14ac:dyDescent="0.25">
      <c r="A469" t="s">
        <v>60</v>
      </c>
      <c r="B469">
        <v>0.7</v>
      </c>
      <c r="C469">
        <v>66</v>
      </c>
      <c r="D469">
        <v>571</v>
      </c>
      <c r="E469">
        <v>445</v>
      </c>
      <c r="F469">
        <v>0</v>
      </c>
      <c r="G469" t="s">
        <v>35</v>
      </c>
      <c r="H469">
        <v>0</v>
      </c>
      <c r="I469" t="s">
        <v>35</v>
      </c>
      <c r="J469">
        <v>11</v>
      </c>
      <c r="K469">
        <v>3</v>
      </c>
      <c r="L469">
        <v>12</v>
      </c>
      <c r="M469">
        <v>8</v>
      </c>
      <c r="N469">
        <v>4</v>
      </c>
      <c r="O469">
        <v>0</v>
      </c>
      <c r="Q469" t="str">
        <f t="shared" si="70"/>
        <v>xG Sangat Sedikit</v>
      </c>
      <c r="R469" t="str">
        <f t="shared" si="71"/>
        <v>Possession Sangat Banyak</v>
      </c>
      <c r="S469" t="str">
        <f t="shared" si="72"/>
        <v>Total Pass Cukup Banyak</v>
      </c>
      <c r="T469" t="str">
        <f t="shared" si="73"/>
        <v>Pass Sukses Cukup Banyak</v>
      </c>
      <c r="U469" t="str">
        <f t="shared" si="74"/>
        <v>Total Shot Cukup Sedikit</v>
      </c>
      <c r="V469" t="str">
        <f t="shared" si="77"/>
        <v>Shot on Target Rendah</v>
      </c>
      <c r="W469" t="str">
        <f t="shared" si="78"/>
        <v>Fouls Tinggi</v>
      </c>
      <c r="X469" t="str">
        <f t="shared" si="79"/>
        <v>Corner Tinggi</v>
      </c>
      <c r="Y469" t="str">
        <f t="shared" si="75"/>
        <v>Yellow Card Tinggi</v>
      </c>
      <c r="Z469" t="str">
        <f t="shared" si="76"/>
        <v>Red Card Rendah</v>
      </c>
    </row>
    <row r="470" spans="1:26" x14ac:dyDescent="0.25">
      <c r="A470" t="s">
        <v>33</v>
      </c>
      <c r="B470">
        <v>2.2999999999999998</v>
      </c>
      <c r="C470">
        <v>58</v>
      </c>
      <c r="D470">
        <v>595</v>
      </c>
      <c r="E470">
        <v>486</v>
      </c>
      <c r="F470">
        <v>1</v>
      </c>
      <c r="G470" t="s">
        <v>35</v>
      </c>
      <c r="H470">
        <v>0</v>
      </c>
      <c r="I470" t="s">
        <v>36</v>
      </c>
      <c r="J470">
        <v>18</v>
      </c>
      <c r="K470">
        <v>5</v>
      </c>
      <c r="L470">
        <v>7</v>
      </c>
      <c r="M470">
        <v>5</v>
      </c>
      <c r="N470">
        <v>1</v>
      </c>
      <c r="O470">
        <v>0</v>
      </c>
      <c r="Q470" t="str">
        <f t="shared" si="70"/>
        <v>xG Cukup Sedikit</v>
      </c>
      <c r="R470" t="str">
        <f t="shared" si="71"/>
        <v>Possession Cukup Banyak</v>
      </c>
      <c r="S470" t="str">
        <f t="shared" si="72"/>
        <v>Total Pass Cukup Banyak</v>
      </c>
      <c r="T470" t="str">
        <f t="shared" si="73"/>
        <v>Pass Sukses Cukup Banyak</v>
      </c>
      <c r="U470" t="str">
        <f t="shared" si="74"/>
        <v>Total Shot Cukup Sedikit</v>
      </c>
      <c r="V470" t="str">
        <f t="shared" si="77"/>
        <v>Shot on Target Tinggi</v>
      </c>
      <c r="W470" t="str">
        <f t="shared" si="78"/>
        <v>Fouls Rendah</v>
      </c>
      <c r="X470" t="str">
        <f t="shared" si="79"/>
        <v>Corner Normal</v>
      </c>
      <c r="Y470" t="str">
        <f t="shared" si="75"/>
        <v>Yellow Card Rendah</v>
      </c>
      <c r="Z470" t="str">
        <f t="shared" si="76"/>
        <v>Red Card Rendah</v>
      </c>
    </row>
    <row r="471" spans="1:26" x14ac:dyDescent="0.25">
      <c r="A471" t="s">
        <v>39</v>
      </c>
      <c r="B471">
        <v>0.8</v>
      </c>
      <c r="C471">
        <v>55</v>
      </c>
      <c r="D471">
        <v>514</v>
      </c>
      <c r="E471">
        <v>411</v>
      </c>
      <c r="F471">
        <v>2</v>
      </c>
      <c r="G471" t="s">
        <v>36</v>
      </c>
      <c r="H471">
        <v>1</v>
      </c>
      <c r="I471" t="s">
        <v>35</v>
      </c>
      <c r="J471">
        <v>9</v>
      </c>
      <c r="K471">
        <v>4</v>
      </c>
      <c r="L471">
        <v>14</v>
      </c>
      <c r="M471">
        <v>3</v>
      </c>
      <c r="N471">
        <v>2</v>
      </c>
      <c r="O471">
        <v>0</v>
      </c>
      <c r="Q471" t="str">
        <f t="shared" si="70"/>
        <v>xG Sangat Sedikit</v>
      </c>
      <c r="R471" t="str">
        <f t="shared" si="71"/>
        <v>Possession Cukup Banyak</v>
      </c>
      <c r="S471" t="str">
        <f t="shared" si="72"/>
        <v>Total Pass Cukup Banyak</v>
      </c>
      <c r="T471" t="str">
        <f t="shared" si="73"/>
        <v>Pass Sukses Cukup Sedikit</v>
      </c>
      <c r="U471" t="str">
        <f t="shared" si="74"/>
        <v>Total Shot Sangat Sedikit</v>
      </c>
      <c r="V471" t="str">
        <f t="shared" si="77"/>
        <v>Shot on Target Normal</v>
      </c>
      <c r="W471" t="str">
        <f t="shared" si="78"/>
        <v>Fouls Tinggi</v>
      </c>
      <c r="X471" t="str">
        <f t="shared" si="79"/>
        <v>Corner Rendah</v>
      </c>
      <c r="Y471" t="str">
        <f t="shared" si="75"/>
        <v>Yellow Card Rendah</v>
      </c>
      <c r="Z471" t="str">
        <f t="shared" si="76"/>
        <v>Red Card Rendah</v>
      </c>
    </row>
    <row r="472" spans="1:26" x14ac:dyDescent="0.25">
      <c r="A472" t="s">
        <v>42</v>
      </c>
      <c r="B472">
        <v>1.1000000000000001</v>
      </c>
      <c r="C472">
        <v>63</v>
      </c>
      <c r="D472">
        <v>554</v>
      </c>
      <c r="E472">
        <v>463</v>
      </c>
      <c r="F472">
        <v>0</v>
      </c>
      <c r="G472" t="s">
        <v>35</v>
      </c>
      <c r="H472">
        <v>0</v>
      </c>
      <c r="I472" t="s">
        <v>35</v>
      </c>
      <c r="J472">
        <v>10</v>
      </c>
      <c r="K472">
        <v>1</v>
      </c>
      <c r="L472">
        <v>18</v>
      </c>
      <c r="M472">
        <v>6</v>
      </c>
      <c r="N472">
        <v>4</v>
      </c>
      <c r="O472">
        <v>0</v>
      </c>
      <c r="Q472" t="str">
        <f t="shared" si="70"/>
        <v>xG Sangat Sedikit</v>
      </c>
      <c r="R472" t="str">
        <f t="shared" si="71"/>
        <v>Possession Cukup Banyak</v>
      </c>
      <c r="S472" t="str">
        <f t="shared" si="72"/>
        <v>Total Pass Cukup Banyak</v>
      </c>
      <c r="T472" t="str">
        <f t="shared" si="73"/>
        <v>Pass Sukses Cukup Banyak</v>
      </c>
      <c r="U472" t="str">
        <f t="shared" si="74"/>
        <v>Total Shot Sangat Sedikit</v>
      </c>
      <c r="V472" t="str">
        <f t="shared" si="77"/>
        <v>Shot on Target Rendah</v>
      </c>
      <c r="W472" t="str">
        <f t="shared" si="78"/>
        <v>Fouls Tinggi</v>
      </c>
      <c r="X472" t="str">
        <f t="shared" si="79"/>
        <v>Corner Tinggi</v>
      </c>
      <c r="Y472" t="str">
        <f t="shared" si="75"/>
        <v>Yellow Card Tinggi</v>
      </c>
      <c r="Z472" t="str">
        <f t="shared" si="76"/>
        <v>Red Card Rendah</v>
      </c>
    </row>
    <row r="473" spans="1:26" x14ac:dyDescent="0.25">
      <c r="A473" t="s">
        <v>58</v>
      </c>
      <c r="B473">
        <v>1.6</v>
      </c>
      <c r="C473">
        <v>64</v>
      </c>
      <c r="D473">
        <v>652</v>
      </c>
      <c r="E473">
        <v>570</v>
      </c>
      <c r="F473">
        <v>1</v>
      </c>
      <c r="G473" t="s">
        <v>35</v>
      </c>
      <c r="H473">
        <v>0</v>
      </c>
      <c r="I473" t="s">
        <v>35</v>
      </c>
      <c r="J473">
        <v>18</v>
      </c>
      <c r="K473">
        <v>4</v>
      </c>
      <c r="L473">
        <v>6</v>
      </c>
      <c r="M473">
        <v>10</v>
      </c>
      <c r="N473">
        <v>1</v>
      </c>
      <c r="O473">
        <v>0</v>
      </c>
      <c r="Q473" t="str">
        <f t="shared" si="70"/>
        <v>xG Cukup Sedikit</v>
      </c>
      <c r="R473" t="str">
        <f t="shared" si="71"/>
        <v>Possession Sangat Banyak</v>
      </c>
      <c r="S473" t="str">
        <f t="shared" si="72"/>
        <v>Total Pass Cukup Banyak</v>
      </c>
      <c r="T473" t="str">
        <f t="shared" si="73"/>
        <v>Pass Sukses Cukup Banyak</v>
      </c>
      <c r="U473" t="str">
        <f t="shared" si="74"/>
        <v>Total Shot Cukup Sedikit</v>
      </c>
      <c r="V473" t="str">
        <f t="shared" si="77"/>
        <v>Shot on Target Normal</v>
      </c>
      <c r="W473" t="str">
        <f t="shared" si="78"/>
        <v>Fouls Rendah</v>
      </c>
      <c r="X473" t="str">
        <f t="shared" si="79"/>
        <v>Corner Tinggi</v>
      </c>
      <c r="Y473" t="str">
        <f t="shared" si="75"/>
        <v>Yellow Card Rendah</v>
      </c>
      <c r="Z473" t="str">
        <f t="shared" si="76"/>
        <v>Red Card Rendah</v>
      </c>
    </row>
    <row r="474" spans="1:26" x14ac:dyDescent="0.25">
      <c r="A474" t="s">
        <v>59</v>
      </c>
      <c r="B474">
        <v>1.5</v>
      </c>
      <c r="C474">
        <v>57</v>
      </c>
      <c r="D474">
        <v>475</v>
      </c>
      <c r="E474">
        <v>372</v>
      </c>
      <c r="F474">
        <v>1</v>
      </c>
      <c r="G474" t="s">
        <v>36</v>
      </c>
      <c r="H474">
        <v>0</v>
      </c>
      <c r="I474" t="s">
        <v>36</v>
      </c>
      <c r="J474">
        <v>20</v>
      </c>
      <c r="K474">
        <v>6</v>
      </c>
      <c r="L474">
        <v>10</v>
      </c>
      <c r="M474">
        <v>6</v>
      </c>
      <c r="N474">
        <v>2</v>
      </c>
      <c r="O474">
        <v>0</v>
      </c>
      <c r="Q474" t="str">
        <f t="shared" si="70"/>
        <v>xG Cukup Sedikit</v>
      </c>
      <c r="R474" t="str">
        <f t="shared" si="71"/>
        <v>Possession Cukup Banyak</v>
      </c>
      <c r="S474" t="str">
        <f t="shared" si="72"/>
        <v>Total Pass Cukup Sedikit</v>
      </c>
      <c r="T474" t="str">
        <f t="shared" si="73"/>
        <v>Pass Sukses Cukup Sedikit</v>
      </c>
      <c r="U474" t="str">
        <f t="shared" si="74"/>
        <v>Total Shot Cukup Banyak</v>
      </c>
      <c r="V474" t="str">
        <f t="shared" si="77"/>
        <v>Shot on Target Tinggi</v>
      </c>
      <c r="W474" t="str">
        <f t="shared" si="78"/>
        <v>Fouls Normal</v>
      </c>
      <c r="X474" t="str">
        <f t="shared" si="79"/>
        <v>Corner Tinggi</v>
      </c>
      <c r="Y474" t="str">
        <f t="shared" si="75"/>
        <v>Yellow Card Rendah</v>
      </c>
      <c r="Z474" t="str">
        <f t="shared" si="76"/>
        <v>Red Card Rendah</v>
      </c>
    </row>
    <row r="475" spans="1:26" x14ac:dyDescent="0.25">
      <c r="A475" t="s">
        <v>45</v>
      </c>
      <c r="B475">
        <v>1</v>
      </c>
      <c r="C475">
        <v>51</v>
      </c>
      <c r="D475">
        <v>505</v>
      </c>
      <c r="E475">
        <v>429</v>
      </c>
      <c r="F475">
        <v>1</v>
      </c>
      <c r="G475" t="s">
        <v>35</v>
      </c>
      <c r="H475">
        <v>1</v>
      </c>
      <c r="I475" t="s">
        <v>40</v>
      </c>
      <c r="J475">
        <v>13</v>
      </c>
      <c r="K475">
        <v>5</v>
      </c>
      <c r="L475">
        <v>18</v>
      </c>
      <c r="M475">
        <v>7</v>
      </c>
      <c r="N475">
        <v>1</v>
      </c>
      <c r="O475">
        <v>0</v>
      </c>
      <c r="Q475" t="str">
        <f t="shared" si="70"/>
        <v>xG Sangat Sedikit</v>
      </c>
      <c r="R475" t="str">
        <f t="shared" si="71"/>
        <v>Possession Cukup Banyak</v>
      </c>
      <c r="S475" t="str">
        <f t="shared" si="72"/>
        <v>Total Pass Cukup Sedikit</v>
      </c>
      <c r="T475" t="str">
        <f t="shared" si="73"/>
        <v>Pass Sukses Cukup Sedikit</v>
      </c>
      <c r="U475" t="str">
        <f t="shared" si="74"/>
        <v>Total Shot Cukup Sedikit</v>
      </c>
      <c r="V475" t="str">
        <f t="shared" si="77"/>
        <v>Shot on Target Tinggi</v>
      </c>
      <c r="W475" t="str">
        <f t="shared" si="78"/>
        <v>Fouls Tinggi</v>
      </c>
      <c r="X475" t="str">
        <f t="shared" si="79"/>
        <v>Corner Tinggi</v>
      </c>
      <c r="Y475" t="str">
        <f t="shared" si="75"/>
        <v>Yellow Card Rendah</v>
      </c>
      <c r="Z475" t="str">
        <f t="shared" si="76"/>
        <v>Red Card Rendah</v>
      </c>
    </row>
    <row r="476" spans="1:26" x14ac:dyDescent="0.25">
      <c r="A476" t="s">
        <v>51</v>
      </c>
      <c r="B476">
        <v>0.1</v>
      </c>
      <c r="C476">
        <v>46</v>
      </c>
      <c r="D476">
        <v>423</v>
      </c>
      <c r="E476">
        <v>326</v>
      </c>
      <c r="F476">
        <v>0</v>
      </c>
      <c r="G476" t="s">
        <v>35</v>
      </c>
      <c r="H476">
        <v>0</v>
      </c>
      <c r="I476" t="s">
        <v>35</v>
      </c>
      <c r="J476">
        <v>4</v>
      </c>
      <c r="K476">
        <v>2</v>
      </c>
      <c r="L476">
        <v>9</v>
      </c>
      <c r="M476">
        <v>6</v>
      </c>
      <c r="N476">
        <v>2</v>
      </c>
      <c r="O476">
        <v>1</v>
      </c>
      <c r="Q476" t="str">
        <f t="shared" si="70"/>
        <v>xG Sangat Sedikit</v>
      </c>
      <c r="R476" t="str">
        <f t="shared" si="71"/>
        <v>Possession Cukup Sedikit</v>
      </c>
      <c r="S476" t="str">
        <f t="shared" si="72"/>
        <v>Total Pass Cukup Sedikit</v>
      </c>
      <c r="T476" t="str">
        <f t="shared" si="73"/>
        <v>Pass Sukses Cukup Sedikit</v>
      </c>
      <c r="U476" t="str">
        <f t="shared" si="74"/>
        <v>Total Shot Sangat Sedikit</v>
      </c>
      <c r="V476" t="str">
        <f t="shared" si="77"/>
        <v>Shot on Target Rendah</v>
      </c>
      <c r="W476" t="str">
        <f t="shared" si="78"/>
        <v>Fouls Normal</v>
      </c>
      <c r="X476" t="str">
        <f t="shared" si="79"/>
        <v>Corner Tinggi</v>
      </c>
      <c r="Y476" t="str">
        <f t="shared" si="75"/>
        <v>Yellow Card Rendah</v>
      </c>
      <c r="Z476" t="str">
        <f t="shared" si="76"/>
        <v>Red Card Tinggi</v>
      </c>
    </row>
    <row r="477" spans="1:26" x14ac:dyDescent="0.25">
      <c r="A477" t="s">
        <v>44</v>
      </c>
      <c r="B477">
        <v>1.6</v>
      </c>
      <c r="C477">
        <v>35</v>
      </c>
      <c r="D477">
        <v>340</v>
      </c>
      <c r="E477">
        <v>263</v>
      </c>
      <c r="F477">
        <v>0</v>
      </c>
      <c r="G477" t="s">
        <v>35</v>
      </c>
      <c r="H477">
        <v>0</v>
      </c>
      <c r="I477" t="s">
        <v>36</v>
      </c>
      <c r="J477">
        <v>16</v>
      </c>
      <c r="K477">
        <v>5</v>
      </c>
      <c r="L477">
        <v>18</v>
      </c>
      <c r="M477">
        <v>6</v>
      </c>
      <c r="N477">
        <v>2</v>
      </c>
      <c r="O477">
        <v>0</v>
      </c>
      <c r="Q477" t="str">
        <f t="shared" si="70"/>
        <v>xG Cukup Sedikit</v>
      </c>
      <c r="R477" t="str">
        <f t="shared" si="71"/>
        <v>Possession Sangat Sedikit</v>
      </c>
      <c r="S477" t="str">
        <f t="shared" si="72"/>
        <v>Total Pass Sangat Sedikit</v>
      </c>
      <c r="T477" t="str">
        <f t="shared" si="73"/>
        <v>Pass Sukses Sangat Sedikit</v>
      </c>
      <c r="U477" t="str">
        <f t="shared" si="74"/>
        <v>Total Shot Cukup Sedikit</v>
      </c>
      <c r="V477" t="str">
        <f t="shared" si="77"/>
        <v>Shot on Target Tinggi</v>
      </c>
      <c r="W477" t="str">
        <f t="shared" si="78"/>
        <v>Fouls Tinggi</v>
      </c>
      <c r="X477" t="str">
        <f t="shared" si="79"/>
        <v>Corner Tinggi</v>
      </c>
      <c r="Y477" t="str">
        <f t="shared" si="75"/>
        <v>Yellow Card Rendah</v>
      </c>
      <c r="Z477" t="str">
        <f t="shared" si="76"/>
        <v>Red Card Rendah</v>
      </c>
    </row>
    <row r="478" spans="1:26" x14ac:dyDescent="0.25">
      <c r="A478" t="s">
        <v>55</v>
      </c>
      <c r="B478">
        <v>2.4</v>
      </c>
      <c r="C478">
        <v>43</v>
      </c>
      <c r="D478">
        <v>403</v>
      </c>
      <c r="E478">
        <v>299</v>
      </c>
      <c r="F478">
        <v>2</v>
      </c>
      <c r="G478" t="s">
        <v>36</v>
      </c>
      <c r="H478">
        <v>0</v>
      </c>
      <c r="I478" t="s">
        <v>36</v>
      </c>
      <c r="J478">
        <v>19</v>
      </c>
      <c r="K478">
        <v>7</v>
      </c>
      <c r="L478">
        <v>9</v>
      </c>
      <c r="M478">
        <v>6</v>
      </c>
      <c r="N478">
        <v>2</v>
      </c>
      <c r="O478">
        <v>0</v>
      </c>
      <c r="Q478" t="str">
        <f t="shared" si="70"/>
        <v>xG Cukup Sedikit</v>
      </c>
      <c r="R478" t="str">
        <f t="shared" si="71"/>
        <v>Possession Cukup Sedikit</v>
      </c>
      <c r="S478" t="str">
        <f t="shared" si="72"/>
        <v>Total Pass Cukup Sedikit</v>
      </c>
      <c r="T478" t="str">
        <f t="shared" si="73"/>
        <v>Pass Sukses Cukup Sedikit</v>
      </c>
      <c r="U478" t="str">
        <f t="shared" si="74"/>
        <v>Total Shot Cukup Sedikit</v>
      </c>
      <c r="V478" t="str">
        <f t="shared" si="77"/>
        <v>Shot on Target Tinggi</v>
      </c>
      <c r="W478" t="str">
        <f t="shared" si="78"/>
        <v>Fouls Normal</v>
      </c>
      <c r="X478" t="str">
        <f t="shared" si="79"/>
        <v>Corner Tinggi</v>
      </c>
      <c r="Y478" t="str">
        <f t="shared" si="75"/>
        <v>Yellow Card Rendah</v>
      </c>
      <c r="Z478" t="str">
        <f t="shared" si="76"/>
        <v>Red Card Rendah</v>
      </c>
    </row>
    <row r="479" spans="1:26" x14ac:dyDescent="0.25">
      <c r="A479" t="s">
        <v>52</v>
      </c>
      <c r="B479">
        <v>1.8</v>
      </c>
      <c r="C479">
        <v>49</v>
      </c>
      <c r="D479">
        <v>420</v>
      </c>
      <c r="E479">
        <v>342</v>
      </c>
      <c r="F479">
        <v>1</v>
      </c>
      <c r="G479" t="s">
        <v>35</v>
      </c>
      <c r="H479">
        <v>1</v>
      </c>
      <c r="I479" t="s">
        <v>40</v>
      </c>
      <c r="J479">
        <v>12</v>
      </c>
      <c r="K479">
        <v>1</v>
      </c>
      <c r="L479">
        <v>14</v>
      </c>
      <c r="M479">
        <v>4</v>
      </c>
      <c r="N479">
        <v>0</v>
      </c>
      <c r="O479">
        <v>0</v>
      </c>
      <c r="Q479" t="str">
        <f t="shared" si="70"/>
        <v>xG Cukup Sedikit</v>
      </c>
      <c r="R479" t="str">
        <f t="shared" si="71"/>
        <v>Possession Cukup Sedikit</v>
      </c>
      <c r="S479" t="str">
        <f t="shared" si="72"/>
        <v>Total Pass Cukup Sedikit</v>
      </c>
      <c r="T479" t="str">
        <f t="shared" si="73"/>
        <v>Pass Sukses Cukup Sedikit</v>
      </c>
      <c r="U479" t="str">
        <f t="shared" si="74"/>
        <v>Total Shot Cukup Sedikit</v>
      </c>
      <c r="V479" t="str">
        <f t="shared" si="77"/>
        <v>Shot on Target Rendah</v>
      </c>
      <c r="W479" t="str">
        <f t="shared" si="78"/>
        <v>Fouls Tinggi</v>
      </c>
      <c r="X479" t="str">
        <f t="shared" si="79"/>
        <v>Corner Rendah</v>
      </c>
      <c r="Y479" t="str">
        <f t="shared" si="75"/>
        <v>Yellow Card Rendah</v>
      </c>
      <c r="Z479" t="str">
        <f t="shared" si="76"/>
        <v>Red Card Rendah</v>
      </c>
    </row>
    <row r="480" spans="1:26" x14ac:dyDescent="0.25">
      <c r="A480" t="s">
        <v>57</v>
      </c>
      <c r="B480">
        <v>1.1000000000000001</v>
      </c>
      <c r="C480">
        <v>54</v>
      </c>
      <c r="D480">
        <v>512</v>
      </c>
      <c r="E480">
        <v>414</v>
      </c>
      <c r="F480">
        <v>1</v>
      </c>
      <c r="G480" t="s">
        <v>36</v>
      </c>
      <c r="H480">
        <v>0</v>
      </c>
      <c r="I480" t="s">
        <v>36</v>
      </c>
      <c r="J480">
        <v>12</v>
      </c>
      <c r="K480">
        <v>3</v>
      </c>
      <c r="L480">
        <v>14</v>
      </c>
      <c r="M480">
        <v>8</v>
      </c>
      <c r="N480">
        <v>2</v>
      </c>
      <c r="O480">
        <v>0</v>
      </c>
      <c r="Q480" t="str">
        <f t="shared" si="70"/>
        <v>xG Sangat Sedikit</v>
      </c>
      <c r="R480" t="str">
        <f t="shared" si="71"/>
        <v>Possession Cukup Banyak</v>
      </c>
      <c r="S480" t="str">
        <f t="shared" si="72"/>
        <v>Total Pass Cukup Banyak</v>
      </c>
      <c r="T480" t="str">
        <f t="shared" si="73"/>
        <v>Pass Sukses Cukup Sedikit</v>
      </c>
      <c r="U480" t="str">
        <f t="shared" si="74"/>
        <v>Total Shot Cukup Sedikit</v>
      </c>
      <c r="V480" t="str">
        <f t="shared" si="77"/>
        <v>Shot on Target Rendah</v>
      </c>
      <c r="W480" t="str">
        <f t="shared" si="78"/>
        <v>Fouls Tinggi</v>
      </c>
      <c r="X480" t="str">
        <f t="shared" si="79"/>
        <v>Corner Tinggi</v>
      </c>
      <c r="Y480" t="str">
        <f t="shared" si="75"/>
        <v>Yellow Card Rendah</v>
      </c>
      <c r="Z480" t="str">
        <f t="shared" si="76"/>
        <v>Red Card Rendah</v>
      </c>
    </row>
    <row r="481" spans="1:26" x14ac:dyDescent="0.25">
      <c r="A481" t="s">
        <v>54</v>
      </c>
      <c r="B481">
        <v>0.6</v>
      </c>
      <c r="C481">
        <v>32</v>
      </c>
      <c r="D481">
        <v>338</v>
      </c>
      <c r="E481">
        <v>237</v>
      </c>
      <c r="F481">
        <v>1</v>
      </c>
      <c r="G481" t="s">
        <v>35</v>
      </c>
      <c r="H481">
        <v>1</v>
      </c>
      <c r="I481" t="s">
        <v>40</v>
      </c>
      <c r="J481">
        <v>5</v>
      </c>
      <c r="K481">
        <v>2</v>
      </c>
      <c r="L481">
        <v>10</v>
      </c>
      <c r="M481">
        <v>3</v>
      </c>
      <c r="N481">
        <v>1</v>
      </c>
      <c r="O481">
        <v>0</v>
      </c>
      <c r="Q481" t="str">
        <f t="shared" si="70"/>
        <v>xG Sangat Sedikit</v>
      </c>
      <c r="R481" t="str">
        <f t="shared" si="71"/>
        <v>Possession Sangat Sedikit</v>
      </c>
      <c r="S481" t="str">
        <f t="shared" si="72"/>
        <v>Total Pass Sangat Sedikit</v>
      </c>
      <c r="T481" t="str">
        <f t="shared" si="73"/>
        <v>Pass Sukses Sangat Sedikit</v>
      </c>
      <c r="U481" t="str">
        <f t="shared" si="74"/>
        <v>Total Shot Sangat Sedikit</v>
      </c>
      <c r="V481" t="str">
        <f t="shared" si="77"/>
        <v>Shot on Target Rendah</v>
      </c>
      <c r="W481" t="str">
        <f t="shared" si="78"/>
        <v>Fouls Normal</v>
      </c>
      <c r="X481" t="str">
        <f t="shared" si="79"/>
        <v>Corner Rendah</v>
      </c>
      <c r="Y481" t="str">
        <f t="shared" si="75"/>
        <v>Yellow Card Rendah</v>
      </c>
      <c r="Z481" t="str">
        <f t="shared" si="76"/>
        <v>Red Card Rendah</v>
      </c>
    </row>
    <row r="482" spans="1:26" x14ac:dyDescent="0.25">
      <c r="A482" t="s">
        <v>49</v>
      </c>
      <c r="B482">
        <v>2.6</v>
      </c>
      <c r="C482">
        <v>49</v>
      </c>
      <c r="D482">
        <v>434</v>
      </c>
      <c r="E482">
        <v>315</v>
      </c>
      <c r="F482">
        <v>2</v>
      </c>
      <c r="G482" t="s">
        <v>35</v>
      </c>
      <c r="H482">
        <v>1</v>
      </c>
      <c r="I482" t="s">
        <v>36</v>
      </c>
      <c r="J482">
        <v>15</v>
      </c>
      <c r="K482">
        <v>3</v>
      </c>
      <c r="L482">
        <v>16</v>
      </c>
      <c r="M482">
        <v>4</v>
      </c>
      <c r="N482">
        <v>4</v>
      </c>
      <c r="O482">
        <v>0</v>
      </c>
      <c r="Q482" t="str">
        <f t="shared" si="70"/>
        <v>xG Cukup Sedikit</v>
      </c>
      <c r="R482" t="str">
        <f t="shared" si="71"/>
        <v>Possession Cukup Sedikit</v>
      </c>
      <c r="S482" t="str">
        <f t="shared" si="72"/>
        <v>Total Pass Cukup Sedikit</v>
      </c>
      <c r="T482" t="str">
        <f t="shared" si="73"/>
        <v>Pass Sukses Cukup Sedikit</v>
      </c>
      <c r="U482" t="str">
        <f t="shared" si="74"/>
        <v>Total Shot Cukup Sedikit</v>
      </c>
      <c r="V482" t="str">
        <f t="shared" si="77"/>
        <v>Shot on Target Rendah</v>
      </c>
      <c r="W482" t="str">
        <f t="shared" si="78"/>
        <v>Fouls Tinggi</v>
      </c>
      <c r="X482" t="str">
        <f t="shared" si="79"/>
        <v>Corner Rendah</v>
      </c>
      <c r="Y482" t="str">
        <f t="shared" si="75"/>
        <v>Yellow Card Tinggi</v>
      </c>
      <c r="Z482" t="str">
        <f t="shared" si="76"/>
        <v>Red Card Rendah</v>
      </c>
    </row>
    <row r="483" spans="1:26" x14ac:dyDescent="0.25">
      <c r="A483" t="s">
        <v>34</v>
      </c>
      <c r="B483">
        <v>1.8</v>
      </c>
      <c r="C483">
        <v>64</v>
      </c>
      <c r="D483">
        <v>676</v>
      </c>
      <c r="E483">
        <v>560</v>
      </c>
      <c r="F483">
        <v>2</v>
      </c>
      <c r="G483" t="s">
        <v>40</v>
      </c>
      <c r="H483">
        <v>1</v>
      </c>
      <c r="I483" t="s">
        <v>40</v>
      </c>
      <c r="J483">
        <v>17</v>
      </c>
      <c r="K483">
        <v>7</v>
      </c>
      <c r="L483">
        <v>11</v>
      </c>
      <c r="M483">
        <v>8</v>
      </c>
      <c r="N483">
        <v>1</v>
      </c>
      <c r="O483">
        <v>0</v>
      </c>
      <c r="Q483" t="str">
        <f t="shared" si="70"/>
        <v>xG Cukup Sedikit</v>
      </c>
      <c r="R483" t="str">
        <f t="shared" si="71"/>
        <v>Possession Sangat Banyak</v>
      </c>
      <c r="S483" t="str">
        <f t="shared" si="72"/>
        <v>Total Pass Sangat Banyak</v>
      </c>
      <c r="T483" t="str">
        <f t="shared" si="73"/>
        <v>Pass Sukses Cukup Banyak</v>
      </c>
      <c r="U483" t="str">
        <f t="shared" si="74"/>
        <v>Total Shot Cukup Sedikit</v>
      </c>
      <c r="V483" t="str">
        <f t="shared" si="77"/>
        <v>Shot on Target Tinggi</v>
      </c>
      <c r="W483" t="str">
        <f t="shared" si="78"/>
        <v>Fouls Normal</v>
      </c>
      <c r="X483" t="str">
        <f t="shared" si="79"/>
        <v>Corner Tinggi</v>
      </c>
      <c r="Y483" t="str">
        <f t="shared" si="75"/>
        <v>Yellow Card Rendah</v>
      </c>
      <c r="Z483" t="str">
        <f t="shared" si="76"/>
        <v>Red Card Rendah</v>
      </c>
    </row>
    <row r="484" spans="1:26" x14ac:dyDescent="0.25">
      <c r="A484" t="s">
        <v>44</v>
      </c>
      <c r="B484">
        <v>1.1000000000000001</v>
      </c>
      <c r="C484">
        <v>51</v>
      </c>
      <c r="D484">
        <v>515</v>
      </c>
      <c r="E484">
        <v>384</v>
      </c>
      <c r="F484">
        <v>0</v>
      </c>
      <c r="G484" t="s">
        <v>36</v>
      </c>
      <c r="H484">
        <v>0</v>
      </c>
      <c r="I484" t="s">
        <v>36</v>
      </c>
      <c r="J484">
        <v>18</v>
      </c>
      <c r="K484">
        <v>4</v>
      </c>
      <c r="L484">
        <v>9</v>
      </c>
      <c r="M484">
        <v>6</v>
      </c>
      <c r="N484">
        <v>2</v>
      </c>
      <c r="O484">
        <v>0</v>
      </c>
      <c r="Q484" t="str">
        <f t="shared" si="70"/>
        <v>xG Sangat Sedikit</v>
      </c>
      <c r="R484" t="str">
        <f t="shared" si="71"/>
        <v>Possession Cukup Banyak</v>
      </c>
      <c r="S484" t="str">
        <f t="shared" si="72"/>
        <v>Total Pass Cukup Banyak</v>
      </c>
      <c r="T484" t="str">
        <f t="shared" si="73"/>
        <v>Pass Sukses Cukup Sedikit</v>
      </c>
      <c r="U484" t="str">
        <f t="shared" si="74"/>
        <v>Total Shot Cukup Sedikit</v>
      </c>
      <c r="V484" t="str">
        <f t="shared" si="77"/>
        <v>Shot on Target Normal</v>
      </c>
      <c r="W484" t="str">
        <f t="shared" si="78"/>
        <v>Fouls Normal</v>
      </c>
      <c r="X484" t="str">
        <f t="shared" si="79"/>
        <v>Corner Tinggi</v>
      </c>
      <c r="Y484" t="str">
        <f t="shared" si="75"/>
        <v>Yellow Card Rendah</v>
      </c>
      <c r="Z484" t="str">
        <f t="shared" si="76"/>
        <v>Red Card Rendah</v>
      </c>
    </row>
    <row r="485" spans="1:26" x14ac:dyDescent="0.25">
      <c r="A485" t="s">
        <v>47</v>
      </c>
      <c r="B485">
        <v>0.6</v>
      </c>
      <c r="C485">
        <v>71</v>
      </c>
      <c r="D485">
        <v>724</v>
      </c>
      <c r="E485">
        <v>635</v>
      </c>
      <c r="F485">
        <v>0</v>
      </c>
      <c r="G485" t="s">
        <v>35</v>
      </c>
      <c r="H485">
        <v>0</v>
      </c>
      <c r="I485" t="s">
        <v>35</v>
      </c>
      <c r="J485">
        <v>9</v>
      </c>
      <c r="K485">
        <v>0</v>
      </c>
      <c r="L485">
        <v>12</v>
      </c>
      <c r="M485">
        <v>9</v>
      </c>
      <c r="N485">
        <v>4</v>
      </c>
      <c r="O485">
        <v>0</v>
      </c>
      <c r="Q485" t="str">
        <f t="shared" si="70"/>
        <v>xG Sangat Sedikit</v>
      </c>
      <c r="R485" t="str">
        <f t="shared" si="71"/>
        <v>Possession Sangat Banyak</v>
      </c>
      <c r="S485" t="str">
        <f t="shared" si="72"/>
        <v>Total Pass Sangat Banyak</v>
      </c>
      <c r="T485" t="str">
        <f t="shared" si="73"/>
        <v>Pass Sukses Sangat Banyak</v>
      </c>
      <c r="U485" t="str">
        <f t="shared" si="74"/>
        <v>Total Shot Sangat Sedikit</v>
      </c>
      <c r="V485" t="str">
        <f t="shared" si="77"/>
        <v>Shot on Target Rendah</v>
      </c>
      <c r="W485" t="str">
        <f t="shared" si="78"/>
        <v>Fouls Tinggi</v>
      </c>
      <c r="X485" t="str">
        <f t="shared" si="79"/>
        <v>Corner Tinggi</v>
      </c>
      <c r="Y485" t="str">
        <f t="shared" si="75"/>
        <v>Yellow Card Tinggi</v>
      </c>
      <c r="Z485" t="str">
        <f t="shared" si="76"/>
        <v>Red Card Rendah</v>
      </c>
    </row>
    <row r="486" spans="1:26" x14ac:dyDescent="0.25">
      <c r="A486" t="s">
        <v>58</v>
      </c>
      <c r="B486">
        <v>2.1</v>
      </c>
      <c r="C486">
        <v>60</v>
      </c>
      <c r="D486">
        <v>689</v>
      </c>
      <c r="E486">
        <v>613</v>
      </c>
      <c r="F486">
        <v>1</v>
      </c>
      <c r="G486" t="s">
        <v>35</v>
      </c>
      <c r="H486">
        <v>1</v>
      </c>
      <c r="I486" t="s">
        <v>40</v>
      </c>
      <c r="J486">
        <v>15</v>
      </c>
      <c r="K486">
        <v>6</v>
      </c>
      <c r="L486">
        <v>10</v>
      </c>
      <c r="M486">
        <v>4</v>
      </c>
      <c r="N486">
        <v>3</v>
      </c>
      <c r="O486">
        <v>0</v>
      </c>
      <c r="Q486" t="str">
        <f t="shared" si="70"/>
        <v>xG Cukup Sedikit</v>
      </c>
      <c r="R486" t="str">
        <f t="shared" si="71"/>
        <v>Possession Cukup Banyak</v>
      </c>
      <c r="S486" t="str">
        <f t="shared" si="72"/>
        <v>Total Pass Sangat Banyak</v>
      </c>
      <c r="T486" t="str">
        <f t="shared" si="73"/>
        <v>Pass Sukses Sangat Banyak</v>
      </c>
      <c r="U486" t="str">
        <f t="shared" si="74"/>
        <v>Total Shot Cukup Sedikit</v>
      </c>
      <c r="V486" t="str">
        <f t="shared" si="77"/>
        <v>Shot on Target Tinggi</v>
      </c>
      <c r="W486" t="str">
        <f t="shared" si="78"/>
        <v>Fouls Normal</v>
      </c>
      <c r="X486" t="str">
        <f t="shared" si="79"/>
        <v>Corner Rendah</v>
      </c>
      <c r="Y486" t="str">
        <f t="shared" si="75"/>
        <v>Yellow Card Tinggi</v>
      </c>
      <c r="Z486" t="str">
        <f t="shared" si="76"/>
        <v>Red Card Rendah</v>
      </c>
    </row>
    <row r="487" spans="1:26" x14ac:dyDescent="0.25">
      <c r="A487" t="s">
        <v>52</v>
      </c>
      <c r="B487">
        <v>1.2</v>
      </c>
      <c r="C487">
        <v>38</v>
      </c>
      <c r="D487">
        <v>389</v>
      </c>
      <c r="E487">
        <v>306</v>
      </c>
      <c r="F487">
        <v>0</v>
      </c>
      <c r="G487" t="s">
        <v>35</v>
      </c>
      <c r="H487">
        <v>0</v>
      </c>
      <c r="I487" t="s">
        <v>35</v>
      </c>
      <c r="J487">
        <v>12</v>
      </c>
      <c r="K487">
        <v>2</v>
      </c>
      <c r="L487">
        <v>15</v>
      </c>
      <c r="M487">
        <v>9</v>
      </c>
      <c r="N487">
        <v>3</v>
      </c>
      <c r="O487">
        <v>0</v>
      </c>
      <c r="Q487" t="str">
        <f t="shared" si="70"/>
        <v>xG Sangat Sedikit</v>
      </c>
      <c r="R487" t="str">
        <f t="shared" si="71"/>
        <v>Possession Cukup Sedikit</v>
      </c>
      <c r="S487" t="str">
        <f t="shared" si="72"/>
        <v>Total Pass Cukup Sedikit</v>
      </c>
      <c r="T487" t="str">
        <f t="shared" si="73"/>
        <v>Pass Sukses Cukup Sedikit</v>
      </c>
      <c r="U487" t="str">
        <f t="shared" si="74"/>
        <v>Total Shot Cukup Sedikit</v>
      </c>
      <c r="V487" t="str">
        <f t="shared" si="77"/>
        <v>Shot on Target Rendah</v>
      </c>
      <c r="W487" t="str">
        <f t="shared" si="78"/>
        <v>Fouls Tinggi</v>
      </c>
      <c r="X487" t="str">
        <f t="shared" si="79"/>
        <v>Corner Tinggi</v>
      </c>
      <c r="Y487" t="str">
        <f t="shared" si="75"/>
        <v>Yellow Card Tinggi</v>
      </c>
      <c r="Z487" t="str">
        <f t="shared" si="76"/>
        <v>Red Card Rendah</v>
      </c>
    </row>
    <row r="488" spans="1:26" x14ac:dyDescent="0.25">
      <c r="A488" t="s">
        <v>59</v>
      </c>
      <c r="B488">
        <v>0.6</v>
      </c>
      <c r="C488">
        <v>49</v>
      </c>
      <c r="D488">
        <v>516</v>
      </c>
      <c r="E488">
        <v>421</v>
      </c>
      <c r="F488">
        <v>0</v>
      </c>
      <c r="G488" t="s">
        <v>35</v>
      </c>
      <c r="H488">
        <v>0</v>
      </c>
      <c r="I488" t="s">
        <v>35</v>
      </c>
      <c r="J488">
        <v>6</v>
      </c>
      <c r="K488">
        <v>5</v>
      </c>
      <c r="L488">
        <v>5</v>
      </c>
      <c r="M488">
        <v>5</v>
      </c>
      <c r="N488">
        <v>1</v>
      </c>
      <c r="O488">
        <v>0</v>
      </c>
      <c r="Q488" t="str">
        <f t="shared" si="70"/>
        <v>xG Sangat Sedikit</v>
      </c>
      <c r="R488" t="str">
        <f t="shared" si="71"/>
        <v>Possession Cukup Sedikit</v>
      </c>
      <c r="S488" t="str">
        <f t="shared" si="72"/>
        <v>Total Pass Cukup Banyak</v>
      </c>
      <c r="T488" t="str">
        <f t="shared" si="73"/>
        <v>Pass Sukses Cukup Sedikit</v>
      </c>
      <c r="U488" t="str">
        <f t="shared" si="74"/>
        <v>Total Shot Sangat Sedikit</v>
      </c>
      <c r="V488" t="str">
        <f t="shared" si="77"/>
        <v>Shot on Target Tinggi</v>
      </c>
      <c r="W488" t="str">
        <f t="shared" si="78"/>
        <v>Fouls Rendah</v>
      </c>
      <c r="X488" t="str">
        <f t="shared" si="79"/>
        <v>Corner Normal</v>
      </c>
      <c r="Y488" t="str">
        <f t="shared" si="75"/>
        <v>Yellow Card Rendah</v>
      </c>
      <c r="Z488" t="str">
        <f t="shared" si="76"/>
        <v>Red Card Rendah</v>
      </c>
    </row>
    <row r="489" spans="1:26" x14ac:dyDescent="0.25">
      <c r="A489" t="s">
        <v>46</v>
      </c>
      <c r="B489">
        <v>1.6</v>
      </c>
      <c r="C489">
        <v>56</v>
      </c>
      <c r="D489">
        <v>546</v>
      </c>
      <c r="E489">
        <v>453</v>
      </c>
      <c r="F489">
        <v>3</v>
      </c>
      <c r="G489" t="s">
        <v>40</v>
      </c>
      <c r="H489">
        <v>0</v>
      </c>
      <c r="I489" t="s">
        <v>35</v>
      </c>
      <c r="J489">
        <v>17</v>
      </c>
      <c r="K489">
        <v>6</v>
      </c>
      <c r="L489">
        <v>6</v>
      </c>
      <c r="M489">
        <v>5</v>
      </c>
      <c r="N489">
        <v>1</v>
      </c>
      <c r="O489">
        <v>0</v>
      </c>
      <c r="Q489" t="str">
        <f t="shared" si="70"/>
        <v>xG Cukup Sedikit</v>
      </c>
      <c r="R489" t="str">
        <f t="shared" si="71"/>
        <v>Possession Cukup Banyak</v>
      </c>
      <c r="S489" t="str">
        <f t="shared" si="72"/>
        <v>Total Pass Cukup Banyak</v>
      </c>
      <c r="T489" t="str">
        <f t="shared" si="73"/>
        <v>Pass Sukses Cukup Banyak</v>
      </c>
      <c r="U489" t="str">
        <f t="shared" si="74"/>
        <v>Total Shot Cukup Sedikit</v>
      </c>
      <c r="V489" t="str">
        <f t="shared" si="77"/>
        <v>Shot on Target Tinggi</v>
      </c>
      <c r="W489" t="str">
        <f t="shared" si="78"/>
        <v>Fouls Rendah</v>
      </c>
      <c r="X489" t="str">
        <f t="shared" si="79"/>
        <v>Corner Normal</v>
      </c>
      <c r="Y489" t="str">
        <f t="shared" si="75"/>
        <v>Yellow Card Rendah</v>
      </c>
      <c r="Z489" t="str">
        <f t="shared" si="76"/>
        <v>Red Card Rendah</v>
      </c>
    </row>
    <row r="490" spans="1:26" x14ac:dyDescent="0.25">
      <c r="A490" t="s">
        <v>38</v>
      </c>
      <c r="B490">
        <v>1.6</v>
      </c>
      <c r="C490">
        <v>34</v>
      </c>
      <c r="D490">
        <v>312</v>
      </c>
      <c r="E490">
        <v>210</v>
      </c>
      <c r="F490">
        <v>2</v>
      </c>
      <c r="G490" t="s">
        <v>40</v>
      </c>
      <c r="H490">
        <v>2</v>
      </c>
      <c r="I490" t="s">
        <v>40</v>
      </c>
      <c r="J490">
        <v>8</v>
      </c>
      <c r="K490">
        <v>3</v>
      </c>
      <c r="L490">
        <v>19</v>
      </c>
      <c r="M490">
        <v>2</v>
      </c>
      <c r="N490">
        <v>5</v>
      </c>
      <c r="O490">
        <v>0</v>
      </c>
      <c r="Q490" t="str">
        <f t="shared" si="70"/>
        <v>xG Cukup Sedikit</v>
      </c>
      <c r="R490" t="str">
        <f t="shared" si="71"/>
        <v>Possession Sangat Sedikit</v>
      </c>
      <c r="S490" t="str">
        <f t="shared" si="72"/>
        <v>Total Pass Sangat Sedikit</v>
      </c>
      <c r="T490" t="str">
        <f t="shared" si="73"/>
        <v>Pass Sukses Sangat Sedikit</v>
      </c>
      <c r="U490" t="str">
        <f t="shared" si="74"/>
        <v>Total Shot Sangat Sedikit</v>
      </c>
      <c r="V490" t="str">
        <f t="shared" si="77"/>
        <v>Shot on Target Rendah</v>
      </c>
      <c r="W490" t="str">
        <f t="shared" si="78"/>
        <v>Fouls Tinggi</v>
      </c>
      <c r="X490" t="str">
        <f t="shared" si="79"/>
        <v>Corner Rendah</v>
      </c>
      <c r="Y490" t="str">
        <f t="shared" si="75"/>
        <v>Yellow Card Tinggi</v>
      </c>
      <c r="Z490" t="str">
        <f t="shared" si="76"/>
        <v>Red Card Rendah</v>
      </c>
    </row>
    <row r="491" spans="1:26" x14ac:dyDescent="0.25">
      <c r="A491" t="s">
        <v>42</v>
      </c>
      <c r="B491">
        <v>1.5</v>
      </c>
      <c r="C491">
        <v>51</v>
      </c>
      <c r="D491">
        <v>474</v>
      </c>
      <c r="E491">
        <v>400</v>
      </c>
      <c r="F491">
        <v>1</v>
      </c>
      <c r="G491" t="s">
        <v>36</v>
      </c>
      <c r="H491">
        <v>0</v>
      </c>
      <c r="I491" t="s">
        <v>36</v>
      </c>
      <c r="J491">
        <v>13</v>
      </c>
      <c r="K491">
        <v>3</v>
      </c>
      <c r="L491">
        <v>12</v>
      </c>
      <c r="M491">
        <v>3</v>
      </c>
      <c r="N491">
        <v>2</v>
      </c>
      <c r="O491">
        <v>0</v>
      </c>
      <c r="Q491" t="str">
        <f t="shared" si="70"/>
        <v>xG Cukup Sedikit</v>
      </c>
      <c r="R491" t="str">
        <f t="shared" si="71"/>
        <v>Possession Cukup Banyak</v>
      </c>
      <c r="S491" t="str">
        <f t="shared" si="72"/>
        <v>Total Pass Cukup Sedikit</v>
      </c>
      <c r="T491" t="str">
        <f t="shared" si="73"/>
        <v>Pass Sukses Cukup Sedikit</v>
      </c>
      <c r="U491" t="str">
        <f t="shared" si="74"/>
        <v>Total Shot Cukup Sedikit</v>
      </c>
      <c r="V491" t="str">
        <f t="shared" si="77"/>
        <v>Shot on Target Rendah</v>
      </c>
      <c r="W491" t="str">
        <f t="shared" si="78"/>
        <v>Fouls Tinggi</v>
      </c>
      <c r="X491" t="str">
        <f t="shared" si="79"/>
        <v>Corner Rendah</v>
      </c>
      <c r="Y491" t="str">
        <f t="shared" si="75"/>
        <v>Yellow Card Rendah</v>
      </c>
      <c r="Z491" t="str">
        <f t="shared" si="76"/>
        <v>Red Card Rendah</v>
      </c>
    </row>
    <row r="492" spans="1:26" x14ac:dyDescent="0.25">
      <c r="A492" t="s">
        <v>57</v>
      </c>
      <c r="B492">
        <v>2.7</v>
      </c>
      <c r="C492">
        <v>63</v>
      </c>
      <c r="D492">
        <v>645</v>
      </c>
      <c r="E492">
        <v>545</v>
      </c>
      <c r="F492">
        <v>2</v>
      </c>
      <c r="G492" t="s">
        <v>40</v>
      </c>
      <c r="H492">
        <v>1</v>
      </c>
      <c r="I492" t="s">
        <v>40</v>
      </c>
      <c r="J492">
        <v>16</v>
      </c>
      <c r="K492">
        <v>7</v>
      </c>
      <c r="L492">
        <v>12</v>
      </c>
      <c r="M492">
        <v>9</v>
      </c>
      <c r="N492">
        <v>3</v>
      </c>
      <c r="O492">
        <v>0</v>
      </c>
      <c r="Q492" t="str">
        <f t="shared" si="70"/>
        <v>xG Cukup Sedikit</v>
      </c>
      <c r="R492" t="str">
        <f t="shared" si="71"/>
        <v>Possession Cukup Banyak</v>
      </c>
      <c r="S492" t="str">
        <f t="shared" si="72"/>
        <v>Total Pass Cukup Banyak</v>
      </c>
      <c r="T492" t="str">
        <f t="shared" si="73"/>
        <v>Pass Sukses Cukup Banyak</v>
      </c>
      <c r="U492" t="str">
        <f t="shared" si="74"/>
        <v>Total Shot Cukup Sedikit</v>
      </c>
      <c r="V492" t="str">
        <f t="shared" si="77"/>
        <v>Shot on Target Tinggi</v>
      </c>
      <c r="W492" t="str">
        <f t="shared" si="78"/>
        <v>Fouls Tinggi</v>
      </c>
      <c r="X492" t="str">
        <f t="shared" si="79"/>
        <v>Corner Tinggi</v>
      </c>
      <c r="Y492" t="str">
        <f t="shared" si="75"/>
        <v>Yellow Card Tinggi</v>
      </c>
      <c r="Z492" t="str">
        <f t="shared" si="76"/>
        <v>Red Card Rendah</v>
      </c>
    </row>
    <row r="493" spans="1:26" x14ac:dyDescent="0.25">
      <c r="A493" t="s">
        <v>48</v>
      </c>
      <c r="B493">
        <v>0.3</v>
      </c>
      <c r="C493">
        <v>34</v>
      </c>
      <c r="D493">
        <v>327</v>
      </c>
      <c r="E493">
        <v>253</v>
      </c>
      <c r="F493">
        <v>0</v>
      </c>
      <c r="G493" t="s">
        <v>35</v>
      </c>
      <c r="H493">
        <v>0</v>
      </c>
      <c r="I493" t="s">
        <v>35</v>
      </c>
      <c r="J493">
        <v>7</v>
      </c>
      <c r="K493">
        <v>0</v>
      </c>
      <c r="L493">
        <v>1</v>
      </c>
      <c r="M493">
        <v>1</v>
      </c>
      <c r="N493">
        <v>2</v>
      </c>
      <c r="O493">
        <v>0</v>
      </c>
      <c r="Q493" t="str">
        <f t="shared" si="70"/>
        <v>xG Sangat Sedikit</v>
      </c>
      <c r="R493" t="str">
        <f t="shared" si="71"/>
        <v>Possession Sangat Sedikit</v>
      </c>
      <c r="S493" t="str">
        <f t="shared" si="72"/>
        <v>Total Pass Sangat Sedikit</v>
      </c>
      <c r="T493" t="str">
        <f t="shared" si="73"/>
        <v>Pass Sukses Sangat Sedikit</v>
      </c>
      <c r="U493" t="str">
        <f t="shared" si="74"/>
        <v>Total Shot Sangat Sedikit</v>
      </c>
      <c r="V493" t="str">
        <f t="shared" si="77"/>
        <v>Shot on Target Rendah</v>
      </c>
      <c r="W493" t="str">
        <f t="shared" si="78"/>
        <v>Fouls Rendah</v>
      </c>
      <c r="X493" t="str">
        <f t="shared" si="79"/>
        <v>Corner Rendah</v>
      </c>
      <c r="Y493" t="str">
        <f t="shared" si="75"/>
        <v>Yellow Card Rendah</v>
      </c>
      <c r="Z493" t="str">
        <f t="shared" si="76"/>
        <v>Red Card Rendah</v>
      </c>
    </row>
    <row r="494" spans="1:26" x14ac:dyDescent="0.25">
      <c r="A494" t="s">
        <v>55</v>
      </c>
      <c r="B494">
        <v>1.3</v>
      </c>
      <c r="C494">
        <v>31</v>
      </c>
      <c r="D494">
        <v>293</v>
      </c>
      <c r="E494">
        <v>193</v>
      </c>
      <c r="F494">
        <v>2</v>
      </c>
      <c r="G494" t="s">
        <v>36</v>
      </c>
      <c r="H494">
        <v>2</v>
      </c>
      <c r="I494" t="s">
        <v>40</v>
      </c>
      <c r="J494">
        <v>13</v>
      </c>
      <c r="K494">
        <v>6</v>
      </c>
      <c r="L494">
        <v>11</v>
      </c>
      <c r="M494">
        <v>1</v>
      </c>
      <c r="N494">
        <v>2</v>
      </c>
      <c r="O494">
        <v>0</v>
      </c>
      <c r="Q494" t="str">
        <f t="shared" si="70"/>
        <v>xG Sangat Sedikit</v>
      </c>
      <c r="R494" t="str">
        <f t="shared" si="71"/>
        <v>Possession Sangat Sedikit</v>
      </c>
      <c r="S494" t="str">
        <f t="shared" si="72"/>
        <v>Total Pass Sangat Sedikit</v>
      </c>
      <c r="T494" t="str">
        <f t="shared" si="73"/>
        <v>Pass Sukses Sangat Sedikit</v>
      </c>
      <c r="U494" t="str">
        <f t="shared" si="74"/>
        <v>Total Shot Cukup Sedikit</v>
      </c>
      <c r="V494" t="str">
        <f t="shared" si="77"/>
        <v>Shot on Target Tinggi</v>
      </c>
      <c r="W494" t="str">
        <f t="shared" si="78"/>
        <v>Fouls Normal</v>
      </c>
      <c r="X494" t="str">
        <f t="shared" si="79"/>
        <v>Corner Rendah</v>
      </c>
      <c r="Y494" t="str">
        <f t="shared" si="75"/>
        <v>Yellow Card Rendah</v>
      </c>
      <c r="Z494" t="str">
        <f t="shared" si="76"/>
        <v>Red Card Rendah</v>
      </c>
    </row>
    <row r="495" spans="1:26" x14ac:dyDescent="0.25">
      <c r="A495" t="s">
        <v>45</v>
      </c>
      <c r="B495">
        <v>0.9</v>
      </c>
      <c r="C495">
        <v>45</v>
      </c>
      <c r="D495">
        <v>446</v>
      </c>
      <c r="E495">
        <v>358</v>
      </c>
      <c r="F495">
        <v>2</v>
      </c>
      <c r="G495" t="s">
        <v>40</v>
      </c>
      <c r="H495">
        <v>1</v>
      </c>
      <c r="I495" t="s">
        <v>40</v>
      </c>
      <c r="J495">
        <v>6</v>
      </c>
      <c r="K495">
        <v>4</v>
      </c>
      <c r="L495">
        <v>10</v>
      </c>
      <c r="M495">
        <v>0</v>
      </c>
      <c r="N495">
        <v>2</v>
      </c>
      <c r="O495">
        <v>1</v>
      </c>
      <c r="Q495" t="str">
        <f t="shared" si="70"/>
        <v>xG Sangat Sedikit</v>
      </c>
      <c r="R495" t="str">
        <f t="shared" si="71"/>
        <v>Possession Cukup Sedikit</v>
      </c>
      <c r="S495" t="str">
        <f t="shared" si="72"/>
        <v>Total Pass Cukup Sedikit</v>
      </c>
      <c r="T495" t="str">
        <f t="shared" si="73"/>
        <v>Pass Sukses Cukup Sedikit</v>
      </c>
      <c r="U495" t="str">
        <f t="shared" si="74"/>
        <v>Total Shot Sangat Sedikit</v>
      </c>
      <c r="V495" t="str">
        <f t="shared" si="77"/>
        <v>Shot on Target Normal</v>
      </c>
      <c r="W495" t="str">
        <f t="shared" si="78"/>
        <v>Fouls Normal</v>
      </c>
      <c r="X495" t="str">
        <f t="shared" si="79"/>
        <v>Corner Rendah</v>
      </c>
      <c r="Y495" t="str">
        <f t="shared" si="75"/>
        <v>Yellow Card Rendah</v>
      </c>
      <c r="Z495" t="str">
        <f t="shared" si="76"/>
        <v>Red Card Tinggi</v>
      </c>
    </row>
    <row r="496" spans="1:26" x14ac:dyDescent="0.25">
      <c r="A496" t="s">
        <v>54</v>
      </c>
      <c r="B496">
        <v>1.1000000000000001</v>
      </c>
      <c r="C496">
        <v>41</v>
      </c>
      <c r="D496">
        <v>369</v>
      </c>
      <c r="E496">
        <v>282</v>
      </c>
      <c r="F496">
        <v>0</v>
      </c>
      <c r="G496" t="s">
        <v>36</v>
      </c>
      <c r="H496">
        <v>0</v>
      </c>
      <c r="I496" t="s">
        <v>36</v>
      </c>
      <c r="J496">
        <v>9</v>
      </c>
      <c r="K496">
        <v>2</v>
      </c>
      <c r="L496">
        <v>10</v>
      </c>
      <c r="M496">
        <v>4</v>
      </c>
      <c r="N496">
        <v>0</v>
      </c>
      <c r="O496">
        <v>1</v>
      </c>
      <c r="Q496" t="str">
        <f t="shared" si="70"/>
        <v>xG Sangat Sedikit</v>
      </c>
      <c r="R496" t="str">
        <f t="shared" si="71"/>
        <v>Possession Cukup Sedikit</v>
      </c>
      <c r="S496" t="str">
        <f t="shared" si="72"/>
        <v>Total Pass Cukup Sedikit</v>
      </c>
      <c r="T496" t="str">
        <f t="shared" si="73"/>
        <v>Pass Sukses Sangat Sedikit</v>
      </c>
      <c r="U496" t="str">
        <f t="shared" si="74"/>
        <v>Total Shot Sangat Sedikit</v>
      </c>
      <c r="V496" t="str">
        <f t="shared" si="77"/>
        <v>Shot on Target Rendah</v>
      </c>
      <c r="W496" t="str">
        <f t="shared" si="78"/>
        <v>Fouls Normal</v>
      </c>
      <c r="X496" t="str">
        <f t="shared" si="79"/>
        <v>Corner Rendah</v>
      </c>
      <c r="Y496" t="str">
        <f t="shared" si="75"/>
        <v>Yellow Card Rendah</v>
      </c>
      <c r="Z496" t="str">
        <f t="shared" si="76"/>
        <v>Red Card Tinggi</v>
      </c>
    </row>
    <row r="497" spans="1:26" x14ac:dyDescent="0.25">
      <c r="A497" t="s">
        <v>43</v>
      </c>
      <c r="B497">
        <v>1.3</v>
      </c>
      <c r="C497">
        <v>41</v>
      </c>
      <c r="D497">
        <v>426</v>
      </c>
      <c r="E497">
        <v>349</v>
      </c>
      <c r="F497">
        <v>4</v>
      </c>
      <c r="G497" t="s">
        <v>40</v>
      </c>
      <c r="H497">
        <v>1</v>
      </c>
      <c r="I497" t="s">
        <v>36</v>
      </c>
      <c r="J497">
        <v>10</v>
      </c>
      <c r="K497">
        <v>5</v>
      </c>
      <c r="L497">
        <v>14</v>
      </c>
      <c r="M497">
        <v>2</v>
      </c>
      <c r="N497">
        <v>0</v>
      </c>
      <c r="O497">
        <v>0</v>
      </c>
      <c r="Q497" t="str">
        <f t="shared" si="70"/>
        <v>xG Sangat Sedikit</v>
      </c>
      <c r="R497" t="str">
        <f t="shared" si="71"/>
        <v>Possession Cukup Sedikit</v>
      </c>
      <c r="S497" t="str">
        <f t="shared" si="72"/>
        <v>Total Pass Cukup Sedikit</v>
      </c>
      <c r="T497" t="str">
        <f t="shared" si="73"/>
        <v>Pass Sukses Cukup Sedikit</v>
      </c>
      <c r="U497" t="str">
        <f t="shared" si="74"/>
        <v>Total Shot Sangat Sedikit</v>
      </c>
      <c r="V497" t="str">
        <f t="shared" si="77"/>
        <v>Shot on Target Tinggi</v>
      </c>
      <c r="W497" t="str">
        <f t="shared" si="78"/>
        <v>Fouls Tinggi</v>
      </c>
      <c r="X497" t="str">
        <f t="shared" si="79"/>
        <v>Corner Rendah</v>
      </c>
      <c r="Y497" t="str">
        <f t="shared" si="75"/>
        <v>Yellow Card Rendah</v>
      </c>
      <c r="Z497" t="str">
        <f t="shared" si="76"/>
        <v>Red Card Rendah</v>
      </c>
    </row>
    <row r="498" spans="1:26" x14ac:dyDescent="0.25">
      <c r="A498" t="s">
        <v>60</v>
      </c>
      <c r="B498">
        <v>2.5</v>
      </c>
      <c r="C498">
        <v>42</v>
      </c>
      <c r="D498">
        <v>453</v>
      </c>
      <c r="E498">
        <v>373</v>
      </c>
      <c r="F498">
        <v>4</v>
      </c>
      <c r="G498" t="s">
        <v>40</v>
      </c>
      <c r="H498">
        <v>2</v>
      </c>
      <c r="I498" t="s">
        <v>40</v>
      </c>
      <c r="J498">
        <v>9</v>
      </c>
      <c r="K498">
        <v>7</v>
      </c>
      <c r="L498">
        <v>9</v>
      </c>
      <c r="M498">
        <v>3</v>
      </c>
      <c r="N498">
        <v>2</v>
      </c>
      <c r="O498">
        <v>0</v>
      </c>
      <c r="Q498" t="str">
        <f t="shared" si="70"/>
        <v>xG Cukup Sedikit</v>
      </c>
      <c r="R498" t="str">
        <f t="shared" si="71"/>
        <v>Possession Cukup Sedikit</v>
      </c>
      <c r="S498" t="str">
        <f t="shared" si="72"/>
        <v>Total Pass Cukup Sedikit</v>
      </c>
      <c r="T498" t="str">
        <f t="shared" si="73"/>
        <v>Pass Sukses Cukup Sedikit</v>
      </c>
      <c r="U498" t="str">
        <f t="shared" si="74"/>
        <v>Total Shot Sangat Sedikit</v>
      </c>
      <c r="V498" t="str">
        <f t="shared" si="77"/>
        <v>Shot on Target Tinggi</v>
      </c>
      <c r="W498" t="str">
        <f t="shared" si="78"/>
        <v>Fouls Normal</v>
      </c>
      <c r="X498" t="str">
        <f t="shared" si="79"/>
        <v>Corner Rendah</v>
      </c>
      <c r="Y498" t="str">
        <f t="shared" si="75"/>
        <v>Yellow Card Rendah</v>
      </c>
      <c r="Z498" t="str">
        <f t="shared" si="76"/>
        <v>Red Card Rendah</v>
      </c>
    </row>
    <row r="499" spans="1:26" x14ac:dyDescent="0.25">
      <c r="A499" t="s">
        <v>39</v>
      </c>
      <c r="B499">
        <v>3.1</v>
      </c>
      <c r="C499">
        <v>62</v>
      </c>
      <c r="D499">
        <v>650</v>
      </c>
      <c r="E499">
        <v>559</v>
      </c>
      <c r="F499">
        <v>3</v>
      </c>
      <c r="G499" t="s">
        <v>40</v>
      </c>
      <c r="H499">
        <v>1</v>
      </c>
      <c r="I499" t="s">
        <v>36</v>
      </c>
      <c r="J499">
        <v>27</v>
      </c>
      <c r="K499">
        <v>11</v>
      </c>
      <c r="L499">
        <v>9</v>
      </c>
      <c r="M499">
        <v>10</v>
      </c>
      <c r="N499">
        <v>4</v>
      </c>
      <c r="O499">
        <v>0</v>
      </c>
      <c r="Q499" t="str">
        <f t="shared" si="70"/>
        <v>xG Cukup Banyak</v>
      </c>
      <c r="R499" t="str">
        <f t="shared" si="71"/>
        <v>Possession Cukup Banyak</v>
      </c>
      <c r="S499" t="str">
        <f t="shared" si="72"/>
        <v>Total Pass Cukup Banyak</v>
      </c>
      <c r="T499" t="str">
        <f t="shared" si="73"/>
        <v>Pass Sukses Cukup Banyak</v>
      </c>
      <c r="U499" t="str">
        <f t="shared" si="74"/>
        <v>Total Shot Cukup Banyak</v>
      </c>
      <c r="V499" t="str">
        <f t="shared" si="77"/>
        <v>Shot on Target Tinggi</v>
      </c>
      <c r="W499" t="str">
        <f t="shared" si="78"/>
        <v>Fouls Normal</v>
      </c>
      <c r="X499" t="str">
        <f t="shared" si="79"/>
        <v>Corner Tinggi</v>
      </c>
      <c r="Y499" t="str">
        <f t="shared" si="75"/>
        <v>Yellow Card Tinggi</v>
      </c>
      <c r="Z499" t="str">
        <f t="shared" si="76"/>
        <v>Red Card Rendah</v>
      </c>
    </row>
    <row r="500" spans="1:26" x14ac:dyDescent="0.25">
      <c r="A500" t="s">
        <v>33</v>
      </c>
      <c r="B500">
        <v>0.8</v>
      </c>
      <c r="C500">
        <v>60</v>
      </c>
      <c r="D500">
        <v>682</v>
      </c>
      <c r="E500">
        <v>592</v>
      </c>
      <c r="F500">
        <v>1</v>
      </c>
      <c r="G500" t="s">
        <v>36</v>
      </c>
      <c r="H500">
        <v>1</v>
      </c>
      <c r="I500" t="s">
        <v>36</v>
      </c>
      <c r="J500">
        <v>11</v>
      </c>
      <c r="K500">
        <v>4</v>
      </c>
      <c r="L500">
        <v>10</v>
      </c>
      <c r="M500">
        <v>3</v>
      </c>
      <c r="N500">
        <v>0</v>
      </c>
      <c r="O500">
        <v>0</v>
      </c>
      <c r="Q500" t="str">
        <f t="shared" si="70"/>
        <v>xG Sangat Sedikit</v>
      </c>
      <c r="R500" t="str">
        <f t="shared" si="71"/>
        <v>Possession Cukup Banyak</v>
      </c>
      <c r="S500" t="str">
        <f t="shared" si="72"/>
        <v>Total Pass Sangat Banyak</v>
      </c>
      <c r="T500" t="str">
        <f t="shared" si="73"/>
        <v>Pass Sukses Cukup Banyak</v>
      </c>
      <c r="U500" t="str">
        <f t="shared" si="74"/>
        <v>Total Shot Cukup Sedikit</v>
      </c>
      <c r="V500" t="str">
        <f t="shared" si="77"/>
        <v>Shot on Target Normal</v>
      </c>
      <c r="W500" t="str">
        <f t="shared" si="78"/>
        <v>Fouls Normal</v>
      </c>
      <c r="X500" t="str">
        <f t="shared" si="79"/>
        <v>Corner Rendah</v>
      </c>
      <c r="Y500" t="str">
        <f t="shared" si="75"/>
        <v>Yellow Card Rendah</v>
      </c>
      <c r="Z500" t="str">
        <f t="shared" si="76"/>
        <v>Red Card Rendah</v>
      </c>
    </row>
    <row r="501" spans="1:26" x14ac:dyDescent="0.25">
      <c r="A501" t="s">
        <v>51</v>
      </c>
      <c r="B501">
        <v>0.9</v>
      </c>
      <c r="C501">
        <v>47</v>
      </c>
      <c r="D501">
        <v>511</v>
      </c>
      <c r="E501">
        <v>414</v>
      </c>
      <c r="F501">
        <v>2</v>
      </c>
      <c r="G501" t="s">
        <v>40</v>
      </c>
      <c r="H501">
        <v>1</v>
      </c>
      <c r="I501" t="s">
        <v>40</v>
      </c>
      <c r="J501">
        <v>15</v>
      </c>
      <c r="K501">
        <v>6</v>
      </c>
      <c r="L501">
        <v>8</v>
      </c>
      <c r="M501">
        <v>3</v>
      </c>
      <c r="N501">
        <v>0</v>
      </c>
      <c r="O501">
        <v>0</v>
      </c>
      <c r="Q501" t="str">
        <f t="shared" si="70"/>
        <v>xG Sangat Sedikit</v>
      </c>
      <c r="R501" t="str">
        <f t="shared" si="71"/>
        <v>Possession Cukup Sedikit</v>
      </c>
      <c r="S501" t="str">
        <f t="shared" si="72"/>
        <v>Total Pass Cukup Banyak</v>
      </c>
      <c r="T501" t="str">
        <f t="shared" si="73"/>
        <v>Pass Sukses Cukup Sedikit</v>
      </c>
      <c r="U501" t="str">
        <f t="shared" si="74"/>
        <v>Total Shot Cukup Sedikit</v>
      </c>
      <c r="V501" t="str">
        <f t="shared" si="77"/>
        <v>Shot on Target Tinggi</v>
      </c>
      <c r="W501" t="str">
        <f t="shared" si="78"/>
        <v>Fouls Rendah</v>
      </c>
      <c r="X501" t="str">
        <f t="shared" si="79"/>
        <v>Corner Rendah</v>
      </c>
      <c r="Y501" t="str">
        <f t="shared" si="75"/>
        <v>Yellow Card Rendah</v>
      </c>
      <c r="Z501" t="str">
        <f t="shared" si="76"/>
        <v>Red Card Rendah</v>
      </c>
    </row>
    <row r="502" spans="1:26" x14ac:dyDescent="0.25">
      <c r="A502" t="s">
        <v>47</v>
      </c>
      <c r="B502">
        <v>1</v>
      </c>
      <c r="C502">
        <v>47</v>
      </c>
      <c r="D502">
        <v>459</v>
      </c>
      <c r="E502">
        <v>386</v>
      </c>
      <c r="F502">
        <v>1</v>
      </c>
      <c r="G502" t="s">
        <v>36</v>
      </c>
      <c r="H502">
        <v>0</v>
      </c>
      <c r="I502" t="s">
        <v>35</v>
      </c>
      <c r="J502">
        <v>10</v>
      </c>
      <c r="K502">
        <v>2</v>
      </c>
      <c r="L502">
        <v>16</v>
      </c>
      <c r="M502">
        <v>6</v>
      </c>
      <c r="N502">
        <v>4</v>
      </c>
      <c r="O502">
        <v>0</v>
      </c>
      <c r="Q502" t="str">
        <f t="shared" si="70"/>
        <v>xG Sangat Sedikit</v>
      </c>
      <c r="R502" t="str">
        <f t="shared" si="71"/>
        <v>Possession Cukup Sedikit</v>
      </c>
      <c r="S502" t="str">
        <f t="shared" si="72"/>
        <v>Total Pass Cukup Sedikit</v>
      </c>
      <c r="T502" t="str">
        <f t="shared" si="73"/>
        <v>Pass Sukses Cukup Sedikit</v>
      </c>
      <c r="U502" t="str">
        <f t="shared" si="74"/>
        <v>Total Shot Sangat Sedikit</v>
      </c>
      <c r="V502" t="str">
        <f t="shared" si="77"/>
        <v>Shot on Target Rendah</v>
      </c>
      <c r="W502" t="str">
        <f t="shared" si="78"/>
        <v>Fouls Tinggi</v>
      </c>
      <c r="X502" t="str">
        <f t="shared" si="79"/>
        <v>Corner Tinggi</v>
      </c>
      <c r="Y502" t="str">
        <f t="shared" si="75"/>
        <v>Yellow Card Tinggi</v>
      </c>
      <c r="Z502" t="str">
        <f t="shared" si="76"/>
        <v>Red Card Rendah</v>
      </c>
    </row>
    <row r="503" spans="1:26" x14ac:dyDescent="0.25">
      <c r="A503" t="s">
        <v>59</v>
      </c>
      <c r="B503">
        <v>1.1000000000000001</v>
      </c>
      <c r="C503">
        <v>40</v>
      </c>
      <c r="D503">
        <v>419</v>
      </c>
      <c r="E503">
        <v>310</v>
      </c>
      <c r="F503">
        <v>1</v>
      </c>
      <c r="G503" t="s">
        <v>35</v>
      </c>
      <c r="H503">
        <v>1</v>
      </c>
      <c r="I503" t="s">
        <v>35</v>
      </c>
      <c r="J503">
        <v>7</v>
      </c>
      <c r="K503">
        <v>3</v>
      </c>
      <c r="L503">
        <v>10</v>
      </c>
      <c r="M503">
        <v>4</v>
      </c>
      <c r="N503">
        <v>1</v>
      </c>
      <c r="O503">
        <v>0</v>
      </c>
      <c r="Q503" t="str">
        <f t="shared" si="70"/>
        <v>xG Sangat Sedikit</v>
      </c>
      <c r="R503" t="str">
        <f t="shared" si="71"/>
        <v>Possession Cukup Sedikit</v>
      </c>
      <c r="S503" t="str">
        <f t="shared" si="72"/>
        <v>Total Pass Cukup Sedikit</v>
      </c>
      <c r="T503" t="str">
        <f t="shared" si="73"/>
        <v>Pass Sukses Cukup Sedikit</v>
      </c>
      <c r="U503" t="str">
        <f t="shared" si="74"/>
        <v>Total Shot Sangat Sedikit</v>
      </c>
      <c r="V503" t="str">
        <f t="shared" si="77"/>
        <v>Shot on Target Rendah</v>
      </c>
      <c r="W503" t="str">
        <f t="shared" si="78"/>
        <v>Fouls Normal</v>
      </c>
      <c r="X503" t="str">
        <f t="shared" si="79"/>
        <v>Corner Rendah</v>
      </c>
      <c r="Y503" t="str">
        <f t="shared" si="75"/>
        <v>Yellow Card Rendah</v>
      </c>
      <c r="Z503" t="str">
        <f t="shared" si="76"/>
        <v>Red Card Rendah</v>
      </c>
    </row>
    <row r="504" spans="1:26" x14ac:dyDescent="0.25">
      <c r="A504" t="s">
        <v>46</v>
      </c>
      <c r="B504">
        <v>0</v>
      </c>
      <c r="C504">
        <v>51</v>
      </c>
      <c r="D504">
        <v>471</v>
      </c>
      <c r="E504">
        <v>367</v>
      </c>
      <c r="F504">
        <v>1</v>
      </c>
      <c r="G504" t="s">
        <v>36</v>
      </c>
      <c r="H504">
        <v>0</v>
      </c>
      <c r="I504" t="s">
        <v>36</v>
      </c>
      <c r="J504">
        <v>1</v>
      </c>
      <c r="K504">
        <v>0</v>
      </c>
      <c r="L504">
        <v>11</v>
      </c>
      <c r="M504">
        <v>9</v>
      </c>
      <c r="N504">
        <v>3</v>
      </c>
      <c r="O504">
        <v>0</v>
      </c>
      <c r="Q504" t="str">
        <f t="shared" si="70"/>
        <v>xG Sangat Sedikit</v>
      </c>
      <c r="R504" t="str">
        <f t="shared" si="71"/>
        <v>Possession Cukup Banyak</v>
      </c>
      <c r="S504" t="str">
        <f t="shared" si="72"/>
        <v>Total Pass Cukup Sedikit</v>
      </c>
      <c r="T504" t="str">
        <f t="shared" si="73"/>
        <v>Pass Sukses Cukup Sedikit</v>
      </c>
      <c r="U504" t="str">
        <f t="shared" si="74"/>
        <v>Total Shot Sangat Sedikit</v>
      </c>
      <c r="V504" t="str">
        <f t="shared" si="77"/>
        <v>Shot on Target Rendah</v>
      </c>
      <c r="W504" t="str">
        <f t="shared" si="78"/>
        <v>Fouls Normal</v>
      </c>
      <c r="X504" t="str">
        <f t="shared" si="79"/>
        <v>Corner Tinggi</v>
      </c>
      <c r="Y504" t="str">
        <f t="shared" si="75"/>
        <v>Yellow Card Tinggi</v>
      </c>
      <c r="Z504" t="str">
        <f t="shared" si="76"/>
        <v>Red Card Rendah</v>
      </c>
    </row>
    <row r="505" spans="1:26" x14ac:dyDescent="0.25">
      <c r="A505" t="s">
        <v>38</v>
      </c>
      <c r="B505">
        <v>0.6</v>
      </c>
      <c r="C505">
        <v>55</v>
      </c>
      <c r="D505">
        <v>438</v>
      </c>
      <c r="E505">
        <v>333</v>
      </c>
      <c r="F505">
        <v>0</v>
      </c>
      <c r="G505" t="s">
        <v>35</v>
      </c>
      <c r="H505">
        <v>0</v>
      </c>
      <c r="I505" t="s">
        <v>36</v>
      </c>
      <c r="J505">
        <v>7</v>
      </c>
      <c r="K505">
        <v>3</v>
      </c>
      <c r="L505">
        <v>16</v>
      </c>
      <c r="M505">
        <v>7</v>
      </c>
      <c r="N505">
        <v>3</v>
      </c>
      <c r="O505">
        <v>0</v>
      </c>
      <c r="Q505" t="str">
        <f t="shared" si="70"/>
        <v>xG Sangat Sedikit</v>
      </c>
      <c r="R505" t="str">
        <f t="shared" si="71"/>
        <v>Possession Cukup Banyak</v>
      </c>
      <c r="S505" t="str">
        <f t="shared" si="72"/>
        <v>Total Pass Cukup Sedikit</v>
      </c>
      <c r="T505" t="str">
        <f t="shared" si="73"/>
        <v>Pass Sukses Cukup Sedikit</v>
      </c>
      <c r="U505" t="str">
        <f t="shared" si="74"/>
        <v>Total Shot Sangat Sedikit</v>
      </c>
      <c r="V505" t="str">
        <f t="shared" si="77"/>
        <v>Shot on Target Rendah</v>
      </c>
      <c r="W505" t="str">
        <f t="shared" si="78"/>
        <v>Fouls Tinggi</v>
      </c>
      <c r="X505" t="str">
        <f t="shared" si="79"/>
        <v>Corner Tinggi</v>
      </c>
      <c r="Y505" t="str">
        <f t="shared" si="75"/>
        <v>Yellow Card Tinggi</v>
      </c>
      <c r="Z505" t="str">
        <f t="shared" si="76"/>
        <v>Red Card Rendah</v>
      </c>
    </row>
    <row r="506" spans="1:26" x14ac:dyDescent="0.25">
      <c r="A506" t="s">
        <v>49</v>
      </c>
      <c r="B506">
        <v>3.3</v>
      </c>
      <c r="C506">
        <v>40</v>
      </c>
      <c r="D506">
        <v>375</v>
      </c>
      <c r="E506">
        <v>279</v>
      </c>
      <c r="F506">
        <v>4</v>
      </c>
      <c r="G506" t="s">
        <v>40</v>
      </c>
      <c r="H506">
        <v>3</v>
      </c>
      <c r="I506" t="s">
        <v>40</v>
      </c>
      <c r="J506">
        <v>12</v>
      </c>
      <c r="K506">
        <v>8</v>
      </c>
      <c r="L506">
        <v>11</v>
      </c>
      <c r="M506">
        <v>4</v>
      </c>
      <c r="N506">
        <v>1</v>
      </c>
      <c r="O506">
        <v>0</v>
      </c>
      <c r="Q506" t="str">
        <f t="shared" si="70"/>
        <v>xG Cukup Banyak</v>
      </c>
      <c r="R506" t="str">
        <f t="shared" si="71"/>
        <v>Possession Cukup Sedikit</v>
      </c>
      <c r="S506" t="str">
        <f t="shared" si="72"/>
        <v>Total Pass Cukup Sedikit</v>
      </c>
      <c r="T506" t="str">
        <f t="shared" si="73"/>
        <v>Pass Sukses Sangat Sedikit</v>
      </c>
      <c r="U506" t="str">
        <f t="shared" si="74"/>
        <v>Total Shot Cukup Sedikit</v>
      </c>
      <c r="V506" t="str">
        <f t="shared" si="77"/>
        <v>Shot on Target Tinggi</v>
      </c>
      <c r="W506" t="str">
        <f t="shared" si="78"/>
        <v>Fouls Normal</v>
      </c>
      <c r="X506" t="str">
        <f t="shared" si="79"/>
        <v>Corner Rendah</v>
      </c>
      <c r="Y506" t="str">
        <f t="shared" si="75"/>
        <v>Yellow Card Rendah</v>
      </c>
      <c r="Z506" t="str">
        <f t="shared" si="76"/>
        <v>Red Card Rendah</v>
      </c>
    </row>
    <row r="507" spans="1:26" x14ac:dyDescent="0.25">
      <c r="A507" t="s">
        <v>42</v>
      </c>
      <c r="B507">
        <v>3.5</v>
      </c>
      <c r="C507">
        <v>60</v>
      </c>
      <c r="D507">
        <v>526</v>
      </c>
      <c r="E507">
        <v>425</v>
      </c>
      <c r="F507">
        <v>5</v>
      </c>
      <c r="G507" t="s">
        <v>40</v>
      </c>
      <c r="H507">
        <v>5</v>
      </c>
      <c r="I507" t="s">
        <v>40</v>
      </c>
      <c r="J507">
        <v>16</v>
      </c>
      <c r="K507">
        <v>7</v>
      </c>
      <c r="L507">
        <v>13</v>
      </c>
      <c r="M507">
        <v>10</v>
      </c>
      <c r="N507">
        <v>1</v>
      </c>
      <c r="O507">
        <v>0</v>
      </c>
      <c r="Q507" t="str">
        <f t="shared" si="70"/>
        <v>xG Cukup Banyak</v>
      </c>
      <c r="R507" t="str">
        <f t="shared" si="71"/>
        <v>Possession Cukup Banyak</v>
      </c>
      <c r="S507" t="str">
        <f t="shared" si="72"/>
        <v>Total Pass Cukup Banyak</v>
      </c>
      <c r="T507" t="str">
        <f t="shared" si="73"/>
        <v>Pass Sukses Cukup Sedikit</v>
      </c>
      <c r="U507" t="str">
        <f t="shared" si="74"/>
        <v>Total Shot Cukup Sedikit</v>
      </c>
      <c r="V507" t="str">
        <f t="shared" si="77"/>
        <v>Shot on Target Tinggi</v>
      </c>
      <c r="W507" t="str">
        <f t="shared" si="78"/>
        <v>Fouls Tinggi</v>
      </c>
      <c r="X507" t="str">
        <f t="shared" si="79"/>
        <v>Corner Tinggi</v>
      </c>
      <c r="Y507" t="str">
        <f t="shared" si="75"/>
        <v>Yellow Card Rendah</v>
      </c>
      <c r="Z507" t="str">
        <f t="shared" si="76"/>
        <v>Red Card Rendah</v>
      </c>
    </row>
    <row r="508" spans="1:26" x14ac:dyDescent="0.25">
      <c r="A508" t="s">
        <v>52</v>
      </c>
      <c r="B508">
        <v>1.2</v>
      </c>
      <c r="C508">
        <v>36</v>
      </c>
      <c r="D508">
        <v>370</v>
      </c>
      <c r="E508">
        <v>307</v>
      </c>
      <c r="F508">
        <v>0</v>
      </c>
      <c r="G508" t="s">
        <v>35</v>
      </c>
      <c r="H508">
        <v>0</v>
      </c>
      <c r="I508" t="s">
        <v>35</v>
      </c>
      <c r="J508">
        <v>10</v>
      </c>
      <c r="K508">
        <v>4</v>
      </c>
      <c r="L508">
        <v>6</v>
      </c>
      <c r="M508">
        <v>4</v>
      </c>
      <c r="N508">
        <v>2</v>
      </c>
      <c r="O508">
        <v>0</v>
      </c>
      <c r="Q508" t="str">
        <f t="shared" si="70"/>
        <v>xG Sangat Sedikit</v>
      </c>
      <c r="R508" t="str">
        <f t="shared" si="71"/>
        <v>Possession Sangat Sedikit</v>
      </c>
      <c r="S508" t="str">
        <f t="shared" si="72"/>
        <v>Total Pass Cukup Sedikit</v>
      </c>
      <c r="T508" t="str">
        <f t="shared" si="73"/>
        <v>Pass Sukses Cukup Sedikit</v>
      </c>
      <c r="U508" t="str">
        <f t="shared" si="74"/>
        <v>Total Shot Sangat Sedikit</v>
      </c>
      <c r="V508" t="str">
        <f t="shared" si="77"/>
        <v>Shot on Target Normal</v>
      </c>
      <c r="W508" t="str">
        <f t="shared" si="78"/>
        <v>Fouls Rendah</v>
      </c>
      <c r="X508" t="str">
        <f t="shared" si="79"/>
        <v>Corner Rendah</v>
      </c>
      <c r="Y508" t="str">
        <f t="shared" si="75"/>
        <v>Yellow Card Rendah</v>
      </c>
      <c r="Z508" t="str">
        <f t="shared" si="76"/>
        <v>Red Card Rendah</v>
      </c>
    </row>
    <row r="509" spans="1:26" x14ac:dyDescent="0.25">
      <c r="A509" t="s">
        <v>44</v>
      </c>
      <c r="B509">
        <v>0.6</v>
      </c>
      <c r="C509">
        <v>40</v>
      </c>
      <c r="D509">
        <v>442</v>
      </c>
      <c r="E509">
        <v>372</v>
      </c>
      <c r="F509">
        <v>0</v>
      </c>
      <c r="G509" t="s">
        <v>35</v>
      </c>
      <c r="H509">
        <v>0</v>
      </c>
      <c r="I509" t="s">
        <v>35</v>
      </c>
      <c r="J509">
        <v>8</v>
      </c>
      <c r="K509">
        <v>2</v>
      </c>
      <c r="L509">
        <v>12</v>
      </c>
      <c r="M509">
        <v>2</v>
      </c>
      <c r="N509">
        <v>3</v>
      </c>
      <c r="O509">
        <v>0</v>
      </c>
      <c r="Q509" t="str">
        <f t="shared" si="70"/>
        <v>xG Sangat Sedikit</v>
      </c>
      <c r="R509" t="str">
        <f t="shared" si="71"/>
        <v>Possession Cukup Sedikit</v>
      </c>
      <c r="S509" t="str">
        <f t="shared" si="72"/>
        <v>Total Pass Cukup Sedikit</v>
      </c>
      <c r="T509" t="str">
        <f t="shared" si="73"/>
        <v>Pass Sukses Cukup Sedikit</v>
      </c>
      <c r="U509" t="str">
        <f t="shared" si="74"/>
        <v>Total Shot Sangat Sedikit</v>
      </c>
      <c r="V509" t="str">
        <f t="shared" si="77"/>
        <v>Shot on Target Rendah</v>
      </c>
      <c r="W509" t="str">
        <f t="shared" si="78"/>
        <v>Fouls Tinggi</v>
      </c>
      <c r="X509" t="str">
        <f t="shared" si="79"/>
        <v>Corner Rendah</v>
      </c>
      <c r="Y509" t="str">
        <f t="shared" si="75"/>
        <v>Yellow Card Tinggi</v>
      </c>
      <c r="Z509" t="str">
        <f t="shared" si="76"/>
        <v>Red Card Rendah</v>
      </c>
    </row>
    <row r="510" spans="1:26" x14ac:dyDescent="0.25">
      <c r="A510" t="s">
        <v>34</v>
      </c>
      <c r="B510">
        <v>1.5</v>
      </c>
      <c r="C510">
        <v>49</v>
      </c>
      <c r="D510">
        <v>502</v>
      </c>
      <c r="E510">
        <v>409</v>
      </c>
      <c r="F510">
        <v>1</v>
      </c>
      <c r="G510" t="s">
        <v>36</v>
      </c>
      <c r="H510">
        <v>0</v>
      </c>
      <c r="I510" t="s">
        <v>36</v>
      </c>
      <c r="J510">
        <v>14</v>
      </c>
      <c r="K510">
        <v>6</v>
      </c>
      <c r="L510">
        <v>14</v>
      </c>
      <c r="M510">
        <v>11</v>
      </c>
      <c r="N510">
        <v>1</v>
      </c>
      <c r="O510">
        <v>1</v>
      </c>
      <c r="Q510" t="str">
        <f t="shared" si="70"/>
        <v>xG Cukup Sedikit</v>
      </c>
      <c r="R510" t="str">
        <f t="shared" si="71"/>
        <v>Possession Cukup Sedikit</v>
      </c>
      <c r="S510" t="str">
        <f t="shared" si="72"/>
        <v>Total Pass Cukup Sedikit</v>
      </c>
      <c r="T510" t="str">
        <f t="shared" si="73"/>
        <v>Pass Sukses Cukup Sedikit</v>
      </c>
      <c r="U510" t="str">
        <f t="shared" si="74"/>
        <v>Total Shot Cukup Sedikit</v>
      </c>
      <c r="V510" t="str">
        <f t="shared" si="77"/>
        <v>Shot on Target Tinggi</v>
      </c>
      <c r="W510" t="str">
        <f t="shared" si="78"/>
        <v>Fouls Tinggi</v>
      </c>
      <c r="X510" t="str">
        <f t="shared" si="79"/>
        <v>Corner Tinggi</v>
      </c>
      <c r="Y510" t="str">
        <f t="shared" si="75"/>
        <v>Yellow Card Rendah</v>
      </c>
      <c r="Z510" t="str">
        <f t="shared" si="76"/>
        <v>Red Card Tinggi</v>
      </c>
    </row>
    <row r="511" spans="1:26" x14ac:dyDescent="0.25">
      <c r="A511" t="s">
        <v>58</v>
      </c>
      <c r="B511">
        <v>0.8</v>
      </c>
      <c r="C511">
        <v>56</v>
      </c>
      <c r="D511">
        <v>573</v>
      </c>
      <c r="E511">
        <v>498</v>
      </c>
      <c r="F511">
        <v>0</v>
      </c>
      <c r="G511" t="s">
        <v>35</v>
      </c>
      <c r="H511">
        <v>0</v>
      </c>
      <c r="I511" t="s">
        <v>35</v>
      </c>
      <c r="J511">
        <v>8</v>
      </c>
      <c r="K511">
        <v>2</v>
      </c>
      <c r="L511">
        <v>8</v>
      </c>
      <c r="M511">
        <v>4</v>
      </c>
      <c r="N511">
        <v>3</v>
      </c>
      <c r="O511">
        <v>0</v>
      </c>
      <c r="Q511" t="str">
        <f t="shared" si="70"/>
        <v>xG Sangat Sedikit</v>
      </c>
      <c r="R511" t="str">
        <f t="shared" si="71"/>
        <v>Possession Cukup Banyak</v>
      </c>
      <c r="S511" t="str">
        <f t="shared" si="72"/>
        <v>Total Pass Cukup Banyak</v>
      </c>
      <c r="T511" t="str">
        <f t="shared" si="73"/>
        <v>Pass Sukses Cukup Banyak</v>
      </c>
      <c r="U511" t="str">
        <f t="shared" si="74"/>
        <v>Total Shot Sangat Sedikit</v>
      </c>
      <c r="V511" t="str">
        <f t="shared" si="77"/>
        <v>Shot on Target Rendah</v>
      </c>
      <c r="W511" t="str">
        <f t="shared" si="78"/>
        <v>Fouls Rendah</v>
      </c>
      <c r="X511" t="str">
        <f t="shared" si="79"/>
        <v>Corner Rendah</v>
      </c>
      <c r="Y511" t="str">
        <f t="shared" si="75"/>
        <v>Yellow Card Tinggi</v>
      </c>
      <c r="Z511" t="str">
        <f t="shared" si="76"/>
        <v>Red Card Rendah</v>
      </c>
    </row>
    <row r="512" spans="1:26" x14ac:dyDescent="0.25">
      <c r="A512" t="s">
        <v>55</v>
      </c>
      <c r="B512">
        <v>1.6</v>
      </c>
      <c r="C512">
        <v>46</v>
      </c>
      <c r="D512">
        <v>474</v>
      </c>
      <c r="E512">
        <v>371</v>
      </c>
      <c r="F512">
        <v>1</v>
      </c>
      <c r="G512" t="s">
        <v>40</v>
      </c>
      <c r="H512">
        <v>0</v>
      </c>
      <c r="I512" t="s">
        <v>36</v>
      </c>
      <c r="J512">
        <v>13</v>
      </c>
      <c r="K512">
        <v>3</v>
      </c>
      <c r="L512">
        <v>13</v>
      </c>
      <c r="M512">
        <v>7</v>
      </c>
      <c r="N512">
        <v>4</v>
      </c>
      <c r="O512">
        <v>0</v>
      </c>
      <c r="Q512" t="str">
        <f t="shared" si="70"/>
        <v>xG Cukup Sedikit</v>
      </c>
      <c r="R512" t="str">
        <f t="shared" si="71"/>
        <v>Possession Cukup Sedikit</v>
      </c>
      <c r="S512" t="str">
        <f t="shared" si="72"/>
        <v>Total Pass Cukup Sedikit</v>
      </c>
      <c r="T512" t="str">
        <f t="shared" si="73"/>
        <v>Pass Sukses Cukup Sedikit</v>
      </c>
      <c r="U512" t="str">
        <f t="shared" si="74"/>
        <v>Total Shot Cukup Sedikit</v>
      </c>
      <c r="V512" t="str">
        <f t="shared" si="77"/>
        <v>Shot on Target Rendah</v>
      </c>
      <c r="W512" t="str">
        <f t="shared" si="78"/>
        <v>Fouls Tinggi</v>
      </c>
      <c r="X512" t="str">
        <f t="shared" si="79"/>
        <v>Corner Tinggi</v>
      </c>
      <c r="Y512" t="str">
        <f t="shared" si="75"/>
        <v>Yellow Card Tinggi</v>
      </c>
      <c r="Z512" t="str">
        <f t="shared" si="76"/>
        <v>Red Card Rendah</v>
      </c>
    </row>
    <row r="513" spans="1:26" x14ac:dyDescent="0.25">
      <c r="A513" t="s">
        <v>51</v>
      </c>
      <c r="B513">
        <v>3</v>
      </c>
      <c r="C513">
        <v>61</v>
      </c>
      <c r="D513">
        <v>649</v>
      </c>
      <c r="E513">
        <v>544</v>
      </c>
      <c r="F513">
        <v>1</v>
      </c>
      <c r="G513" t="s">
        <v>35</v>
      </c>
      <c r="H513">
        <v>0</v>
      </c>
      <c r="I513" t="s">
        <v>35</v>
      </c>
      <c r="J513">
        <v>31</v>
      </c>
      <c r="K513">
        <v>10</v>
      </c>
      <c r="L513">
        <v>7</v>
      </c>
      <c r="M513">
        <v>9</v>
      </c>
      <c r="N513">
        <v>2</v>
      </c>
      <c r="O513">
        <v>0</v>
      </c>
      <c r="Q513" t="str">
        <f t="shared" si="70"/>
        <v>xG Cukup Banyak</v>
      </c>
      <c r="R513" t="str">
        <f t="shared" si="71"/>
        <v>Possession Cukup Banyak</v>
      </c>
      <c r="S513" t="str">
        <f t="shared" si="72"/>
        <v>Total Pass Cukup Banyak</v>
      </c>
      <c r="T513" t="str">
        <f t="shared" si="73"/>
        <v>Pass Sukses Cukup Banyak</v>
      </c>
      <c r="U513" t="str">
        <f t="shared" si="74"/>
        <v>Total Shot Sangat Banyak</v>
      </c>
      <c r="V513" t="str">
        <f t="shared" si="77"/>
        <v>Shot on Target Tinggi</v>
      </c>
      <c r="W513" t="str">
        <f t="shared" si="78"/>
        <v>Fouls Rendah</v>
      </c>
      <c r="X513" t="str">
        <f t="shared" si="79"/>
        <v>Corner Tinggi</v>
      </c>
      <c r="Y513" t="str">
        <f t="shared" si="75"/>
        <v>Yellow Card Rendah</v>
      </c>
      <c r="Z513" t="str">
        <f t="shared" si="76"/>
        <v>Red Card Rendah</v>
      </c>
    </row>
    <row r="514" spans="1:26" x14ac:dyDescent="0.25">
      <c r="A514" t="s">
        <v>43</v>
      </c>
      <c r="B514">
        <v>0.8</v>
      </c>
      <c r="C514">
        <v>56</v>
      </c>
      <c r="D514">
        <v>521</v>
      </c>
      <c r="E514">
        <v>415</v>
      </c>
      <c r="F514">
        <v>0</v>
      </c>
      <c r="G514" t="s">
        <v>35</v>
      </c>
      <c r="H514">
        <v>0</v>
      </c>
      <c r="I514" t="s">
        <v>35</v>
      </c>
      <c r="J514">
        <v>6</v>
      </c>
      <c r="K514">
        <v>2</v>
      </c>
      <c r="L514">
        <v>8</v>
      </c>
      <c r="M514">
        <v>4</v>
      </c>
      <c r="N514">
        <v>0</v>
      </c>
      <c r="O514">
        <v>0</v>
      </c>
      <c r="Q514" t="str">
        <f t="shared" si="70"/>
        <v>xG Sangat Sedikit</v>
      </c>
      <c r="R514" t="str">
        <f t="shared" si="71"/>
        <v>Possession Cukup Banyak</v>
      </c>
      <c r="S514" t="str">
        <f t="shared" si="72"/>
        <v>Total Pass Cukup Banyak</v>
      </c>
      <c r="T514" t="str">
        <f t="shared" si="73"/>
        <v>Pass Sukses Cukup Sedikit</v>
      </c>
      <c r="U514" t="str">
        <f t="shared" si="74"/>
        <v>Total Shot Sangat Sedikit</v>
      </c>
      <c r="V514" t="str">
        <f t="shared" si="77"/>
        <v>Shot on Target Rendah</v>
      </c>
      <c r="W514" t="str">
        <f t="shared" si="78"/>
        <v>Fouls Rendah</v>
      </c>
      <c r="X514" t="str">
        <f t="shared" si="79"/>
        <v>Corner Rendah</v>
      </c>
      <c r="Y514" t="str">
        <f t="shared" si="75"/>
        <v>Yellow Card Rendah</v>
      </c>
      <c r="Z514" t="str">
        <f t="shared" si="76"/>
        <v>Red Card Rendah</v>
      </c>
    </row>
    <row r="515" spans="1:26" x14ac:dyDescent="0.25">
      <c r="A515" t="s">
        <v>48</v>
      </c>
      <c r="B515">
        <v>1</v>
      </c>
      <c r="C515">
        <v>34</v>
      </c>
      <c r="D515">
        <v>318</v>
      </c>
      <c r="E515">
        <v>245</v>
      </c>
      <c r="F515">
        <v>0</v>
      </c>
      <c r="G515" t="s">
        <v>35</v>
      </c>
      <c r="H515">
        <v>0</v>
      </c>
      <c r="I515" t="s">
        <v>35</v>
      </c>
      <c r="J515">
        <v>12</v>
      </c>
      <c r="K515">
        <v>3</v>
      </c>
      <c r="L515">
        <v>15</v>
      </c>
      <c r="M515">
        <v>2</v>
      </c>
      <c r="N515">
        <v>4</v>
      </c>
      <c r="O515">
        <v>0</v>
      </c>
      <c r="Q515" t="str">
        <f t="shared" ref="Q515:Q578" si="80">_xlfn.LET(
 _xlpm.x,B515,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15" t="str">
        <f t="shared" ref="R515:R578" si="81">_xlfn.LET(
 _xlpm.x,C515,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Sangat Sedikit</v>
      </c>
      <c r="S515" t="str">
        <f t="shared" ref="S515:S578" si="82">_xlfn.LET(
 _xlpm.x,D515,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Sangat Sedikit</v>
      </c>
      <c r="T515" t="str">
        <f t="shared" ref="T515:T578" si="83">_xlfn.LET(
 _xlpm.x,E515,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Sangat Sedikit</v>
      </c>
      <c r="U515" t="str">
        <f t="shared" ref="U515:U578" si="84">_xlfn.LET(
 _xlpm.x,J515,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15" t="str">
        <f t="shared" si="77"/>
        <v>Shot on Target Rendah</v>
      </c>
      <c r="W515" t="str">
        <f t="shared" si="78"/>
        <v>Fouls Tinggi</v>
      </c>
      <c r="X515" t="str">
        <f t="shared" si="79"/>
        <v>Corner Rendah</v>
      </c>
      <c r="Y515" t="str">
        <f t="shared" ref="Y515:Y578" si="85">IF(N515&lt;$Y$1,"Yellow Card Rendah","Yellow Card Tinggi")</f>
        <v>Yellow Card Tinggi</v>
      </c>
      <c r="Z515" t="str">
        <f t="shared" ref="Z515:Z578" si="86">IF(O515&lt;$Z$1,"Red Card Rendah","Red Card Tinggi")</f>
        <v>Red Card Rendah</v>
      </c>
    </row>
    <row r="516" spans="1:26" x14ac:dyDescent="0.25">
      <c r="A516" t="s">
        <v>39</v>
      </c>
      <c r="B516">
        <v>1.9</v>
      </c>
      <c r="C516">
        <v>58</v>
      </c>
      <c r="D516">
        <v>553</v>
      </c>
      <c r="E516">
        <v>473</v>
      </c>
      <c r="F516">
        <v>3</v>
      </c>
      <c r="G516" t="s">
        <v>36</v>
      </c>
      <c r="H516">
        <v>0</v>
      </c>
      <c r="I516" t="s">
        <v>35</v>
      </c>
      <c r="J516">
        <v>16</v>
      </c>
      <c r="K516">
        <v>5</v>
      </c>
      <c r="L516">
        <v>17</v>
      </c>
      <c r="M516">
        <v>6</v>
      </c>
      <c r="N516">
        <v>5</v>
      </c>
      <c r="O516">
        <v>0</v>
      </c>
      <c r="Q516" t="str">
        <f t="shared" si="80"/>
        <v>xG Cukup Sedikit</v>
      </c>
      <c r="R516" t="str">
        <f t="shared" si="81"/>
        <v>Possession Cukup Banyak</v>
      </c>
      <c r="S516" t="str">
        <f t="shared" si="82"/>
        <v>Total Pass Cukup Banyak</v>
      </c>
      <c r="T516" t="str">
        <f t="shared" si="83"/>
        <v>Pass Sukses Cukup Banyak</v>
      </c>
      <c r="U516" t="str">
        <f t="shared" si="84"/>
        <v>Total Shot Cukup Sedikit</v>
      </c>
      <c r="V516" t="str">
        <f t="shared" ref="V516:V579" si="87">IF(K516&gt;$V$1,"Shot on Target Tinggi",IF(K516&gt;($V$1/5*4),"Shot on Target Normal","Shot on Target Rendah"))</f>
        <v>Shot on Target Tinggi</v>
      </c>
      <c r="W516" t="str">
        <f t="shared" ref="W516:W579" si="88">IF(L516&gt;$W$1,"Fouls Tinggi",IF(L516&gt;($W$1/5*4),"Fouls Normal","Fouls Rendah"))</f>
        <v>Fouls Tinggi</v>
      </c>
      <c r="X516" t="str">
        <f t="shared" ref="X516:X579" si="89">IF(M516&gt;$X$1,"Corner Tinggi",IF(M516&gt;($X$1/5*4),"Corner Normal","Corner Rendah"))</f>
        <v>Corner Tinggi</v>
      </c>
      <c r="Y516" t="str">
        <f t="shared" si="85"/>
        <v>Yellow Card Tinggi</v>
      </c>
      <c r="Z516" t="str">
        <f t="shared" si="86"/>
        <v>Red Card Rendah</v>
      </c>
    </row>
    <row r="517" spans="1:26" x14ac:dyDescent="0.25">
      <c r="A517" t="s">
        <v>57</v>
      </c>
      <c r="B517">
        <v>5.2</v>
      </c>
      <c r="C517">
        <v>55</v>
      </c>
      <c r="D517">
        <v>560</v>
      </c>
      <c r="E517">
        <v>508</v>
      </c>
      <c r="F517">
        <v>5</v>
      </c>
      <c r="G517" t="s">
        <v>40</v>
      </c>
      <c r="H517">
        <v>3</v>
      </c>
      <c r="I517" t="s">
        <v>40</v>
      </c>
      <c r="J517">
        <v>26</v>
      </c>
      <c r="K517">
        <v>13</v>
      </c>
      <c r="L517">
        <v>14</v>
      </c>
      <c r="M517">
        <v>7</v>
      </c>
      <c r="N517">
        <v>0</v>
      </c>
      <c r="O517">
        <v>0</v>
      </c>
      <c r="Q517" t="str">
        <f t="shared" si="80"/>
        <v>xG Sangat Banyak</v>
      </c>
      <c r="R517" t="str">
        <f t="shared" si="81"/>
        <v>Possession Cukup Banyak</v>
      </c>
      <c r="S517" t="str">
        <f t="shared" si="82"/>
        <v>Total Pass Cukup Banyak</v>
      </c>
      <c r="T517" t="str">
        <f t="shared" si="83"/>
        <v>Pass Sukses Cukup Banyak</v>
      </c>
      <c r="U517" t="str">
        <f t="shared" si="84"/>
        <v>Total Shot Cukup Banyak</v>
      </c>
      <c r="V517" t="str">
        <f t="shared" si="87"/>
        <v>Shot on Target Tinggi</v>
      </c>
      <c r="W517" t="str">
        <f t="shared" si="88"/>
        <v>Fouls Tinggi</v>
      </c>
      <c r="X517" t="str">
        <f t="shared" si="89"/>
        <v>Corner Tinggi</v>
      </c>
      <c r="Y517" t="str">
        <f t="shared" si="85"/>
        <v>Yellow Card Rendah</v>
      </c>
      <c r="Z517" t="str">
        <f t="shared" si="86"/>
        <v>Red Card Rendah</v>
      </c>
    </row>
    <row r="518" spans="1:26" x14ac:dyDescent="0.25">
      <c r="A518" t="s">
        <v>33</v>
      </c>
      <c r="B518">
        <v>0.2</v>
      </c>
      <c r="C518">
        <v>49</v>
      </c>
      <c r="D518">
        <v>497</v>
      </c>
      <c r="E518">
        <v>425</v>
      </c>
      <c r="F518">
        <v>0</v>
      </c>
      <c r="G518" t="s">
        <v>35</v>
      </c>
      <c r="H518">
        <v>0</v>
      </c>
      <c r="I518" t="s">
        <v>36</v>
      </c>
      <c r="J518">
        <v>5</v>
      </c>
      <c r="K518">
        <v>2</v>
      </c>
      <c r="L518">
        <v>8</v>
      </c>
      <c r="M518">
        <v>0</v>
      </c>
      <c r="N518">
        <v>3</v>
      </c>
      <c r="O518">
        <v>0</v>
      </c>
      <c r="Q518" t="str">
        <f t="shared" si="80"/>
        <v>xG Sangat Sedikit</v>
      </c>
      <c r="R518" t="str">
        <f t="shared" si="81"/>
        <v>Possession Cukup Sedikit</v>
      </c>
      <c r="S518" t="str">
        <f t="shared" si="82"/>
        <v>Total Pass Cukup Sedikit</v>
      </c>
      <c r="T518" t="str">
        <f t="shared" si="83"/>
        <v>Pass Sukses Cukup Sedikit</v>
      </c>
      <c r="U518" t="str">
        <f t="shared" si="84"/>
        <v>Total Shot Sangat Sedikit</v>
      </c>
      <c r="V518" t="str">
        <f t="shared" si="87"/>
        <v>Shot on Target Rendah</v>
      </c>
      <c r="W518" t="str">
        <f t="shared" si="88"/>
        <v>Fouls Rendah</v>
      </c>
      <c r="X518" t="str">
        <f t="shared" si="89"/>
        <v>Corner Rendah</v>
      </c>
      <c r="Y518" t="str">
        <f t="shared" si="85"/>
        <v>Yellow Card Tinggi</v>
      </c>
      <c r="Z518" t="str">
        <f t="shared" si="86"/>
        <v>Red Card Rendah</v>
      </c>
    </row>
    <row r="519" spans="1:26" x14ac:dyDescent="0.25">
      <c r="A519" t="s">
        <v>54</v>
      </c>
      <c r="B519">
        <v>0.9</v>
      </c>
      <c r="C519">
        <v>51</v>
      </c>
      <c r="D519">
        <v>443</v>
      </c>
      <c r="E519">
        <v>360</v>
      </c>
      <c r="F519">
        <v>1</v>
      </c>
      <c r="G519" t="s">
        <v>35</v>
      </c>
      <c r="H519">
        <v>0</v>
      </c>
      <c r="I519" t="s">
        <v>35</v>
      </c>
      <c r="J519">
        <v>9</v>
      </c>
      <c r="K519">
        <v>1</v>
      </c>
      <c r="L519">
        <v>15</v>
      </c>
      <c r="M519">
        <v>5</v>
      </c>
      <c r="N519">
        <v>2</v>
      </c>
      <c r="O519">
        <v>0</v>
      </c>
      <c r="Q519" t="str">
        <f t="shared" si="80"/>
        <v>xG Sangat Sedikit</v>
      </c>
      <c r="R519" t="str">
        <f t="shared" si="81"/>
        <v>Possession Cukup Banyak</v>
      </c>
      <c r="S519" t="str">
        <f t="shared" si="82"/>
        <v>Total Pass Cukup Sedikit</v>
      </c>
      <c r="T519" t="str">
        <f t="shared" si="83"/>
        <v>Pass Sukses Cukup Sedikit</v>
      </c>
      <c r="U519" t="str">
        <f t="shared" si="84"/>
        <v>Total Shot Sangat Sedikit</v>
      </c>
      <c r="V519" t="str">
        <f t="shared" si="87"/>
        <v>Shot on Target Rendah</v>
      </c>
      <c r="W519" t="str">
        <f t="shared" si="88"/>
        <v>Fouls Tinggi</v>
      </c>
      <c r="X519" t="str">
        <f t="shared" si="89"/>
        <v>Corner Normal</v>
      </c>
      <c r="Y519" t="str">
        <f t="shared" si="85"/>
        <v>Yellow Card Rendah</v>
      </c>
      <c r="Z519" t="str">
        <f t="shared" si="86"/>
        <v>Red Card Rendah</v>
      </c>
    </row>
    <row r="520" spans="1:26" x14ac:dyDescent="0.25">
      <c r="A520" t="s">
        <v>45</v>
      </c>
      <c r="B520">
        <v>1.4</v>
      </c>
      <c r="C520">
        <v>57</v>
      </c>
      <c r="D520">
        <v>548</v>
      </c>
      <c r="E520">
        <v>468</v>
      </c>
      <c r="F520">
        <v>1</v>
      </c>
      <c r="G520" t="s">
        <v>35</v>
      </c>
      <c r="H520">
        <v>0</v>
      </c>
      <c r="I520" t="s">
        <v>35</v>
      </c>
      <c r="J520">
        <v>13</v>
      </c>
      <c r="K520">
        <v>3</v>
      </c>
      <c r="L520">
        <v>8</v>
      </c>
      <c r="M520">
        <v>6</v>
      </c>
      <c r="N520">
        <v>2</v>
      </c>
      <c r="O520">
        <v>0</v>
      </c>
      <c r="Q520" t="str">
        <f t="shared" si="80"/>
        <v>xG Sangat Sedikit</v>
      </c>
      <c r="R520" t="str">
        <f t="shared" si="81"/>
        <v>Possession Cukup Banyak</v>
      </c>
      <c r="S520" t="str">
        <f t="shared" si="82"/>
        <v>Total Pass Cukup Banyak</v>
      </c>
      <c r="T520" t="str">
        <f t="shared" si="83"/>
        <v>Pass Sukses Cukup Banyak</v>
      </c>
      <c r="U520" t="str">
        <f t="shared" si="84"/>
        <v>Total Shot Cukup Sedikit</v>
      </c>
      <c r="V520" t="str">
        <f t="shared" si="87"/>
        <v>Shot on Target Rendah</v>
      </c>
      <c r="W520" t="str">
        <f t="shared" si="88"/>
        <v>Fouls Rendah</v>
      </c>
      <c r="X520" t="str">
        <f t="shared" si="89"/>
        <v>Corner Tinggi</v>
      </c>
      <c r="Y520" t="str">
        <f t="shared" si="85"/>
        <v>Yellow Card Rendah</v>
      </c>
      <c r="Z520" t="str">
        <f t="shared" si="86"/>
        <v>Red Card Rendah</v>
      </c>
    </row>
    <row r="521" spans="1:26" x14ac:dyDescent="0.25">
      <c r="A521" t="s">
        <v>60</v>
      </c>
      <c r="B521">
        <v>0.9</v>
      </c>
      <c r="C521">
        <v>65</v>
      </c>
      <c r="D521">
        <v>538</v>
      </c>
      <c r="E521">
        <v>428</v>
      </c>
      <c r="F521">
        <v>0</v>
      </c>
      <c r="G521" t="s">
        <v>35</v>
      </c>
      <c r="H521">
        <v>0</v>
      </c>
      <c r="I521" t="s">
        <v>35</v>
      </c>
      <c r="J521">
        <v>12</v>
      </c>
      <c r="K521">
        <v>4</v>
      </c>
      <c r="L521">
        <v>8</v>
      </c>
      <c r="M521">
        <v>9</v>
      </c>
      <c r="N521">
        <v>2</v>
      </c>
      <c r="O521">
        <v>0</v>
      </c>
      <c r="Q521" t="str">
        <f t="shared" si="80"/>
        <v>xG Sangat Sedikit</v>
      </c>
      <c r="R521" t="str">
        <f t="shared" si="81"/>
        <v>Possession Sangat Banyak</v>
      </c>
      <c r="S521" t="str">
        <f t="shared" si="82"/>
        <v>Total Pass Cukup Banyak</v>
      </c>
      <c r="T521" t="str">
        <f t="shared" si="83"/>
        <v>Pass Sukses Cukup Sedikit</v>
      </c>
      <c r="U521" t="str">
        <f t="shared" si="84"/>
        <v>Total Shot Cukup Sedikit</v>
      </c>
      <c r="V521" t="str">
        <f t="shared" si="87"/>
        <v>Shot on Target Normal</v>
      </c>
      <c r="W521" t="str">
        <f t="shared" si="88"/>
        <v>Fouls Rendah</v>
      </c>
      <c r="X521" t="str">
        <f t="shared" si="89"/>
        <v>Corner Tinggi</v>
      </c>
      <c r="Y521" t="str">
        <f t="shared" si="85"/>
        <v>Yellow Card Rendah</v>
      </c>
      <c r="Z521" t="str">
        <f t="shared" si="86"/>
        <v>Red Card Rendah</v>
      </c>
    </row>
    <row r="522" spans="1:26" x14ac:dyDescent="0.25">
      <c r="A522" t="s">
        <v>47</v>
      </c>
      <c r="B522">
        <v>0.3</v>
      </c>
      <c r="C522">
        <v>53</v>
      </c>
      <c r="D522">
        <v>524</v>
      </c>
      <c r="E522">
        <v>456</v>
      </c>
      <c r="F522">
        <v>0</v>
      </c>
      <c r="G522" t="s">
        <v>35</v>
      </c>
      <c r="H522">
        <v>0</v>
      </c>
      <c r="I522" t="s">
        <v>35</v>
      </c>
      <c r="J522">
        <v>4</v>
      </c>
      <c r="K522">
        <v>0</v>
      </c>
      <c r="L522">
        <v>15</v>
      </c>
      <c r="M522">
        <v>1</v>
      </c>
      <c r="N522">
        <v>3</v>
      </c>
      <c r="O522">
        <v>0</v>
      </c>
      <c r="Q522" t="str">
        <f t="shared" si="80"/>
        <v>xG Sangat Sedikit</v>
      </c>
      <c r="R522" t="str">
        <f t="shared" si="81"/>
        <v>Possession Cukup Banyak</v>
      </c>
      <c r="S522" t="str">
        <f t="shared" si="82"/>
        <v>Total Pass Cukup Banyak</v>
      </c>
      <c r="T522" t="str">
        <f t="shared" si="83"/>
        <v>Pass Sukses Cukup Banyak</v>
      </c>
      <c r="U522" t="str">
        <f t="shared" si="84"/>
        <v>Total Shot Sangat Sedikit</v>
      </c>
      <c r="V522" t="str">
        <f t="shared" si="87"/>
        <v>Shot on Target Rendah</v>
      </c>
      <c r="W522" t="str">
        <f t="shared" si="88"/>
        <v>Fouls Tinggi</v>
      </c>
      <c r="X522" t="str">
        <f t="shared" si="89"/>
        <v>Corner Rendah</v>
      </c>
      <c r="Y522" t="str">
        <f t="shared" si="85"/>
        <v>Yellow Card Tinggi</v>
      </c>
      <c r="Z522" t="str">
        <f t="shared" si="86"/>
        <v>Red Card Rendah</v>
      </c>
    </row>
    <row r="523" spans="1:26" x14ac:dyDescent="0.25">
      <c r="A523" t="s">
        <v>46</v>
      </c>
      <c r="B523">
        <v>1.5</v>
      </c>
      <c r="C523">
        <v>57</v>
      </c>
      <c r="D523">
        <v>555</v>
      </c>
      <c r="E523">
        <v>462</v>
      </c>
      <c r="F523">
        <v>2</v>
      </c>
      <c r="G523" t="s">
        <v>35</v>
      </c>
      <c r="H523">
        <v>2</v>
      </c>
      <c r="I523" t="s">
        <v>36</v>
      </c>
      <c r="J523">
        <v>16</v>
      </c>
      <c r="K523">
        <v>3</v>
      </c>
      <c r="L523">
        <v>7</v>
      </c>
      <c r="M523">
        <v>4</v>
      </c>
      <c r="N523">
        <v>0</v>
      </c>
      <c r="O523">
        <v>0</v>
      </c>
      <c r="Q523" t="str">
        <f t="shared" si="80"/>
        <v>xG Cukup Sedikit</v>
      </c>
      <c r="R523" t="str">
        <f t="shared" si="81"/>
        <v>Possession Cukup Banyak</v>
      </c>
      <c r="S523" t="str">
        <f t="shared" si="82"/>
        <v>Total Pass Cukup Banyak</v>
      </c>
      <c r="T523" t="str">
        <f t="shared" si="83"/>
        <v>Pass Sukses Cukup Banyak</v>
      </c>
      <c r="U523" t="str">
        <f t="shared" si="84"/>
        <v>Total Shot Cukup Sedikit</v>
      </c>
      <c r="V523" t="str">
        <f t="shared" si="87"/>
        <v>Shot on Target Rendah</v>
      </c>
      <c r="W523" t="str">
        <f t="shared" si="88"/>
        <v>Fouls Rendah</v>
      </c>
      <c r="X523" t="str">
        <f t="shared" si="89"/>
        <v>Corner Rendah</v>
      </c>
      <c r="Y523" t="str">
        <f t="shared" si="85"/>
        <v>Yellow Card Rendah</v>
      </c>
      <c r="Z523" t="str">
        <f t="shared" si="86"/>
        <v>Red Card Rendah</v>
      </c>
    </row>
    <row r="524" spans="1:26" x14ac:dyDescent="0.25">
      <c r="A524" t="s">
        <v>58</v>
      </c>
      <c r="B524">
        <v>1.4</v>
      </c>
      <c r="C524">
        <v>68</v>
      </c>
      <c r="D524">
        <v>762</v>
      </c>
      <c r="E524">
        <v>665</v>
      </c>
      <c r="F524">
        <v>2</v>
      </c>
      <c r="G524" t="s">
        <v>36</v>
      </c>
      <c r="H524">
        <v>1</v>
      </c>
      <c r="I524" t="s">
        <v>36</v>
      </c>
      <c r="J524">
        <v>12</v>
      </c>
      <c r="K524">
        <v>4</v>
      </c>
      <c r="L524">
        <v>10</v>
      </c>
      <c r="M524">
        <v>8</v>
      </c>
      <c r="N524">
        <v>0</v>
      </c>
      <c r="O524">
        <v>1</v>
      </c>
      <c r="Q524" t="str">
        <f t="shared" si="80"/>
        <v>xG Sangat Sedikit</v>
      </c>
      <c r="R524" t="str">
        <f t="shared" si="81"/>
        <v>Possession Sangat Banyak</v>
      </c>
      <c r="S524" t="str">
        <f t="shared" si="82"/>
        <v>Total Pass Sangat Banyak</v>
      </c>
      <c r="T524" t="str">
        <f t="shared" si="83"/>
        <v>Pass Sukses Sangat Banyak</v>
      </c>
      <c r="U524" t="str">
        <f t="shared" si="84"/>
        <v>Total Shot Cukup Sedikit</v>
      </c>
      <c r="V524" t="str">
        <f t="shared" si="87"/>
        <v>Shot on Target Normal</v>
      </c>
      <c r="W524" t="str">
        <f t="shared" si="88"/>
        <v>Fouls Normal</v>
      </c>
      <c r="X524" t="str">
        <f t="shared" si="89"/>
        <v>Corner Tinggi</v>
      </c>
      <c r="Y524" t="str">
        <f t="shared" si="85"/>
        <v>Yellow Card Rendah</v>
      </c>
      <c r="Z524" t="str">
        <f t="shared" si="86"/>
        <v>Red Card Tinggi</v>
      </c>
    </row>
    <row r="525" spans="1:26" x14ac:dyDescent="0.25">
      <c r="A525" t="s">
        <v>48</v>
      </c>
      <c r="B525">
        <v>0.8</v>
      </c>
      <c r="C525">
        <v>29</v>
      </c>
      <c r="D525">
        <v>263</v>
      </c>
      <c r="E525">
        <v>172</v>
      </c>
      <c r="F525">
        <v>3</v>
      </c>
      <c r="G525" t="s">
        <v>40</v>
      </c>
      <c r="H525">
        <v>1</v>
      </c>
      <c r="I525" t="s">
        <v>36</v>
      </c>
      <c r="J525">
        <v>11</v>
      </c>
      <c r="K525">
        <v>3</v>
      </c>
      <c r="L525">
        <v>13</v>
      </c>
      <c r="M525">
        <v>3</v>
      </c>
      <c r="N525">
        <v>2</v>
      </c>
      <c r="O525">
        <v>0</v>
      </c>
      <c r="Q525" t="str">
        <f t="shared" si="80"/>
        <v>xG Sangat Sedikit</v>
      </c>
      <c r="R525" t="str">
        <f t="shared" si="81"/>
        <v>Possession Sangat Sedikit</v>
      </c>
      <c r="S525" t="str">
        <f t="shared" si="82"/>
        <v>Total Pass Sangat Sedikit</v>
      </c>
      <c r="T525" t="str">
        <f t="shared" si="83"/>
        <v>Pass Sukses Sangat Sedikit</v>
      </c>
      <c r="U525" t="str">
        <f t="shared" si="84"/>
        <v>Total Shot Cukup Sedikit</v>
      </c>
      <c r="V525" t="str">
        <f t="shared" si="87"/>
        <v>Shot on Target Rendah</v>
      </c>
      <c r="W525" t="str">
        <f t="shared" si="88"/>
        <v>Fouls Tinggi</v>
      </c>
      <c r="X525" t="str">
        <f t="shared" si="89"/>
        <v>Corner Rendah</v>
      </c>
      <c r="Y525" t="str">
        <f t="shared" si="85"/>
        <v>Yellow Card Rendah</v>
      </c>
      <c r="Z525" t="str">
        <f t="shared" si="86"/>
        <v>Red Card Rendah</v>
      </c>
    </row>
    <row r="526" spans="1:26" x14ac:dyDescent="0.25">
      <c r="A526" t="s">
        <v>42</v>
      </c>
      <c r="B526">
        <v>1.8</v>
      </c>
      <c r="C526">
        <v>66</v>
      </c>
      <c r="D526">
        <v>650</v>
      </c>
      <c r="E526">
        <v>556</v>
      </c>
      <c r="F526">
        <v>1</v>
      </c>
      <c r="G526" t="s">
        <v>36</v>
      </c>
      <c r="H526">
        <v>0</v>
      </c>
      <c r="I526" t="s">
        <v>35</v>
      </c>
      <c r="J526">
        <v>12</v>
      </c>
      <c r="K526">
        <v>4</v>
      </c>
      <c r="L526">
        <v>9</v>
      </c>
      <c r="M526">
        <v>6</v>
      </c>
      <c r="N526">
        <v>2</v>
      </c>
      <c r="O526">
        <v>0</v>
      </c>
      <c r="Q526" t="str">
        <f t="shared" si="80"/>
        <v>xG Cukup Sedikit</v>
      </c>
      <c r="R526" t="str">
        <f t="shared" si="81"/>
        <v>Possession Sangat Banyak</v>
      </c>
      <c r="S526" t="str">
        <f t="shared" si="82"/>
        <v>Total Pass Cukup Banyak</v>
      </c>
      <c r="T526" t="str">
        <f t="shared" si="83"/>
        <v>Pass Sukses Cukup Banyak</v>
      </c>
      <c r="U526" t="str">
        <f t="shared" si="84"/>
        <v>Total Shot Cukup Sedikit</v>
      </c>
      <c r="V526" t="str">
        <f t="shared" si="87"/>
        <v>Shot on Target Normal</v>
      </c>
      <c r="W526" t="str">
        <f t="shared" si="88"/>
        <v>Fouls Normal</v>
      </c>
      <c r="X526" t="str">
        <f t="shared" si="89"/>
        <v>Corner Tinggi</v>
      </c>
      <c r="Y526" t="str">
        <f t="shared" si="85"/>
        <v>Yellow Card Rendah</v>
      </c>
      <c r="Z526" t="str">
        <f t="shared" si="86"/>
        <v>Red Card Rendah</v>
      </c>
    </row>
    <row r="527" spans="1:26" x14ac:dyDescent="0.25">
      <c r="A527" t="s">
        <v>49</v>
      </c>
      <c r="B527">
        <v>3.2</v>
      </c>
      <c r="C527">
        <v>56</v>
      </c>
      <c r="D527">
        <v>488</v>
      </c>
      <c r="E527">
        <v>379</v>
      </c>
      <c r="F527">
        <v>2</v>
      </c>
      <c r="G527" t="s">
        <v>40</v>
      </c>
      <c r="H527">
        <v>0</v>
      </c>
      <c r="I527" t="s">
        <v>35</v>
      </c>
      <c r="J527">
        <v>22</v>
      </c>
      <c r="K527">
        <v>6</v>
      </c>
      <c r="L527">
        <v>13</v>
      </c>
      <c r="M527">
        <v>13</v>
      </c>
      <c r="N527">
        <v>1</v>
      </c>
      <c r="O527">
        <v>0</v>
      </c>
      <c r="Q527" t="str">
        <f t="shared" si="80"/>
        <v>xG Cukup Banyak</v>
      </c>
      <c r="R527" t="str">
        <f t="shared" si="81"/>
        <v>Possession Cukup Banyak</v>
      </c>
      <c r="S527" t="str">
        <f t="shared" si="82"/>
        <v>Total Pass Cukup Sedikit</v>
      </c>
      <c r="T527" t="str">
        <f t="shared" si="83"/>
        <v>Pass Sukses Cukup Sedikit</v>
      </c>
      <c r="U527" t="str">
        <f t="shared" si="84"/>
        <v>Total Shot Cukup Banyak</v>
      </c>
      <c r="V527" t="str">
        <f t="shared" si="87"/>
        <v>Shot on Target Tinggi</v>
      </c>
      <c r="W527" t="str">
        <f t="shared" si="88"/>
        <v>Fouls Tinggi</v>
      </c>
      <c r="X527" t="str">
        <f t="shared" si="89"/>
        <v>Corner Tinggi</v>
      </c>
      <c r="Y527" t="str">
        <f t="shared" si="85"/>
        <v>Yellow Card Rendah</v>
      </c>
      <c r="Z527" t="str">
        <f t="shared" si="86"/>
        <v>Red Card Rendah</v>
      </c>
    </row>
    <row r="528" spans="1:26" x14ac:dyDescent="0.25">
      <c r="A528" t="s">
        <v>45</v>
      </c>
      <c r="B528">
        <v>1.5</v>
      </c>
      <c r="C528">
        <v>44</v>
      </c>
      <c r="D528">
        <v>457</v>
      </c>
      <c r="E528">
        <v>381</v>
      </c>
      <c r="F528">
        <v>2</v>
      </c>
      <c r="G528" t="s">
        <v>36</v>
      </c>
      <c r="H528">
        <v>1</v>
      </c>
      <c r="I528" t="s">
        <v>40</v>
      </c>
      <c r="J528">
        <v>16</v>
      </c>
      <c r="K528">
        <v>7</v>
      </c>
      <c r="L528">
        <v>10</v>
      </c>
      <c r="M528">
        <v>5</v>
      </c>
      <c r="N528">
        <v>2</v>
      </c>
      <c r="O528">
        <v>0</v>
      </c>
      <c r="Q528" t="str">
        <f t="shared" si="80"/>
        <v>xG Cukup Sedikit</v>
      </c>
      <c r="R528" t="str">
        <f t="shared" si="81"/>
        <v>Possession Cukup Sedikit</v>
      </c>
      <c r="S528" t="str">
        <f t="shared" si="82"/>
        <v>Total Pass Cukup Sedikit</v>
      </c>
      <c r="T528" t="str">
        <f t="shared" si="83"/>
        <v>Pass Sukses Cukup Sedikit</v>
      </c>
      <c r="U528" t="str">
        <f t="shared" si="84"/>
        <v>Total Shot Cukup Sedikit</v>
      </c>
      <c r="V528" t="str">
        <f t="shared" si="87"/>
        <v>Shot on Target Tinggi</v>
      </c>
      <c r="W528" t="str">
        <f t="shared" si="88"/>
        <v>Fouls Normal</v>
      </c>
      <c r="X528" t="str">
        <f t="shared" si="89"/>
        <v>Corner Normal</v>
      </c>
      <c r="Y528" t="str">
        <f t="shared" si="85"/>
        <v>Yellow Card Rendah</v>
      </c>
      <c r="Z528" t="str">
        <f t="shared" si="86"/>
        <v>Red Card Rendah</v>
      </c>
    </row>
    <row r="529" spans="1:26" x14ac:dyDescent="0.25">
      <c r="A529" t="s">
        <v>57</v>
      </c>
      <c r="B529">
        <v>2.8</v>
      </c>
      <c r="C529">
        <v>61</v>
      </c>
      <c r="D529">
        <v>556</v>
      </c>
      <c r="E529">
        <v>471</v>
      </c>
      <c r="F529">
        <v>4</v>
      </c>
      <c r="G529" t="s">
        <v>40</v>
      </c>
      <c r="H529">
        <v>1</v>
      </c>
      <c r="I529" t="s">
        <v>35</v>
      </c>
      <c r="J529">
        <v>17</v>
      </c>
      <c r="K529">
        <v>8</v>
      </c>
      <c r="L529">
        <v>11</v>
      </c>
      <c r="M529">
        <v>10</v>
      </c>
      <c r="N529">
        <v>2</v>
      </c>
      <c r="O529">
        <v>0</v>
      </c>
      <c r="Q529" t="str">
        <f t="shared" si="80"/>
        <v>xG Cukup Sedikit</v>
      </c>
      <c r="R529" t="str">
        <f t="shared" si="81"/>
        <v>Possession Cukup Banyak</v>
      </c>
      <c r="S529" t="str">
        <f t="shared" si="82"/>
        <v>Total Pass Cukup Banyak</v>
      </c>
      <c r="T529" t="str">
        <f t="shared" si="83"/>
        <v>Pass Sukses Cukup Banyak</v>
      </c>
      <c r="U529" t="str">
        <f t="shared" si="84"/>
        <v>Total Shot Cukup Sedikit</v>
      </c>
      <c r="V529" t="str">
        <f t="shared" si="87"/>
        <v>Shot on Target Tinggi</v>
      </c>
      <c r="W529" t="str">
        <f t="shared" si="88"/>
        <v>Fouls Normal</v>
      </c>
      <c r="X529" t="str">
        <f t="shared" si="89"/>
        <v>Corner Tinggi</v>
      </c>
      <c r="Y529" t="str">
        <f t="shared" si="85"/>
        <v>Yellow Card Rendah</v>
      </c>
      <c r="Z529" t="str">
        <f t="shared" si="86"/>
        <v>Red Card Rendah</v>
      </c>
    </row>
    <row r="530" spans="1:26" x14ac:dyDescent="0.25">
      <c r="A530" t="s">
        <v>43</v>
      </c>
      <c r="B530">
        <v>1.4</v>
      </c>
      <c r="C530">
        <v>46</v>
      </c>
      <c r="D530">
        <v>409</v>
      </c>
      <c r="E530">
        <v>311</v>
      </c>
      <c r="F530">
        <v>1</v>
      </c>
      <c r="G530" t="s">
        <v>35</v>
      </c>
      <c r="H530">
        <v>0</v>
      </c>
      <c r="I530" t="s">
        <v>36</v>
      </c>
      <c r="J530">
        <v>19</v>
      </c>
      <c r="K530">
        <v>5</v>
      </c>
      <c r="L530">
        <v>17</v>
      </c>
      <c r="M530">
        <v>0</v>
      </c>
      <c r="N530">
        <v>4</v>
      </c>
      <c r="O530">
        <v>0</v>
      </c>
      <c r="Q530" t="str">
        <f t="shared" si="80"/>
        <v>xG Sangat Sedikit</v>
      </c>
      <c r="R530" t="str">
        <f t="shared" si="81"/>
        <v>Possession Cukup Sedikit</v>
      </c>
      <c r="S530" t="str">
        <f t="shared" si="82"/>
        <v>Total Pass Cukup Sedikit</v>
      </c>
      <c r="T530" t="str">
        <f t="shared" si="83"/>
        <v>Pass Sukses Cukup Sedikit</v>
      </c>
      <c r="U530" t="str">
        <f t="shared" si="84"/>
        <v>Total Shot Cukup Sedikit</v>
      </c>
      <c r="V530" t="str">
        <f t="shared" si="87"/>
        <v>Shot on Target Tinggi</v>
      </c>
      <c r="W530" t="str">
        <f t="shared" si="88"/>
        <v>Fouls Tinggi</v>
      </c>
      <c r="X530" t="str">
        <f t="shared" si="89"/>
        <v>Corner Rendah</v>
      </c>
      <c r="Y530" t="str">
        <f t="shared" si="85"/>
        <v>Yellow Card Tinggi</v>
      </c>
      <c r="Z530" t="str">
        <f t="shared" si="86"/>
        <v>Red Card Rendah</v>
      </c>
    </row>
    <row r="531" spans="1:26" x14ac:dyDescent="0.25">
      <c r="A531" t="s">
        <v>44</v>
      </c>
      <c r="B531">
        <v>0.1</v>
      </c>
      <c r="C531">
        <v>24</v>
      </c>
      <c r="D531">
        <v>239</v>
      </c>
      <c r="E531">
        <v>162</v>
      </c>
      <c r="F531">
        <v>0</v>
      </c>
      <c r="G531" t="s">
        <v>36</v>
      </c>
      <c r="H531">
        <v>0</v>
      </c>
      <c r="I531" t="s">
        <v>36</v>
      </c>
      <c r="J531">
        <v>2</v>
      </c>
      <c r="K531">
        <v>0</v>
      </c>
      <c r="L531">
        <v>9</v>
      </c>
      <c r="M531">
        <v>2</v>
      </c>
      <c r="N531">
        <v>3</v>
      </c>
      <c r="O531">
        <v>0</v>
      </c>
      <c r="Q531" t="str">
        <f t="shared" si="80"/>
        <v>xG Sangat Sedikit</v>
      </c>
      <c r="R531" t="str">
        <f t="shared" si="81"/>
        <v>Possession Sangat Sedikit</v>
      </c>
      <c r="S531" t="str">
        <f t="shared" si="82"/>
        <v>Total Pass Sangat Sedikit</v>
      </c>
      <c r="T531" t="str">
        <f t="shared" si="83"/>
        <v>Pass Sukses Sangat Sedikit</v>
      </c>
      <c r="U531" t="str">
        <f t="shared" si="84"/>
        <v>Total Shot Sangat Sedikit</v>
      </c>
      <c r="V531" t="str">
        <f t="shared" si="87"/>
        <v>Shot on Target Rendah</v>
      </c>
      <c r="W531" t="str">
        <f t="shared" si="88"/>
        <v>Fouls Normal</v>
      </c>
      <c r="X531" t="str">
        <f t="shared" si="89"/>
        <v>Corner Rendah</v>
      </c>
      <c r="Y531" t="str">
        <f t="shared" si="85"/>
        <v>Yellow Card Tinggi</v>
      </c>
      <c r="Z531" t="str">
        <f t="shared" si="86"/>
        <v>Red Card Rendah</v>
      </c>
    </row>
    <row r="532" spans="1:26" x14ac:dyDescent="0.25">
      <c r="A532" t="s">
        <v>34</v>
      </c>
      <c r="B532">
        <v>1.2</v>
      </c>
      <c r="C532">
        <v>39</v>
      </c>
      <c r="D532">
        <v>371</v>
      </c>
      <c r="E532">
        <v>295</v>
      </c>
      <c r="F532">
        <v>2</v>
      </c>
      <c r="G532" t="s">
        <v>36</v>
      </c>
      <c r="H532">
        <v>1</v>
      </c>
      <c r="I532" t="s">
        <v>40</v>
      </c>
      <c r="J532">
        <v>12</v>
      </c>
      <c r="K532">
        <v>3</v>
      </c>
      <c r="L532">
        <v>7</v>
      </c>
      <c r="M532">
        <v>4</v>
      </c>
      <c r="N532">
        <v>4</v>
      </c>
      <c r="O532">
        <v>0</v>
      </c>
      <c r="Q532" t="str">
        <f t="shared" si="80"/>
        <v>xG Sangat Sedikit</v>
      </c>
      <c r="R532" t="str">
        <f t="shared" si="81"/>
        <v>Possession Cukup Sedikit</v>
      </c>
      <c r="S532" t="str">
        <f t="shared" si="82"/>
        <v>Total Pass Cukup Sedikit</v>
      </c>
      <c r="T532" t="str">
        <f t="shared" si="83"/>
        <v>Pass Sukses Cukup Sedikit</v>
      </c>
      <c r="U532" t="str">
        <f t="shared" si="84"/>
        <v>Total Shot Cukup Sedikit</v>
      </c>
      <c r="V532" t="str">
        <f t="shared" si="87"/>
        <v>Shot on Target Rendah</v>
      </c>
      <c r="W532" t="str">
        <f t="shared" si="88"/>
        <v>Fouls Rendah</v>
      </c>
      <c r="X532" t="str">
        <f t="shared" si="89"/>
        <v>Corner Rendah</v>
      </c>
      <c r="Y532" t="str">
        <f t="shared" si="85"/>
        <v>Yellow Card Tinggi</v>
      </c>
      <c r="Z532" t="str">
        <f t="shared" si="86"/>
        <v>Red Card Rendah</v>
      </c>
    </row>
    <row r="533" spans="1:26" x14ac:dyDescent="0.25">
      <c r="A533" t="s">
        <v>59</v>
      </c>
      <c r="B533">
        <v>0.2</v>
      </c>
      <c r="C533">
        <v>41</v>
      </c>
      <c r="D533">
        <v>466</v>
      </c>
      <c r="E533">
        <v>361</v>
      </c>
      <c r="F533">
        <v>0</v>
      </c>
      <c r="G533" t="s">
        <v>35</v>
      </c>
      <c r="H533">
        <v>0</v>
      </c>
      <c r="I533" t="s">
        <v>35</v>
      </c>
      <c r="J533">
        <v>4</v>
      </c>
      <c r="K533">
        <v>1</v>
      </c>
      <c r="L533">
        <v>16</v>
      </c>
      <c r="M533">
        <v>2</v>
      </c>
      <c r="N533">
        <v>3</v>
      </c>
      <c r="O533">
        <v>0</v>
      </c>
      <c r="Q533" t="str">
        <f t="shared" si="80"/>
        <v>xG Sangat Sedikit</v>
      </c>
      <c r="R533" t="str">
        <f t="shared" si="81"/>
        <v>Possession Cukup Sedikit</v>
      </c>
      <c r="S533" t="str">
        <f t="shared" si="82"/>
        <v>Total Pass Cukup Sedikit</v>
      </c>
      <c r="T533" t="str">
        <f t="shared" si="83"/>
        <v>Pass Sukses Cukup Sedikit</v>
      </c>
      <c r="U533" t="str">
        <f t="shared" si="84"/>
        <v>Total Shot Sangat Sedikit</v>
      </c>
      <c r="V533" t="str">
        <f t="shared" si="87"/>
        <v>Shot on Target Rendah</v>
      </c>
      <c r="W533" t="str">
        <f t="shared" si="88"/>
        <v>Fouls Tinggi</v>
      </c>
      <c r="X533" t="str">
        <f t="shared" si="89"/>
        <v>Corner Rendah</v>
      </c>
      <c r="Y533" t="str">
        <f t="shared" si="85"/>
        <v>Yellow Card Tinggi</v>
      </c>
      <c r="Z533" t="str">
        <f t="shared" si="86"/>
        <v>Red Card Rendah</v>
      </c>
    </row>
    <row r="534" spans="1:26" x14ac:dyDescent="0.25">
      <c r="A534" t="s">
        <v>38</v>
      </c>
      <c r="B534">
        <v>1.1000000000000001</v>
      </c>
      <c r="C534">
        <v>46</v>
      </c>
      <c r="D534">
        <v>460</v>
      </c>
      <c r="E534">
        <v>371</v>
      </c>
      <c r="F534">
        <v>2</v>
      </c>
      <c r="G534" t="s">
        <v>40</v>
      </c>
      <c r="H534">
        <v>1</v>
      </c>
      <c r="I534" t="s">
        <v>40</v>
      </c>
      <c r="J534">
        <v>10</v>
      </c>
      <c r="K534">
        <v>5</v>
      </c>
      <c r="L534">
        <v>9</v>
      </c>
      <c r="M534">
        <v>3</v>
      </c>
      <c r="N534">
        <v>2</v>
      </c>
      <c r="O534">
        <v>0</v>
      </c>
      <c r="Q534" t="str">
        <f t="shared" si="80"/>
        <v>xG Sangat Sedikit</v>
      </c>
      <c r="R534" t="str">
        <f t="shared" si="81"/>
        <v>Possession Cukup Sedikit</v>
      </c>
      <c r="S534" t="str">
        <f t="shared" si="82"/>
        <v>Total Pass Cukup Sedikit</v>
      </c>
      <c r="T534" t="str">
        <f t="shared" si="83"/>
        <v>Pass Sukses Cukup Sedikit</v>
      </c>
      <c r="U534" t="str">
        <f t="shared" si="84"/>
        <v>Total Shot Sangat Sedikit</v>
      </c>
      <c r="V534" t="str">
        <f t="shared" si="87"/>
        <v>Shot on Target Tinggi</v>
      </c>
      <c r="W534" t="str">
        <f t="shared" si="88"/>
        <v>Fouls Normal</v>
      </c>
      <c r="X534" t="str">
        <f t="shared" si="89"/>
        <v>Corner Rendah</v>
      </c>
      <c r="Y534" t="str">
        <f t="shared" si="85"/>
        <v>Yellow Card Rendah</v>
      </c>
      <c r="Z534" t="str">
        <f t="shared" si="86"/>
        <v>Red Card Rendah</v>
      </c>
    </row>
    <row r="535" spans="1:26" x14ac:dyDescent="0.25">
      <c r="A535" t="s">
        <v>52</v>
      </c>
      <c r="B535">
        <v>0.4</v>
      </c>
      <c r="C535">
        <v>50</v>
      </c>
      <c r="D535">
        <v>501</v>
      </c>
      <c r="E535">
        <v>431</v>
      </c>
      <c r="F535">
        <v>1</v>
      </c>
      <c r="G535" t="s">
        <v>35</v>
      </c>
      <c r="H535">
        <v>0</v>
      </c>
      <c r="I535" t="s">
        <v>36</v>
      </c>
      <c r="J535">
        <v>8</v>
      </c>
      <c r="K535">
        <v>2</v>
      </c>
      <c r="L535">
        <v>6</v>
      </c>
      <c r="M535">
        <v>3</v>
      </c>
      <c r="N535">
        <v>1</v>
      </c>
      <c r="O535">
        <v>0</v>
      </c>
      <c r="Q535" t="str">
        <f t="shared" si="80"/>
        <v>xG Sangat Sedikit</v>
      </c>
      <c r="R535" t="str">
        <f t="shared" si="81"/>
        <v>Possession Cukup Sedikit</v>
      </c>
      <c r="S535" t="str">
        <f t="shared" si="82"/>
        <v>Total Pass Cukup Sedikit</v>
      </c>
      <c r="T535" t="str">
        <f t="shared" si="83"/>
        <v>Pass Sukses Cukup Sedikit</v>
      </c>
      <c r="U535" t="str">
        <f t="shared" si="84"/>
        <v>Total Shot Sangat Sedikit</v>
      </c>
      <c r="V535" t="str">
        <f t="shared" si="87"/>
        <v>Shot on Target Rendah</v>
      </c>
      <c r="W535" t="str">
        <f t="shared" si="88"/>
        <v>Fouls Rendah</v>
      </c>
      <c r="X535" t="str">
        <f t="shared" si="89"/>
        <v>Corner Rendah</v>
      </c>
      <c r="Y535" t="str">
        <f t="shared" si="85"/>
        <v>Yellow Card Rendah</v>
      </c>
      <c r="Z535" t="str">
        <f t="shared" si="86"/>
        <v>Red Card Rendah</v>
      </c>
    </row>
    <row r="536" spans="1:26" x14ac:dyDescent="0.25">
      <c r="A536" t="s">
        <v>55</v>
      </c>
      <c r="B536">
        <v>2.2000000000000002</v>
      </c>
      <c r="C536">
        <v>36</v>
      </c>
      <c r="D536">
        <v>339</v>
      </c>
      <c r="E536">
        <v>247</v>
      </c>
      <c r="F536">
        <v>3</v>
      </c>
      <c r="G536" t="s">
        <v>40</v>
      </c>
      <c r="H536">
        <v>2</v>
      </c>
      <c r="I536" t="s">
        <v>40</v>
      </c>
      <c r="J536">
        <v>13</v>
      </c>
      <c r="K536">
        <v>5</v>
      </c>
      <c r="L536">
        <v>15</v>
      </c>
      <c r="M536">
        <v>5</v>
      </c>
      <c r="N536">
        <v>4</v>
      </c>
      <c r="O536">
        <v>0</v>
      </c>
      <c r="Q536" t="str">
        <f t="shared" si="80"/>
        <v>xG Cukup Sedikit</v>
      </c>
      <c r="R536" t="str">
        <f t="shared" si="81"/>
        <v>Possession Sangat Sedikit</v>
      </c>
      <c r="S536" t="str">
        <f t="shared" si="82"/>
        <v>Total Pass Sangat Sedikit</v>
      </c>
      <c r="T536" t="str">
        <f t="shared" si="83"/>
        <v>Pass Sukses Sangat Sedikit</v>
      </c>
      <c r="U536" t="str">
        <f t="shared" si="84"/>
        <v>Total Shot Cukup Sedikit</v>
      </c>
      <c r="V536" t="str">
        <f t="shared" si="87"/>
        <v>Shot on Target Tinggi</v>
      </c>
      <c r="W536" t="str">
        <f t="shared" si="88"/>
        <v>Fouls Tinggi</v>
      </c>
      <c r="X536" t="str">
        <f t="shared" si="89"/>
        <v>Corner Normal</v>
      </c>
      <c r="Y536" t="str">
        <f t="shared" si="85"/>
        <v>Yellow Card Tinggi</v>
      </c>
      <c r="Z536" t="str">
        <f t="shared" si="86"/>
        <v>Red Card Rendah</v>
      </c>
    </row>
    <row r="537" spans="1:26" x14ac:dyDescent="0.25">
      <c r="A537" t="s">
        <v>33</v>
      </c>
      <c r="B537">
        <v>2.1</v>
      </c>
      <c r="C537">
        <v>48</v>
      </c>
      <c r="D537">
        <v>499</v>
      </c>
      <c r="E537">
        <v>431</v>
      </c>
      <c r="F537">
        <v>2</v>
      </c>
      <c r="G537" t="s">
        <v>40</v>
      </c>
      <c r="H537">
        <v>0</v>
      </c>
      <c r="I537" t="s">
        <v>35</v>
      </c>
      <c r="J537">
        <v>10</v>
      </c>
      <c r="K537">
        <v>3</v>
      </c>
      <c r="L537">
        <v>14</v>
      </c>
      <c r="M537">
        <v>2</v>
      </c>
      <c r="N537">
        <v>1</v>
      </c>
      <c r="O537">
        <v>0</v>
      </c>
      <c r="Q537" t="str">
        <f t="shared" si="80"/>
        <v>xG Cukup Sedikit</v>
      </c>
      <c r="R537" t="str">
        <f t="shared" si="81"/>
        <v>Possession Cukup Sedikit</v>
      </c>
      <c r="S537" t="str">
        <f t="shared" si="82"/>
        <v>Total Pass Cukup Sedikit</v>
      </c>
      <c r="T537" t="str">
        <f t="shared" si="83"/>
        <v>Pass Sukses Cukup Sedikit</v>
      </c>
      <c r="U537" t="str">
        <f t="shared" si="84"/>
        <v>Total Shot Sangat Sedikit</v>
      </c>
      <c r="V537" t="str">
        <f t="shared" si="87"/>
        <v>Shot on Target Rendah</v>
      </c>
      <c r="W537" t="str">
        <f t="shared" si="88"/>
        <v>Fouls Tinggi</v>
      </c>
      <c r="X537" t="str">
        <f t="shared" si="89"/>
        <v>Corner Rendah</v>
      </c>
      <c r="Y537" t="str">
        <f t="shared" si="85"/>
        <v>Yellow Card Rendah</v>
      </c>
      <c r="Z537" t="str">
        <f t="shared" si="86"/>
        <v>Red Card Rendah</v>
      </c>
    </row>
    <row r="538" spans="1:26" x14ac:dyDescent="0.25">
      <c r="A538" t="s">
        <v>54</v>
      </c>
      <c r="B538">
        <v>1.6</v>
      </c>
      <c r="C538">
        <v>38</v>
      </c>
      <c r="D538">
        <v>363</v>
      </c>
      <c r="E538">
        <v>263</v>
      </c>
      <c r="F538">
        <v>1</v>
      </c>
      <c r="G538" t="s">
        <v>35</v>
      </c>
      <c r="H538">
        <v>0</v>
      </c>
      <c r="I538" t="s">
        <v>35</v>
      </c>
      <c r="J538">
        <v>9</v>
      </c>
      <c r="K538">
        <v>4</v>
      </c>
      <c r="L538">
        <v>7</v>
      </c>
      <c r="M538">
        <v>5</v>
      </c>
      <c r="N538">
        <v>2</v>
      </c>
      <c r="O538">
        <v>0</v>
      </c>
      <c r="Q538" t="str">
        <f t="shared" si="80"/>
        <v>xG Cukup Sedikit</v>
      </c>
      <c r="R538" t="str">
        <f t="shared" si="81"/>
        <v>Possession Cukup Sedikit</v>
      </c>
      <c r="S538" t="str">
        <f t="shared" si="82"/>
        <v>Total Pass Cukup Sedikit</v>
      </c>
      <c r="T538" t="str">
        <f t="shared" si="83"/>
        <v>Pass Sukses Sangat Sedikit</v>
      </c>
      <c r="U538" t="str">
        <f t="shared" si="84"/>
        <v>Total Shot Sangat Sedikit</v>
      </c>
      <c r="V538" t="str">
        <f t="shared" si="87"/>
        <v>Shot on Target Normal</v>
      </c>
      <c r="W538" t="str">
        <f t="shared" si="88"/>
        <v>Fouls Rendah</v>
      </c>
      <c r="X538" t="str">
        <f t="shared" si="89"/>
        <v>Corner Normal</v>
      </c>
      <c r="Y538" t="str">
        <f t="shared" si="85"/>
        <v>Yellow Card Rendah</v>
      </c>
      <c r="Z538" t="str">
        <f t="shared" si="86"/>
        <v>Red Card Rendah</v>
      </c>
    </row>
    <row r="539" spans="1:26" x14ac:dyDescent="0.25">
      <c r="A539" t="s">
        <v>60</v>
      </c>
      <c r="B539">
        <v>2.2999999999999998</v>
      </c>
      <c r="C539">
        <v>58</v>
      </c>
      <c r="D539">
        <v>632</v>
      </c>
      <c r="E539">
        <v>566</v>
      </c>
      <c r="F539">
        <v>5</v>
      </c>
      <c r="G539" t="s">
        <v>40</v>
      </c>
      <c r="H539">
        <v>5</v>
      </c>
      <c r="I539" t="s">
        <v>40</v>
      </c>
      <c r="J539">
        <v>18</v>
      </c>
      <c r="K539">
        <v>9</v>
      </c>
      <c r="L539">
        <v>15</v>
      </c>
      <c r="M539">
        <v>5</v>
      </c>
      <c r="N539">
        <v>3</v>
      </c>
      <c r="O539">
        <v>0</v>
      </c>
      <c r="Q539" t="str">
        <f t="shared" si="80"/>
        <v>xG Cukup Sedikit</v>
      </c>
      <c r="R539" t="str">
        <f t="shared" si="81"/>
        <v>Possession Cukup Banyak</v>
      </c>
      <c r="S539" t="str">
        <f t="shared" si="82"/>
        <v>Total Pass Cukup Banyak</v>
      </c>
      <c r="T539" t="str">
        <f t="shared" si="83"/>
        <v>Pass Sukses Cukup Banyak</v>
      </c>
      <c r="U539" t="str">
        <f t="shared" si="84"/>
        <v>Total Shot Cukup Sedikit</v>
      </c>
      <c r="V539" t="str">
        <f t="shared" si="87"/>
        <v>Shot on Target Tinggi</v>
      </c>
      <c r="W539" t="str">
        <f t="shared" si="88"/>
        <v>Fouls Tinggi</v>
      </c>
      <c r="X539" t="str">
        <f t="shared" si="89"/>
        <v>Corner Normal</v>
      </c>
      <c r="Y539" t="str">
        <f t="shared" si="85"/>
        <v>Yellow Card Tinggi</v>
      </c>
      <c r="Z539" t="str">
        <f t="shared" si="86"/>
        <v>Red Card Rendah</v>
      </c>
    </row>
    <row r="540" spans="1:26" x14ac:dyDescent="0.25">
      <c r="A540" t="s">
        <v>51</v>
      </c>
      <c r="B540">
        <v>2.1</v>
      </c>
      <c r="C540">
        <v>48</v>
      </c>
      <c r="D540">
        <v>461</v>
      </c>
      <c r="E540">
        <v>326</v>
      </c>
      <c r="F540">
        <v>1</v>
      </c>
      <c r="G540" t="s">
        <v>36</v>
      </c>
      <c r="H540">
        <v>0</v>
      </c>
      <c r="I540" t="s">
        <v>36</v>
      </c>
      <c r="J540">
        <v>16</v>
      </c>
      <c r="K540">
        <v>3</v>
      </c>
      <c r="L540">
        <v>11</v>
      </c>
      <c r="M540">
        <v>6</v>
      </c>
      <c r="N540">
        <v>2</v>
      </c>
      <c r="O540">
        <v>0</v>
      </c>
      <c r="Q540" t="str">
        <f t="shared" si="80"/>
        <v>xG Cukup Sedikit</v>
      </c>
      <c r="R540" t="str">
        <f t="shared" si="81"/>
        <v>Possession Cukup Sedikit</v>
      </c>
      <c r="S540" t="str">
        <f t="shared" si="82"/>
        <v>Total Pass Cukup Sedikit</v>
      </c>
      <c r="T540" t="str">
        <f t="shared" si="83"/>
        <v>Pass Sukses Cukup Sedikit</v>
      </c>
      <c r="U540" t="str">
        <f t="shared" si="84"/>
        <v>Total Shot Cukup Sedikit</v>
      </c>
      <c r="V540" t="str">
        <f t="shared" si="87"/>
        <v>Shot on Target Rendah</v>
      </c>
      <c r="W540" t="str">
        <f t="shared" si="88"/>
        <v>Fouls Normal</v>
      </c>
      <c r="X540" t="str">
        <f t="shared" si="89"/>
        <v>Corner Tinggi</v>
      </c>
      <c r="Y540" t="str">
        <f t="shared" si="85"/>
        <v>Yellow Card Rendah</v>
      </c>
      <c r="Z540" t="str">
        <f t="shared" si="86"/>
        <v>Red Card Rendah</v>
      </c>
    </row>
    <row r="541" spans="1:26" x14ac:dyDescent="0.25">
      <c r="A541" t="s">
        <v>58</v>
      </c>
      <c r="B541">
        <v>1</v>
      </c>
      <c r="C541">
        <v>56</v>
      </c>
      <c r="D541">
        <v>566</v>
      </c>
      <c r="E541">
        <v>513</v>
      </c>
      <c r="F541">
        <v>1</v>
      </c>
      <c r="G541" t="s">
        <v>35</v>
      </c>
      <c r="H541">
        <v>0</v>
      </c>
      <c r="I541" t="s">
        <v>35</v>
      </c>
      <c r="J541">
        <v>12</v>
      </c>
      <c r="K541">
        <v>6</v>
      </c>
      <c r="L541">
        <v>7</v>
      </c>
      <c r="M541">
        <v>4</v>
      </c>
      <c r="N541">
        <v>3</v>
      </c>
      <c r="O541">
        <v>0</v>
      </c>
      <c r="Q541" t="str">
        <f t="shared" si="80"/>
        <v>xG Sangat Sedikit</v>
      </c>
      <c r="R541" t="str">
        <f t="shared" si="81"/>
        <v>Possession Cukup Banyak</v>
      </c>
      <c r="S541" t="str">
        <f t="shared" si="82"/>
        <v>Total Pass Cukup Banyak</v>
      </c>
      <c r="T541" t="str">
        <f t="shared" si="83"/>
        <v>Pass Sukses Cukup Banyak</v>
      </c>
      <c r="U541" t="str">
        <f t="shared" si="84"/>
        <v>Total Shot Cukup Sedikit</v>
      </c>
      <c r="V541" t="str">
        <f t="shared" si="87"/>
        <v>Shot on Target Tinggi</v>
      </c>
      <c r="W541" t="str">
        <f t="shared" si="88"/>
        <v>Fouls Rendah</v>
      </c>
      <c r="X541" t="str">
        <f t="shared" si="89"/>
        <v>Corner Rendah</v>
      </c>
      <c r="Y541" t="str">
        <f t="shared" si="85"/>
        <v>Yellow Card Tinggi</v>
      </c>
      <c r="Z541" t="str">
        <f t="shared" si="86"/>
        <v>Red Card Rendah</v>
      </c>
    </row>
    <row r="542" spans="1:26" x14ac:dyDescent="0.25">
      <c r="A542" t="s">
        <v>48</v>
      </c>
      <c r="B542">
        <v>0.9</v>
      </c>
      <c r="C542">
        <v>36</v>
      </c>
      <c r="D542">
        <v>336</v>
      </c>
      <c r="E542">
        <v>245</v>
      </c>
      <c r="F542">
        <v>2</v>
      </c>
      <c r="G542" t="s">
        <v>40</v>
      </c>
      <c r="H542">
        <v>1</v>
      </c>
      <c r="I542" t="s">
        <v>40</v>
      </c>
      <c r="J542">
        <v>10</v>
      </c>
      <c r="K542">
        <v>6</v>
      </c>
      <c r="L542">
        <v>14</v>
      </c>
      <c r="M542">
        <v>5</v>
      </c>
      <c r="N542">
        <v>4</v>
      </c>
      <c r="O542">
        <v>0</v>
      </c>
      <c r="Q542" t="str">
        <f t="shared" si="80"/>
        <v>xG Sangat Sedikit</v>
      </c>
      <c r="R542" t="str">
        <f t="shared" si="81"/>
        <v>Possession Sangat Sedikit</v>
      </c>
      <c r="S542" t="str">
        <f t="shared" si="82"/>
        <v>Total Pass Sangat Sedikit</v>
      </c>
      <c r="T542" t="str">
        <f t="shared" si="83"/>
        <v>Pass Sukses Sangat Sedikit</v>
      </c>
      <c r="U542" t="str">
        <f t="shared" si="84"/>
        <v>Total Shot Sangat Sedikit</v>
      </c>
      <c r="V542" t="str">
        <f t="shared" si="87"/>
        <v>Shot on Target Tinggi</v>
      </c>
      <c r="W542" t="str">
        <f t="shared" si="88"/>
        <v>Fouls Tinggi</v>
      </c>
      <c r="X542" t="str">
        <f t="shared" si="89"/>
        <v>Corner Normal</v>
      </c>
      <c r="Y542" t="str">
        <f t="shared" si="85"/>
        <v>Yellow Card Tinggi</v>
      </c>
      <c r="Z542" t="str">
        <f t="shared" si="86"/>
        <v>Red Card Rendah</v>
      </c>
    </row>
    <row r="543" spans="1:26" x14ac:dyDescent="0.25">
      <c r="A543" t="s">
        <v>46</v>
      </c>
      <c r="B543">
        <v>2.2999999999999998</v>
      </c>
      <c r="C543">
        <v>58</v>
      </c>
      <c r="D543">
        <v>649</v>
      </c>
      <c r="E543">
        <v>564</v>
      </c>
      <c r="F543">
        <v>4</v>
      </c>
      <c r="G543" t="s">
        <v>40</v>
      </c>
      <c r="H543">
        <v>3</v>
      </c>
      <c r="I543" t="s">
        <v>40</v>
      </c>
      <c r="J543">
        <v>15</v>
      </c>
      <c r="K543">
        <v>7</v>
      </c>
      <c r="L543">
        <v>7</v>
      </c>
      <c r="M543">
        <v>1</v>
      </c>
      <c r="N543">
        <v>0</v>
      </c>
      <c r="O543">
        <v>0</v>
      </c>
      <c r="Q543" t="str">
        <f t="shared" si="80"/>
        <v>xG Cukup Sedikit</v>
      </c>
      <c r="R543" t="str">
        <f t="shared" si="81"/>
        <v>Possession Cukup Banyak</v>
      </c>
      <c r="S543" t="str">
        <f t="shared" si="82"/>
        <v>Total Pass Cukup Banyak</v>
      </c>
      <c r="T543" t="str">
        <f t="shared" si="83"/>
        <v>Pass Sukses Cukup Banyak</v>
      </c>
      <c r="U543" t="str">
        <f t="shared" si="84"/>
        <v>Total Shot Cukup Sedikit</v>
      </c>
      <c r="V543" t="str">
        <f t="shared" si="87"/>
        <v>Shot on Target Tinggi</v>
      </c>
      <c r="W543" t="str">
        <f t="shared" si="88"/>
        <v>Fouls Rendah</v>
      </c>
      <c r="X543" t="str">
        <f t="shared" si="89"/>
        <v>Corner Rendah</v>
      </c>
      <c r="Y543" t="str">
        <f t="shared" si="85"/>
        <v>Yellow Card Rendah</v>
      </c>
      <c r="Z543" t="str">
        <f t="shared" si="86"/>
        <v>Red Card Rendah</v>
      </c>
    </row>
    <row r="544" spans="1:26" x14ac:dyDescent="0.25">
      <c r="A544" t="s">
        <v>45</v>
      </c>
      <c r="B544">
        <v>0.9</v>
      </c>
      <c r="C544">
        <v>53</v>
      </c>
      <c r="D544">
        <v>478</v>
      </c>
      <c r="E544">
        <v>393</v>
      </c>
      <c r="F544">
        <v>1</v>
      </c>
      <c r="G544" t="s">
        <v>36</v>
      </c>
      <c r="H544">
        <v>0</v>
      </c>
      <c r="I544" t="s">
        <v>36</v>
      </c>
      <c r="J544">
        <v>12</v>
      </c>
      <c r="K544">
        <v>6</v>
      </c>
      <c r="L544">
        <v>20</v>
      </c>
      <c r="M544">
        <v>4</v>
      </c>
      <c r="N544">
        <v>2</v>
      </c>
      <c r="O544">
        <v>0</v>
      </c>
      <c r="Q544" t="str">
        <f t="shared" si="80"/>
        <v>xG Sangat Sedikit</v>
      </c>
      <c r="R544" t="str">
        <f t="shared" si="81"/>
        <v>Possession Cukup Banyak</v>
      </c>
      <c r="S544" t="str">
        <f t="shared" si="82"/>
        <v>Total Pass Cukup Sedikit</v>
      </c>
      <c r="T544" t="str">
        <f t="shared" si="83"/>
        <v>Pass Sukses Cukup Sedikit</v>
      </c>
      <c r="U544" t="str">
        <f t="shared" si="84"/>
        <v>Total Shot Cukup Sedikit</v>
      </c>
      <c r="V544" t="str">
        <f t="shared" si="87"/>
        <v>Shot on Target Tinggi</v>
      </c>
      <c r="W544" t="str">
        <f t="shared" si="88"/>
        <v>Fouls Tinggi</v>
      </c>
      <c r="X544" t="str">
        <f t="shared" si="89"/>
        <v>Corner Rendah</v>
      </c>
      <c r="Y544" t="str">
        <f t="shared" si="85"/>
        <v>Yellow Card Rendah</v>
      </c>
      <c r="Z544" t="str">
        <f t="shared" si="86"/>
        <v>Red Card Rendah</v>
      </c>
    </row>
    <row r="545" spans="1:26" x14ac:dyDescent="0.25">
      <c r="A545" t="s">
        <v>42</v>
      </c>
      <c r="B545">
        <v>2.5</v>
      </c>
      <c r="C545">
        <v>58</v>
      </c>
      <c r="D545">
        <v>593</v>
      </c>
      <c r="E545">
        <v>509</v>
      </c>
      <c r="F545">
        <v>5</v>
      </c>
      <c r="G545" t="s">
        <v>40</v>
      </c>
      <c r="H545">
        <v>3</v>
      </c>
      <c r="I545" t="s">
        <v>40</v>
      </c>
      <c r="J545">
        <v>14</v>
      </c>
      <c r="K545">
        <v>6</v>
      </c>
      <c r="L545">
        <v>8</v>
      </c>
      <c r="M545">
        <v>3</v>
      </c>
      <c r="N545">
        <v>2</v>
      </c>
      <c r="O545">
        <v>0</v>
      </c>
      <c r="Q545" t="str">
        <f t="shared" si="80"/>
        <v>xG Cukup Sedikit</v>
      </c>
      <c r="R545" t="str">
        <f t="shared" si="81"/>
        <v>Possession Cukup Banyak</v>
      </c>
      <c r="S545" t="str">
        <f t="shared" si="82"/>
        <v>Total Pass Cukup Banyak</v>
      </c>
      <c r="T545" t="str">
        <f t="shared" si="83"/>
        <v>Pass Sukses Cukup Banyak</v>
      </c>
      <c r="U545" t="str">
        <f t="shared" si="84"/>
        <v>Total Shot Cukup Sedikit</v>
      </c>
      <c r="V545" t="str">
        <f t="shared" si="87"/>
        <v>Shot on Target Tinggi</v>
      </c>
      <c r="W545" t="str">
        <f t="shared" si="88"/>
        <v>Fouls Rendah</v>
      </c>
      <c r="X545" t="str">
        <f t="shared" si="89"/>
        <v>Corner Rendah</v>
      </c>
      <c r="Y545" t="str">
        <f t="shared" si="85"/>
        <v>Yellow Card Rendah</v>
      </c>
      <c r="Z545" t="str">
        <f t="shared" si="86"/>
        <v>Red Card Rendah</v>
      </c>
    </row>
    <row r="546" spans="1:26" x14ac:dyDescent="0.25">
      <c r="A546" t="s">
        <v>57</v>
      </c>
      <c r="B546">
        <v>1.2</v>
      </c>
      <c r="C546">
        <v>75</v>
      </c>
      <c r="D546">
        <v>686</v>
      </c>
      <c r="E546">
        <v>605</v>
      </c>
      <c r="F546">
        <v>0</v>
      </c>
      <c r="G546" t="s">
        <v>36</v>
      </c>
      <c r="H546">
        <v>0</v>
      </c>
      <c r="I546" t="s">
        <v>36</v>
      </c>
      <c r="J546">
        <v>12</v>
      </c>
      <c r="K546">
        <v>5</v>
      </c>
      <c r="L546">
        <v>12</v>
      </c>
      <c r="M546">
        <v>5</v>
      </c>
      <c r="N546">
        <v>1</v>
      </c>
      <c r="O546">
        <v>0</v>
      </c>
      <c r="Q546" t="str">
        <f t="shared" si="80"/>
        <v>xG Sangat Sedikit</v>
      </c>
      <c r="R546" t="str">
        <f t="shared" si="81"/>
        <v>Possession Sangat Banyak</v>
      </c>
      <c r="S546" t="str">
        <f t="shared" si="82"/>
        <v>Total Pass Sangat Banyak</v>
      </c>
      <c r="T546" t="str">
        <f t="shared" si="83"/>
        <v>Pass Sukses Sangat Banyak</v>
      </c>
      <c r="U546" t="str">
        <f t="shared" si="84"/>
        <v>Total Shot Cukup Sedikit</v>
      </c>
      <c r="V546" t="str">
        <f t="shared" si="87"/>
        <v>Shot on Target Tinggi</v>
      </c>
      <c r="W546" t="str">
        <f t="shared" si="88"/>
        <v>Fouls Tinggi</v>
      </c>
      <c r="X546" t="str">
        <f t="shared" si="89"/>
        <v>Corner Normal</v>
      </c>
      <c r="Y546" t="str">
        <f t="shared" si="85"/>
        <v>Yellow Card Rendah</v>
      </c>
      <c r="Z546" t="str">
        <f t="shared" si="86"/>
        <v>Red Card Rendah</v>
      </c>
    </row>
    <row r="547" spans="1:26" x14ac:dyDescent="0.25">
      <c r="A547" t="s">
        <v>47</v>
      </c>
      <c r="B547">
        <v>0.3</v>
      </c>
      <c r="C547">
        <v>43</v>
      </c>
      <c r="D547">
        <v>450</v>
      </c>
      <c r="E547">
        <v>352</v>
      </c>
      <c r="F547">
        <v>0</v>
      </c>
      <c r="G547" t="s">
        <v>36</v>
      </c>
      <c r="H547">
        <v>0</v>
      </c>
      <c r="I547" t="s">
        <v>36</v>
      </c>
      <c r="J547">
        <v>5</v>
      </c>
      <c r="K547">
        <v>1</v>
      </c>
      <c r="L547">
        <v>15</v>
      </c>
      <c r="M547">
        <v>5</v>
      </c>
      <c r="N547">
        <v>3</v>
      </c>
      <c r="O547">
        <v>0</v>
      </c>
      <c r="Q547" t="str">
        <f t="shared" si="80"/>
        <v>xG Sangat Sedikit</v>
      </c>
      <c r="R547" t="str">
        <f t="shared" si="81"/>
        <v>Possession Cukup Sedikit</v>
      </c>
      <c r="S547" t="str">
        <f t="shared" si="82"/>
        <v>Total Pass Cukup Sedikit</v>
      </c>
      <c r="T547" t="str">
        <f t="shared" si="83"/>
        <v>Pass Sukses Cukup Sedikit</v>
      </c>
      <c r="U547" t="str">
        <f t="shared" si="84"/>
        <v>Total Shot Sangat Sedikit</v>
      </c>
      <c r="V547" t="str">
        <f t="shared" si="87"/>
        <v>Shot on Target Rendah</v>
      </c>
      <c r="W547" t="str">
        <f t="shared" si="88"/>
        <v>Fouls Tinggi</v>
      </c>
      <c r="X547" t="str">
        <f t="shared" si="89"/>
        <v>Corner Normal</v>
      </c>
      <c r="Y547" t="str">
        <f t="shared" si="85"/>
        <v>Yellow Card Tinggi</v>
      </c>
      <c r="Z547" t="str">
        <f t="shared" si="86"/>
        <v>Red Card Rendah</v>
      </c>
    </row>
    <row r="548" spans="1:26" x14ac:dyDescent="0.25">
      <c r="A548" t="s">
        <v>43</v>
      </c>
      <c r="B548">
        <v>1.1000000000000001</v>
      </c>
      <c r="C548">
        <v>46</v>
      </c>
      <c r="D548">
        <v>505</v>
      </c>
      <c r="E548">
        <v>419</v>
      </c>
      <c r="F548">
        <v>3</v>
      </c>
      <c r="G548" t="s">
        <v>40</v>
      </c>
      <c r="H548">
        <v>3</v>
      </c>
      <c r="I548" t="s">
        <v>40</v>
      </c>
      <c r="J548">
        <v>8</v>
      </c>
      <c r="K548">
        <v>4</v>
      </c>
      <c r="L548">
        <v>16</v>
      </c>
      <c r="M548">
        <v>1</v>
      </c>
      <c r="N548">
        <v>0</v>
      </c>
      <c r="O548">
        <v>0</v>
      </c>
      <c r="Q548" t="str">
        <f t="shared" si="80"/>
        <v>xG Sangat Sedikit</v>
      </c>
      <c r="R548" t="str">
        <f t="shared" si="81"/>
        <v>Possession Cukup Sedikit</v>
      </c>
      <c r="S548" t="str">
        <f t="shared" si="82"/>
        <v>Total Pass Cukup Sedikit</v>
      </c>
      <c r="T548" t="str">
        <f t="shared" si="83"/>
        <v>Pass Sukses Cukup Sedikit</v>
      </c>
      <c r="U548" t="str">
        <f t="shared" si="84"/>
        <v>Total Shot Sangat Sedikit</v>
      </c>
      <c r="V548" t="str">
        <f t="shared" si="87"/>
        <v>Shot on Target Normal</v>
      </c>
      <c r="W548" t="str">
        <f t="shared" si="88"/>
        <v>Fouls Tinggi</v>
      </c>
      <c r="X548" t="str">
        <f t="shared" si="89"/>
        <v>Corner Rendah</v>
      </c>
      <c r="Y548" t="str">
        <f t="shared" si="85"/>
        <v>Yellow Card Rendah</v>
      </c>
      <c r="Z548" t="str">
        <f t="shared" si="86"/>
        <v>Red Card Rendah</v>
      </c>
    </row>
    <row r="549" spans="1:26" x14ac:dyDescent="0.25">
      <c r="A549" t="s">
        <v>49</v>
      </c>
      <c r="B549">
        <v>1.6</v>
      </c>
      <c r="C549">
        <v>40</v>
      </c>
      <c r="D549">
        <v>365</v>
      </c>
      <c r="E549">
        <v>267</v>
      </c>
      <c r="F549">
        <v>3</v>
      </c>
      <c r="G549" t="s">
        <v>40</v>
      </c>
      <c r="H549">
        <v>1</v>
      </c>
      <c r="I549" t="s">
        <v>40</v>
      </c>
      <c r="J549">
        <v>10</v>
      </c>
      <c r="K549">
        <v>5</v>
      </c>
      <c r="L549">
        <v>11</v>
      </c>
      <c r="M549">
        <v>1</v>
      </c>
      <c r="N549">
        <v>3</v>
      </c>
      <c r="O549">
        <v>0</v>
      </c>
      <c r="Q549" t="str">
        <f t="shared" si="80"/>
        <v>xG Cukup Sedikit</v>
      </c>
      <c r="R549" t="str">
        <f t="shared" si="81"/>
        <v>Possession Cukup Sedikit</v>
      </c>
      <c r="S549" t="str">
        <f t="shared" si="82"/>
        <v>Total Pass Cukup Sedikit</v>
      </c>
      <c r="T549" t="str">
        <f t="shared" si="83"/>
        <v>Pass Sukses Sangat Sedikit</v>
      </c>
      <c r="U549" t="str">
        <f t="shared" si="84"/>
        <v>Total Shot Sangat Sedikit</v>
      </c>
      <c r="V549" t="str">
        <f t="shared" si="87"/>
        <v>Shot on Target Tinggi</v>
      </c>
      <c r="W549" t="str">
        <f t="shared" si="88"/>
        <v>Fouls Normal</v>
      </c>
      <c r="X549" t="str">
        <f t="shared" si="89"/>
        <v>Corner Rendah</v>
      </c>
      <c r="Y549" t="str">
        <f t="shared" si="85"/>
        <v>Yellow Card Tinggi</v>
      </c>
      <c r="Z549" t="str">
        <f t="shared" si="86"/>
        <v>Red Card Rendah</v>
      </c>
    </row>
    <row r="550" spans="1:26" x14ac:dyDescent="0.25">
      <c r="A550" t="s">
        <v>39</v>
      </c>
      <c r="B550">
        <v>5.6</v>
      </c>
      <c r="C550">
        <v>48</v>
      </c>
      <c r="D550">
        <v>540</v>
      </c>
      <c r="E550">
        <v>453</v>
      </c>
      <c r="F550">
        <v>6</v>
      </c>
      <c r="G550" t="s">
        <v>40</v>
      </c>
      <c r="H550">
        <v>3</v>
      </c>
      <c r="I550" t="s">
        <v>40</v>
      </c>
      <c r="J550">
        <v>24</v>
      </c>
      <c r="K550">
        <v>12</v>
      </c>
      <c r="L550">
        <v>9</v>
      </c>
      <c r="M550">
        <v>5</v>
      </c>
      <c r="N550">
        <v>2</v>
      </c>
      <c r="O550">
        <v>0</v>
      </c>
      <c r="Q550" t="str">
        <f t="shared" si="80"/>
        <v>xG Sangat Banyak</v>
      </c>
      <c r="R550" t="str">
        <f t="shared" si="81"/>
        <v>Possession Cukup Sedikit</v>
      </c>
      <c r="S550" t="str">
        <f t="shared" si="82"/>
        <v>Total Pass Cukup Banyak</v>
      </c>
      <c r="T550" t="str">
        <f t="shared" si="83"/>
        <v>Pass Sukses Cukup Banyak</v>
      </c>
      <c r="U550" t="str">
        <f t="shared" si="84"/>
        <v>Total Shot Cukup Banyak</v>
      </c>
      <c r="V550" t="str">
        <f t="shared" si="87"/>
        <v>Shot on Target Tinggi</v>
      </c>
      <c r="W550" t="str">
        <f t="shared" si="88"/>
        <v>Fouls Normal</v>
      </c>
      <c r="X550" t="str">
        <f t="shared" si="89"/>
        <v>Corner Normal</v>
      </c>
      <c r="Y550" t="str">
        <f t="shared" si="85"/>
        <v>Yellow Card Rendah</v>
      </c>
      <c r="Z550" t="str">
        <f t="shared" si="86"/>
        <v>Red Card Rendah</v>
      </c>
    </row>
    <row r="551" spans="1:26" x14ac:dyDescent="0.25">
      <c r="A551" t="s">
        <v>44</v>
      </c>
      <c r="B551">
        <v>0.7</v>
      </c>
      <c r="C551">
        <v>34</v>
      </c>
      <c r="D551">
        <v>354</v>
      </c>
      <c r="E551">
        <v>281</v>
      </c>
      <c r="F551">
        <v>1</v>
      </c>
      <c r="G551" t="s">
        <v>36</v>
      </c>
      <c r="H551">
        <v>1</v>
      </c>
      <c r="I551" t="s">
        <v>36</v>
      </c>
      <c r="J551">
        <v>8</v>
      </c>
      <c r="K551">
        <v>3</v>
      </c>
      <c r="L551">
        <v>10</v>
      </c>
      <c r="M551">
        <v>5</v>
      </c>
      <c r="N551">
        <v>4</v>
      </c>
      <c r="O551">
        <v>0</v>
      </c>
      <c r="Q551" t="str">
        <f t="shared" si="80"/>
        <v>xG Sangat Sedikit</v>
      </c>
      <c r="R551" t="str">
        <f t="shared" si="81"/>
        <v>Possession Sangat Sedikit</v>
      </c>
      <c r="S551" t="str">
        <f t="shared" si="82"/>
        <v>Total Pass Sangat Sedikit</v>
      </c>
      <c r="T551" t="str">
        <f t="shared" si="83"/>
        <v>Pass Sukses Sangat Sedikit</v>
      </c>
      <c r="U551" t="str">
        <f t="shared" si="84"/>
        <v>Total Shot Sangat Sedikit</v>
      </c>
      <c r="V551" t="str">
        <f t="shared" si="87"/>
        <v>Shot on Target Rendah</v>
      </c>
      <c r="W551" t="str">
        <f t="shared" si="88"/>
        <v>Fouls Normal</v>
      </c>
      <c r="X551" t="str">
        <f t="shared" si="89"/>
        <v>Corner Normal</v>
      </c>
      <c r="Y551" t="str">
        <f t="shared" si="85"/>
        <v>Yellow Card Tinggi</v>
      </c>
      <c r="Z551" t="str">
        <f t="shared" si="86"/>
        <v>Red Card Rendah</v>
      </c>
    </row>
    <row r="552" spans="1:26" x14ac:dyDescent="0.25">
      <c r="A552" t="s">
        <v>55</v>
      </c>
      <c r="B552">
        <v>0.4</v>
      </c>
      <c r="C552">
        <v>48</v>
      </c>
      <c r="D552">
        <v>465</v>
      </c>
      <c r="E552">
        <v>362</v>
      </c>
      <c r="F552">
        <v>0</v>
      </c>
      <c r="G552" t="s">
        <v>36</v>
      </c>
      <c r="H552">
        <v>0</v>
      </c>
      <c r="I552" t="s">
        <v>36</v>
      </c>
      <c r="J552">
        <v>10</v>
      </c>
      <c r="K552">
        <v>4</v>
      </c>
      <c r="L552">
        <v>12</v>
      </c>
      <c r="M552">
        <v>2</v>
      </c>
      <c r="N552">
        <v>2</v>
      </c>
      <c r="O552">
        <v>0</v>
      </c>
      <c r="Q552" t="str">
        <f t="shared" si="80"/>
        <v>xG Sangat Sedikit</v>
      </c>
      <c r="R552" t="str">
        <f t="shared" si="81"/>
        <v>Possession Cukup Sedikit</v>
      </c>
      <c r="S552" t="str">
        <f t="shared" si="82"/>
        <v>Total Pass Cukup Sedikit</v>
      </c>
      <c r="T552" t="str">
        <f t="shared" si="83"/>
        <v>Pass Sukses Cukup Sedikit</v>
      </c>
      <c r="U552" t="str">
        <f t="shared" si="84"/>
        <v>Total Shot Sangat Sedikit</v>
      </c>
      <c r="V552" t="str">
        <f t="shared" si="87"/>
        <v>Shot on Target Normal</v>
      </c>
      <c r="W552" t="str">
        <f t="shared" si="88"/>
        <v>Fouls Tinggi</v>
      </c>
      <c r="X552" t="str">
        <f t="shared" si="89"/>
        <v>Corner Rendah</v>
      </c>
      <c r="Y552" t="str">
        <f t="shared" si="85"/>
        <v>Yellow Card Rendah</v>
      </c>
      <c r="Z552" t="str">
        <f t="shared" si="86"/>
        <v>Red Card Rendah</v>
      </c>
    </row>
    <row r="553" spans="1:26" x14ac:dyDescent="0.25">
      <c r="A553" t="s">
        <v>34</v>
      </c>
      <c r="B553">
        <v>1.8</v>
      </c>
      <c r="C553">
        <v>53</v>
      </c>
      <c r="D553">
        <v>605</v>
      </c>
      <c r="E553">
        <v>513</v>
      </c>
      <c r="F553">
        <v>2</v>
      </c>
      <c r="G553" t="s">
        <v>40</v>
      </c>
      <c r="H553">
        <v>0</v>
      </c>
      <c r="I553" t="s">
        <v>35</v>
      </c>
      <c r="J553">
        <v>14</v>
      </c>
      <c r="K553">
        <v>7</v>
      </c>
      <c r="L553">
        <v>13</v>
      </c>
      <c r="M553">
        <v>1</v>
      </c>
      <c r="N553">
        <v>3</v>
      </c>
      <c r="O553">
        <v>0</v>
      </c>
      <c r="Q553" t="str">
        <f t="shared" si="80"/>
        <v>xG Cukup Sedikit</v>
      </c>
      <c r="R553" t="str">
        <f t="shared" si="81"/>
        <v>Possession Cukup Banyak</v>
      </c>
      <c r="S553" t="str">
        <f t="shared" si="82"/>
        <v>Total Pass Cukup Banyak</v>
      </c>
      <c r="T553" t="str">
        <f t="shared" si="83"/>
        <v>Pass Sukses Cukup Banyak</v>
      </c>
      <c r="U553" t="str">
        <f t="shared" si="84"/>
        <v>Total Shot Cukup Sedikit</v>
      </c>
      <c r="V553" t="str">
        <f t="shared" si="87"/>
        <v>Shot on Target Tinggi</v>
      </c>
      <c r="W553" t="str">
        <f t="shared" si="88"/>
        <v>Fouls Tinggi</v>
      </c>
      <c r="X553" t="str">
        <f t="shared" si="89"/>
        <v>Corner Rendah</v>
      </c>
      <c r="Y553" t="str">
        <f t="shared" si="85"/>
        <v>Yellow Card Tinggi</v>
      </c>
      <c r="Z553" t="str">
        <f t="shared" si="86"/>
        <v>Red Card Rendah</v>
      </c>
    </row>
    <row r="554" spans="1:26" x14ac:dyDescent="0.25">
      <c r="A554" t="s">
        <v>52</v>
      </c>
      <c r="B554">
        <v>0.3</v>
      </c>
      <c r="C554">
        <v>38</v>
      </c>
      <c r="D554">
        <v>353</v>
      </c>
      <c r="E554">
        <v>267</v>
      </c>
      <c r="F554">
        <v>0</v>
      </c>
      <c r="G554" t="s">
        <v>35</v>
      </c>
      <c r="H554">
        <v>0</v>
      </c>
      <c r="I554" t="s">
        <v>35</v>
      </c>
      <c r="J554">
        <v>4</v>
      </c>
      <c r="K554">
        <v>1</v>
      </c>
      <c r="L554">
        <v>10</v>
      </c>
      <c r="M554">
        <v>6</v>
      </c>
      <c r="N554">
        <v>1</v>
      </c>
      <c r="O554">
        <v>1</v>
      </c>
      <c r="Q554" t="str">
        <f t="shared" si="80"/>
        <v>xG Sangat Sedikit</v>
      </c>
      <c r="R554" t="str">
        <f t="shared" si="81"/>
        <v>Possession Cukup Sedikit</v>
      </c>
      <c r="S554" t="str">
        <f t="shared" si="82"/>
        <v>Total Pass Sangat Sedikit</v>
      </c>
      <c r="T554" t="str">
        <f t="shared" si="83"/>
        <v>Pass Sukses Sangat Sedikit</v>
      </c>
      <c r="U554" t="str">
        <f t="shared" si="84"/>
        <v>Total Shot Sangat Sedikit</v>
      </c>
      <c r="V554" t="str">
        <f t="shared" si="87"/>
        <v>Shot on Target Rendah</v>
      </c>
      <c r="W554" t="str">
        <f t="shared" si="88"/>
        <v>Fouls Normal</v>
      </c>
      <c r="X554" t="str">
        <f t="shared" si="89"/>
        <v>Corner Tinggi</v>
      </c>
      <c r="Y554" t="str">
        <f t="shared" si="85"/>
        <v>Yellow Card Rendah</v>
      </c>
      <c r="Z554" t="str">
        <f t="shared" si="86"/>
        <v>Red Card Tinggi</v>
      </c>
    </row>
    <row r="555" spans="1:26" x14ac:dyDescent="0.25">
      <c r="A555" t="s">
        <v>60</v>
      </c>
      <c r="B555">
        <v>0.9</v>
      </c>
      <c r="C555">
        <v>70</v>
      </c>
      <c r="D555">
        <v>662</v>
      </c>
      <c r="E555">
        <v>567</v>
      </c>
      <c r="F555">
        <v>0</v>
      </c>
      <c r="G555" t="s">
        <v>35</v>
      </c>
      <c r="H555">
        <v>0</v>
      </c>
      <c r="I555" t="s">
        <v>35</v>
      </c>
      <c r="J555">
        <v>13</v>
      </c>
      <c r="K555">
        <v>4</v>
      </c>
      <c r="L555">
        <v>13</v>
      </c>
      <c r="M555">
        <v>7</v>
      </c>
      <c r="N555">
        <v>2</v>
      </c>
      <c r="O555">
        <v>1</v>
      </c>
      <c r="Q555" t="str">
        <f t="shared" si="80"/>
        <v>xG Sangat Sedikit</v>
      </c>
      <c r="R555" t="str">
        <f t="shared" si="81"/>
        <v>Possession Sangat Banyak</v>
      </c>
      <c r="S555" t="str">
        <f t="shared" si="82"/>
        <v>Total Pass Sangat Banyak</v>
      </c>
      <c r="T555" t="str">
        <f t="shared" si="83"/>
        <v>Pass Sukses Cukup Banyak</v>
      </c>
      <c r="U555" t="str">
        <f t="shared" si="84"/>
        <v>Total Shot Cukup Sedikit</v>
      </c>
      <c r="V555" t="str">
        <f t="shared" si="87"/>
        <v>Shot on Target Normal</v>
      </c>
      <c r="W555" t="str">
        <f t="shared" si="88"/>
        <v>Fouls Tinggi</v>
      </c>
      <c r="X555" t="str">
        <f t="shared" si="89"/>
        <v>Corner Tinggi</v>
      </c>
      <c r="Y555" t="str">
        <f t="shared" si="85"/>
        <v>Yellow Card Rendah</v>
      </c>
      <c r="Z555" t="str">
        <f t="shared" si="86"/>
        <v>Red Card Tinggi</v>
      </c>
    </row>
    <row r="556" spans="1:26" x14ac:dyDescent="0.25">
      <c r="A556" t="s">
        <v>51</v>
      </c>
      <c r="B556">
        <v>1.7</v>
      </c>
      <c r="C556">
        <v>46</v>
      </c>
      <c r="D556">
        <v>437</v>
      </c>
      <c r="E556">
        <v>345</v>
      </c>
      <c r="F556">
        <v>1</v>
      </c>
      <c r="G556" t="s">
        <v>40</v>
      </c>
      <c r="H556">
        <v>0</v>
      </c>
      <c r="I556" t="s">
        <v>36</v>
      </c>
      <c r="J556">
        <v>16</v>
      </c>
      <c r="K556">
        <v>2</v>
      </c>
      <c r="L556">
        <v>8</v>
      </c>
      <c r="M556">
        <v>2</v>
      </c>
      <c r="N556">
        <v>2</v>
      </c>
      <c r="O556">
        <v>0</v>
      </c>
      <c r="Q556" t="str">
        <f t="shared" si="80"/>
        <v>xG Cukup Sedikit</v>
      </c>
      <c r="R556" t="str">
        <f t="shared" si="81"/>
        <v>Possession Cukup Sedikit</v>
      </c>
      <c r="S556" t="str">
        <f t="shared" si="82"/>
        <v>Total Pass Cukup Sedikit</v>
      </c>
      <c r="T556" t="str">
        <f t="shared" si="83"/>
        <v>Pass Sukses Cukup Sedikit</v>
      </c>
      <c r="U556" t="str">
        <f t="shared" si="84"/>
        <v>Total Shot Cukup Sedikit</v>
      </c>
      <c r="V556" t="str">
        <f t="shared" si="87"/>
        <v>Shot on Target Rendah</v>
      </c>
      <c r="W556" t="str">
        <f t="shared" si="88"/>
        <v>Fouls Rendah</v>
      </c>
      <c r="X556" t="str">
        <f t="shared" si="89"/>
        <v>Corner Rendah</v>
      </c>
      <c r="Y556" t="str">
        <f t="shared" si="85"/>
        <v>Yellow Card Rendah</v>
      </c>
      <c r="Z556" t="str">
        <f t="shared" si="86"/>
        <v>Red Card Rendah</v>
      </c>
    </row>
    <row r="557" spans="1:26" x14ac:dyDescent="0.25">
      <c r="A557" t="s">
        <v>33</v>
      </c>
      <c r="B557">
        <v>0.4</v>
      </c>
      <c r="C557">
        <v>49</v>
      </c>
      <c r="D557">
        <v>501</v>
      </c>
      <c r="E557">
        <v>391</v>
      </c>
      <c r="F557">
        <v>0</v>
      </c>
      <c r="G557" t="s">
        <v>35</v>
      </c>
      <c r="H557">
        <v>0</v>
      </c>
      <c r="I557" t="s">
        <v>36</v>
      </c>
      <c r="J557">
        <v>11</v>
      </c>
      <c r="K557">
        <v>4</v>
      </c>
      <c r="L557">
        <v>12</v>
      </c>
      <c r="M557">
        <v>4</v>
      </c>
      <c r="N557">
        <v>2</v>
      </c>
      <c r="O557">
        <v>1</v>
      </c>
      <c r="Q557" t="str">
        <f t="shared" si="80"/>
        <v>xG Sangat Sedikit</v>
      </c>
      <c r="R557" t="str">
        <f t="shared" si="81"/>
        <v>Possession Cukup Sedikit</v>
      </c>
      <c r="S557" t="str">
        <f t="shared" si="82"/>
        <v>Total Pass Cukup Sedikit</v>
      </c>
      <c r="T557" t="str">
        <f t="shared" si="83"/>
        <v>Pass Sukses Cukup Sedikit</v>
      </c>
      <c r="U557" t="str">
        <f t="shared" si="84"/>
        <v>Total Shot Cukup Sedikit</v>
      </c>
      <c r="V557" t="str">
        <f t="shared" si="87"/>
        <v>Shot on Target Normal</v>
      </c>
      <c r="W557" t="str">
        <f t="shared" si="88"/>
        <v>Fouls Tinggi</v>
      </c>
      <c r="X557" t="str">
        <f t="shared" si="89"/>
        <v>Corner Rendah</v>
      </c>
      <c r="Y557" t="str">
        <f t="shared" si="85"/>
        <v>Yellow Card Rendah</v>
      </c>
      <c r="Z557" t="str">
        <f t="shared" si="86"/>
        <v>Red Card Tinggi</v>
      </c>
    </row>
    <row r="558" spans="1:26" x14ac:dyDescent="0.25">
      <c r="A558" t="s">
        <v>59</v>
      </c>
      <c r="B558">
        <v>0.3</v>
      </c>
      <c r="C558">
        <v>32</v>
      </c>
      <c r="D558">
        <v>338</v>
      </c>
      <c r="E558">
        <v>256</v>
      </c>
      <c r="F558">
        <v>1</v>
      </c>
      <c r="G558" t="s">
        <v>35</v>
      </c>
      <c r="H558">
        <v>1</v>
      </c>
      <c r="I558" t="s">
        <v>36</v>
      </c>
      <c r="J558">
        <v>4</v>
      </c>
      <c r="K558">
        <v>1</v>
      </c>
      <c r="L558">
        <v>5</v>
      </c>
      <c r="M558">
        <v>1</v>
      </c>
      <c r="N558">
        <v>2</v>
      </c>
      <c r="O558">
        <v>0</v>
      </c>
      <c r="Q558" t="str">
        <f t="shared" si="80"/>
        <v>xG Sangat Sedikit</v>
      </c>
      <c r="R558" t="str">
        <f t="shared" si="81"/>
        <v>Possession Sangat Sedikit</v>
      </c>
      <c r="S558" t="str">
        <f t="shared" si="82"/>
        <v>Total Pass Sangat Sedikit</v>
      </c>
      <c r="T558" t="str">
        <f t="shared" si="83"/>
        <v>Pass Sukses Sangat Sedikit</v>
      </c>
      <c r="U558" t="str">
        <f t="shared" si="84"/>
        <v>Total Shot Sangat Sedikit</v>
      </c>
      <c r="V558" t="str">
        <f t="shared" si="87"/>
        <v>Shot on Target Rendah</v>
      </c>
      <c r="W558" t="str">
        <f t="shared" si="88"/>
        <v>Fouls Rendah</v>
      </c>
      <c r="X558" t="str">
        <f t="shared" si="89"/>
        <v>Corner Rendah</v>
      </c>
      <c r="Y558" t="str">
        <f t="shared" si="85"/>
        <v>Yellow Card Rendah</v>
      </c>
      <c r="Z558" t="str">
        <f t="shared" si="86"/>
        <v>Red Card Rendah</v>
      </c>
    </row>
    <row r="559" spans="1:26" x14ac:dyDescent="0.25">
      <c r="A559" t="s">
        <v>54</v>
      </c>
      <c r="B559">
        <v>1.1000000000000001</v>
      </c>
      <c r="C559">
        <v>43</v>
      </c>
      <c r="D559">
        <v>393</v>
      </c>
      <c r="E559">
        <v>287</v>
      </c>
      <c r="F559">
        <v>0</v>
      </c>
      <c r="G559" t="s">
        <v>36</v>
      </c>
      <c r="H559">
        <v>0</v>
      </c>
      <c r="I559" t="s">
        <v>36</v>
      </c>
      <c r="J559">
        <v>8</v>
      </c>
      <c r="K559">
        <v>3</v>
      </c>
      <c r="L559">
        <v>12</v>
      </c>
      <c r="M559">
        <v>3</v>
      </c>
      <c r="N559">
        <v>2</v>
      </c>
      <c r="O559">
        <v>0</v>
      </c>
      <c r="Q559" t="str">
        <f t="shared" si="80"/>
        <v>xG Sangat Sedikit</v>
      </c>
      <c r="R559" t="str">
        <f t="shared" si="81"/>
        <v>Possession Cukup Sedikit</v>
      </c>
      <c r="S559" t="str">
        <f t="shared" si="82"/>
        <v>Total Pass Cukup Sedikit</v>
      </c>
      <c r="T559" t="str">
        <f t="shared" si="83"/>
        <v>Pass Sukses Cukup Sedikit</v>
      </c>
      <c r="U559" t="str">
        <f t="shared" si="84"/>
        <v>Total Shot Sangat Sedikit</v>
      </c>
      <c r="V559" t="str">
        <f t="shared" si="87"/>
        <v>Shot on Target Rendah</v>
      </c>
      <c r="W559" t="str">
        <f t="shared" si="88"/>
        <v>Fouls Tinggi</v>
      </c>
      <c r="X559" t="str">
        <f t="shared" si="89"/>
        <v>Corner Rendah</v>
      </c>
      <c r="Y559" t="str">
        <f t="shared" si="85"/>
        <v>Yellow Card Rendah</v>
      </c>
      <c r="Z559" t="str">
        <f t="shared" si="86"/>
        <v>Red Card Rendah</v>
      </c>
    </row>
    <row r="560" spans="1:26" x14ac:dyDescent="0.25">
      <c r="A560" t="s">
        <v>38</v>
      </c>
      <c r="B560">
        <v>0.2</v>
      </c>
      <c r="C560">
        <v>32</v>
      </c>
      <c r="D560">
        <v>339</v>
      </c>
      <c r="E560">
        <v>264</v>
      </c>
      <c r="F560">
        <v>0</v>
      </c>
      <c r="G560" t="s">
        <v>35</v>
      </c>
      <c r="H560">
        <v>0</v>
      </c>
      <c r="I560" t="s">
        <v>35</v>
      </c>
      <c r="J560">
        <v>3</v>
      </c>
      <c r="K560">
        <v>0</v>
      </c>
      <c r="L560">
        <v>12</v>
      </c>
      <c r="M560">
        <v>1</v>
      </c>
      <c r="N560">
        <v>1</v>
      </c>
      <c r="O560">
        <v>0</v>
      </c>
      <c r="Q560" t="str">
        <f t="shared" si="80"/>
        <v>xG Sangat Sedikit</v>
      </c>
      <c r="R560" t="str">
        <f t="shared" si="81"/>
        <v>Possession Sangat Sedikit</v>
      </c>
      <c r="S560" t="str">
        <f t="shared" si="82"/>
        <v>Total Pass Sangat Sedikit</v>
      </c>
      <c r="T560" t="str">
        <f t="shared" si="83"/>
        <v>Pass Sukses Sangat Sedikit</v>
      </c>
      <c r="U560" t="str">
        <f t="shared" si="84"/>
        <v>Total Shot Sangat Sedikit</v>
      </c>
      <c r="V560" t="str">
        <f t="shared" si="87"/>
        <v>Shot on Target Rendah</v>
      </c>
      <c r="W560" t="str">
        <f t="shared" si="88"/>
        <v>Fouls Tinggi</v>
      </c>
      <c r="X560" t="str">
        <f t="shared" si="89"/>
        <v>Corner Rendah</v>
      </c>
      <c r="Y560" t="str">
        <f t="shared" si="85"/>
        <v>Yellow Card Rendah</v>
      </c>
      <c r="Z560" t="str">
        <f t="shared" si="86"/>
        <v>Red Card Rendah</v>
      </c>
    </row>
    <row r="561" spans="1:26" x14ac:dyDescent="0.25">
      <c r="A561" t="s">
        <v>58</v>
      </c>
      <c r="B561">
        <v>1.3</v>
      </c>
      <c r="C561">
        <v>47</v>
      </c>
      <c r="D561">
        <v>541</v>
      </c>
      <c r="E561">
        <v>489</v>
      </c>
      <c r="F561">
        <v>2</v>
      </c>
      <c r="G561" t="s">
        <v>40</v>
      </c>
      <c r="H561">
        <v>1</v>
      </c>
      <c r="I561" t="s">
        <v>40</v>
      </c>
      <c r="J561">
        <v>14</v>
      </c>
      <c r="K561">
        <v>5</v>
      </c>
      <c r="L561">
        <v>6</v>
      </c>
      <c r="M561">
        <v>4</v>
      </c>
      <c r="N561">
        <v>1</v>
      </c>
      <c r="O561">
        <v>0</v>
      </c>
      <c r="Q561" t="str">
        <f t="shared" si="80"/>
        <v>xG Sangat Sedikit</v>
      </c>
      <c r="R561" t="str">
        <f t="shared" si="81"/>
        <v>Possession Cukup Sedikit</v>
      </c>
      <c r="S561" t="str">
        <f t="shared" si="82"/>
        <v>Total Pass Cukup Banyak</v>
      </c>
      <c r="T561" t="str">
        <f t="shared" si="83"/>
        <v>Pass Sukses Cukup Banyak</v>
      </c>
      <c r="U561" t="str">
        <f t="shared" si="84"/>
        <v>Total Shot Cukup Sedikit</v>
      </c>
      <c r="V561" t="str">
        <f t="shared" si="87"/>
        <v>Shot on Target Tinggi</v>
      </c>
      <c r="W561" t="str">
        <f t="shared" si="88"/>
        <v>Fouls Rendah</v>
      </c>
      <c r="X561" t="str">
        <f t="shared" si="89"/>
        <v>Corner Rendah</v>
      </c>
      <c r="Y561" t="str">
        <f t="shared" si="85"/>
        <v>Yellow Card Rendah</v>
      </c>
      <c r="Z561" t="str">
        <f t="shared" si="86"/>
        <v>Red Card Rendah</v>
      </c>
    </row>
    <row r="562" spans="1:26" x14ac:dyDescent="0.25">
      <c r="A562" t="s">
        <v>47</v>
      </c>
      <c r="B562">
        <v>0.9</v>
      </c>
      <c r="C562">
        <v>53</v>
      </c>
      <c r="D562">
        <v>483</v>
      </c>
      <c r="E562">
        <v>375</v>
      </c>
      <c r="F562">
        <v>1</v>
      </c>
      <c r="G562" t="s">
        <v>35</v>
      </c>
      <c r="H562">
        <v>1</v>
      </c>
      <c r="I562" t="s">
        <v>36</v>
      </c>
      <c r="J562">
        <v>7</v>
      </c>
      <c r="K562">
        <v>3</v>
      </c>
      <c r="L562">
        <v>19</v>
      </c>
      <c r="M562">
        <v>7</v>
      </c>
      <c r="N562">
        <v>3</v>
      </c>
      <c r="O562">
        <v>0</v>
      </c>
      <c r="Q562" t="str">
        <f t="shared" si="80"/>
        <v>xG Sangat Sedikit</v>
      </c>
      <c r="R562" t="str">
        <f t="shared" si="81"/>
        <v>Possession Cukup Banyak</v>
      </c>
      <c r="S562" t="str">
        <f t="shared" si="82"/>
        <v>Total Pass Cukup Sedikit</v>
      </c>
      <c r="T562" t="str">
        <f t="shared" si="83"/>
        <v>Pass Sukses Cukup Sedikit</v>
      </c>
      <c r="U562" t="str">
        <f t="shared" si="84"/>
        <v>Total Shot Sangat Sedikit</v>
      </c>
      <c r="V562" t="str">
        <f t="shared" si="87"/>
        <v>Shot on Target Rendah</v>
      </c>
      <c r="W562" t="str">
        <f t="shared" si="88"/>
        <v>Fouls Tinggi</v>
      </c>
      <c r="X562" t="str">
        <f t="shared" si="89"/>
        <v>Corner Tinggi</v>
      </c>
      <c r="Y562" t="str">
        <f t="shared" si="85"/>
        <v>Yellow Card Tinggi</v>
      </c>
      <c r="Z562" t="str">
        <f t="shared" si="86"/>
        <v>Red Card Rendah</v>
      </c>
    </row>
    <row r="563" spans="1:26" x14ac:dyDescent="0.25">
      <c r="A563" t="s">
        <v>48</v>
      </c>
      <c r="B563">
        <v>1.5</v>
      </c>
      <c r="C563">
        <v>36</v>
      </c>
      <c r="D563">
        <v>315</v>
      </c>
      <c r="E563">
        <v>205</v>
      </c>
      <c r="F563">
        <v>2</v>
      </c>
      <c r="G563" t="s">
        <v>40</v>
      </c>
      <c r="H563">
        <v>1</v>
      </c>
      <c r="I563" t="s">
        <v>40</v>
      </c>
      <c r="J563">
        <v>11</v>
      </c>
      <c r="K563">
        <v>7</v>
      </c>
      <c r="L563">
        <v>10</v>
      </c>
      <c r="M563">
        <v>4</v>
      </c>
      <c r="N563">
        <v>1</v>
      </c>
      <c r="O563">
        <v>0</v>
      </c>
      <c r="Q563" t="str">
        <f t="shared" si="80"/>
        <v>xG Cukup Sedikit</v>
      </c>
      <c r="R563" t="str">
        <f t="shared" si="81"/>
        <v>Possession Sangat Sedikit</v>
      </c>
      <c r="S563" t="str">
        <f t="shared" si="82"/>
        <v>Total Pass Sangat Sedikit</v>
      </c>
      <c r="T563" t="str">
        <f t="shared" si="83"/>
        <v>Pass Sukses Sangat Sedikit</v>
      </c>
      <c r="U563" t="str">
        <f t="shared" si="84"/>
        <v>Total Shot Cukup Sedikit</v>
      </c>
      <c r="V563" t="str">
        <f t="shared" si="87"/>
        <v>Shot on Target Tinggi</v>
      </c>
      <c r="W563" t="str">
        <f t="shared" si="88"/>
        <v>Fouls Normal</v>
      </c>
      <c r="X563" t="str">
        <f t="shared" si="89"/>
        <v>Corner Rendah</v>
      </c>
      <c r="Y563" t="str">
        <f t="shared" si="85"/>
        <v>Yellow Card Rendah</v>
      </c>
      <c r="Z563" t="str">
        <f t="shared" si="86"/>
        <v>Red Card Rendah</v>
      </c>
    </row>
    <row r="564" spans="1:26" x14ac:dyDescent="0.25">
      <c r="A564" t="s">
        <v>49</v>
      </c>
      <c r="B564">
        <v>2</v>
      </c>
      <c r="C564">
        <v>48</v>
      </c>
      <c r="D564">
        <v>496</v>
      </c>
      <c r="E564">
        <v>380</v>
      </c>
      <c r="F564">
        <v>2</v>
      </c>
      <c r="G564" t="s">
        <v>36</v>
      </c>
      <c r="H564">
        <v>0</v>
      </c>
      <c r="I564" t="s">
        <v>35</v>
      </c>
      <c r="J564">
        <v>16</v>
      </c>
      <c r="K564">
        <v>9</v>
      </c>
      <c r="L564">
        <v>16</v>
      </c>
      <c r="M564">
        <v>7</v>
      </c>
      <c r="N564">
        <v>3</v>
      </c>
      <c r="O564">
        <v>0</v>
      </c>
      <c r="Q564" t="str">
        <f t="shared" si="80"/>
        <v>xG Cukup Sedikit</v>
      </c>
      <c r="R564" t="str">
        <f t="shared" si="81"/>
        <v>Possession Cukup Sedikit</v>
      </c>
      <c r="S564" t="str">
        <f t="shared" si="82"/>
        <v>Total Pass Cukup Sedikit</v>
      </c>
      <c r="T564" t="str">
        <f t="shared" si="83"/>
        <v>Pass Sukses Cukup Sedikit</v>
      </c>
      <c r="U564" t="str">
        <f t="shared" si="84"/>
        <v>Total Shot Cukup Sedikit</v>
      </c>
      <c r="V564" t="str">
        <f t="shared" si="87"/>
        <v>Shot on Target Tinggi</v>
      </c>
      <c r="W564" t="str">
        <f t="shared" si="88"/>
        <v>Fouls Tinggi</v>
      </c>
      <c r="X564" t="str">
        <f t="shared" si="89"/>
        <v>Corner Tinggi</v>
      </c>
      <c r="Y564" t="str">
        <f t="shared" si="85"/>
        <v>Yellow Card Tinggi</v>
      </c>
      <c r="Z564" t="str">
        <f t="shared" si="86"/>
        <v>Red Card Rendah</v>
      </c>
    </row>
    <row r="565" spans="1:26" x14ac:dyDescent="0.25">
      <c r="A565" t="s">
        <v>43</v>
      </c>
      <c r="B565">
        <v>0.7</v>
      </c>
      <c r="C565">
        <v>52</v>
      </c>
      <c r="D565">
        <v>501</v>
      </c>
      <c r="E565">
        <v>393</v>
      </c>
      <c r="F565">
        <v>2</v>
      </c>
      <c r="G565" t="s">
        <v>36</v>
      </c>
      <c r="H565">
        <v>1</v>
      </c>
      <c r="I565" t="s">
        <v>35</v>
      </c>
      <c r="J565">
        <v>11</v>
      </c>
      <c r="K565">
        <v>3</v>
      </c>
      <c r="L565">
        <v>10</v>
      </c>
      <c r="M565">
        <v>5</v>
      </c>
      <c r="N565">
        <v>2</v>
      </c>
      <c r="O565">
        <v>0</v>
      </c>
      <c r="Q565" t="str">
        <f t="shared" si="80"/>
        <v>xG Sangat Sedikit</v>
      </c>
      <c r="R565" t="str">
        <f t="shared" si="81"/>
        <v>Possession Cukup Banyak</v>
      </c>
      <c r="S565" t="str">
        <f t="shared" si="82"/>
        <v>Total Pass Cukup Sedikit</v>
      </c>
      <c r="T565" t="str">
        <f t="shared" si="83"/>
        <v>Pass Sukses Cukup Sedikit</v>
      </c>
      <c r="U565" t="str">
        <f t="shared" si="84"/>
        <v>Total Shot Cukup Sedikit</v>
      </c>
      <c r="V565" t="str">
        <f t="shared" si="87"/>
        <v>Shot on Target Rendah</v>
      </c>
      <c r="W565" t="str">
        <f t="shared" si="88"/>
        <v>Fouls Normal</v>
      </c>
      <c r="X565" t="str">
        <f t="shared" si="89"/>
        <v>Corner Normal</v>
      </c>
      <c r="Y565" t="str">
        <f t="shared" si="85"/>
        <v>Yellow Card Rendah</v>
      </c>
      <c r="Z565" t="str">
        <f t="shared" si="86"/>
        <v>Red Card Rendah</v>
      </c>
    </row>
    <row r="566" spans="1:26" x14ac:dyDescent="0.25">
      <c r="A566" t="s">
        <v>39</v>
      </c>
      <c r="B566">
        <v>3.1</v>
      </c>
      <c r="C566">
        <v>54</v>
      </c>
      <c r="D566">
        <v>579</v>
      </c>
      <c r="E566">
        <v>497</v>
      </c>
      <c r="F566">
        <v>5</v>
      </c>
      <c r="G566" t="s">
        <v>40</v>
      </c>
      <c r="H566">
        <v>3</v>
      </c>
      <c r="I566" t="s">
        <v>40</v>
      </c>
      <c r="J566">
        <v>22</v>
      </c>
      <c r="K566">
        <v>13</v>
      </c>
      <c r="L566">
        <v>10</v>
      </c>
      <c r="M566">
        <v>6</v>
      </c>
      <c r="N566">
        <v>0</v>
      </c>
      <c r="O566">
        <v>0</v>
      </c>
      <c r="Q566" t="str">
        <f t="shared" si="80"/>
        <v>xG Cukup Banyak</v>
      </c>
      <c r="R566" t="str">
        <f t="shared" si="81"/>
        <v>Possession Cukup Banyak</v>
      </c>
      <c r="S566" t="str">
        <f t="shared" si="82"/>
        <v>Total Pass Cukup Banyak</v>
      </c>
      <c r="T566" t="str">
        <f t="shared" si="83"/>
        <v>Pass Sukses Cukup Banyak</v>
      </c>
      <c r="U566" t="str">
        <f t="shared" si="84"/>
        <v>Total Shot Cukup Banyak</v>
      </c>
      <c r="V566" t="str">
        <f t="shared" si="87"/>
        <v>Shot on Target Tinggi</v>
      </c>
      <c r="W566" t="str">
        <f t="shared" si="88"/>
        <v>Fouls Normal</v>
      </c>
      <c r="X566" t="str">
        <f t="shared" si="89"/>
        <v>Corner Tinggi</v>
      </c>
      <c r="Y566" t="str">
        <f t="shared" si="85"/>
        <v>Yellow Card Rendah</v>
      </c>
      <c r="Z566" t="str">
        <f t="shared" si="86"/>
        <v>Red Card Rendah</v>
      </c>
    </row>
    <row r="567" spans="1:26" x14ac:dyDescent="0.25">
      <c r="A567" t="s">
        <v>45</v>
      </c>
      <c r="B567">
        <v>1.1000000000000001</v>
      </c>
      <c r="C567">
        <v>41</v>
      </c>
      <c r="D567">
        <v>357</v>
      </c>
      <c r="E567">
        <v>280</v>
      </c>
      <c r="F567">
        <v>2</v>
      </c>
      <c r="G567" t="s">
        <v>36</v>
      </c>
      <c r="H567">
        <v>1</v>
      </c>
      <c r="I567" t="s">
        <v>36</v>
      </c>
      <c r="J567">
        <v>13</v>
      </c>
      <c r="K567">
        <v>4</v>
      </c>
      <c r="L567">
        <v>14</v>
      </c>
      <c r="M567">
        <v>3</v>
      </c>
      <c r="N567">
        <v>3</v>
      </c>
      <c r="O567">
        <v>0</v>
      </c>
      <c r="Q567" t="str">
        <f t="shared" si="80"/>
        <v>xG Sangat Sedikit</v>
      </c>
      <c r="R567" t="str">
        <f t="shared" si="81"/>
        <v>Possession Cukup Sedikit</v>
      </c>
      <c r="S567" t="str">
        <f t="shared" si="82"/>
        <v>Total Pass Sangat Sedikit</v>
      </c>
      <c r="T567" t="str">
        <f t="shared" si="83"/>
        <v>Pass Sukses Sangat Sedikit</v>
      </c>
      <c r="U567" t="str">
        <f t="shared" si="84"/>
        <v>Total Shot Cukup Sedikit</v>
      </c>
      <c r="V567" t="str">
        <f t="shared" si="87"/>
        <v>Shot on Target Normal</v>
      </c>
      <c r="W567" t="str">
        <f t="shared" si="88"/>
        <v>Fouls Tinggi</v>
      </c>
      <c r="X567" t="str">
        <f t="shared" si="89"/>
        <v>Corner Rendah</v>
      </c>
      <c r="Y567" t="str">
        <f t="shared" si="85"/>
        <v>Yellow Card Tinggi</v>
      </c>
      <c r="Z567" t="str">
        <f t="shared" si="86"/>
        <v>Red Card Rendah</v>
      </c>
    </row>
    <row r="568" spans="1:26" x14ac:dyDescent="0.25">
      <c r="A568" t="s">
        <v>57</v>
      </c>
      <c r="B568">
        <v>2</v>
      </c>
      <c r="C568">
        <v>76</v>
      </c>
      <c r="D568">
        <v>774</v>
      </c>
      <c r="E568">
        <v>679</v>
      </c>
      <c r="F568">
        <v>0</v>
      </c>
      <c r="G568" t="s">
        <v>35</v>
      </c>
      <c r="H568">
        <v>0</v>
      </c>
      <c r="I568" t="s">
        <v>35</v>
      </c>
      <c r="J568">
        <v>20</v>
      </c>
      <c r="K568">
        <v>5</v>
      </c>
      <c r="L568">
        <v>5</v>
      </c>
      <c r="M568">
        <v>7</v>
      </c>
      <c r="N568">
        <v>4</v>
      </c>
      <c r="O568">
        <v>0</v>
      </c>
      <c r="Q568" t="str">
        <f t="shared" si="80"/>
        <v>xG Cukup Sedikit</v>
      </c>
      <c r="R568" t="str">
        <f t="shared" si="81"/>
        <v>Possession Sangat Banyak</v>
      </c>
      <c r="S568" t="str">
        <f t="shared" si="82"/>
        <v>Total Pass Sangat Banyak</v>
      </c>
      <c r="T568" t="str">
        <f t="shared" si="83"/>
        <v>Pass Sukses Sangat Banyak</v>
      </c>
      <c r="U568" t="str">
        <f t="shared" si="84"/>
        <v>Total Shot Cukup Banyak</v>
      </c>
      <c r="V568" t="str">
        <f t="shared" si="87"/>
        <v>Shot on Target Tinggi</v>
      </c>
      <c r="W568" t="str">
        <f t="shared" si="88"/>
        <v>Fouls Rendah</v>
      </c>
      <c r="X568" t="str">
        <f t="shared" si="89"/>
        <v>Corner Tinggi</v>
      </c>
      <c r="Y568" t="str">
        <f t="shared" si="85"/>
        <v>Yellow Card Tinggi</v>
      </c>
      <c r="Z568" t="str">
        <f t="shared" si="86"/>
        <v>Red Card Rendah</v>
      </c>
    </row>
    <row r="569" spans="1:26" x14ac:dyDescent="0.25">
      <c r="A569" t="s">
        <v>46</v>
      </c>
      <c r="B569">
        <v>1.9</v>
      </c>
      <c r="C569">
        <v>48</v>
      </c>
      <c r="D569">
        <v>558</v>
      </c>
      <c r="E569">
        <v>471</v>
      </c>
      <c r="F569">
        <v>2</v>
      </c>
      <c r="G569" t="s">
        <v>40</v>
      </c>
      <c r="H569">
        <v>2</v>
      </c>
      <c r="I569" t="s">
        <v>40</v>
      </c>
      <c r="J569">
        <v>12</v>
      </c>
      <c r="K569">
        <v>4</v>
      </c>
      <c r="L569">
        <v>8</v>
      </c>
      <c r="M569">
        <v>3</v>
      </c>
      <c r="N569">
        <v>1</v>
      </c>
      <c r="O569">
        <v>0</v>
      </c>
      <c r="Q569" t="str">
        <f t="shared" si="80"/>
        <v>xG Cukup Sedikit</v>
      </c>
      <c r="R569" t="str">
        <f t="shared" si="81"/>
        <v>Possession Cukup Sedikit</v>
      </c>
      <c r="S569" t="str">
        <f t="shared" si="82"/>
        <v>Total Pass Cukup Banyak</v>
      </c>
      <c r="T569" t="str">
        <f t="shared" si="83"/>
        <v>Pass Sukses Cukup Banyak</v>
      </c>
      <c r="U569" t="str">
        <f t="shared" si="84"/>
        <v>Total Shot Cukup Sedikit</v>
      </c>
      <c r="V569" t="str">
        <f t="shared" si="87"/>
        <v>Shot on Target Normal</v>
      </c>
      <c r="W569" t="str">
        <f t="shared" si="88"/>
        <v>Fouls Rendah</v>
      </c>
      <c r="X569" t="str">
        <f t="shared" si="89"/>
        <v>Corner Rendah</v>
      </c>
      <c r="Y569" t="str">
        <f t="shared" si="85"/>
        <v>Yellow Card Rendah</v>
      </c>
      <c r="Z569" t="str">
        <f t="shared" si="86"/>
        <v>Red Card Rendah</v>
      </c>
    </row>
    <row r="570" spans="1:26" x14ac:dyDescent="0.25">
      <c r="A570" t="s">
        <v>42</v>
      </c>
      <c r="B570">
        <v>1.9</v>
      </c>
      <c r="C570">
        <v>50</v>
      </c>
      <c r="D570">
        <v>506</v>
      </c>
      <c r="E570">
        <v>407</v>
      </c>
      <c r="F570">
        <v>3</v>
      </c>
      <c r="G570" t="s">
        <v>40</v>
      </c>
      <c r="H570">
        <v>1</v>
      </c>
      <c r="I570" t="s">
        <v>36</v>
      </c>
      <c r="J570">
        <v>14</v>
      </c>
      <c r="K570">
        <v>5</v>
      </c>
      <c r="L570">
        <v>8</v>
      </c>
      <c r="M570">
        <v>3</v>
      </c>
      <c r="N570">
        <v>2</v>
      </c>
      <c r="O570">
        <v>0</v>
      </c>
      <c r="Q570" t="str">
        <f t="shared" si="80"/>
        <v>xG Cukup Sedikit</v>
      </c>
      <c r="R570" t="str">
        <f t="shared" si="81"/>
        <v>Possession Cukup Sedikit</v>
      </c>
      <c r="S570" t="str">
        <f t="shared" si="82"/>
        <v>Total Pass Cukup Sedikit</v>
      </c>
      <c r="T570" t="str">
        <f t="shared" si="83"/>
        <v>Pass Sukses Cukup Sedikit</v>
      </c>
      <c r="U570" t="str">
        <f t="shared" si="84"/>
        <v>Total Shot Cukup Sedikit</v>
      </c>
      <c r="V570" t="str">
        <f t="shared" si="87"/>
        <v>Shot on Target Tinggi</v>
      </c>
      <c r="W570" t="str">
        <f t="shared" si="88"/>
        <v>Fouls Rendah</v>
      </c>
      <c r="X570" t="str">
        <f t="shared" si="89"/>
        <v>Corner Rendah</v>
      </c>
      <c r="Y570" t="str">
        <f t="shared" si="85"/>
        <v>Yellow Card Rendah</v>
      </c>
      <c r="Z570" t="str">
        <f t="shared" si="86"/>
        <v>Red Card Rendah</v>
      </c>
    </row>
    <row r="571" spans="1:26" x14ac:dyDescent="0.25">
      <c r="A571" t="s">
        <v>46</v>
      </c>
      <c r="B571">
        <v>2.5</v>
      </c>
      <c r="C571">
        <v>44</v>
      </c>
      <c r="D571">
        <v>400</v>
      </c>
      <c r="E571">
        <v>308</v>
      </c>
      <c r="F571">
        <v>2</v>
      </c>
      <c r="G571" t="s">
        <v>40</v>
      </c>
      <c r="H571">
        <v>2</v>
      </c>
      <c r="I571" t="s">
        <v>40</v>
      </c>
      <c r="J571">
        <v>14</v>
      </c>
      <c r="K571">
        <v>4</v>
      </c>
      <c r="L571">
        <v>15</v>
      </c>
      <c r="M571">
        <v>10</v>
      </c>
      <c r="N571">
        <v>4</v>
      </c>
      <c r="O571">
        <v>0</v>
      </c>
      <c r="Q571" t="str">
        <f t="shared" si="80"/>
        <v>xG Cukup Sedikit</v>
      </c>
      <c r="R571" t="str">
        <f t="shared" si="81"/>
        <v>Possession Cukup Sedikit</v>
      </c>
      <c r="S571" t="str">
        <f t="shared" si="82"/>
        <v>Total Pass Cukup Sedikit</v>
      </c>
      <c r="T571" t="str">
        <f t="shared" si="83"/>
        <v>Pass Sukses Cukup Sedikit</v>
      </c>
      <c r="U571" t="str">
        <f t="shared" si="84"/>
        <v>Total Shot Cukup Sedikit</v>
      </c>
      <c r="V571" t="str">
        <f t="shared" si="87"/>
        <v>Shot on Target Normal</v>
      </c>
      <c r="W571" t="str">
        <f t="shared" si="88"/>
        <v>Fouls Tinggi</v>
      </c>
      <c r="X571" t="str">
        <f t="shared" si="89"/>
        <v>Corner Tinggi</v>
      </c>
      <c r="Y571" t="str">
        <f t="shared" si="85"/>
        <v>Yellow Card Tinggi</v>
      </c>
      <c r="Z571" t="str">
        <f t="shared" si="86"/>
        <v>Red Card Rendah</v>
      </c>
    </row>
    <row r="572" spans="1:26" x14ac:dyDescent="0.25">
      <c r="A572" t="s">
        <v>59</v>
      </c>
      <c r="B572">
        <v>0.4</v>
      </c>
      <c r="C572">
        <v>40</v>
      </c>
      <c r="D572">
        <v>430</v>
      </c>
      <c r="E572">
        <v>352</v>
      </c>
      <c r="F572">
        <v>1</v>
      </c>
      <c r="G572" t="s">
        <v>35</v>
      </c>
      <c r="H572">
        <v>0</v>
      </c>
      <c r="I572" t="s">
        <v>36</v>
      </c>
      <c r="J572">
        <v>4</v>
      </c>
      <c r="K572">
        <v>2</v>
      </c>
      <c r="L572">
        <v>11</v>
      </c>
      <c r="M572">
        <v>2</v>
      </c>
      <c r="N572">
        <v>1</v>
      </c>
      <c r="O572">
        <v>0</v>
      </c>
      <c r="Q572" t="str">
        <f t="shared" si="80"/>
        <v>xG Sangat Sedikit</v>
      </c>
      <c r="R572" t="str">
        <f t="shared" si="81"/>
        <v>Possession Cukup Sedikit</v>
      </c>
      <c r="S572" t="str">
        <f t="shared" si="82"/>
        <v>Total Pass Cukup Sedikit</v>
      </c>
      <c r="T572" t="str">
        <f t="shared" si="83"/>
        <v>Pass Sukses Cukup Sedikit</v>
      </c>
      <c r="U572" t="str">
        <f t="shared" si="84"/>
        <v>Total Shot Sangat Sedikit</v>
      </c>
      <c r="V572" t="str">
        <f t="shared" si="87"/>
        <v>Shot on Target Rendah</v>
      </c>
      <c r="W572" t="str">
        <f t="shared" si="88"/>
        <v>Fouls Normal</v>
      </c>
      <c r="X572" t="str">
        <f t="shared" si="89"/>
        <v>Corner Rendah</v>
      </c>
      <c r="Y572" t="str">
        <f t="shared" si="85"/>
        <v>Yellow Card Rendah</v>
      </c>
      <c r="Z572" t="str">
        <f t="shared" si="86"/>
        <v>Red Card Rendah</v>
      </c>
    </row>
    <row r="573" spans="1:26" x14ac:dyDescent="0.25">
      <c r="A573" t="s">
        <v>44</v>
      </c>
      <c r="B573">
        <v>0.7</v>
      </c>
      <c r="C573">
        <v>42</v>
      </c>
      <c r="D573">
        <v>371</v>
      </c>
      <c r="E573">
        <v>239</v>
      </c>
      <c r="F573">
        <v>0</v>
      </c>
      <c r="G573" t="s">
        <v>35</v>
      </c>
      <c r="H573">
        <v>0</v>
      </c>
      <c r="I573" t="s">
        <v>36</v>
      </c>
      <c r="J573">
        <v>9</v>
      </c>
      <c r="K573">
        <v>0</v>
      </c>
      <c r="L573">
        <v>14</v>
      </c>
      <c r="M573">
        <v>3</v>
      </c>
      <c r="N573">
        <v>2</v>
      </c>
      <c r="O573">
        <v>0</v>
      </c>
      <c r="Q573" t="str">
        <f t="shared" si="80"/>
        <v>xG Sangat Sedikit</v>
      </c>
      <c r="R573" t="str">
        <f t="shared" si="81"/>
        <v>Possession Cukup Sedikit</v>
      </c>
      <c r="S573" t="str">
        <f t="shared" si="82"/>
        <v>Total Pass Cukup Sedikit</v>
      </c>
      <c r="T573" t="str">
        <f t="shared" si="83"/>
        <v>Pass Sukses Sangat Sedikit</v>
      </c>
      <c r="U573" t="str">
        <f t="shared" si="84"/>
        <v>Total Shot Sangat Sedikit</v>
      </c>
      <c r="V573" t="str">
        <f t="shared" si="87"/>
        <v>Shot on Target Rendah</v>
      </c>
      <c r="W573" t="str">
        <f t="shared" si="88"/>
        <v>Fouls Tinggi</v>
      </c>
      <c r="X573" t="str">
        <f t="shared" si="89"/>
        <v>Corner Rendah</v>
      </c>
      <c r="Y573" t="str">
        <f t="shared" si="85"/>
        <v>Yellow Card Rendah</v>
      </c>
      <c r="Z573" t="str">
        <f t="shared" si="86"/>
        <v>Red Card Rendah</v>
      </c>
    </row>
    <row r="574" spans="1:26" x14ac:dyDescent="0.25">
      <c r="A574" t="s">
        <v>57</v>
      </c>
      <c r="B574">
        <v>1.2</v>
      </c>
      <c r="C574">
        <v>61</v>
      </c>
      <c r="D574">
        <v>608</v>
      </c>
      <c r="E574">
        <v>516</v>
      </c>
      <c r="F574">
        <v>1</v>
      </c>
      <c r="G574" t="s">
        <v>36</v>
      </c>
      <c r="H574">
        <v>1</v>
      </c>
      <c r="I574" t="s">
        <v>40</v>
      </c>
      <c r="J574">
        <v>15</v>
      </c>
      <c r="K574">
        <v>1</v>
      </c>
      <c r="L574">
        <v>12</v>
      </c>
      <c r="M574">
        <v>6</v>
      </c>
      <c r="N574">
        <v>2</v>
      </c>
      <c r="O574">
        <v>0</v>
      </c>
      <c r="Q574" t="str">
        <f t="shared" si="80"/>
        <v>xG Sangat Sedikit</v>
      </c>
      <c r="R574" t="str">
        <f t="shared" si="81"/>
        <v>Possession Cukup Banyak</v>
      </c>
      <c r="S574" t="str">
        <f t="shared" si="82"/>
        <v>Total Pass Cukup Banyak</v>
      </c>
      <c r="T574" t="str">
        <f t="shared" si="83"/>
        <v>Pass Sukses Cukup Banyak</v>
      </c>
      <c r="U574" t="str">
        <f t="shared" si="84"/>
        <v>Total Shot Cukup Sedikit</v>
      </c>
      <c r="V574" t="str">
        <f t="shared" si="87"/>
        <v>Shot on Target Rendah</v>
      </c>
      <c r="W574" t="str">
        <f t="shared" si="88"/>
        <v>Fouls Tinggi</v>
      </c>
      <c r="X574" t="str">
        <f t="shared" si="89"/>
        <v>Corner Tinggi</v>
      </c>
      <c r="Y574" t="str">
        <f t="shared" si="85"/>
        <v>Yellow Card Rendah</v>
      </c>
      <c r="Z574" t="str">
        <f t="shared" si="86"/>
        <v>Red Card Rendah</v>
      </c>
    </row>
    <row r="575" spans="1:26" x14ac:dyDescent="0.25">
      <c r="A575" t="s">
        <v>51</v>
      </c>
      <c r="B575">
        <v>1.4</v>
      </c>
      <c r="C575">
        <v>44</v>
      </c>
      <c r="D575">
        <v>465</v>
      </c>
      <c r="E575">
        <v>394</v>
      </c>
      <c r="F575">
        <v>1</v>
      </c>
      <c r="G575" t="s">
        <v>35</v>
      </c>
      <c r="H575">
        <v>0</v>
      </c>
      <c r="I575" t="s">
        <v>35</v>
      </c>
      <c r="J575">
        <v>17</v>
      </c>
      <c r="K575">
        <v>4</v>
      </c>
      <c r="L575">
        <v>13</v>
      </c>
      <c r="M575">
        <v>1</v>
      </c>
      <c r="N575">
        <v>1</v>
      </c>
      <c r="O575">
        <v>0</v>
      </c>
      <c r="Q575" t="str">
        <f t="shared" si="80"/>
        <v>xG Sangat Sedikit</v>
      </c>
      <c r="R575" t="str">
        <f t="shared" si="81"/>
        <v>Possession Cukup Sedikit</v>
      </c>
      <c r="S575" t="str">
        <f t="shared" si="82"/>
        <v>Total Pass Cukup Sedikit</v>
      </c>
      <c r="T575" t="str">
        <f t="shared" si="83"/>
        <v>Pass Sukses Cukup Sedikit</v>
      </c>
      <c r="U575" t="str">
        <f t="shared" si="84"/>
        <v>Total Shot Cukup Sedikit</v>
      </c>
      <c r="V575" t="str">
        <f t="shared" si="87"/>
        <v>Shot on Target Normal</v>
      </c>
      <c r="W575" t="str">
        <f t="shared" si="88"/>
        <v>Fouls Tinggi</v>
      </c>
      <c r="X575" t="str">
        <f t="shared" si="89"/>
        <v>Corner Rendah</v>
      </c>
      <c r="Y575" t="str">
        <f t="shared" si="85"/>
        <v>Yellow Card Rendah</v>
      </c>
      <c r="Z575" t="str">
        <f t="shared" si="86"/>
        <v>Red Card Rendah</v>
      </c>
    </row>
    <row r="576" spans="1:26" x14ac:dyDescent="0.25">
      <c r="A576" t="s">
        <v>54</v>
      </c>
      <c r="B576">
        <v>4.4000000000000004</v>
      </c>
      <c r="C576">
        <v>50</v>
      </c>
      <c r="D576">
        <v>487</v>
      </c>
      <c r="E576">
        <v>409</v>
      </c>
      <c r="F576">
        <v>5</v>
      </c>
      <c r="G576" t="s">
        <v>40</v>
      </c>
      <c r="H576">
        <v>1</v>
      </c>
      <c r="I576" t="s">
        <v>40</v>
      </c>
      <c r="J576">
        <v>20</v>
      </c>
      <c r="K576">
        <v>11</v>
      </c>
      <c r="L576">
        <v>4</v>
      </c>
      <c r="M576">
        <v>2</v>
      </c>
      <c r="N576">
        <v>0</v>
      </c>
      <c r="O576">
        <v>0</v>
      </c>
      <c r="Q576" t="str">
        <f t="shared" si="80"/>
        <v>xG Sangat Banyak</v>
      </c>
      <c r="R576" t="str">
        <f t="shared" si="81"/>
        <v>Possession Cukup Sedikit</v>
      </c>
      <c r="S576" t="str">
        <f t="shared" si="82"/>
        <v>Total Pass Cukup Sedikit</v>
      </c>
      <c r="T576" t="str">
        <f t="shared" si="83"/>
        <v>Pass Sukses Cukup Sedikit</v>
      </c>
      <c r="U576" t="str">
        <f t="shared" si="84"/>
        <v>Total Shot Cukup Banyak</v>
      </c>
      <c r="V576" t="str">
        <f t="shared" si="87"/>
        <v>Shot on Target Tinggi</v>
      </c>
      <c r="W576" t="str">
        <f t="shared" si="88"/>
        <v>Fouls Rendah</v>
      </c>
      <c r="X576" t="str">
        <f t="shared" si="89"/>
        <v>Corner Rendah</v>
      </c>
      <c r="Y576" t="str">
        <f t="shared" si="85"/>
        <v>Yellow Card Rendah</v>
      </c>
      <c r="Z576" t="str">
        <f t="shared" si="86"/>
        <v>Red Card Rendah</v>
      </c>
    </row>
    <row r="577" spans="1:26" x14ac:dyDescent="0.25">
      <c r="A577" t="s">
        <v>42</v>
      </c>
      <c r="B577">
        <v>0.9</v>
      </c>
      <c r="C577">
        <v>55</v>
      </c>
      <c r="D577">
        <v>555</v>
      </c>
      <c r="E577">
        <v>473</v>
      </c>
      <c r="F577">
        <v>1</v>
      </c>
      <c r="G577" t="s">
        <v>36</v>
      </c>
      <c r="H577">
        <v>1</v>
      </c>
      <c r="I577" t="s">
        <v>40</v>
      </c>
      <c r="J577">
        <v>9</v>
      </c>
      <c r="K577">
        <v>3</v>
      </c>
      <c r="L577">
        <v>14</v>
      </c>
      <c r="M577">
        <v>5</v>
      </c>
      <c r="N577">
        <v>3</v>
      </c>
      <c r="O577">
        <v>0</v>
      </c>
      <c r="Q577" t="str">
        <f t="shared" si="80"/>
        <v>xG Sangat Sedikit</v>
      </c>
      <c r="R577" t="str">
        <f t="shared" si="81"/>
        <v>Possession Cukup Banyak</v>
      </c>
      <c r="S577" t="str">
        <f t="shared" si="82"/>
        <v>Total Pass Cukup Banyak</v>
      </c>
      <c r="T577" t="str">
        <f t="shared" si="83"/>
        <v>Pass Sukses Cukup Banyak</v>
      </c>
      <c r="U577" t="str">
        <f t="shared" si="84"/>
        <v>Total Shot Sangat Sedikit</v>
      </c>
      <c r="V577" t="str">
        <f t="shared" si="87"/>
        <v>Shot on Target Rendah</v>
      </c>
      <c r="W577" t="str">
        <f t="shared" si="88"/>
        <v>Fouls Tinggi</v>
      </c>
      <c r="X577" t="str">
        <f t="shared" si="89"/>
        <v>Corner Normal</v>
      </c>
      <c r="Y577" t="str">
        <f t="shared" si="85"/>
        <v>Yellow Card Tinggi</v>
      </c>
      <c r="Z577" t="str">
        <f t="shared" si="86"/>
        <v>Red Card Rendah</v>
      </c>
    </row>
    <row r="578" spans="1:26" x14ac:dyDescent="0.25">
      <c r="A578" t="s">
        <v>38</v>
      </c>
      <c r="B578">
        <v>1.5</v>
      </c>
      <c r="C578">
        <v>27</v>
      </c>
      <c r="D578">
        <v>282</v>
      </c>
      <c r="E578">
        <v>206</v>
      </c>
      <c r="F578">
        <v>2</v>
      </c>
      <c r="G578" t="s">
        <v>36</v>
      </c>
      <c r="H578">
        <v>1</v>
      </c>
      <c r="I578" t="s">
        <v>40</v>
      </c>
      <c r="J578">
        <v>7</v>
      </c>
      <c r="K578">
        <v>3</v>
      </c>
      <c r="L578">
        <v>14</v>
      </c>
      <c r="M578">
        <v>2</v>
      </c>
      <c r="N578">
        <v>5</v>
      </c>
      <c r="O578">
        <v>0</v>
      </c>
      <c r="Q578" t="str">
        <f t="shared" si="80"/>
        <v>xG Cukup Sedikit</v>
      </c>
      <c r="R578" t="str">
        <f t="shared" si="81"/>
        <v>Possession Sangat Sedikit</v>
      </c>
      <c r="S578" t="str">
        <f t="shared" si="82"/>
        <v>Total Pass Sangat Sedikit</v>
      </c>
      <c r="T578" t="str">
        <f t="shared" si="83"/>
        <v>Pass Sukses Sangat Sedikit</v>
      </c>
      <c r="U578" t="str">
        <f t="shared" si="84"/>
        <v>Total Shot Sangat Sedikit</v>
      </c>
      <c r="V578" t="str">
        <f t="shared" si="87"/>
        <v>Shot on Target Rendah</v>
      </c>
      <c r="W578" t="str">
        <f t="shared" si="88"/>
        <v>Fouls Tinggi</v>
      </c>
      <c r="X578" t="str">
        <f t="shared" si="89"/>
        <v>Corner Rendah</v>
      </c>
      <c r="Y578" t="str">
        <f t="shared" si="85"/>
        <v>Yellow Card Tinggi</v>
      </c>
      <c r="Z578" t="str">
        <f t="shared" si="86"/>
        <v>Red Card Rendah</v>
      </c>
    </row>
    <row r="579" spans="1:26" x14ac:dyDescent="0.25">
      <c r="A579" t="s">
        <v>33</v>
      </c>
      <c r="B579">
        <v>1</v>
      </c>
      <c r="C579">
        <v>47</v>
      </c>
      <c r="D579">
        <v>427</v>
      </c>
      <c r="E579">
        <v>307</v>
      </c>
      <c r="F579">
        <v>2</v>
      </c>
      <c r="G579" t="s">
        <v>36</v>
      </c>
      <c r="H579">
        <v>0</v>
      </c>
      <c r="I579" t="s">
        <v>36</v>
      </c>
      <c r="J579">
        <v>13</v>
      </c>
      <c r="K579">
        <v>4</v>
      </c>
      <c r="L579">
        <v>13</v>
      </c>
      <c r="M579">
        <v>9</v>
      </c>
      <c r="N579">
        <v>4</v>
      </c>
      <c r="O579">
        <v>0</v>
      </c>
      <c r="Q579" t="str">
        <f t="shared" ref="Q579:Q642" si="90">_xlfn.LET(
 _xlpm.x,B579,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579" t="str">
        <f t="shared" ref="R579:R642" si="91">_xlfn.LET(
 _xlpm.x,C579,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Sedikit</v>
      </c>
      <c r="S579" t="str">
        <f t="shared" ref="S579:S642" si="92">_xlfn.LET(
 _xlpm.x,D579,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Sedikit</v>
      </c>
      <c r="T579" t="str">
        <f t="shared" ref="T579:T642" si="93">_xlfn.LET(
 _xlpm.x,E579,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579" t="str">
        <f t="shared" ref="U579:U642" si="94">_xlfn.LET(
 _xlpm.x,J579,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579" t="str">
        <f t="shared" si="87"/>
        <v>Shot on Target Normal</v>
      </c>
      <c r="W579" t="str">
        <f t="shared" si="88"/>
        <v>Fouls Tinggi</v>
      </c>
      <c r="X579" t="str">
        <f t="shared" si="89"/>
        <v>Corner Tinggi</v>
      </c>
      <c r="Y579" t="str">
        <f t="shared" ref="Y579:Y642" si="95">IF(N579&lt;$Y$1,"Yellow Card Rendah","Yellow Card Tinggi")</f>
        <v>Yellow Card Tinggi</v>
      </c>
      <c r="Z579" t="str">
        <f t="shared" ref="Z579:Z642" si="96">IF(O579&lt;$Z$1,"Red Card Rendah","Red Card Tinggi")</f>
        <v>Red Card Rendah</v>
      </c>
    </row>
    <row r="580" spans="1:26" x14ac:dyDescent="0.25">
      <c r="A580" t="s">
        <v>48</v>
      </c>
      <c r="B580">
        <v>2.1</v>
      </c>
      <c r="C580">
        <v>40</v>
      </c>
      <c r="D580">
        <v>393</v>
      </c>
      <c r="E580">
        <v>299</v>
      </c>
      <c r="F580">
        <v>3</v>
      </c>
      <c r="G580" t="s">
        <v>40</v>
      </c>
      <c r="H580">
        <v>2</v>
      </c>
      <c r="I580" t="s">
        <v>40</v>
      </c>
      <c r="J580">
        <v>11</v>
      </c>
      <c r="K580">
        <v>3</v>
      </c>
      <c r="L580">
        <v>8</v>
      </c>
      <c r="M580">
        <v>3</v>
      </c>
      <c r="N580">
        <v>2</v>
      </c>
      <c r="O580">
        <v>0</v>
      </c>
      <c r="Q580" t="str">
        <f t="shared" si="90"/>
        <v>xG Cukup Sedikit</v>
      </c>
      <c r="R580" t="str">
        <f t="shared" si="91"/>
        <v>Possession Cukup Sedikit</v>
      </c>
      <c r="S580" t="str">
        <f t="shared" si="92"/>
        <v>Total Pass Cukup Sedikit</v>
      </c>
      <c r="T580" t="str">
        <f t="shared" si="93"/>
        <v>Pass Sukses Cukup Sedikit</v>
      </c>
      <c r="U580" t="str">
        <f t="shared" si="94"/>
        <v>Total Shot Cukup Sedikit</v>
      </c>
      <c r="V580" t="str">
        <f t="shared" ref="V580:V643" si="97">IF(K580&gt;$V$1,"Shot on Target Tinggi",IF(K580&gt;($V$1/5*4),"Shot on Target Normal","Shot on Target Rendah"))</f>
        <v>Shot on Target Rendah</v>
      </c>
      <c r="W580" t="str">
        <f t="shared" ref="W580:W643" si="98">IF(L580&gt;$W$1,"Fouls Tinggi",IF(L580&gt;($W$1/5*4),"Fouls Normal","Fouls Rendah"))</f>
        <v>Fouls Rendah</v>
      </c>
      <c r="X580" t="str">
        <f t="shared" ref="X580:X643" si="99">IF(M580&gt;$X$1,"Corner Tinggi",IF(M580&gt;($X$1/5*4),"Corner Normal","Corner Rendah"))</f>
        <v>Corner Rendah</v>
      </c>
      <c r="Y580" t="str">
        <f t="shared" si="95"/>
        <v>Yellow Card Rendah</v>
      </c>
      <c r="Z580" t="str">
        <f t="shared" si="96"/>
        <v>Red Card Rendah</v>
      </c>
    </row>
    <row r="581" spans="1:26" x14ac:dyDescent="0.25">
      <c r="A581" t="s">
        <v>58</v>
      </c>
      <c r="B581">
        <v>2.2000000000000002</v>
      </c>
      <c r="C581">
        <v>55</v>
      </c>
      <c r="D581">
        <v>557</v>
      </c>
      <c r="E581">
        <v>472</v>
      </c>
      <c r="F581">
        <v>2</v>
      </c>
      <c r="G581" t="s">
        <v>36</v>
      </c>
      <c r="H581">
        <v>0</v>
      </c>
      <c r="I581" t="s">
        <v>36</v>
      </c>
      <c r="J581">
        <v>21</v>
      </c>
      <c r="K581">
        <v>8</v>
      </c>
      <c r="L581">
        <v>4</v>
      </c>
      <c r="M581">
        <v>5</v>
      </c>
      <c r="N581">
        <v>0</v>
      </c>
      <c r="O581">
        <v>0</v>
      </c>
      <c r="Q581" t="str">
        <f t="shared" si="90"/>
        <v>xG Cukup Sedikit</v>
      </c>
      <c r="R581" t="str">
        <f t="shared" si="91"/>
        <v>Possession Cukup Banyak</v>
      </c>
      <c r="S581" t="str">
        <f t="shared" si="92"/>
        <v>Total Pass Cukup Banyak</v>
      </c>
      <c r="T581" t="str">
        <f t="shared" si="93"/>
        <v>Pass Sukses Cukup Banyak</v>
      </c>
      <c r="U581" t="str">
        <f t="shared" si="94"/>
        <v>Total Shot Cukup Banyak</v>
      </c>
      <c r="V581" t="str">
        <f t="shared" si="97"/>
        <v>Shot on Target Tinggi</v>
      </c>
      <c r="W581" t="str">
        <f t="shared" si="98"/>
        <v>Fouls Rendah</v>
      </c>
      <c r="X581" t="str">
        <f t="shared" si="99"/>
        <v>Corner Normal</v>
      </c>
      <c r="Y581" t="str">
        <f t="shared" si="95"/>
        <v>Yellow Card Rendah</v>
      </c>
      <c r="Z581" t="str">
        <f t="shared" si="96"/>
        <v>Red Card Rendah</v>
      </c>
    </row>
    <row r="582" spans="1:26" x14ac:dyDescent="0.25">
      <c r="A582" t="s">
        <v>49</v>
      </c>
      <c r="B582">
        <v>1.2</v>
      </c>
      <c r="C582">
        <v>43</v>
      </c>
      <c r="D582">
        <v>358</v>
      </c>
      <c r="E582">
        <v>273</v>
      </c>
      <c r="F582">
        <v>2</v>
      </c>
      <c r="G582" t="s">
        <v>36</v>
      </c>
      <c r="H582">
        <v>0</v>
      </c>
      <c r="I582" t="s">
        <v>35</v>
      </c>
      <c r="J582">
        <v>7</v>
      </c>
      <c r="K582">
        <v>3</v>
      </c>
      <c r="L582">
        <v>16</v>
      </c>
      <c r="M582">
        <v>3</v>
      </c>
      <c r="N582">
        <v>3</v>
      </c>
      <c r="O582">
        <v>0</v>
      </c>
      <c r="Q582" t="str">
        <f t="shared" si="90"/>
        <v>xG Sangat Sedikit</v>
      </c>
      <c r="R582" t="str">
        <f t="shared" si="91"/>
        <v>Possession Cukup Sedikit</v>
      </c>
      <c r="S582" t="str">
        <f t="shared" si="92"/>
        <v>Total Pass Cukup Sedikit</v>
      </c>
      <c r="T582" t="str">
        <f t="shared" si="93"/>
        <v>Pass Sukses Sangat Sedikit</v>
      </c>
      <c r="U582" t="str">
        <f t="shared" si="94"/>
        <v>Total Shot Sangat Sedikit</v>
      </c>
      <c r="V582" t="str">
        <f t="shared" si="97"/>
        <v>Shot on Target Rendah</v>
      </c>
      <c r="W582" t="str">
        <f t="shared" si="98"/>
        <v>Fouls Tinggi</v>
      </c>
      <c r="X582" t="str">
        <f t="shared" si="99"/>
        <v>Corner Rendah</v>
      </c>
      <c r="Y582" t="str">
        <f t="shared" si="95"/>
        <v>Yellow Card Tinggi</v>
      </c>
      <c r="Z582" t="str">
        <f t="shared" si="96"/>
        <v>Red Card Rendah</v>
      </c>
    </row>
    <row r="583" spans="1:26" x14ac:dyDescent="0.25">
      <c r="A583" t="s">
        <v>34</v>
      </c>
      <c r="B583">
        <v>1.7</v>
      </c>
      <c r="C583">
        <v>56</v>
      </c>
      <c r="D583">
        <v>573</v>
      </c>
      <c r="E583">
        <v>478</v>
      </c>
      <c r="F583">
        <v>2</v>
      </c>
      <c r="G583" t="s">
        <v>35</v>
      </c>
      <c r="H583">
        <v>0</v>
      </c>
      <c r="I583" t="s">
        <v>35</v>
      </c>
      <c r="J583">
        <v>21</v>
      </c>
      <c r="K583">
        <v>5</v>
      </c>
      <c r="L583">
        <v>18</v>
      </c>
      <c r="M583">
        <v>3</v>
      </c>
      <c r="N583">
        <v>3</v>
      </c>
      <c r="O583">
        <v>0</v>
      </c>
      <c r="Q583" t="str">
        <f t="shared" si="90"/>
        <v>xG Cukup Sedikit</v>
      </c>
      <c r="R583" t="str">
        <f t="shared" si="91"/>
        <v>Possession Cukup Banyak</v>
      </c>
      <c r="S583" t="str">
        <f t="shared" si="92"/>
        <v>Total Pass Cukup Banyak</v>
      </c>
      <c r="T583" t="str">
        <f t="shared" si="93"/>
        <v>Pass Sukses Cukup Banyak</v>
      </c>
      <c r="U583" t="str">
        <f t="shared" si="94"/>
        <v>Total Shot Cukup Banyak</v>
      </c>
      <c r="V583" t="str">
        <f t="shared" si="97"/>
        <v>Shot on Target Tinggi</v>
      </c>
      <c r="W583" t="str">
        <f t="shared" si="98"/>
        <v>Fouls Tinggi</v>
      </c>
      <c r="X583" t="str">
        <f t="shared" si="99"/>
        <v>Corner Rendah</v>
      </c>
      <c r="Y583" t="str">
        <f t="shared" si="95"/>
        <v>Yellow Card Tinggi</v>
      </c>
      <c r="Z583" t="str">
        <f t="shared" si="96"/>
        <v>Red Card Rendah</v>
      </c>
    </row>
    <row r="584" spans="1:26" x14ac:dyDescent="0.25">
      <c r="A584" t="s">
        <v>39</v>
      </c>
      <c r="B584">
        <v>2</v>
      </c>
      <c r="C584">
        <v>70</v>
      </c>
      <c r="D584">
        <v>617</v>
      </c>
      <c r="E584">
        <v>508</v>
      </c>
      <c r="F584">
        <v>1</v>
      </c>
      <c r="G584" t="s">
        <v>36</v>
      </c>
      <c r="H584">
        <v>0</v>
      </c>
      <c r="I584" t="s">
        <v>35</v>
      </c>
      <c r="J584">
        <v>23</v>
      </c>
      <c r="K584">
        <v>7</v>
      </c>
      <c r="L584">
        <v>10</v>
      </c>
      <c r="M584">
        <v>9</v>
      </c>
      <c r="N584">
        <v>1</v>
      </c>
      <c r="O584">
        <v>0</v>
      </c>
      <c r="Q584" t="str">
        <f t="shared" si="90"/>
        <v>xG Cukup Sedikit</v>
      </c>
      <c r="R584" t="str">
        <f t="shared" si="91"/>
        <v>Possession Sangat Banyak</v>
      </c>
      <c r="S584" t="str">
        <f t="shared" si="92"/>
        <v>Total Pass Cukup Banyak</v>
      </c>
      <c r="T584" t="str">
        <f t="shared" si="93"/>
        <v>Pass Sukses Cukup Banyak</v>
      </c>
      <c r="U584" t="str">
        <f t="shared" si="94"/>
        <v>Total Shot Cukup Banyak</v>
      </c>
      <c r="V584" t="str">
        <f t="shared" si="97"/>
        <v>Shot on Target Tinggi</v>
      </c>
      <c r="W584" t="str">
        <f t="shared" si="98"/>
        <v>Fouls Normal</v>
      </c>
      <c r="X584" t="str">
        <f t="shared" si="99"/>
        <v>Corner Tinggi</v>
      </c>
      <c r="Y584" t="str">
        <f t="shared" si="95"/>
        <v>Yellow Card Rendah</v>
      </c>
      <c r="Z584" t="str">
        <f t="shared" si="96"/>
        <v>Red Card Rendah</v>
      </c>
    </row>
    <row r="585" spans="1:26" x14ac:dyDescent="0.25">
      <c r="A585" t="s">
        <v>52</v>
      </c>
      <c r="B585">
        <v>1.2</v>
      </c>
      <c r="C585">
        <v>50</v>
      </c>
      <c r="D585">
        <v>465</v>
      </c>
      <c r="E585">
        <v>368</v>
      </c>
      <c r="F585">
        <v>1</v>
      </c>
      <c r="G585" t="s">
        <v>40</v>
      </c>
      <c r="H585">
        <v>0</v>
      </c>
      <c r="I585" t="s">
        <v>36</v>
      </c>
      <c r="J585">
        <v>11</v>
      </c>
      <c r="K585">
        <v>3</v>
      </c>
      <c r="L585">
        <v>10</v>
      </c>
      <c r="M585">
        <v>5</v>
      </c>
      <c r="N585">
        <v>1</v>
      </c>
      <c r="O585">
        <v>0</v>
      </c>
      <c r="Q585" t="str">
        <f t="shared" si="90"/>
        <v>xG Sangat Sedikit</v>
      </c>
      <c r="R585" t="str">
        <f t="shared" si="91"/>
        <v>Possession Cukup Sedikit</v>
      </c>
      <c r="S585" t="str">
        <f t="shared" si="92"/>
        <v>Total Pass Cukup Sedikit</v>
      </c>
      <c r="T585" t="str">
        <f t="shared" si="93"/>
        <v>Pass Sukses Cukup Sedikit</v>
      </c>
      <c r="U585" t="str">
        <f t="shared" si="94"/>
        <v>Total Shot Cukup Sedikit</v>
      </c>
      <c r="V585" t="str">
        <f t="shared" si="97"/>
        <v>Shot on Target Rendah</v>
      </c>
      <c r="W585" t="str">
        <f t="shared" si="98"/>
        <v>Fouls Normal</v>
      </c>
      <c r="X585" t="str">
        <f t="shared" si="99"/>
        <v>Corner Normal</v>
      </c>
      <c r="Y585" t="str">
        <f t="shared" si="95"/>
        <v>Yellow Card Rendah</v>
      </c>
      <c r="Z585" t="str">
        <f t="shared" si="96"/>
        <v>Red Card Rendah</v>
      </c>
    </row>
    <row r="586" spans="1:26" x14ac:dyDescent="0.25">
      <c r="A586" t="s">
        <v>55</v>
      </c>
      <c r="B586">
        <v>1.8</v>
      </c>
      <c r="C586">
        <v>43</v>
      </c>
      <c r="D586">
        <v>485</v>
      </c>
      <c r="E586">
        <v>375</v>
      </c>
      <c r="F586">
        <v>2</v>
      </c>
      <c r="G586" t="s">
        <v>40</v>
      </c>
      <c r="H586">
        <v>0</v>
      </c>
      <c r="I586" t="s">
        <v>36</v>
      </c>
      <c r="J586">
        <v>9</v>
      </c>
      <c r="K586">
        <v>4</v>
      </c>
      <c r="L586">
        <v>6</v>
      </c>
      <c r="M586">
        <v>3</v>
      </c>
      <c r="N586">
        <v>0</v>
      </c>
      <c r="O586">
        <v>0</v>
      </c>
      <c r="Q586" t="str">
        <f t="shared" si="90"/>
        <v>xG Cukup Sedikit</v>
      </c>
      <c r="R586" t="str">
        <f t="shared" si="91"/>
        <v>Possession Cukup Sedikit</v>
      </c>
      <c r="S586" t="str">
        <f t="shared" si="92"/>
        <v>Total Pass Cukup Sedikit</v>
      </c>
      <c r="T586" t="str">
        <f t="shared" si="93"/>
        <v>Pass Sukses Cukup Sedikit</v>
      </c>
      <c r="U586" t="str">
        <f t="shared" si="94"/>
        <v>Total Shot Sangat Sedikit</v>
      </c>
      <c r="V586" t="str">
        <f t="shared" si="97"/>
        <v>Shot on Target Normal</v>
      </c>
      <c r="W586" t="str">
        <f t="shared" si="98"/>
        <v>Fouls Rendah</v>
      </c>
      <c r="X586" t="str">
        <f t="shared" si="99"/>
        <v>Corner Rendah</v>
      </c>
      <c r="Y586" t="str">
        <f t="shared" si="95"/>
        <v>Yellow Card Rendah</v>
      </c>
      <c r="Z586" t="str">
        <f t="shared" si="96"/>
        <v>Red Card Rendah</v>
      </c>
    </row>
    <row r="587" spans="1:26" x14ac:dyDescent="0.25">
      <c r="A587" t="s">
        <v>43</v>
      </c>
      <c r="B587">
        <v>1.6</v>
      </c>
      <c r="C587">
        <v>40</v>
      </c>
      <c r="D587">
        <v>413</v>
      </c>
      <c r="E587">
        <v>321</v>
      </c>
      <c r="F587">
        <v>0</v>
      </c>
      <c r="G587" t="s">
        <v>35</v>
      </c>
      <c r="H587">
        <v>0</v>
      </c>
      <c r="I587" t="s">
        <v>35</v>
      </c>
      <c r="J587">
        <v>13</v>
      </c>
      <c r="K587">
        <v>7</v>
      </c>
      <c r="L587">
        <v>13</v>
      </c>
      <c r="M587">
        <v>2</v>
      </c>
      <c r="N587">
        <v>2</v>
      </c>
      <c r="O587">
        <v>0</v>
      </c>
      <c r="Q587" t="str">
        <f t="shared" si="90"/>
        <v>xG Cukup Sedikit</v>
      </c>
      <c r="R587" t="str">
        <f t="shared" si="91"/>
        <v>Possession Cukup Sedikit</v>
      </c>
      <c r="S587" t="str">
        <f t="shared" si="92"/>
        <v>Total Pass Cukup Sedikit</v>
      </c>
      <c r="T587" t="str">
        <f t="shared" si="93"/>
        <v>Pass Sukses Cukup Sedikit</v>
      </c>
      <c r="U587" t="str">
        <f t="shared" si="94"/>
        <v>Total Shot Cukup Sedikit</v>
      </c>
      <c r="V587" t="str">
        <f t="shared" si="97"/>
        <v>Shot on Target Tinggi</v>
      </c>
      <c r="W587" t="str">
        <f t="shared" si="98"/>
        <v>Fouls Tinggi</v>
      </c>
      <c r="X587" t="str">
        <f t="shared" si="99"/>
        <v>Corner Rendah</v>
      </c>
      <c r="Y587" t="str">
        <f t="shared" si="95"/>
        <v>Yellow Card Rendah</v>
      </c>
      <c r="Z587" t="str">
        <f t="shared" si="96"/>
        <v>Red Card Rendah</v>
      </c>
    </row>
    <row r="588" spans="1:26" x14ac:dyDescent="0.25">
      <c r="A588" t="s">
        <v>60</v>
      </c>
      <c r="B588">
        <v>0.8</v>
      </c>
      <c r="C588">
        <v>47</v>
      </c>
      <c r="D588">
        <v>419</v>
      </c>
      <c r="E588">
        <v>341</v>
      </c>
      <c r="F588">
        <v>1</v>
      </c>
      <c r="G588" t="s">
        <v>35</v>
      </c>
      <c r="H588">
        <v>1</v>
      </c>
      <c r="I588" t="s">
        <v>35</v>
      </c>
      <c r="J588">
        <v>10</v>
      </c>
      <c r="K588">
        <v>2</v>
      </c>
      <c r="L588">
        <v>9</v>
      </c>
      <c r="M588">
        <v>4</v>
      </c>
      <c r="N588">
        <v>1</v>
      </c>
      <c r="O588">
        <v>0</v>
      </c>
      <c r="Q588" t="str">
        <f t="shared" si="90"/>
        <v>xG Sangat Sedikit</v>
      </c>
      <c r="R588" t="str">
        <f t="shared" si="91"/>
        <v>Possession Cukup Sedikit</v>
      </c>
      <c r="S588" t="str">
        <f t="shared" si="92"/>
        <v>Total Pass Cukup Sedikit</v>
      </c>
      <c r="T588" t="str">
        <f t="shared" si="93"/>
        <v>Pass Sukses Cukup Sedikit</v>
      </c>
      <c r="U588" t="str">
        <f t="shared" si="94"/>
        <v>Total Shot Sangat Sedikit</v>
      </c>
      <c r="V588" t="str">
        <f t="shared" si="97"/>
        <v>Shot on Target Rendah</v>
      </c>
      <c r="W588" t="str">
        <f t="shared" si="98"/>
        <v>Fouls Normal</v>
      </c>
      <c r="X588" t="str">
        <f t="shared" si="99"/>
        <v>Corner Rendah</v>
      </c>
      <c r="Y588" t="str">
        <f t="shared" si="95"/>
        <v>Yellow Card Rendah</v>
      </c>
      <c r="Z588" t="str">
        <f t="shared" si="96"/>
        <v>Red Card Rendah</v>
      </c>
    </row>
    <row r="589" spans="1:26" x14ac:dyDescent="0.25">
      <c r="A589" t="s">
        <v>45</v>
      </c>
      <c r="B589">
        <v>1</v>
      </c>
      <c r="C589">
        <v>53</v>
      </c>
      <c r="D589">
        <v>502</v>
      </c>
      <c r="E589">
        <v>413</v>
      </c>
      <c r="F589">
        <v>2</v>
      </c>
      <c r="G589" t="s">
        <v>40</v>
      </c>
      <c r="H589">
        <v>0</v>
      </c>
      <c r="I589" t="s">
        <v>36</v>
      </c>
      <c r="J589">
        <v>11</v>
      </c>
      <c r="K589">
        <v>5</v>
      </c>
      <c r="L589">
        <v>14</v>
      </c>
      <c r="M589">
        <v>9</v>
      </c>
      <c r="N589">
        <v>2</v>
      </c>
      <c r="O589">
        <v>0</v>
      </c>
      <c r="Q589" t="str">
        <f t="shared" si="90"/>
        <v>xG Sangat Sedikit</v>
      </c>
      <c r="R589" t="str">
        <f t="shared" si="91"/>
        <v>Possession Cukup Banyak</v>
      </c>
      <c r="S589" t="str">
        <f t="shared" si="92"/>
        <v>Total Pass Cukup Sedikit</v>
      </c>
      <c r="T589" t="str">
        <f t="shared" si="93"/>
        <v>Pass Sukses Cukup Sedikit</v>
      </c>
      <c r="U589" t="str">
        <f t="shared" si="94"/>
        <v>Total Shot Cukup Sedikit</v>
      </c>
      <c r="V589" t="str">
        <f t="shared" si="97"/>
        <v>Shot on Target Tinggi</v>
      </c>
      <c r="W589" t="str">
        <f t="shared" si="98"/>
        <v>Fouls Tinggi</v>
      </c>
      <c r="X589" t="str">
        <f t="shared" si="99"/>
        <v>Corner Tinggi</v>
      </c>
      <c r="Y589" t="str">
        <f t="shared" si="95"/>
        <v>Yellow Card Rendah</v>
      </c>
      <c r="Z589" t="str">
        <f t="shared" si="96"/>
        <v>Red Card Rendah</v>
      </c>
    </row>
    <row r="590" spans="1:26" x14ac:dyDescent="0.25">
      <c r="A590" t="s">
        <v>47</v>
      </c>
      <c r="B590">
        <v>1.4</v>
      </c>
      <c r="C590">
        <v>40</v>
      </c>
      <c r="D590">
        <v>426</v>
      </c>
      <c r="E590">
        <v>335</v>
      </c>
      <c r="F590">
        <v>1</v>
      </c>
      <c r="G590" t="s">
        <v>35</v>
      </c>
      <c r="H590">
        <v>1</v>
      </c>
      <c r="I590" t="s">
        <v>40</v>
      </c>
      <c r="J590">
        <v>13</v>
      </c>
      <c r="K590">
        <v>5</v>
      </c>
      <c r="L590">
        <v>10</v>
      </c>
      <c r="M590">
        <v>4</v>
      </c>
      <c r="N590">
        <v>3</v>
      </c>
      <c r="O590">
        <v>0</v>
      </c>
      <c r="Q590" t="str">
        <f t="shared" si="90"/>
        <v>xG Sangat Sedikit</v>
      </c>
      <c r="R590" t="str">
        <f t="shared" si="91"/>
        <v>Possession Cukup Sedikit</v>
      </c>
      <c r="S590" t="str">
        <f t="shared" si="92"/>
        <v>Total Pass Cukup Sedikit</v>
      </c>
      <c r="T590" t="str">
        <f t="shared" si="93"/>
        <v>Pass Sukses Cukup Sedikit</v>
      </c>
      <c r="U590" t="str">
        <f t="shared" si="94"/>
        <v>Total Shot Cukup Sedikit</v>
      </c>
      <c r="V590" t="str">
        <f t="shared" si="97"/>
        <v>Shot on Target Tinggi</v>
      </c>
      <c r="W590" t="str">
        <f t="shared" si="98"/>
        <v>Fouls Normal</v>
      </c>
      <c r="X590" t="str">
        <f t="shared" si="99"/>
        <v>Corner Rendah</v>
      </c>
      <c r="Y590" t="str">
        <f t="shared" si="95"/>
        <v>Yellow Card Tinggi</v>
      </c>
      <c r="Z590" t="str">
        <f t="shared" si="96"/>
        <v>Red Card Rendah</v>
      </c>
    </row>
    <row r="591" spans="1:26" x14ac:dyDescent="0.25">
      <c r="A591" t="s">
        <v>49</v>
      </c>
      <c r="B591">
        <v>2</v>
      </c>
      <c r="C591">
        <v>44</v>
      </c>
      <c r="D591">
        <v>363</v>
      </c>
      <c r="E591">
        <v>262</v>
      </c>
      <c r="F591">
        <v>4</v>
      </c>
      <c r="G591" t="s">
        <v>40</v>
      </c>
      <c r="H591">
        <v>2</v>
      </c>
      <c r="I591" t="s">
        <v>40</v>
      </c>
      <c r="J591">
        <v>19</v>
      </c>
      <c r="K591">
        <v>10</v>
      </c>
      <c r="L591">
        <v>18</v>
      </c>
      <c r="M591">
        <v>6</v>
      </c>
      <c r="N591">
        <v>6</v>
      </c>
      <c r="O591">
        <v>0</v>
      </c>
      <c r="Q591" t="str">
        <f t="shared" si="90"/>
        <v>xG Cukup Sedikit</v>
      </c>
      <c r="R591" t="str">
        <f t="shared" si="91"/>
        <v>Possession Cukup Sedikit</v>
      </c>
      <c r="S591" t="str">
        <f t="shared" si="92"/>
        <v>Total Pass Cukup Sedikit</v>
      </c>
      <c r="T591" t="str">
        <f t="shared" si="93"/>
        <v>Pass Sukses Sangat Sedikit</v>
      </c>
      <c r="U591" t="str">
        <f t="shared" si="94"/>
        <v>Total Shot Cukup Sedikit</v>
      </c>
      <c r="V591" t="str">
        <f t="shared" si="97"/>
        <v>Shot on Target Tinggi</v>
      </c>
      <c r="W591" t="str">
        <f t="shared" si="98"/>
        <v>Fouls Tinggi</v>
      </c>
      <c r="X591" t="str">
        <f t="shared" si="99"/>
        <v>Corner Tinggi</v>
      </c>
      <c r="Y591" t="str">
        <f t="shared" si="95"/>
        <v>Yellow Card Tinggi</v>
      </c>
      <c r="Z591" t="str">
        <f t="shared" si="96"/>
        <v>Red Card Rendah</v>
      </c>
    </row>
    <row r="592" spans="1:26" x14ac:dyDescent="0.25">
      <c r="A592" t="s">
        <v>39</v>
      </c>
      <c r="B592">
        <v>3.4</v>
      </c>
      <c r="C592">
        <v>60</v>
      </c>
      <c r="D592">
        <v>532</v>
      </c>
      <c r="E592">
        <v>449</v>
      </c>
      <c r="F592">
        <v>2</v>
      </c>
      <c r="G592" t="s">
        <v>40</v>
      </c>
      <c r="H592">
        <v>0</v>
      </c>
      <c r="I592" t="s">
        <v>36</v>
      </c>
      <c r="J592">
        <v>37</v>
      </c>
      <c r="K592">
        <v>8</v>
      </c>
      <c r="L592">
        <v>14</v>
      </c>
      <c r="M592">
        <v>15</v>
      </c>
      <c r="N592">
        <v>3</v>
      </c>
      <c r="O592">
        <v>0</v>
      </c>
      <c r="Q592" t="str">
        <f t="shared" si="90"/>
        <v>xG Cukup Banyak</v>
      </c>
      <c r="R592" t="str">
        <f t="shared" si="91"/>
        <v>Possession Cukup Banyak</v>
      </c>
      <c r="S592" t="str">
        <f t="shared" si="92"/>
        <v>Total Pass Cukup Banyak</v>
      </c>
      <c r="T592" t="str">
        <f t="shared" si="93"/>
        <v>Pass Sukses Cukup Banyak</v>
      </c>
      <c r="U592" t="str">
        <f t="shared" si="94"/>
        <v>Total Shot Sangat Banyak</v>
      </c>
      <c r="V592" t="str">
        <f t="shared" si="97"/>
        <v>Shot on Target Tinggi</v>
      </c>
      <c r="W592" t="str">
        <f t="shared" si="98"/>
        <v>Fouls Tinggi</v>
      </c>
      <c r="X592" t="str">
        <f t="shared" si="99"/>
        <v>Corner Tinggi</v>
      </c>
      <c r="Y592" t="str">
        <f t="shared" si="95"/>
        <v>Yellow Card Tinggi</v>
      </c>
      <c r="Z592" t="str">
        <f t="shared" si="96"/>
        <v>Red Card Rendah</v>
      </c>
    </row>
    <row r="593" spans="1:26" x14ac:dyDescent="0.25">
      <c r="A593" t="s">
        <v>34</v>
      </c>
      <c r="B593">
        <v>2</v>
      </c>
      <c r="C593">
        <v>60</v>
      </c>
      <c r="D593">
        <v>639</v>
      </c>
      <c r="E593">
        <v>540</v>
      </c>
      <c r="F593">
        <v>2</v>
      </c>
      <c r="G593" t="s">
        <v>40</v>
      </c>
      <c r="H593">
        <v>0</v>
      </c>
      <c r="I593" t="s">
        <v>36</v>
      </c>
      <c r="J593">
        <v>17</v>
      </c>
      <c r="K593">
        <v>2</v>
      </c>
      <c r="L593">
        <v>8</v>
      </c>
      <c r="M593">
        <v>2</v>
      </c>
      <c r="N593">
        <v>1</v>
      </c>
      <c r="O593">
        <v>0</v>
      </c>
      <c r="Q593" t="str">
        <f t="shared" si="90"/>
        <v>xG Cukup Sedikit</v>
      </c>
      <c r="R593" t="str">
        <f t="shared" si="91"/>
        <v>Possession Cukup Banyak</v>
      </c>
      <c r="S593" t="str">
        <f t="shared" si="92"/>
        <v>Total Pass Cukup Banyak</v>
      </c>
      <c r="T593" t="str">
        <f t="shared" si="93"/>
        <v>Pass Sukses Cukup Banyak</v>
      </c>
      <c r="U593" t="str">
        <f t="shared" si="94"/>
        <v>Total Shot Cukup Sedikit</v>
      </c>
      <c r="V593" t="str">
        <f t="shared" si="97"/>
        <v>Shot on Target Rendah</v>
      </c>
      <c r="W593" t="str">
        <f t="shared" si="98"/>
        <v>Fouls Rendah</v>
      </c>
      <c r="X593" t="str">
        <f t="shared" si="99"/>
        <v>Corner Rendah</v>
      </c>
      <c r="Y593" t="str">
        <f t="shared" si="95"/>
        <v>Yellow Card Rendah</v>
      </c>
      <c r="Z593" t="str">
        <f t="shared" si="96"/>
        <v>Red Card Rendah</v>
      </c>
    </row>
    <row r="594" spans="1:26" x14ac:dyDescent="0.25">
      <c r="A594" t="s">
        <v>55</v>
      </c>
      <c r="B594">
        <v>1.3</v>
      </c>
      <c r="C594">
        <v>47</v>
      </c>
      <c r="D594">
        <v>512</v>
      </c>
      <c r="E594">
        <v>405</v>
      </c>
      <c r="F594">
        <v>2</v>
      </c>
      <c r="G594" t="s">
        <v>40</v>
      </c>
      <c r="H594">
        <v>0</v>
      </c>
      <c r="I594" t="s">
        <v>36</v>
      </c>
      <c r="J594">
        <v>12</v>
      </c>
      <c r="K594">
        <v>7</v>
      </c>
      <c r="L594">
        <v>10</v>
      </c>
      <c r="M594">
        <v>4</v>
      </c>
      <c r="N594">
        <v>0</v>
      </c>
      <c r="O594">
        <v>0</v>
      </c>
      <c r="Q594" t="str">
        <f t="shared" si="90"/>
        <v>xG Sangat Sedikit</v>
      </c>
      <c r="R594" t="str">
        <f t="shared" si="91"/>
        <v>Possession Cukup Sedikit</v>
      </c>
      <c r="S594" t="str">
        <f t="shared" si="92"/>
        <v>Total Pass Cukup Banyak</v>
      </c>
      <c r="T594" t="str">
        <f t="shared" si="93"/>
        <v>Pass Sukses Cukup Sedikit</v>
      </c>
      <c r="U594" t="str">
        <f t="shared" si="94"/>
        <v>Total Shot Cukup Sedikit</v>
      </c>
      <c r="V594" t="str">
        <f t="shared" si="97"/>
        <v>Shot on Target Tinggi</v>
      </c>
      <c r="W594" t="str">
        <f t="shared" si="98"/>
        <v>Fouls Normal</v>
      </c>
      <c r="X594" t="str">
        <f t="shared" si="99"/>
        <v>Corner Rendah</v>
      </c>
      <c r="Y594" t="str">
        <f t="shared" si="95"/>
        <v>Yellow Card Rendah</v>
      </c>
      <c r="Z594" t="str">
        <f t="shared" si="96"/>
        <v>Red Card Rendah</v>
      </c>
    </row>
    <row r="595" spans="1:26" x14ac:dyDescent="0.25">
      <c r="A595" t="s">
        <v>52</v>
      </c>
      <c r="B595">
        <v>1</v>
      </c>
      <c r="C595">
        <v>34</v>
      </c>
      <c r="D595">
        <v>284</v>
      </c>
      <c r="E595">
        <v>204</v>
      </c>
      <c r="F595">
        <v>2</v>
      </c>
      <c r="G595" t="s">
        <v>36</v>
      </c>
      <c r="H595">
        <v>0</v>
      </c>
      <c r="I595" t="s">
        <v>35</v>
      </c>
      <c r="J595">
        <v>8</v>
      </c>
      <c r="K595">
        <v>4</v>
      </c>
      <c r="L595">
        <v>18</v>
      </c>
      <c r="M595">
        <v>1</v>
      </c>
      <c r="N595">
        <v>3</v>
      </c>
      <c r="O595">
        <v>0</v>
      </c>
      <c r="Q595" t="str">
        <f t="shared" si="90"/>
        <v>xG Sangat Sedikit</v>
      </c>
      <c r="R595" t="str">
        <f t="shared" si="91"/>
        <v>Possession Sangat Sedikit</v>
      </c>
      <c r="S595" t="str">
        <f t="shared" si="92"/>
        <v>Total Pass Sangat Sedikit</v>
      </c>
      <c r="T595" t="str">
        <f t="shared" si="93"/>
        <v>Pass Sukses Sangat Sedikit</v>
      </c>
      <c r="U595" t="str">
        <f t="shared" si="94"/>
        <v>Total Shot Sangat Sedikit</v>
      </c>
      <c r="V595" t="str">
        <f t="shared" si="97"/>
        <v>Shot on Target Normal</v>
      </c>
      <c r="W595" t="str">
        <f t="shared" si="98"/>
        <v>Fouls Tinggi</v>
      </c>
      <c r="X595" t="str">
        <f t="shared" si="99"/>
        <v>Corner Rendah</v>
      </c>
      <c r="Y595" t="str">
        <f t="shared" si="95"/>
        <v>Yellow Card Tinggi</v>
      </c>
      <c r="Z595" t="str">
        <f t="shared" si="96"/>
        <v>Red Card Rendah</v>
      </c>
    </row>
    <row r="596" spans="1:26" x14ac:dyDescent="0.25">
      <c r="A596" t="s">
        <v>60</v>
      </c>
      <c r="B596">
        <v>1.1000000000000001</v>
      </c>
      <c r="C596">
        <v>64</v>
      </c>
      <c r="D596">
        <v>660</v>
      </c>
      <c r="E596">
        <v>557</v>
      </c>
      <c r="F596">
        <v>2</v>
      </c>
      <c r="G596" t="s">
        <v>35</v>
      </c>
      <c r="H596">
        <v>0</v>
      </c>
      <c r="I596" t="s">
        <v>35</v>
      </c>
      <c r="J596">
        <v>11</v>
      </c>
      <c r="K596">
        <v>6</v>
      </c>
      <c r="L596">
        <v>14</v>
      </c>
      <c r="M596">
        <v>8</v>
      </c>
      <c r="N596">
        <v>1</v>
      </c>
      <c r="O596">
        <v>0</v>
      </c>
      <c r="Q596" t="str">
        <f t="shared" si="90"/>
        <v>xG Sangat Sedikit</v>
      </c>
      <c r="R596" t="str">
        <f t="shared" si="91"/>
        <v>Possession Sangat Banyak</v>
      </c>
      <c r="S596" t="str">
        <f t="shared" si="92"/>
        <v>Total Pass Sangat Banyak</v>
      </c>
      <c r="T596" t="str">
        <f t="shared" si="93"/>
        <v>Pass Sukses Cukup Banyak</v>
      </c>
      <c r="U596" t="str">
        <f t="shared" si="94"/>
        <v>Total Shot Cukup Sedikit</v>
      </c>
      <c r="V596" t="str">
        <f t="shared" si="97"/>
        <v>Shot on Target Tinggi</v>
      </c>
      <c r="W596" t="str">
        <f t="shared" si="98"/>
        <v>Fouls Tinggi</v>
      </c>
      <c r="X596" t="str">
        <f t="shared" si="99"/>
        <v>Corner Tinggi</v>
      </c>
      <c r="Y596" t="str">
        <f t="shared" si="95"/>
        <v>Yellow Card Rendah</v>
      </c>
      <c r="Z596" t="str">
        <f t="shared" si="96"/>
        <v>Red Card Rendah</v>
      </c>
    </row>
    <row r="597" spans="1:26" x14ac:dyDescent="0.25">
      <c r="A597" t="s">
        <v>45</v>
      </c>
      <c r="B597">
        <v>1.9</v>
      </c>
      <c r="C597">
        <v>49</v>
      </c>
      <c r="D597">
        <v>469</v>
      </c>
      <c r="E597">
        <v>370</v>
      </c>
      <c r="F597">
        <v>3</v>
      </c>
      <c r="G597" t="s">
        <v>40</v>
      </c>
      <c r="H597">
        <v>1</v>
      </c>
      <c r="I597" t="s">
        <v>36</v>
      </c>
      <c r="J597">
        <v>6</v>
      </c>
      <c r="K597">
        <v>3</v>
      </c>
      <c r="L597">
        <v>12</v>
      </c>
      <c r="M597">
        <v>2</v>
      </c>
      <c r="N597">
        <v>3</v>
      </c>
      <c r="O597">
        <v>0</v>
      </c>
      <c r="Q597" t="str">
        <f t="shared" si="90"/>
        <v>xG Cukup Sedikit</v>
      </c>
      <c r="R597" t="str">
        <f t="shared" si="91"/>
        <v>Possession Cukup Sedikit</v>
      </c>
      <c r="S597" t="str">
        <f t="shared" si="92"/>
        <v>Total Pass Cukup Sedikit</v>
      </c>
      <c r="T597" t="str">
        <f t="shared" si="93"/>
        <v>Pass Sukses Cukup Sedikit</v>
      </c>
      <c r="U597" t="str">
        <f t="shared" si="94"/>
        <v>Total Shot Sangat Sedikit</v>
      </c>
      <c r="V597" t="str">
        <f t="shared" si="97"/>
        <v>Shot on Target Rendah</v>
      </c>
      <c r="W597" t="str">
        <f t="shared" si="98"/>
        <v>Fouls Tinggi</v>
      </c>
      <c r="X597" t="str">
        <f t="shared" si="99"/>
        <v>Corner Rendah</v>
      </c>
      <c r="Y597" t="str">
        <f t="shared" si="95"/>
        <v>Yellow Card Tinggi</v>
      </c>
      <c r="Z597" t="str">
        <f t="shared" si="96"/>
        <v>Red Card Rendah</v>
      </c>
    </row>
    <row r="598" spans="1:26" x14ac:dyDescent="0.25">
      <c r="A598" t="s">
        <v>47</v>
      </c>
      <c r="B598">
        <v>0.9</v>
      </c>
      <c r="C598">
        <v>55</v>
      </c>
      <c r="D598">
        <v>515</v>
      </c>
      <c r="E598">
        <v>439</v>
      </c>
      <c r="F598">
        <v>2</v>
      </c>
      <c r="G598" t="s">
        <v>35</v>
      </c>
      <c r="H598">
        <v>0</v>
      </c>
      <c r="I598" t="s">
        <v>35</v>
      </c>
      <c r="J598">
        <v>10</v>
      </c>
      <c r="K598">
        <v>4</v>
      </c>
      <c r="L598">
        <v>18</v>
      </c>
      <c r="M598">
        <v>8</v>
      </c>
      <c r="N598">
        <v>4</v>
      </c>
      <c r="O598">
        <v>0</v>
      </c>
      <c r="Q598" t="str">
        <f t="shared" si="90"/>
        <v>xG Sangat Sedikit</v>
      </c>
      <c r="R598" t="str">
        <f t="shared" si="91"/>
        <v>Possession Cukup Banyak</v>
      </c>
      <c r="S598" t="str">
        <f t="shared" si="92"/>
        <v>Total Pass Cukup Banyak</v>
      </c>
      <c r="T598" t="str">
        <f t="shared" si="93"/>
        <v>Pass Sukses Cukup Banyak</v>
      </c>
      <c r="U598" t="str">
        <f t="shared" si="94"/>
        <v>Total Shot Sangat Sedikit</v>
      </c>
      <c r="V598" t="str">
        <f t="shared" si="97"/>
        <v>Shot on Target Normal</v>
      </c>
      <c r="W598" t="str">
        <f t="shared" si="98"/>
        <v>Fouls Tinggi</v>
      </c>
      <c r="X598" t="str">
        <f t="shared" si="99"/>
        <v>Corner Tinggi</v>
      </c>
      <c r="Y598" t="str">
        <f t="shared" si="95"/>
        <v>Yellow Card Tinggi</v>
      </c>
      <c r="Z598" t="str">
        <f t="shared" si="96"/>
        <v>Red Card Rendah</v>
      </c>
    </row>
    <row r="599" spans="1:26" x14ac:dyDescent="0.25">
      <c r="A599" t="s">
        <v>58</v>
      </c>
      <c r="B599">
        <v>3</v>
      </c>
      <c r="C599">
        <v>67</v>
      </c>
      <c r="D599">
        <v>773</v>
      </c>
      <c r="E599">
        <v>700</v>
      </c>
      <c r="F599">
        <v>6</v>
      </c>
      <c r="G599" t="s">
        <v>40</v>
      </c>
      <c r="H599">
        <v>3</v>
      </c>
      <c r="I599" t="s">
        <v>40</v>
      </c>
      <c r="J599">
        <v>17</v>
      </c>
      <c r="K599">
        <v>9</v>
      </c>
      <c r="L599">
        <v>7</v>
      </c>
      <c r="M599">
        <v>7</v>
      </c>
      <c r="N599">
        <v>1</v>
      </c>
      <c r="O599">
        <v>0</v>
      </c>
      <c r="Q599" t="str">
        <f t="shared" si="90"/>
        <v>xG Cukup Banyak</v>
      </c>
      <c r="R599" t="str">
        <f t="shared" si="91"/>
        <v>Possession Sangat Banyak</v>
      </c>
      <c r="S599" t="str">
        <f t="shared" si="92"/>
        <v>Total Pass Sangat Banyak</v>
      </c>
      <c r="T599" t="str">
        <f t="shared" si="93"/>
        <v>Pass Sukses Sangat Banyak</v>
      </c>
      <c r="U599" t="str">
        <f t="shared" si="94"/>
        <v>Total Shot Cukup Sedikit</v>
      </c>
      <c r="V599" t="str">
        <f t="shared" si="97"/>
        <v>Shot on Target Tinggi</v>
      </c>
      <c r="W599" t="str">
        <f t="shared" si="98"/>
        <v>Fouls Rendah</v>
      </c>
      <c r="X599" t="str">
        <f t="shared" si="99"/>
        <v>Corner Tinggi</v>
      </c>
      <c r="Y599" t="str">
        <f t="shared" si="95"/>
        <v>Yellow Card Rendah</v>
      </c>
      <c r="Z599" t="str">
        <f t="shared" si="96"/>
        <v>Red Card Rendah</v>
      </c>
    </row>
    <row r="600" spans="1:26" x14ac:dyDescent="0.25">
      <c r="A600" t="s">
        <v>43</v>
      </c>
      <c r="B600">
        <v>0.8</v>
      </c>
      <c r="C600">
        <v>37</v>
      </c>
      <c r="D600">
        <v>374</v>
      </c>
      <c r="E600">
        <v>284</v>
      </c>
      <c r="F600">
        <v>1</v>
      </c>
      <c r="G600" t="s">
        <v>35</v>
      </c>
      <c r="H600">
        <v>1</v>
      </c>
      <c r="I600" t="s">
        <v>36</v>
      </c>
      <c r="J600">
        <v>9</v>
      </c>
      <c r="K600">
        <v>4</v>
      </c>
      <c r="L600">
        <v>14</v>
      </c>
      <c r="M600">
        <v>6</v>
      </c>
      <c r="N600">
        <v>2</v>
      </c>
      <c r="O600">
        <v>0</v>
      </c>
      <c r="Q600" t="str">
        <f t="shared" si="90"/>
        <v>xG Sangat Sedikit</v>
      </c>
      <c r="R600" t="str">
        <f t="shared" si="91"/>
        <v>Possession Cukup Sedikit</v>
      </c>
      <c r="S600" t="str">
        <f t="shared" si="92"/>
        <v>Total Pass Cukup Sedikit</v>
      </c>
      <c r="T600" t="str">
        <f t="shared" si="93"/>
        <v>Pass Sukses Cukup Sedikit</v>
      </c>
      <c r="U600" t="str">
        <f t="shared" si="94"/>
        <v>Total Shot Sangat Sedikit</v>
      </c>
      <c r="V600" t="str">
        <f t="shared" si="97"/>
        <v>Shot on Target Normal</v>
      </c>
      <c r="W600" t="str">
        <f t="shared" si="98"/>
        <v>Fouls Tinggi</v>
      </c>
      <c r="X600" t="str">
        <f t="shared" si="99"/>
        <v>Corner Tinggi</v>
      </c>
      <c r="Y600" t="str">
        <f t="shared" si="95"/>
        <v>Yellow Card Rendah</v>
      </c>
      <c r="Z600" t="str">
        <f t="shared" si="96"/>
        <v>Red Card Rendah</v>
      </c>
    </row>
    <row r="601" spans="1:26" x14ac:dyDescent="0.25">
      <c r="A601" t="s">
        <v>48</v>
      </c>
      <c r="B601">
        <v>1</v>
      </c>
      <c r="C601">
        <v>50</v>
      </c>
      <c r="D601">
        <v>386</v>
      </c>
      <c r="E601">
        <v>278</v>
      </c>
      <c r="F601">
        <v>0</v>
      </c>
      <c r="G601" t="s">
        <v>35</v>
      </c>
      <c r="H601">
        <v>0</v>
      </c>
      <c r="I601" t="s">
        <v>35</v>
      </c>
      <c r="J601">
        <v>18</v>
      </c>
      <c r="K601">
        <v>4</v>
      </c>
      <c r="L601">
        <v>12</v>
      </c>
      <c r="M601">
        <v>9</v>
      </c>
      <c r="N601">
        <v>3</v>
      </c>
      <c r="O601">
        <v>0</v>
      </c>
      <c r="Q601" t="str">
        <f t="shared" si="90"/>
        <v>xG Sangat Sedikit</v>
      </c>
      <c r="R601" t="str">
        <f t="shared" si="91"/>
        <v>Possession Cukup Sedikit</v>
      </c>
      <c r="S601" t="str">
        <f t="shared" si="92"/>
        <v>Total Pass Cukup Sedikit</v>
      </c>
      <c r="T601" t="str">
        <f t="shared" si="93"/>
        <v>Pass Sukses Sangat Sedikit</v>
      </c>
      <c r="U601" t="str">
        <f t="shared" si="94"/>
        <v>Total Shot Cukup Sedikit</v>
      </c>
      <c r="V601" t="str">
        <f t="shared" si="97"/>
        <v>Shot on Target Normal</v>
      </c>
      <c r="W601" t="str">
        <f t="shared" si="98"/>
        <v>Fouls Tinggi</v>
      </c>
      <c r="X601" t="str">
        <f t="shared" si="99"/>
        <v>Corner Tinggi</v>
      </c>
      <c r="Y601" t="str">
        <f t="shared" si="95"/>
        <v>Yellow Card Tinggi</v>
      </c>
      <c r="Z601" t="str">
        <f t="shared" si="96"/>
        <v>Red Card Rendah</v>
      </c>
    </row>
    <row r="602" spans="1:26" x14ac:dyDescent="0.25">
      <c r="A602" t="s">
        <v>44</v>
      </c>
      <c r="B602">
        <v>0.8</v>
      </c>
      <c r="C602">
        <v>31</v>
      </c>
      <c r="D602">
        <v>320</v>
      </c>
      <c r="E602">
        <v>234</v>
      </c>
      <c r="F602">
        <v>1</v>
      </c>
      <c r="G602" t="s">
        <v>40</v>
      </c>
      <c r="H602">
        <v>1</v>
      </c>
      <c r="I602" t="s">
        <v>40</v>
      </c>
      <c r="J602">
        <v>3</v>
      </c>
      <c r="K602">
        <v>1</v>
      </c>
      <c r="L602">
        <v>11</v>
      </c>
      <c r="M602">
        <v>1</v>
      </c>
      <c r="N602">
        <v>4</v>
      </c>
      <c r="O602">
        <v>0</v>
      </c>
      <c r="Q602" t="str">
        <f t="shared" si="90"/>
        <v>xG Sangat Sedikit</v>
      </c>
      <c r="R602" t="str">
        <f t="shared" si="91"/>
        <v>Possession Sangat Sedikit</v>
      </c>
      <c r="S602" t="str">
        <f t="shared" si="92"/>
        <v>Total Pass Sangat Sedikit</v>
      </c>
      <c r="T602" t="str">
        <f t="shared" si="93"/>
        <v>Pass Sukses Sangat Sedikit</v>
      </c>
      <c r="U602" t="str">
        <f t="shared" si="94"/>
        <v>Total Shot Sangat Sedikit</v>
      </c>
      <c r="V602" t="str">
        <f t="shared" si="97"/>
        <v>Shot on Target Rendah</v>
      </c>
      <c r="W602" t="str">
        <f t="shared" si="98"/>
        <v>Fouls Normal</v>
      </c>
      <c r="X602" t="str">
        <f t="shared" si="99"/>
        <v>Corner Rendah</v>
      </c>
      <c r="Y602" t="str">
        <f t="shared" si="95"/>
        <v>Yellow Card Tinggi</v>
      </c>
      <c r="Z602" t="str">
        <f t="shared" si="96"/>
        <v>Red Card Rendah</v>
      </c>
    </row>
    <row r="603" spans="1:26" x14ac:dyDescent="0.25">
      <c r="A603" t="s">
        <v>38</v>
      </c>
      <c r="B603">
        <v>0.5</v>
      </c>
      <c r="C603">
        <v>30</v>
      </c>
      <c r="D603">
        <v>337</v>
      </c>
      <c r="E603">
        <v>254</v>
      </c>
      <c r="F603">
        <v>1</v>
      </c>
      <c r="G603" t="s">
        <v>35</v>
      </c>
      <c r="H603">
        <v>0</v>
      </c>
      <c r="I603" t="s">
        <v>35</v>
      </c>
      <c r="J603">
        <v>3</v>
      </c>
      <c r="K603">
        <v>3</v>
      </c>
      <c r="L603">
        <v>11</v>
      </c>
      <c r="M603">
        <v>4</v>
      </c>
      <c r="N603">
        <v>2</v>
      </c>
      <c r="O603">
        <v>0</v>
      </c>
      <c r="Q603" t="str">
        <f t="shared" si="90"/>
        <v>xG Sangat Sedikit</v>
      </c>
      <c r="R603" t="str">
        <f t="shared" si="91"/>
        <v>Possession Sangat Sedikit</v>
      </c>
      <c r="S603" t="str">
        <f t="shared" si="92"/>
        <v>Total Pass Sangat Sedikit</v>
      </c>
      <c r="T603" t="str">
        <f t="shared" si="93"/>
        <v>Pass Sukses Sangat Sedikit</v>
      </c>
      <c r="U603" t="str">
        <f t="shared" si="94"/>
        <v>Total Shot Sangat Sedikit</v>
      </c>
      <c r="V603" t="str">
        <f t="shared" si="97"/>
        <v>Shot on Target Rendah</v>
      </c>
      <c r="W603" t="str">
        <f t="shared" si="98"/>
        <v>Fouls Normal</v>
      </c>
      <c r="X603" t="str">
        <f t="shared" si="99"/>
        <v>Corner Rendah</v>
      </c>
      <c r="Y603" t="str">
        <f t="shared" si="95"/>
        <v>Yellow Card Rendah</v>
      </c>
      <c r="Z603" t="str">
        <f t="shared" si="96"/>
        <v>Red Card Rendah</v>
      </c>
    </row>
    <row r="604" spans="1:26" x14ac:dyDescent="0.25">
      <c r="A604" t="s">
        <v>46</v>
      </c>
      <c r="B604">
        <v>2.9</v>
      </c>
      <c r="C604">
        <v>47</v>
      </c>
      <c r="D604">
        <v>457</v>
      </c>
      <c r="E604">
        <v>371</v>
      </c>
      <c r="F604">
        <v>3</v>
      </c>
      <c r="G604" t="s">
        <v>40</v>
      </c>
      <c r="H604">
        <v>2</v>
      </c>
      <c r="I604" t="s">
        <v>40</v>
      </c>
      <c r="J604">
        <v>17</v>
      </c>
      <c r="K604">
        <v>9</v>
      </c>
      <c r="L604">
        <v>5</v>
      </c>
      <c r="M604">
        <v>8</v>
      </c>
      <c r="N604">
        <v>0</v>
      </c>
      <c r="O604">
        <v>0</v>
      </c>
      <c r="Q604" t="str">
        <f t="shared" si="90"/>
        <v>xG Cukup Banyak</v>
      </c>
      <c r="R604" t="str">
        <f t="shared" si="91"/>
        <v>Possession Cukup Sedikit</v>
      </c>
      <c r="S604" t="str">
        <f t="shared" si="92"/>
        <v>Total Pass Cukup Sedikit</v>
      </c>
      <c r="T604" t="str">
        <f t="shared" si="93"/>
        <v>Pass Sukses Cukup Sedikit</v>
      </c>
      <c r="U604" t="str">
        <f t="shared" si="94"/>
        <v>Total Shot Cukup Sedikit</v>
      </c>
      <c r="V604" t="str">
        <f t="shared" si="97"/>
        <v>Shot on Target Tinggi</v>
      </c>
      <c r="W604" t="str">
        <f t="shared" si="98"/>
        <v>Fouls Rendah</v>
      </c>
      <c r="X604" t="str">
        <f t="shared" si="99"/>
        <v>Corner Tinggi</v>
      </c>
      <c r="Y604" t="str">
        <f t="shared" si="95"/>
        <v>Yellow Card Rendah</v>
      </c>
      <c r="Z604" t="str">
        <f t="shared" si="96"/>
        <v>Red Card Rendah</v>
      </c>
    </row>
    <row r="605" spans="1:26" x14ac:dyDescent="0.25">
      <c r="A605" t="s">
        <v>42</v>
      </c>
      <c r="B605">
        <v>1</v>
      </c>
      <c r="C605">
        <v>49</v>
      </c>
      <c r="D605">
        <v>451</v>
      </c>
      <c r="E605">
        <v>359</v>
      </c>
      <c r="F605">
        <v>1</v>
      </c>
      <c r="G605" t="s">
        <v>40</v>
      </c>
      <c r="H605">
        <v>0</v>
      </c>
      <c r="I605" t="s">
        <v>36</v>
      </c>
      <c r="J605">
        <v>9</v>
      </c>
      <c r="K605">
        <v>3</v>
      </c>
      <c r="L605">
        <v>10</v>
      </c>
      <c r="M605">
        <v>5</v>
      </c>
      <c r="N605">
        <v>1</v>
      </c>
      <c r="O605">
        <v>1</v>
      </c>
      <c r="Q605" t="str">
        <f t="shared" si="90"/>
        <v>xG Sangat Sedikit</v>
      </c>
      <c r="R605" t="str">
        <f t="shared" si="91"/>
        <v>Possession Cukup Sedikit</v>
      </c>
      <c r="S605" t="str">
        <f t="shared" si="92"/>
        <v>Total Pass Cukup Sedikit</v>
      </c>
      <c r="T605" t="str">
        <f t="shared" si="93"/>
        <v>Pass Sukses Cukup Sedikit</v>
      </c>
      <c r="U605" t="str">
        <f t="shared" si="94"/>
        <v>Total Shot Sangat Sedikit</v>
      </c>
      <c r="V605" t="str">
        <f t="shared" si="97"/>
        <v>Shot on Target Rendah</v>
      </c>
      <c r="W605" t="str">
        <f t="shared" si="98"/>
        <v>Fouls Normal</v>
      </c>
      <c r="X605" t="str">
        <f t="shared" si="99"/>
        <v>Corner Normal</v>
      </c>
      <c r="Y605" t="str">
        <f t="shared" si="95"/>
        <v>Yellow Card Rendah</v>
      </c>
      <c r="Z605" t="str">
        <f t="shared" si="96"/>
        <v>Red Card Tinggi</v>
      </c>
    </row>
    <row r="606" spans="1:26" x14ac:dyDescent="0.25">
      <c r="A606" t="s">
        <v>57</v>
      </c>
      <c r="B606">
        <v>1.8</v>
      </c>
      <c r="C606">
        <v>44</v>
      </c>
      <c r="D606">
        <v>466</v>
      </c>
      <c r="E606">
        <v>375</v>
      </c>
      <c r="F606">
        <v>1</v>
      </c>
      <c r="G606" t="s">
        <v>35</v>
      </c>
      <c r="H606">
        <v>1</v>
      </c>
      <c r="I606" t="s">
        <v>36</v>
      </c>
      <c r="J606">
        <v>10</v>
      </c>
      <c r="K606">
        <v>4</v>
      </c>
      <c r="L606">
        <v>8</v>
      </c>
      <c r="M606">
        <v>4</v>
      </c>
      <c r="N606">
        <v>2</v>
      </c>
      <c r="O606">
        <v>0</v>
      </c>
      <c r="Q606" t="str">
        <f t="shared" si="90"/>
        <v>xG Cukup Sedikit</v>
      </c>
      <c r="R606" t="str">
        <f t="shared" si="91"/>
        <v>Possession Cukup Sedikit</v>
      </c>
      <c r="S606" t="str">
        <f t="shared" si="92"/>
        <v>Total Pass Cukup Sedikit</v>
      </c>
      <c r="T606" t="str">
        <f t="shared" si="93"/>
        <v>Pass Sukses Cukup Sedikit</v>
      </c>
      <c r="U606" t="str">
        <f t="shared" si="94"/>
        <v>Total Shot Sangat Sedikit</v>
      </c>
      <c r="V606" t="str">
        <f t="shared" si="97"/>
        <v>Shot on Target Normal</v>
      </c>
      <c r="W606" t="str">
        <f t="shared" si="98"/>
        <v>Fouls Rendah</v>
      </c>
      <c r="X606" t="str">
        <f t="shared" si="99"/>
        <v>Corner Rendah</v>
      </c>
      <c r="Y606" t="str">
        <f t="shared" si="95"/>
        <v>Yellow Card Rendah</v>
      </c>
      <c r="Z606" t="str">
        <f t="shared" si="96"/>
        <v>Red Card Rendah</v>
      </c>
    </row>
    <row r="607" spans="1:26" x14ac:dyDescent="0.25">
      <c r="A607" t="s">
        <v>54</v>
      </c>
      <c r="B607">
        <v>1.3</v>
      </c>
      <c r="C607">
        <v>53</v>
      </c>
      <c r="D607">
        <v>395</v>
      </c>
      <c r="E607">
        <v>276</v>
      </c>
      <c r="F607">
        <v>2</v>
      </c>
      <c r="G607" t="s">
        <v>40</v>
      </c>
      <c r="H607">
        <v>0</v>
      </c>
      <c r="I607" t="s">
        <v>36</v>
      </c>
      <c r="J607">
        <v>13</v>
      </c>
      <c r="K607">
        <v>6</v>
      </c>
      <c r="L607">
        <v>11</v>
      </c>
      <c r="M607">
        <v>7</v>
      </c>
      <c r="N607">
        <v>2</v>
      </c>
      <c r="O607">
        <v>0</v>
      </c>
      <c r="Q607" t="str">
        <f t="shared" si="90"/>
        <v>xG Sangat Sedikit</v>
      </c>
      <c r="R607" t="str">
        <f t="shared" si="91"/>
        <v>Possession Cukup Banyak</v>
      </c>
      <c r="S607" t="str">
        <f t="shared" si="92"/>
        <v>Total Pass Cukup Sedikit</v>
      </c>
      <c r="T607" t="str">
        <f t="shared" si="93"/>
        <v>Pass Sukses Sangat Sedikit</v>
      </c>
      <c r="U607" t="str">
        <f t="shared" si="94"/>
        <v>Total Shot Cukup Sedikit</v>
      </c>
      <c r="V607" t="str">
        <f t="shared" si="97"/>
        <v>Shot on Target Tinggi</v>
      </c>
      <c r="W607" t="str">
        <f t="shared" si="98"/>
        <v>Fouls Normal</v>
      </c>
      <c r="X607" t="str">
        <f t="shared" si="99"/>
        <v>Corner Tinggi</v>
      </c>
      <c r="Y607" t="str">
        <f t="shared" si="95"/>
        <v>Yellow Card Rendah</v>
      </c>
      <c r="Z607" t="str">
        <f t="shared" si="96"/>
        <v>Red Card Rendah</v>
      </c>
    </row>
    <row r="608" spans="1:26" x14ac:dyDescent="0.25">
      <c r="A608" t="s">
        <v>59</v>
      </c>
      <c r="B608">
        <v>1.6</v>
      </c>
      <c r="C608">
        <v>39</v>
      </c>
      <c r="D608">
        <v>387</v>
      </c>
      <c r="E608">
        <v>280</v>
      </c>
      <c r="F608">
        <v>2</v>
      </c>
      <c r="G608" t="s">
        <v>40</v>
      </c>
      <c r="H608">
        <v>0</v>
      </c>
      <c r="I608" t="s">
        <v>35</v>
      </c>
      <c r="J608">
        <v>12</v>
      </c>
      <c r="K608">
        <v>3</v>
      </c>
      <c r="L608">
        <v>16</v>
      </c>
      <c r="M608">
        <v>4</v>
      </c>
      <c r="N608">
        <v>5</v>
      </c>
      <c r="O608">
        <v>0</v>
      </c>
      <c r="Q608" t="str">
        <f t="shared" si="90"/>
        <v>xG Cukup Sedikit</v>
      </c>
      <c r="R608" t="str">
        <f t="shared" si="91"/>
        <v>Possession Cukup Sedikit</v>
      </c>
      <c r="S608" t="str">
        <f t="shared" si="92"/>
        <v>Total Pass Cukup Sedikit</v>
      </c>
      <c r="T608" t="str">
        <f t="shared" si="93"/>
        <v>Pass Sukses Sangat Sedikit</v>
      </c>
      <c r="U608" t="str">
        <f t="shared" si="94"/>
        <v>Total Shot Cukup Sedikit</v>
      </c>
      <c r="V608" t="str">
        <f t="shared" si="97"/>
        <v>Shot on Target Rendah</v>
      </c>
      <c r="W608" t="str">
        <f t="shared" si="98"/>
        <v>Fouls Tinggi</v>
      </c>
      <c r="X608" t="str">
        <f t="shared" si="99"/>
        <v>Corner Rendah</v>
      </c>
      <c r="Y608" t="str">
        <f t="shared" si="95"/>
        <v>Yellow Card Tinggi</v>
      </c>
      <c r="Z608" t="str">
        <f t="shared" si="96"/>
        <v>Red Card Rendah</v>
      </c>
    </row>
    <row r="609" spans="1:26" x14ac:dyDescent="0.25">
      <c r="A609" t="s">
        <v>51</v>
      </c>
      <c r="B609">
        <v>1.3</v>
      </c>
      <c r="C609">
        <v>54</v>
      </c>
      <c r="D609">
        <v>490</v>
      </c>
      <c r="E609">
        <v>399</v>
      </c>
      <c r="F609">
        <v>1</v>
      </c>
      <c r="G609" t="s">
        <v>36</v>
      </c>
      <c r="H609">
        <v>0</v>
      </c>
      <c r="I609" t="s">
        <v>35</v>
      </c>
      <c r="J609">
        <v>14</v>
      </c>
      <c r="K609">
        <v>4</v>
      </c>
      <c r="L609">
        <v>16</v>
      </c>
      <c r="M609">
        <v>3</v>
      </c>
      <c r="N609">
        <v>3</v>
      </c>
      <c r="O609">
        <v>0</v>
      </c>
      <c r="Q609" t="str">
        <f t="shared" si="90"/>
        <v>xG Sangat Sedikit</v>
      </c>
      <c r="R609" t="str">
        <f t="shared" si="91"/>
        <v>Possession Cukup Banyak</v>
      </c>
      <c r="S609" t="str">
        <f t="shared" si="92"/>
        <v>Total Pass Cukup Sedikit</v>
      </c>
      <c r="T609" t="str">
        <f t="shared" si="93"/>
        <v>Pass Sukses Cukup Sedikit</v>
      </c>
      <c r="U609" t="str">
        <f t="shared" si="94"/>
        <v>Total Shot Cukup Sedikit</v>
      </c>
      <c r="V609" t="str">
        <f t="shared" si="97"/>
        <v>Shot on Target Normal</v>
      </c>
      <c r="W609" t="str">
        <f t="shared" si="98"/>
        <v>Fouls Tinggi</v>
      </c>
      <c r="X609" t="str">
        <f t="shared" si="99"/>
        <v>Corner Rendah</v>
      </c>
      <c r="Y609" t="str">
        <f t="shared" si="95"/>
        <v>Yellow Card Tinggi</v>
      </c>
      <c r="Z609" t="str">
        <f t="shared" si="96"/>
        <v>Red Card Rendah</v>
      </c>
    </row>
    <row r="610" spans="1:26" x14ac:dyDescent="0.25">
      <c r="A610" t="s">
        <v>33</v>
      </c>
      <c r="B610">
        <v>0.3</v>
      </c>
      <c r="C610">
        <v>49</v>
      </c>
      <c r="D610">
        <v>522</v>
      </c>
      <c r="E610">
        <v>432</v>
      </c>
      <c r="F610">
        <v>1</v>
      </c>
      <c r="G610" t="s">
        <v>40</v>
      </c>
      <c r="H610">
        <v>0</v>
      </c>
      <c r="I610" t="s">
        <v>36</v>
      </c>
      <c r="J610">
        <v>4</v>
      </c>
      <c r="K610">
        <v>1</v>
      </c>
      <c r="L610">
        <v>9</v>
      </c>
      <c r="M610">
        <v>0</v>
      </c>
      <c r="N610">
        <v>1</v>
      </c>
      <c r="O610">
        <v>0</v>
      </c>
      <c r="Q610" t="str">
        <f t="shared" si="90"/>
        <v>xG Sangat Sedikit</v>
      </c>
      <c r="R610" t="str">
        <f t="shared" si="91"/>
        <v>Possession Cukup Sedikit</v>
      </c>
      <c r="S610" t="str">
        <f t="shared" si="92"/>
        <v>Total Pass Cukup Banyak</v>
      </c>
      <c r="T610" t="str">
        <f t="shared" si="93"/>
        <v>Pass Sukses Cukup Sedikit</v>
      </c>
      <c r="U610" t="str">
        <f t="shared" si="94"/>
        <v>Total Shot Sangat Sedikit</v>
      </c>
      <c r="V610" t="str">
        <f t="shared" si="97"/>
        <v>Shot on Target Rendah</v>
      </c>
      <c r="W610" t="str">
        <f t="shared" si="98"/>
        <v>Fouls Normal</v>
      </c>
      <c r="X610" t="str">
        <f t="shared" si="99"/>
        <v>Corner Rendah</v>
      </c>
      <c r="Y610" t="str">
        <f t="shared" si="95"/>
        <v>Yellow Card Rendah</v>
      </c>
      <c r="Z610" t="str">
        <f t="shared" si="96"/>
        <v>Red Card Rendah</v>
      </c>
    </row>
    <row r="611" spans="1:26" x14ac:dyDescent="0.25">
      <c r="A611" t="s">
        <v>45</v>
      </c>
      <c r="B611">
        <v>0.9</v>
      </c>
      <c r="C611">
        <v>62</v>
      </c>
      <c r="D611">
        <v>575</v>
      </c>
      <c r="E611">
        <v>477</v>
      </c>
      <c r="F611">
        <v>0</v>
      </c>
      <c r="G611" t="s">
        <v>35</v>
      </c>
      <c r="H611">
        <v>0</v>
      </c>
      <c r="I611" t="s">
        <v>35</v>
      </c>
      <c r="J611">
        <v>10</v>
      </c>
      <c r="K611">
        <v>5</v>
      </c>
      <c r="L611">
        <v>13</v>
      </c>
      <c r="M611">
        <v>6</v>
      </c>
      <c r="N611">
        <v>3</v>
      </c>
      <c r="O611">
        <v>0</v>
      </c>
      <c r="Q611" t="str">
        <f t="shared" si="90"/>
        <v>xG Sangat Sedikit</v>
      </c>
      <c r="R611" t="str">
        <f t="shared" si="91"/>
        <v>Possession Cukup Banyak</v>
      </c>
      <c r="S611" t="str">
        <f t="shared" si="92"/>
        <v>Total Pass Cukup Banyak</v>
      </c>
      <c r="T611" t="str">
        <f t="shared" si="93"/>
        <v>Pass Sukses Cukup Banyak</v>
      </c>
      <c r="U611" t="str">
        <f t="shared" si="94"/>
        <v>Total Shot Sangat Sedikit</v>
      </c>
      <c r="V611" t="str">
        <f t="shared" si="97"/>
        <v>Shot on Target Tinggi</v>
      </c>
      <c r="W611" t="str">
        <f t="shared" si="98"/>
        <v>Fouls Tinggi</v>
      </c>
      <c r="X611" t="str">
        <f t="shared" si="99"/>
        <v>Corner Tinggi</v>
      </c>
      <c r="Y611" t="str">
        <f t="shared" si="95"/>
        <v>Yellow Card Tinggi</v>
      </c>
      <c r="Z611" t="str">
        <f t="shared" si="96"/>
        <v>Red Card Rendah</v>
      </c>
    </row>
    <row r="612" spans="1:26" x14ac:dyDescent="0.25">
      <c r="A612" t="s">
        <v>39</v>
      </c>
      <c r="B612">
        <v>2.5</v>
      </c>
      <c r="C612">
        <v>51</v>
      </c>
      <c r="D612">
        <v>464</v>
      </c>
      <c r="E612">
        <v>369</v>
      </c>
      <c r="F612">
        <v>2</v>
      </c>
      <c r="G612" t="s">
        <v>40</v>
      </c>
      <c r="H612">
        <v>1</v>
      </c>
      <c r="I612" t="s">
        <v>40</v>
      </c>
      <c r="J612">
        <v>19</v>
      </c>
      <c r="K612">
        <v>7</v>
      </c>
      <c r="L612">
        <v>9</v>
      </c>
      <c r="M612">
        <v>3</v>
      </c>
      <c r="N612">
        <v>3</v>
      </c>
      <c r="O612">
        <v>0</v>
      </c>
      <c r="Q612" t="str">
        <f t="shared" si="90"/>
        <v>xG Cukup Sedikit</v>
      </c>
      <c r="R612" t="str">
        <f t="shared" si="91"/>
        <v>Possession Cukup Banyak</v>
      </c>
      <c r="S612" t="str">
        <f t="shared" si="92"/>
        <v>Total Pass Cukup Sedikit</v>
      </c>
      <c r="T612" t="str">
        <f t="shared" si="93"/>
        <v>Pass Sukses Cukup Sedikit</v>
      </c>
      <c r="U612" t="str">
        <f t="shared" si="94"/>
        <v>Total Shot Cukup Sedikit</v>
      </c>
      <c r="V612" t="str">
        <f t="shared" si="97"/>
        <v>Shot on Target Tinggi</v>
      </c>
      <c r="W612" t="str">
        <f t="shared" si="98"/>
        <v>Fouls Normal</v>
      </c>
      <c r="X612" t="str">
        <f t="shared" si="99"/>
        <v>Corner Rendah</v>
      </c>
      <c r="Y612" t="str">
        <f t="shared" si="95"/>
        <v>Yellow Card Tinggi</v>
      </c>
      <c r="Z612" t="str">
        <f t="shared" si="96"/>
        <v>Red Card Rendah</v>
      </c>
    </row>
    <row r="613" spans="1:26" x14ac:dyDescent="0.25">
      <c r="A613" t="s">
        <v>59</v>
      </c>
      <c r="B613">
        <v>0.3</v>
      </c>
      <c r="C613">
        <v>52</v>
      </c>
      <c r="D613">
        <v>531</v>
      </c>
      <c r="E613">
        <v>418</v>
      </c>
      <c r="F613">
        <v>0</v>
      </c>
      <c r="G613" t="s">
        <v>35</v>
      </c>
      <c r="H613">
        <v>0</v>
      </c>
      <c r="I613" t="s">
        <v>35</v>
      </c>
      <c r="J613">
        <v>9</v>
      </c>
      <c r="K613">
        <v>1</v>
      </c>
      <c r="L613">
        <v>13</v>
      </c>
      <c r="M613">
        <v>6</v>
      </c>
      <c r="N613">
        <v>0</v>
      </c>
      <c r="O613">
        <v>0</v>
      </c>
      <c r="Q613" t="str">
        <f t="shared" si="90"/>
        <v>xG Sangat Sedikit</v>
      </c>
      <c r="R613" t="str">
        <f t="shared" si="91"/>
        <v>Possession Cukup Banyak</v>
      </c>
      <c r="S613" t="str">
        <f t="shared" si="92"/>
        <v>Total Pass Cukup Banyak</v>
      </c>
      <c r="T613" t="str">
        <f t="shared" si="93"/>
        <v>Pass Sukses Cukup Sedikit</v>
      </c>
      <c r="U613" t="str">
        <f t="shared" si="94"/>
        <v>Total Shot Sangat Sedikit</v>
      </c>
      <c r="V613" t="str">
        <f t="shared" si="97"/>
        <v>Shot on Target Rendah</v>
      </c>
      <c r="W613" t="str">
        <f t="shared" si="98"/>
        <v>Fouls Tinggi</v>
      </c>
      <c r="X613" t="str">
        <f t="shared" si="99"/>
        <v>Corner Tinggi</v>
      </c>
      <c r="Y613" t="str">
        <f t="shared" si="95"/>
        <v>Yellow Card Rendah</v>
      </c>
      <c r="Z613" t="str">
        <f t="shared" si="96"/>
        <v>Red Card Rendah</v>
      </c>
    </row>
    <row r="614" spans="1:26" x14ac:dyDescent="0.25">
      <c r="A614" t="s">
        <v>47</v>
      </c>
      <c r="B614">
        <v>0.9</v>
      </c>
      <c r="C614">
        <v>43</v>
      </c>
      <c r="D614">
        <v>430</v>
      </c>
      <c r="E614">
        <v>327</v>
      </c>
      <c r="F614">
        <v>2</v>
      </c>
      <c r="G614" t="s">
        <v>40</v>
      </c>
      <c r="H614">
        <v>1</v>
      </c>
      <c r="I614" t="s">
        <v>36</v>
      </c>
      <c r="J614">
        <v>9</v>
      </c>
      <c r="K614">
        <v>4</v>
      </c>
      <c r="L614">
        <v>14</v>
      </c>
      <c r="M614">
        <v>2</v>
      </c>
      <c r="N614">
        <v>3</v>
      </c>
      <c r="O614">
        <v>0</v>
      </c>
      <c r="Q614" t="str">
        <f t="shared" si="90"/>
        <v>xG Sangat Sedikit</v>
      </c>
      <c r="R614" t="str">
        <f t="shared" si="91"/>
        <v>Possession Cukup Sedikit</v>
      </c>
      <c r="S614" t="str">
        <f t="shared" si="92"/>
        <v>Total Pass Cukup Sedikit</v>
      </c>
      <c r="T614" t="str">
        <f t="shared" si="93"/>
        <v>Pass Sukses Cukup Sedikit</v>
      </c>
      <c r="U614" t="str">
        <f t="shared" si="94"/>
        <v>Total Shot Sangat Sedikit</v>
      </c>
      <c r="V614" t="str">
        <f t="shared" si="97"/>
        <v>Shot on Target Normal</v>
      </c>
      <c r="W614" t="str">
        <f t="shared" si="98"/>
        <v>Fouls Tinggi</v>
      </c>
      <c r="X614" t="str">
        <f t="shared" si="99"/>
        <v>Corner Rendah</v>
      </c>
      <c r="Y614" t="str">
        <f t="shared" si="95"/>
        <v>Yellow Card Tinggi</v>
      </c>
      <c r="Z614" t="str">
        <f t="shared" si="96"/>
        <v>Red Card Rendah</v>
      </c>
    </row>
    <row r="615" spans="1:26" x14ac:dyDescent="0.25">
      <c r="A615" t="s">
        <v>34</v>
      </c>
      <c r="B615">
        <v>1.6</v>
      </c>
      <c r="C615">
        <v>51</v>
      </c>
      <c r="D615">
        <v>482</v>
      </c>
      <c r="E615">
        <v>380</v>
      </c>
      <c r="F615">
        <v>2</v>
      </c>
      <c r="G615" t="s">
        <v>40</v>
      </c>
      <c r="H615">
        <v>0</v>
      </c>
      <c r="I615" t="s">
        <v>35</v>
      </c>
      <c r="J615">
        <v>15</v>
      </c>
      <c r="K615">
        <v>4</v>
      </c>
      <c r="L615">
        <v>15</v>
      </c>
      <c r="M615">
        <v>7</v>
      </c>
      <c r="N615">
        <v>4</v>
      </c>
      <c r="O615">
        <v>0</v>
      </c>
      <c r="Q615" t="str">
        <f t="shared" si="90"/>
        <v>xG Cukup Sedikit</v>
      </c>
      <c r="R615" t="str">
        <f t="shared" si="91"/>
        <v>Possession Cukup Banyak</v>
      </c>
      <c r="S615" t="str">
        <f t="shared" si="92"/>
        <v>Total Pass Cukup Sedikit</v>
      </c>
      <c r="T615" t="str">
        <f t="shared" si="93"/>
        <v>Pass Sukses Cukup Sedikit</v>
      </c>
      <c r="U615" t="str">
        <f t="shared" si="94"/>
        <v>Total Shot Cukup Sedikit</v>
      </c>
      <c r="V615" t="str">
        <f t="shared" si="97"/>
        <v>Shot on Target Normal</v>
      </c>
      <c r="W615" t="str">
        <f t="shared" si="98"/>
        <v>Fouls Tinggi</v>
      </c>
      <c r="X615" t="str">
        <f t="shared" si="99"/>
        <v>Corner Tinggi</v>
      </c>
      <c r="Y615" t="str">
        <f t="shared" si="95"/>
        <v>Yellow Card Tinggi</v>
      </c>
      <c r="Z615" t="str">
        <f t="shared" si="96"/>
        <v>Red Card Rendah</v>
      </c>
    </row>
    <row r="616" spans="1:26" x14ac:dyDescent="0.25">
      <c r="A616" t="s">
        <v>52</v>
      </c>
      <c r="B616">
        <v>0.4</v>
      </c>
      <c r="C616">
        <v>68</v>
      </c>
      <c r="D616">
        <v>598</v>
      </c>
      <c r="E616">
        <v>511</v>
      </c>
      <c r="F616">
        <v>0</v>
      </c>
      <c r="G616" t="s">
        <v>35</v>
      </c>
      <c r="H616">
        <v>0</v>
      </c>
      <c r="I616" t="s">
        <v>35</v>
      </c>
      <c r="J616">
        <v>10</v>
      </c>
      <c r="K616">
        <v>3</v>
      </c>
      <c r="L616">
        <v>13</v>
      </c>
      <c r="M616">
        <v>8</v>
      </c>
      <c r="N616">
        <v>3</v>
      </c>
      <c r="O616">
        <v>0</v>
      </c>
      <c r="Q616" t="str">
        <f t="shared" si="90"/>
        <v>xG Sangat Sedikit</v>
      </c>
      <c r="R616" t="str">
        <f t="shared" si="91"/>
        <v>Possession Sangat Banyak</v>
      </c>
      <c r="S616" t="str">
        <f t="shared" si="92"/>
        <v>Total Pass Cukup Banyak</v>
      </c>
      <c r="T616" t="str">
        <f t="shared" si="93"/>
        <v>Pass Sukses Cukup Banyak</v>
      </c>
      <c r="U616" t="str">
        <f t="shared" si="94"/>
        <v>Total Shot Sangat Sedikit</v>
      </c>
      <c r="V616" t="str">
        <f t="shared" si="97"/>
        <v>Shot on Target Rendah</v>
      </c>
      <c r="W616" t="str">
        <f t="shared" si="98"/>
        <v>Fouls Tinggi</v>
      </c>
      <c r="X616" t="str">
        <f t="shared" si="99"/>
        <v>Corner Tinggi</v>
      </c>
      <c r="Y616" t="str">
        <f t="shared" si="95"/>
        <v>Yellow Card Tinggi</v>
      </c>
      <c r="Z616" t="str">
        <f t="shared" si="96"/>
        <v>Red Card Rendah</v>
      </c>
    </row>
    <row r="617" spans="1:26" x14ac:dyDescent="0.25">
      <c r="A617" t="s">
        <v>60</v>
      </c>
      <c r="B617">
        <v>0.8</v>
      </c>
      <c r="C617">
        <v>46</v>
      </c>
      <c r="D617">
        <v>456</v>
      </c>
      <c r="E617">
        <v>369</v>
      </c>
      <c r="F617">
        <v>2</v>
      </c>
      <c r="G617" t="s">
        <v>40</v>
      </c>
      <c r="H617">
        <v>1</v>
      </c>
      <c r="I617" t="s">
        <v>40</v>
      </c>
      <c r="J617">
        <v>13</v>
      </c>
      <c r="K617">
        <v>2</v>
      </c>
      <c r="L617">
        <v>11</v>
      </c>
      <c r="M617">
        <v>3</v>
      </c>
      <c r="N617">
        <v>1</v>
      </c>
      <c r="O617">
        <v>0</v>
      </c>
      <c r="Q617" t="str">
        <f t="shared" si="90"/>
        <v>xG Sangat Sedikit</v>
      </c>
      <c r="R617" t="str">
        <f t="shared" si="91"/>
        <v>Possession Cukup Sedikit</v>
      </c>
      <c r="S617" t="str">
        <f t="shared" si="92"/>
        <v>Total Pass Cukup Sedikit</v>
      </c>
      <c r="T617" t="str">
        <f t="shared" si="93"/>
        <v>Pass Sukses Cukup Sedikit</v>
      </c>
      <c r="U617" t="str">
        <f t="shared" si="94"/>
        <v>Total Shot Cukup Sedikit</v>
      </c>
      <c r="V617" t="str">
        <f t="shared" si="97"/>
        <v>Shot on Target Rendah</v>
      </c>
      <c r="W617" t="str">
        <f t="shared" si="98"/>
        <v>Fouls Normal</v>
      </c>
      <c r="X617" t="str">
        <f t="shared" si="99"/>
        <v>Corner Rendah</v>
      </c>
      <c r="Y617" t="str">
        <f t="shared" si="95"/>
        <v>Yellow Card Rendah</v>
      </c>
      <c r="Z617" t="str">
        <f t="shared" si="96"/>
        <v>Red Card Rendah</v>
      </c>
    </row>
    <row r="618" spans="1:26" x14ac:dyDescent="0.25">
      <c r="A618" t="s">
        <v>55</v>
      </c>
      <c r="B618">
        <v>2.6</v>
      </c>
      <c r="C618">
        <v>34</v>
      </c>
      <c r="D618">
        <v>315</v>
      </c>
      <c r="E618">
        <v>204</v>
      </c>
      <c r="F618">
        <v>2</v>
      </c>
      <c r="G618" t="s">
        <v>40</v>
      </c>
      <c r="H618">
        <v>0</v>
      </c>
      <c r="I618" t="s">
        <v>36</v>
      </c>
      <c r="J618">
        <v>11</v>
      </c>
      <c r="K618">
        <v>3</v>
      </c>
      <c r="L618">
        <v>13</v>
      </c>
      <c r="M618">
        <v>0</v>
      </c>
      <c r="N618">
        <v>1</v>
      </c>
      <c r="O618">
        <v>0</v>
      </c>
      <c r="Q618" t="str">
        <f t="shared" si="90"/>
        <v>xG Cukup Sedikit</v>
      </c>
      <c r="R618" t="str">
        <f t="shared" si="91"/>
        <v>Possession Sangat Sedikit</v>
      </c>
      <c r="S618" t="str">
        <f t="shared" si="92"/>
        <v>Total Pass Sangat Sedikit</v>
      </c>
      <c r="T618" t="str">
        <f t="shared" si="93"/>
        <v>Pass Sukses Sangat Sedikit</v>
      </c>
      <c r="U618" t="str">
        <f t="shared" si="94"/>
        <v>Total Shot Cukup Sedikit</v>
      </c>
      <c r="V618" t="str">
        <f t="shared" si="97"/>
        <v>Shot on Target Rendah</v>
      </c>
      <c r="W618" t="str">
        <f t="shared" si="98"/>
        <v>Fouls Tinggi</v>
      </c>
      <c r="X618" t="str">
        <f t="shared" si="99"/>
        <v>Corner Rendah</v>
      </c>
      <c r="Y618" t="str">
        <f t="shared" si="95"/>
        <v>Yellow Card Rendah</v>
      </c>
      <c r="Z618" t="str">
        <f t="shared" si="96"/>
        <v>Red Card Rendah</v>
      </c>
    </row>
    <row r="619" spans="1:26" x14ac:dyDescent="0.25">
      <c r="A619" t="s">
        <v>58</v>
      </c>
      <c r="B619">
        <v>0.8</v>
      </c>
      <c r="C619">
        <v>54</v>
      </c>
      <c r="D619">
        <v>505</v>
      </c>
      <c r="E619">
        <v>442</v>
      </c>
      <c r="F619">
        <v>1</v>
      </c>
      <c r="G619" t="s">
        <v>35</v>
      </c>
      <c r="H619">
        <v>0</v>
      </c>
      <c r="I619" t="s">
        <v>35</v>
      </c>
      <c r="J619">
        <v>7</v>
      </c>
      <c r="K619">
        <v>4</v>
      </c>
      <c r="L619">
        <v>7</v>
      </c>
      <c r="M619">
        <v>2</v>
      </c>
      <c r="N619">
        <v>0</v>
      </c>
      <c r="O619">
        <v>0</v>
      </c>
      <c r="Q619" t="str">
        <f t="shared" si="90"/>
        <v>xG Sangat Sedikit</v>
      </c>
      <c r="R619" t="str">
        <f t="shared" si="91"/>
        <v>Possession Cukup Banyak</v>
      </c>
      <c r="S619" t="str">
        <f t="shared" si="92"/>
        <v>Total Pass Cukup Sedikit</v>
      </c>
      <c r="T619" t="str">
        <f t="shared" si="93"/>
        <v>Pass Sukses Cukup Banyak</v>
      </c>
      <c r="U619" t="str">
        <f t="shared" si="94"/>
        <v>Total Shot Sangat Sedikit</v>
      </c>
      <c r="V619" t="str">
        <f t="shared" si="97"/>
        <v>Shot on Target Normal</v>
      </c>
      <c r="W619" t="str">
        <f t="shared" si="98"/>
        <v>Fouls Rendah</v>
      </c>
      <c r="X619" t="str">
        <f t="shared" si="99"/>
        <v>Corner Rendah</v>
      </c>
      <c r="Y619" t="str">
        <f t="shared" si="95"/>
        <v>Yellow Card Rendah</v>
      </c>
      <c r="Z619" t="str">
        <f t="shared" si="96"/>
        <v>Red Card Rendah</v>
      </c>
    </row>
    <row r="620" spans="1:26" x14ac:dyDescent="0.25">
      <c r="A620" t="s">
        <v>51</v>
      </c>
      <c r="B620">
        <v>1.2</v>
      </c>
      <c r="C620">
        <v>32</v>
      </c>
      <c r="D620">
        <v>307</v>
      </c>
      <c r="E620">
        <v>222</v>
      </c>
      <c r="F620">
        <v>1</v>
      </c>
      <c r="G620" t="s">
        <v>35</v>
      </c>
      <c r="H620">
        <v>1</v>
      </c>
      <c r="I620" t="s">
        <v>40</v>
      </c>
      <c r="J620">
        <v>14</v>
      </c>
      <c r="K620">
        <v>5</v>
      </c>
      <c r="L620">
        <v>10</v>
      </c>
      <c r="M620">
        <v>3</v>
      </c>
      <c r="N620">
        <v>1</v>
      </c>
      <c r="O620">
        <v>0</v>
      </c>
      <c r="Q620" t="str">
        <f t="shared" si="90"/>
        <v>xG Sangat Sedikit</v>
      </c>
      <c r="R620" t="str">
        <f t="shared" si="91"/>
        <v>Possession Sangat Sedikit</v>
      </c>
      <c r="S620" t="str">
        <f t="shared" si="92"/>
        <v>Total Pass Sangat Sedikit</v>
      </c>
      <c r="T620" t="str">
        <f t="shared" si="93"/>
        <v>Pass Sukses Sangat Sedikit</v>
      </c>
      <c r="U620" t="str">
        <f t="shared" si="94"/>
        <v>Total Shot Cukup Sedikit</v>
      </c>
      <c r="V620" t="str">
        <f t="shared" si="97"/>
        <v>Shot on Target Tinggi</v>
      </c>
      <c r="W620" t="str">
        <f t="shared" si="98"/>
        <v>Fouls Normal</v>
      </c>
      <c r="X620" t="str">
        <f t="shared" si="99"/>
        <v>Corner Rendah</v>
      </c>
      <c r="Y620" t="str">
        <f t="shared" si="95"/>
        <v>Yellow Card Rendah</v>
      </c>
      <c r="Z620" t="str">
        <f t="shared" si="96"/>
        <v>Red Card Rendah</v>
      </c>
    </row>
    <row r="621" spans="1:26" x14ac:dyDescent="0.25">
      <c r="A621" t="s">
        <v>39</v>
      </c>
      <c r="B621">
        <v>0.6</v>
      </c>
      <c r="C621">
        <v>63</v>
      </c>
      <c r="D621">
        <v>581</v>
      </c>
      <c r="E621">
        <v>469</v>
      </c>
      <c r="F621">
        <v>2</v>
      </c>
      <c r="G621" t="s">
        <v>36</v>
      </c>
      <c r="H621">
        <v>1</v>
      </c>
      <c r="I621" t="s">
        <v>36</v>
      </c>
      <c r="J621">
        <v>6</v>
      </c>
      <c r="K621">
        <v>4</v>
      </c>
      <c r="L621">
        <v>20</v>
      </c>
      <c r="M621">
        <v>3</v>
      </c>
      <c r="N621">
        <v>2</v>
      </c>
      <c r="O621">
        <v>1</v>
      </c>
      <c r="Q621" t="str">
        <f t="shared" si="90"/>
        <v>xG Sangat Sedikit</v>
      </c>
      <c r="R621" t="str">
        <f t="shared" si="91"/>
        <v>Possession Cukup Banyak</v>
      </c>
      <c r="S621" t="str">
        <f t="shared" si="92"/>
        <v>Total Pass Cukup Banyak</v>
      </c>
      <c r="T621" t="str">
        <f t="shared" si="93"/>
        <v>Pass Sukses Cukup Banyak</v>
      </c>
      <c r="U621" t="str">
        <f t="shared" si="94"/>
        <v>Total Shot Sangat Sedikit</v>
      </c>
      <c r="V621" t="str">
        <f t="shared" si="97"/>
        <v>Shot on Target Normal</v>
      </c>
      <c r="W621" t="str">
        <f t="shared" si="98"/>
        <v>Fouls Tinggi</v>
      </c>
      <c r="X621" t="str">
        <f t="shared" si="99"/>
        <v>Corner Rendah</v>
      </c>
      <c r="Y621" t="str">
        <f t="shared" si="95"/>
        <v>Yellow Card Rendah</v>
      </c>
      <c r="Z621" t="str">
        <f t="shared" si="96"/>
        <v>Red Card Tinggi</v>
      </c>
    </row>
    <row r="622" spans="1:26" x14ac:dyDescent="0.25">
      <c r="A622" t="s">
        <v>57</v>
      </c>
      <c r="B622">
        <v>0.5</v>
      </c>
      <c r="C622">
        <v>69</v>
      </c>
      <c r="D622">
        <v>776</v>
      </c>
      <c r="E622">
        <v>685</v>
      </c>
      <c r="F622">
        <v>0</v>
      </c>
      <c r="G622" t="s">
        <v>35</v>
      </c>
      <c r="H622">
        <v>0</v>
      </c>
      <c r="I622" t="s">
        <v>35</v>
      </c>
      <c r="J622">
        <v>8</v>
      </c>
      <c r="K622">
        <v>0</v>
      </c>
      <c r="L622">
        <v>15</v>
      </c>
      <c r="M622">
        <v>9</v>
      </c>
      <c r="N622">
        <v>2</v>
      </c>
      <c r="O622">
        <v>0</v>
      </c>
      <c r="Q622" t="str">
        <f t="shared" si="90"/>
        <v>xG Sangat Sedikit</v>
      </c>
      <c r="R622" t="str">
        <f t="shared" si="91"/>
        <v>Possession Sangat Banyak</v>
      </c>
      <c r="S622" t="str">
        <f t="shared" si="92"/>
        <v>Total Pass Sangat Banyak</v>
      </c>
      <c r="T622" t="str">
        <f t="shared" si="93"/>
        <v>Pass Sukses Sangat Banyak</v>
      </c>
      <c r="U622" t="str">
        <f t="shared" si="94"/>
        <v>Total Shot Sangat Sedikit</v>
      </c>
      <c r="V622" t="str">
        <f t="shared" si="97"/>
        <v>Shot on Target Rendah</v>
      </c>
      <c r="W622" t="str">
        <f t="shared" si="98"/>
        <v>Fouls Tinggi</v>
      </c>
      <c r="X622" t="str">
        <f t="shared" si="99"/>
        <v>Corner Tinggi</v>
      </c>
      <c r="Y622" t="str">
        <f t="shared" si="95"/>
        <v>Yellow Card Rendah</v>
      </c>
      <c r="Z622" t="str">
        <f t="shared" si="96"/>
        <v>Red Card Rendah</v>
      </c>
    </row>
    <row r="623" spans="1:26" x14ac:dyDescent="0.25">
      <c r="A623" t="s">
        <v>42</v>
      </c>
      <c r="B623">
        <v>1.4</v>
      </c>
      <c r="C623">
        <v>60</v>
      </c>
      <c r="D623">
        <v>542</v>
      </c>
      <c r="E623">
        <v>450</v>
      </c>
      <c r="F623">
        <v>2</v>
      </c>
      <c r="G623" t="s">
        <v>40</v>
      </c>
      <c r="H623">
        <v>0</v>
      </c>
      <c r="I623" t="s">
        <v>36</v>
      </c>
      <c r="J623">
        <v>11</v>
      </c>
      <c r="K623">
        <v>5</v>
      </c>
      <c r="L623">
        <v>10</v>
      </c>
      <c r="M623">
        <v>7</v>
      </c>
      <c r="N623">
        <v>1</v>
      </c>
      <c r="O623">
        <v>0</v>
      </c>
      <c r="Q623" t="str">
        <f t="shared" si="90"/>
        <v>xG Sangat Sedikit</v>
      </c>
      <c r="R623" t="str">
        <f t="shared" si="91"/>
        <v>Possession Cukup Banyak</v>
      </c>
      <c r="S623" t="str">
        <f t="shared" si="92"/>
        <v>Total Pass Cukup Banyak</v>
      </c>
      <c r="T623" t="str">
        <f t="shared" si="93"/>
        <v>Pass Sukses Cukup Banyak</v>
      </c>
      <c r="U623" t="str">
        <f t="shared" si="94"/>
        <v>Total Shot Cukup Sedikit</v>
      </c>
      <c r="V623" t="str">
        <f t="shared" si="97"/>
        <v>Shot on Target Tinggi</v>
      </c>
      <c r="W623" t="str">
        <f t="shared" si="98"/>
        <v>Fouls Normal</v>
      </c>
      <c r="X623" t="str">
        <f t="shared" si="99"/>
        <v>Corner Tinggi</v>
      </c>
      <c r="Y623" t="str">
        <f t="shared" si="95"/>
        <v>Yellow Card Rendah</v>
      </c>
      <c r="Z623" t="str">
        <f t="shared" si="96"/>
        <v>Red Card Rendah</v>
      </c>
    </row>
    <row r="624" spans="1:26" x14ac:dyDescent="0.25">
      <c r="A624" t="s">
        <v>38</v>
      </c>
      <c r="B624">
        <v>0.4</v>
      </c>
      <c r="C624">
        <v>25</v>
      </c>
      <c r="D624">
        <v>242</v>
      </c>
      <c r="E624">
        <v>173</v>
      </c>
      <c r="F624">
        <v>1</v>
      </c>
      <c r="G624" t="s">
        <v>36</v>
      </c>
      <c r="H624">
        <v>0</v>
      </c>
      <c r="I624" t="s">
        <v>36</v>
      </c>
      <c r="J624">
        <v>4</v>
      </c>
      <c r="K624">
        <v>3</v>
      </c>
      <c r="L624">
        <v>11</v>
      </c>
      <c r="M624">
        <v>1</v>
      </c>
      <c r="N624">
        <v>3</v>
      </c>
      <c r="O624">
        <v>1</v>
      </c>
      <c r="Q624" t="str">
        <f t="shared" si="90"/>
        <v>xG Sangat Sedikit</v>
      </c>
      <c r="R624" t="str">
        <f t="shared" si="91"/>
        <v>Possession Sangat Sedikit</v>
      </c>
      <c r="S624" t="str">
        <f t="shared" si="92"/>
        <v>Total Pass Sangat Sedikit</v>
      </c>
      <c r="T624" t="str">
        <f t="shared" si="93"/>
        <v>Pass Sukses Sangat Sedikit</v>
      </c>
      <c r="U624" t="str">
        <f t="shared" si="94"/>
        <v>Total Shot Sangat Sedikit</v>
      </c>
      <c r="V624" t="str">
        <f t="shared" si="97"/>
        <v>Shot on Target Rendah</v>
      </c>
      <c r="W624" t="str">
        <f t="shared" si="98"/>
        <v>Fouls Normal</v>
      </c>
      <c r="X624" t="str">
        <f t="shared" si="99"/>
        <v>Corner Rendah</v>
      </c>
      <c r="Y624" t="str">
        <f t="shared" si="95"/>
        <v>Yellow Card Tinggi</v>
      </c>
      <c r="Z624" t="str">
        <f t="shared" si="96"/>
        <v>Red Card Tinggi</v>
      </c>
    </row>
    <row r="625" spans="1:26" x14ac:dyDescent="0.25">
      <c r="A625" t="s">
        <v>48</v>
      </c>
      <c r="B625">
        <v>0.4</v>
      </c>
      <c r="C625">
        <v>45</v>
      </c>
      <c r="D625">
        <v>441</v>
      </c>
      <c r="E625">
        <v>358</v>
      </c>
      <c r="F625">
        <v>1</v>
      </c>
      <c r="G625" t="s">
        <v>35</v>
      </c>
      <c r="H625">
        <v>1</v>
      </c>
      <c r="I625" t="s">
        <v>36</v>
      </c>
      <c r="J625">
        <v>8</v>
      </c>
      <c r="K625">
        <v>2</v>
      </c>
      <c r="L625">
        <v>8</v>
      </c>
      <c r="M625">
        <v>4</v>
      </c>
      <c r="N625">
        <v>0</v>
      </c>
      <c r="O625">
        <v>0</v>
      </c>
      <c r="Q625" t="str">
        <f t="shared" si="90"/>
        <v>xG Sangat Sedikit</v>
      </c>
      <c r="R625" t="str">
        <f t="shared" si="91"/>
        <v>Possession Cukup Sedikit</v>
      </c>
      <c r="S625" t="str">
        <f t="shared" si="92"/>
        <v>Total Pass Cukup Sedikit</v>
      </c>
      <c r="T625" t="str">
        <f t="shared" si="93"/>
        <v>Pass Sukses Cukup Sedikit</v>
      </c>
      <c r="U625" t="str">
        <f t="shared" si="94"/>
        <v>Total Shot Sangat Sedikit</v>
      </c>
      <c r="V625" t="str">
        <f t="shared" si="97"/>
        <v>Shot on Target Rendah</v>
      </c>
      <c r="W625" t="str">
        <f t="shared" si="98"/>
        <v>Fouls Rendah</v>
      </c>
      <c r="X625" t="str">
        <f t="shared" si="99"/>
        <v>Corner Rendah</v>
      </c>
      <c r="Y625" t="str">
        <f t="shared" si="95"/>
        <v>Yellow Card Rendah</v>
      </c>
      <c r="Z625" t="str">
        <f t="shared" si="96"/>
        <v>Red Card Rendah</v>
      </c>
    </row>
    <row r="626" spans="1:26" x14ac:dyDescent="0.25">
      <c r="A626" t="s">
        <v>46</v>
      </c>
      <c r="B626">
        <v>0.5</v>
      </c>
      <c r="C626">
        <v>39</v>
      </c>
      <c r="D626">
        <v>395</v>
      </c>
      <c r="E626">
        <v>319</v>
      </c>
      <c r="F626">
        <v>0</v>
      </c>
      <c r="G626" t="s">
        <v>35</v>
      </c>
      <c r="H626">
        <v>0</v>
      </c>
      <c r="I626" t="s">
        <v>35</v>
      </c>
      <c r="J626">
        <v>3</v>
      </c>
      <c r="K626">
        <v>1</v>
      </c>
      <c r="L626">
        <v>13</v>
      </c>
      <c r="M626">
        <v>4</v>
      </c>
      <c r="N626">
        <v>1</v>
      </c>
      <c r="O626">
        <v>0</v>
      </c>
      <c r="Q626" t="str">
        <f t="shared" si="90"/>
        <v>xG Sangat Sedikit</v>
      </c>
      <c r="R626" t="str">
        <f t="shared" si="91"/>
        <v>Possession Cukup Sedikit</v>
      </c>
      <c r="S626" t="str">
        <f t="shared" si="92"/>
        <v>Total Pass Cukup Sedikit</v>
      </c>
      <c r="T626" t="str">
        <f t="shared" si="93"/>
        <v>Pass Sukses Cukup Sedikit</v>
      </c>
      <c r="U626" t="str">
        <f t="shared" si="94"/>
        <v>Total Shot Sangat Sedikit</v>
      </c>
      <c r="V626" t="str">
        <f t="shared" si="97"/>
        <v>Shot on Target Rendah</v>
      </c>
      <c r="W626" t="str">
        <f t="shared" si="98"/>
        <v>Fouls Tinggi</v>
      </c>
      <c r="X626" t="str">
        <f t="shared" si="99"/>
        <v>Corner Rendah</v>
      </c>
      <c r="Y626" t="str">
        <f t="shared" si="95"/>
        <v>Yellow Card Rendah</v>
      </c>
      <c r="Z626" t="str">
        <f t="shared" si="96"/>
        <v>Red Card Rendah</v>
      </c>
    </row>
    <row r="627" spans="1:26" x14ac:dyDescent="0.25">
      <c r="A627" t="s">
        <v>49</v>
      </c>
      <c r="B627">
        <v>1.2</v>
      </c>
      <c r="C627">
        <v>56</v>
      </c>
      <c r="D627">
        <v>531</v>
      </c>
      <c r="E627">
        <v>426</v>
      </c>
      <c r="F627">
        <v>3</v>
      </c>
      <c r="G627" t="s">
        <v>40</v>
      </c>
      <c r="H627">
        <v>2</v>
      </c>
      <c r="I627" t="s">
        <v>40</v>
      </c>
      <c r="J627">
        <v>14</v>
      </c>
      <c r="K627">
        <v>7</v>
      </c>
      <c r="L627">
        <v>15</v>
      </c>
      <c r="M627">
        <v>6</v>
      </c>
      <c r="N627">
        <v>3</v>
      </c>
      <c r="O627">
        <v>0</v>
      </c>
      <c r="Q627" t="str">
        <f t="shared" si="90"/>
        <v>xG Sangat Sedikit</v>
      </c>
      <c r="R627" t="str">
        <f t="shared" si="91"/>
        <v>Possession Cukup Banyak</v>
      </c>
      <c r="S627" t="str">
        <f t="shared" si="92"/>
        <v>Total Pass Cukup Banyak</v>
      </c>
      <c r="T627" t="str">
        <f t="shared" si="93"/>
        <v>Pass Sukses Cukup Sedikit</v>
      </c>
      <c r="U627" t="str">
        <f t="shared" si="94"/>
        <v>Total Shot Cukup Sedikit</v>
      </c>
      <c r="V627" t="str">
        <f t="shared" si="97"/>
        <v>Shot on Target Tinggi</v>
      </c>
      <c r="W627" t="str">
        <f t="shared" si="98"/>
        <v>Fouls Tinggi</v>
      </c>
      <c r="X627" t="str">
        <f t="shared" si="99"/>
        <v>Corner Tinggi</v>
      </c>
      <c r="Y627" t="str">
        <f t="shared" si="95"/>
        <v>Yellow Card Tinggi</v>
      </c>
      <c r="Z627" t="str">
        <f t="shared" si="96"/>
        <v>Red Card Rendah</v>
      </c>
    </row>
    <row r="628" spans="1:26" x14ac:dyDescent="0.25">
      <c r="A628" t="s">
        <v>54</v>
      </c>
      <c r="B628">
        <v>1.6</v>
      </c>
      <c r="C628">
        <v>42</v>
      </c>
      <c r="D628">
        <v>399</v>
      </c>
      <c r="E628">
        <v>302</v>
      </c>
      <c r="F628">
        <v>1</v>
      </c>
      <c r="G628" t="s">
        <v>40</v>
      </c>
      <c r="H628">
        <v>1</v>
      </c>
      <c r="I628" t="s">
        <v>40</v>
      </c>
      <c r="J628">
        <v>14</v>
      </c>
      <c r="K628">
        <v>5</v>
      </c>
      <c r="L628">
        <v>13</v>
      </c>
      <c r="M628">
        <v>2</v>
      </c>
      <c r="N628">
        <v>1</v>
      </c>
      <c r="O628">
        <v>0</v>
      </c>
      <c r="Q628" t="str">
        <f t="shared" si="90"/>
        <v>xG Cukup Sedikit</v>
      </c>
      <c r="R628" t="str">
        <f t="shared" si="91"/>
        <v>Possession Cukup Sedikit</v>
      </c>
      <c r="S628" t="str">
        <f t="shared" si="92"/>
        <v>Total Pass Cukup Sedikit</v>
      </c>
      <c r="T628" t="str">
        <f t="shared" si="93"/>
        <v>Pass Sukses Cukup Sedikit</v>
      </c>
      <c r="U628" t="str">
        <f t="shared" si="94"/>
        <v>Total Shot Cukup Sedikit</v>
      </c>
      <c r="V628" t="str">
        <f t="shared" si="97"/>
        <v>Shot on Target Tinggi</v>
      </c>
      <c r="W628" t="str">
        <f t="shared" si="98"/>
        <v>Fouls Tinggi</v>
      </c>
      <c r="X628" t="str">
        <f t="shared" si="99"/>
        <v>Corner Rendah</v>
      </c>
      <c r="Y628" t="str">
        <f t="shared" si="95"/>
        <v>Yellow Card Rendah</v>
      </c>
      <c r="Z628" t="str">
        <f t="shared" si="96"/>
        <v>Red Card Rendah</v>
      </c>
    </row>
    <row r="629" spans="1:26" x14ac:dyDescent="0.25">
      <c r="A629" t="s">
        <v>44</v>
      </c>
      <c r="B629">
        <v>0.9</v>
      </c>
      <c r="C629">
        <v>42</v>
      </c>
      <c r="D629">
        <v>411</v>
      </c>
      <c r="E629">
        <v>286</v>
      </c>
      <c r="F629">
        <v>2</v>
      </c>
      <c r="G629" t="s">
        <v>40</v>
      </c>
      <c r="H629">
        <v>1</v>
      </c>
      <c r="I629" t="s">
        <v>40</v>
      </c>
      <c r="J629">
        <v>11</v>
      </c>
      <c r="K629">
        <v>6</v>
      </c>
      <c r="L629">
        <v>12</v>
      </c>
      <c r="M629">
        <v>2</v>
      </c>
      <c r="N629">
        <v>1</v>
      </c>
      <c r="O629">
        <v>0</v>
      </c>
      <c r="Q629" t="str">
        <f t="shared" si="90"/>
        <v>xG Sangat Sedikit</v>
      </c>
      <c r="R629" t="str">
        <f t="shared" si="91"/>
        <v>Possession Cukup Sedikit</v>
      </c>
      <c r="S629" t="str">
        <f t="shared" si="92"/>
        <v>Total Pass Cukup Sedikit</v>
      </c>
      <c r="T629" t="str">
        <f t="shared" si="93"/>
        <v>Pass Sukses Cukup Sedikit</v>
      </c>
      <c r="U629" t="str">
        <f t="shared" si="94"/>
        <v>Total Shot Cukup Sedikit</v>
      </c>
      <c r="V629" t="str">
        <f t="shared" si="97"/>
        <v>Shot on Target Tinggi</v>
      </c>
      <c r="W629" t="str">
        <f t="shared" si="98"/>
        <v>Fouls Tinggi</v>
      </c>
      <c r="X629" t="str">
        <f t="shared" si="99"/>
        <v>Corner Rendah</v>
      </c>
      <c r="Y629" t="str">
        <f t="shared" si="95"/>
        <v>Yellow Card Rendah</v>
      </c>
      <c r="Z629" t="str">
        <f t="shared" si="96"/>
        <v>Red Card Rendah</v>
      </c>
    </row>
    <row r="630" spans="1:26" x14ac:dyDescent="0.25">
      <c r="A630" t="s">
        <v>43</v>
      </c>
      <c r="B630">
        <v>1.5</v>
      </c>
      <c r="C630">
        <v>50</v>
      </c>
      <c r="D630">
        <v>489</v>
      </c>
      <c r="E630">
        <v>406</v>
      </c>
      <c r="F630">
        <v>1</v>
      </c>
      <c r="G630" t="s">
        <v>35</v>
      </c>
      <c r="H630">
        <v>0</v>
      </c>
      <c r="I630" t="s">
        <v>35</v>
      </c>
      <c r="J630">
        <v>16</v>
      </c>
      <c r="K630">
        <v>4</v>
      </c>
      <c r="L630">
        <v>13</v>
      </c>
      <c r="M630">
        <v>3</v>
      </c>
      <c r="N630">
        <v>2</v>
      </c>
      <c r="O630">
        <v>0</v>
      </c>
      <c r="Q630" t="str">
        <f t="shared" si="90"/>
        <v>xG Cukup Sedikit</v>
      </c>
      <c r="R630" t="str">
        <f t="shared" si="91"/>
        <v>Possession Cukup Sedikit</v>
      </c>
      <c r="S630" t="str">
        <f t="shared" si="92"/>
        <v>Total Pass Cukup Sedikit</v>
      </c>
      <c r="T630" t="str">
        <f t="shared" si="93"/>
        <v>Pass Sukses Cukup Sedikit</v>
      </c>
      <c r="U630" t="str">
        <f t="shared" si="94"/>
        <v>Total Shot Cukup Sedikit</v>
      </c>
      <c r="V630" t="str">
        <f t="shared" si="97"/>
        <v>Shot on Target Normal</v>
      </c>
      <c r="W630" t="str">
        <f t="shared" si="98"/>
        <v>Fouls Tinggi</v>
      </c>
      <c r="X630" t="str">
        <f t="shared" si="99"/>
        <v>Corner Rendah</v>
      </c>
      <c r="Y630" t="str">
        <f t="shared" si="95"/>
        <v>Yellow Card Rendah</v>
      </c>
      <c r="Z630" t="str">
        <f t="shared" si="96"/>
        <v>Red Card Rendah</v>
      </c>
    </row>
    <row r="631" spans="1:26" x14ac:dyDescent="0.25">
      <c r="A631" t="s">
        <v>33</v>
      </c>
      <c r="B631">
        <v>1.5</v>
      </c>
      <c r="C631">
        <v>45</v>
      </c>
      <c r="D631">
        <v>461</v>
      </c>
      <c r="E631">
        <v>367</v>
      </c>
      <c r="F631">
        <v>0</v>
      </c>
      <c r="G631" t="s">
        <v>35</v>
      </c>
      <c r="H631">
        <v>0</v>
      </c>
      <c r="I631" t="s">
        <v>35</v>
      </c>
      <c r="J631">
        <v>16</v>
      </c>
      <c r="K631">
        <v>6</v>
      </c>
      <c r="L631">
        <v>9</v>
      </c>
      <c r="M631">
        <v>5</v>
      </c>
      <c r="N631">
        <v>2</v>
      </c>
      <c r="O631">
        <v>0</v>
      </c>
      <c r="Q631" t="str">
        <f t="shared" si="90"/>
        <v>xG Cukup Sedikit</v>
      </c>
      <c r="R631" t="str">
        <f t="shared" si="91"/>
        <v>Possession Cukup Sedikit</v>
      </c>
      <c r="S631" t="str">
        <f t="shared" si="92"/>
        <v>Total Pass Cukup Sedikit</v>
      </c>
      <c r="T631" t="str">
        <f t="shared" si="93"/>
        <v>Pass Sukses Cukup Sedikit</v>
      </c>
      <c r="U631" t="str">
        <f t="shared" si="94"/>
        <v>Total Shot Cukup Sedikit</v>
      </c>
      <c r="V631" t="str">
        <f t="shared" si="97"/>
        <v>Shot on Target Tinggi</v>
      </c>
      <c r="W631" t="str">
        <f t="shared" si="98"/>
        <v>Fouls Normal</v>
      </c>
      <c r="X631" t="str">
        <f t="shared" si="99"/>
        <v>Corner Normal</v>
      </c>
      <c r="Y631" t="str">
        <f t="shared" si="95"/>
        <v>Yellow Card Rendah</v>
      </c>
      <c r="Z631" t="str">
        <f t="shared" si="96"/>
        <v>Red Card Rendah</v>
      </c>
    </row>
    <row r="632" spans="1:26" x14ac:dyDescent="0.25">
      <c r="A632" t="s">
        <v>39</v>
      </c>
      <c r="B632">
        <v>2.5</v>
      </c>
      <c r="C632">
        <v>48</v>
      </c>
      <c r="D632">
        <v>448</v>
      </c>
      <c r="E632">
        <v>360</v>
      </c>
      <c r="F632">
        <v>2</v>
      </c>
      <c r="G632" t="s">
        <v>36</v>
      </c>
      <c r="H632">
        <v>1</v>
      </c>
      <c r="I632" t="s">
        <v>35</v>
      </c>
      <c r="J632">
        <v>17</v>
      </c>
      <c r="K632">
        <v>3</v>
      </c>
      <c r="L632">
        <v>6</v>
      </c>
      <c r="M632">
        <v>8</v>
      </c>
      <c r="N632">
        <v>0</v>
      </c>
      <c r="O632">
        <v>0</v>
      </c>
      <c r="Q632" t="str">
        <f t="shared" si="90"/>
        <v>xG Cukup Sedikit</v>
      </c>
      <c r="R632" t="str">
        <f t="shared" si="91"/>
        <v>Possession Cukup Sedikit</v>
      </c>
      <c r="S632" t="str">
        <f t="shared" si="92"/>
        <v>Total Pass Cukup Sedikit</v>
      </c>
      <c r="T632" t="str">
        <f t="shared" si="93"/>
        <v>Pass Sukses Cukup Sedikit</v>
      </c>
      <c r="U632" t="str">
        <f t="shared" si="94"/>
        <v>Total Shot Cukup Sedikit</v>
      </c>
      <c r="V632" t="str">
        <f t="shared" si="97"/>
        <v>Shot on Target Rendah</v>
      </c>
      <c r="W632" t="str">
        <f t="shared" si="98"/>
        <v>Fouls Rendah</v>
      </c>
      <c r="X632" t="str">
        <f t="shared" si="99"/>
        <v>Corner Tinggi</v>
      </c>
      <c r="Y632" t="str">
        <f t="shared" si="95"/>
        <v>Yellow Card Rendah</v>
      </c>
      <c r="Z632" t="str">
        <f t="shared" si="96"/>
        <v>Red Card Rendah</v>
      </c>
    </row>
    <row r="633" spans="1:26" x14ac:dyDescent="0.25">
      <c r="A633" t="s">
        <v>54</v>
      </c>
      <c r="B633">
        <v>1.5</v>
      </c>
      <c r="C633">
        <v>52</v>
      </c>
      <c r="D633">
        <v>460</v>
      </c>
      <c r="E633">
        <v>379</v>
      </c>
      <c r="F633">
        <v>4</v>
      </c>
      <c r="G633" t="s">
        <v>40</v>
      </c>
      <c r="H633">
        <v>3</v>
      </c>
      <c r="I633" t="s">
        <v>40</v>
      </c>
      <c r="J633">
        <v>14</v>
      </c>
      <c r="K633">
        <v>6</v>
      </c>
      <c r="L633">
        <v>10</v>
      </c>
      <c r="M633">
        <v>6</v>
      </c>
      <c r="N633">
        <v>0</v>
      </c>
      <c r="O633">
        <v>0</v>
      </c>
      <c r="Q633" t="str">
        <f t="shared" si="90"/>
        <v>xG Cukup Sedikit</v>
      </c>
      <c r="R633" t="str">
        <f t="shared" si="91"/>
        <v>Possession Cukup Banyak</v>
      </c>
      <c r="S633" t="str">
        <f t="shared" si="92"/>
        <v>Total Pass Cukup Sedikit</v>
      </c>
      <c r="T633" t="str">
        <f t="shared" si="93"/>
        <v>Pass Sukses Cukup Sedikit</v>
      </c>
      <c r="U633" t="str">
        <f t="shared" si="94"/>
        <v>Total Shot Cukup Sedikit</v>
      </c>
      <c r="V633" t="str">
        <f t="shared" si="97"/>
        <v>Shot on Target Tinggi</v>
      </c>
      <c r="W633" t="str">
        <f t="shared" si="98"/>
        <v>Fouls Normal</v>
      </c>
      <c r="X633" t="str">
        <f t="shared" si="99"/>
        <v>Corner Tinggi</v>
      </c>
      <c r="Y633" t="str">
        <f t="shared" si="95"/>
        <v>Yellow Card Rendah</v>
      </c>
      <c r="Z633" t="str">
        <f t="shared" si="96"/>
        <v>Red Card Rendah</v>
      </c>
    </row>
    <row r="634" spans="1:26" x14ac:dyDescent="0.25">
      <c r="A634" t="s">
        <v>33</v>
      </c>
      <c r="B634">
        <v>0.4</v>
      </c>
      <c r="C634">
        <v>62</v>
      </c>
      <c r="D634">
        <v>575</v>
      </c>
      <c r="E634">
        <v>479</v>
      </c>
      <c r="F634">
        <v>2</v>
      </c>
      <c r="G634" t="s">
        <v>36</v>
      </c>
      <c r="H634">
        <v>0</v>
      </c>
      <c r="I634" t="s">
        <v>35</v>
      </c>
      <c r="J634">
        <v>9</v>
      </c>
      <c r="K634">
        <v>3</v>
      </c>
      <c r="L634">
        <v>9</v>
      </c>
      <c r="M634">
        <v>9</v>
      </c>
      <c r="N634">
        <v>1</v>
      </c>
      <c r="O634">
        <v>0</v>
      </c>
      <c r="Q634" t="str">
        <f t="shared" si="90"/>
        <v>xG Sangat Sedikit</v>
      </c>
      <c r="R634" t="str">
        <f t="shared" si="91"/>
        <v>Possession Cukup Banyak</v>
      </c>
      <c r="S634" t="str">
        <f t="shared" si="92"/>
        <v>Total Pass Cukup Banyak</v>
      </c>
      <c r="T634" t="str">
        <f t="shared" si="93"/>
        <v>Pass Sukses Cukup Banyak</v>
      </c>
      <c r="U634" t="str">
        <f t="shared" si="94"/>
        <v>Total Shot Sangat Sedikit</v>
      </c>
      <c r="V634" t="str">
        <f t="shared" si="97"/>
        <v>Shot on Target Rendah</v>
      </c>
      <c r="W634" t="str">
        <f t="shared" si="98"/>
        <v>Fouls Normal</v>
      </c>
      <c r="X634" t="str">
        <f t="shared" si="99"/>
        <v>Corner Tinggi</v>
      </c>
      <c r="Y634" t="str">
        <f t="shared" si="95"/>
        <v>Yellow Card Rendah</v>
      </c>
      <c r="Z634" t="str">
        <f t="shared" si="96"/>
        <v>Red Card Rendah</v>
      </c>
    </row>
    <row r="635" spans="1:26" x14ac:dyDescent="0.25">
      <c r="A635" t="s">
        <v>51</v>
      </c>
      <c r="B635">
        <v>1.1000000000000001</v>
      </c>
      <c r="C635">
        <v>32</v>
      </c>
      <c r="D635">
        <v>334</v>
      </c>
      <c r="E635">
        <v>257</v>
      </c>
      <c r="F635">
        <v>1</v>
      </c>
      <c r="G635" t="s">
        <v>40</v>
      </c>
      <c r="H635">
        <v>1</v>
      </c>
      <c r="I635" t="s">
        <v>40</v>
      </c>
      <c r="J635">
        <v>5</v>
      </c>
      <c r="K635">
        <v>2</v>
      </c>
      <c r="L635">
        <v>15</v>
      </c>
      <c r="M635">
        <v>0</v>
      </c>
      <c r="N635">
        <v>3</v>
      </c>
      <c r="O635">
        <v>0</v>
      </c>
      <c r="Q635" t="str">
        <f t="shared" si="90"/>
        <v>xG Sangat Sedikit</v>
      </c>
      <c r="R635" t="str">
        <f t="shared" si="91"/>
        <v>Possession Sangat Sedikit</v>
      </c>
      <c r="S635" t="str">
        <f t="shared" si="92"/>
        <v>Total Pass Sangat Sedikit</v>
      </c>
      <c r="T635" t="str">
        <f t="shared" si="93"/>
        <v>Pass Sukses Sangat Sedikit</v>
      </c>
      <c r="U635" t="str">
        <f t="shared" si="94"/>
        <v>Total Shot Sangat Sedikit</v>
      </c>
      <c r="V635" t="str">
        <f t="shared" si="97"/>
        <v>Shot on Target Rendah</v>
      </c>
      <c r="W635" t="str">
        <f t="shared" si="98"/>
        <v>Fouls Tinggi</v>
      </c>
      <c r="X635" t="str">
        <f t="shared" si="99"/>
        <v>Corner Rendah</v>
      </c>
      <c r="Y635" t="str">
        <f t="shared" si="95"/>
        <v>Yellow Card Tinggi</v>
      </c>
      <c r="Z635" t="str">
        <f t="shared" si="96"/>
        <v>Red Card Rendah</v>
      </c>
    </row>
    <row r="636" spans="1:26" x14ac:dyDescent="0.25">
      <c r="A636" t="s">
        <v>43</v>
      </c>
      <c r="B636">
        <v>2</v>
      </c>
      <c r="C636">
        <v>54</v>
      </c>
      <c r="D636">
        <v>490</v>
      </c>
      <c r="E636">
        <v>381</v>
      </c>
      <c r="F636">
        <v>1</v>
      </c>
      <c r="G636" t="s">
        <v>40</v>
      </c>
      <c r="H636">
        <v>1</v>
      </c>
      <c r="I636" t="s">
        <v>40</v>
      </c>
      <c r="J636">
        <v>13</v>
      </c>
      <c r="K636">
        <v>5</v>
      </c>
      <c r="L636">
        <v>9</v>
      </c>
      <c r="M636">
        <v>7</v>
      </c>
      <c r="N636">
        <v>3</v>
      </c>
      <c r="O636">
        <v>0</v>
      </c>
      <c r="Q636" t="str">
        <f t="shared" si="90"/>
        <v>xG Cukup Sedikit</v>
      </c>
      <c r="R636" t="str">
        <f t="shared" si="91"/>
        <v>Possession Cukup Banyak</v>
      </c>
      <c r="S636" t="str">
        <f t="shared" si="92"/>
        <v>Total Pass Cukup Sedikit</v>
      </c>
      <c r="T636" t="str">
        <f t="shared" si="93"/>
        <v>Pass Sukses Cukup Sedikit</v>
      </c>
      <c r="U636" t="str">
        <f t="shared" si="94"/>
        <v>Total Shot Cukup Sedikit</v>
      </c>
      <c r="V636" t="str">
        <f t="shared" si="97"/>
        <v>Shot on Target Tinggi</v>
      </c>
      <c r="W636" t="str">
        <f t="shared" si="98"/>
        <v>Fouls Normal</v>
      </c>
      <c r="X636" t="str">
        <f t="shared" si="99"/>
        <v>Corner Tinggi</v>
      </c>
      <c r="Y636" t="str">
        <f t="shared" si="95"/>
        <v>Yellow Card Tinggi</v>
      </c>
      <c r="Z636" t="str">
        <f t="shared" si="96"/>
        <v>Red Card Rendah</v>
      </c>
    </row>
    <row r="637" spans="1:26" x14ac:dyDescent="0.25">
      <c r="A637" t="s">
        <v>55</v>
      </c>
      <c r="B637">
        <v>1.3</v>
      </c>
      <c r="C637">
        <v>38</v>
      </c>
      <c r="D637">
        <v>363</v>
      </c>
      <c r="E637">
        <v>267</v>
      </c>
      <c r="F637">
        <v>2</v>
      </c>
      <c r="G637" t="s">
        <v>40</v>
      </c>
      <c r="H637">
        <v>1</v>
      </c>
      <c r="I637" t="s">
        <v>40</v>
      </c>
      <c r="J637">
        <v>10</v>
      </c>
      <c r="K637">
        <v>5</v>
      </c>
      <c r="L637">
        <v>7</v>
      </c>
      <c r="M637">
        <v>7</v>
      </c>
      <c r="N637">
        <v>3</v>
      </c>
      <c r="O637">
        <v>0</v>
      </c>
      <c r="Q637" t="str">
        <f t="shared" si="90"/>
        <v>xG Sangat Sedikit</v>
      </c>
      <c r="R637" t="str">
        <f t="shared" si="91"/>
        <v>Possession Cukup Sedikit</v>
      </c>
      <c r="S637" t="str">
        <f t="shared" si="92"/>
        <v>Total Pass Cukup Sedikit</v>
      </c>
      <c r="T637" t="str">
        <f t="shared" si="93"/>
        <v>Pass Sukses Sangat Sedikit</v>
      </c>
      <c r="U637" t="str">
        <f t="shared" si="94"/>
        <v>Total Shot Sangat Sedikit</v>
      </c>
      <c r="V637" t="str">
        <f t="shared" si="97"/>
        <v>Shot on Target Tinggi</v>
      </c>
      <c r="W637" t="str">
        <f t="shared" si="98"/>
        <v>Fouls Rendah</v>
      </c>
      <c r="X637" t="str">
        <f t="shared" si="99"/>
        <v>Corner Tinggi</v>
      </c>
      <c r="Y637" t="str">
        <f t="shared" si="95"/>
        <v>Yellow Card Tinggi</v>
      </c>
      <c r="Z637" t="str">
        <f t="shared" si="96"/>
        <v>Red Card Rendah</v>
      </c>
    </row>
    <row r="638" spans="1:26" x14ac:dyDescent="0.25">
      <c r="A638" t="s">
        <v>60</v>
      </c>
      <c r="B638">
        <v>1.7</v>
      </c>
      <c r="C638">
        <v>58</v>
      </c>
      <c r="D638">
        <v>549</v>
      </c>
      <c r="E638">
        <v>473</v>
      </c>
      <c r="F638">
        <v>4</v>
      </c>
      <c r="G638" t="s">
        <v>40</v>
      </c>
      <c r="H638">
        <v>2</v>
      </c>
      <c r="I638" t="s">
        <v>40</v>
      </c>
      <c r="J638">
        <v>10</v>
      </c>
      <c r="K638">
        <v>6</v>
      </c>
      <c r="L638">
        <v>14</v>
      </c>
      <c r="M638">
        <v>4</v>
      </c>
      <c r="N638">
        <v>1</v>
      </c>
      <c r="O638">
        <v>0</v>
      </c>
      <c r="Q638" t="str">
        <f t="shared" si="90"/>
        <v>xG Cukup Sedikit</v>
      </c>
      <c r="R638" t="str">
        <f t="shared" si="91"/>
        <v>Possession Cukup Banyak</v>
      </c>
      <c r="S638" t="str">
        <f t="shared" si="92"/>
        <v>Total Pass Cukup Banyak</v>
      </c>
      <c r="T638" t="str">
        <f t="shared" si="93"/>
        <v>Pass Sukses Cukup Banyak</v>
      </c>
      <c r="U638" t="str">
        <f t="shared" si="94"/>
        <v>Total Shot Sangat Sedikit</v>
      </c>
      <c r="V638" t="str">
        <f t="shared" si="97"/>
        <v>Shot on Target Tinggi</v>
      </c>
      <c r="W638" t="str">
        <f t="shared" si="98"/>
        <v>Fouls Tinggi</v>
      </c>
      <c r="X638" t="str">
        <f t="shared" si="99"/>
        <v>Corner Rendah</v>
      </c>
      <c r="Y638" t="str">
        <f t="shared" si="95"/>
        <v>Yellow Card Rendah</v>
      </c>
      <c r="Z638" t="str">
        <f t="shared" si="96"/>
        <v>Red Card Rendah</v>
      </c>
    </row>
    <row r="639" spans="1:26" x14ac:dyDescent="0.25">
      <c r="A639" t="s">
        <v>45</v>
      </c>
      <c r="B639">
        <v>3.9</v>
      </c>
      <c r="C639">
        <v>50</v>
      </c>
      <c r="D639">
        <v>467</v>
      </c>
      <c r="E639">
        <v>374</v>
      </c>
      <c r="F639">
        <v>4</v>
      </c>
      <c r="G639" t="s">
        <v>40</v>
      </c>
      <c r="H639">
        <v>1</v>
      </c>
      <c r="I639" t="s">
        <v>40</v>
      </c>
      <c r="J639">
        <v>18</v>
      </c>
      <c r="K639">
        <v>12</v>
      </c>
      <c r="L639">
        <v>12</v>
      </c>
      <c r="M639">
        <v>6</v>
      </c>
      <c r="N639">
        <v>0</v>
      </c>
      <c r="O639">
        <v>0</v>
      </c>
      <c r="Q639" t="str">
        <f t="shared" si="90"/>
        <v>xG Cukup Banyak</v>
      </c>
      <c r="R639" t="str">
        <f t="shared" si="91"/>
        <v>Possession Cukup Sedikit</v>
      </c>
      <c r="S639" t="str">
        <f t="shared" si="92"/>
        <v>Total Pass Cukup Sedikit</v>
      </c>
      <c r="T639" t="str">
        <f t="shared" si="93"/>
        <v>Pass Sukses Cukup Sedikit</v>
      </c>
      <c r="U639" t="str">
        <f t="shared" si="94"/>
        <v>Total Shot Cukup Sedikit</v>
      </c>
      <c r="V639" t="str">
        <f t="shared" si="97"/>
        <v>Shot on Target Tinggi</v>
      </c>
      <c r="W639" t="str">
        <f t="shared" si="98"/>
        <v>Fouls Tinggi</v>
      </c>
      <c r="X639" t="str">
        <f t="shared" si="99"/>
        <v>Corner Tinggi</v>
      </c>
      <c r="Y639" t="str">
        <f t="shared" si="95"/>
        <v>Yellow Card Rendah</v>
      </c>
      <c r="Z639" t="str">
        <f t="shared" si="96"/>
        <v>Red Card Rendah</v>
      </c>
    </row>
    <row r="640" spans="1:26" x14ac:dyDescent="0.25">
      <c r="A640" t="s">
        <v>57</v>
      </c>
      <c r="B640">
        <v>2.2999999999999998</v>
      </c>
      <c r="C640">
        <v>48</v>
      </c>
      <c r="D640">
        <v>475</v>
      </c>
      <c r="E640">
        <v>409</v>
      </c>
      <c r="F640">
        <v>1</v>
      </c>
      <c r="G640" t="s">
        <v>35</v>
      </c>
      <c r="H640">
        <v>1</v>
      </c>
      <c r="I640" t="s">
        <v>40</v>
      </c>
      <c r="J640">
        <v>15</v>
      </c>
      <c r="K640">
        <v>7</v>
      </c>
      <c r="L640">
        <v>16</v>
      </c>
      <c r="M640">
        <v>3</v>
      </c>
      <c r="N640">
        <v>3</v>
      </c>
      <c r="O640">
        <v>0</v>
      </c>
      <c r="Q640" t="str">
        <f t="shared" si="90"/>
        <v>xG Cukup Sedikit</v>
      </c>
      <c r="R640" t="str">
        <f t="shared" si="91"/>
        <v>Possession Cukup Sedikit</v>
      </c>
      <c r="S640" t="str">
        <f t="shared" si="92"/>
        <v>Total Pass Cukup Sedikit</v>
      </c>
      <c r="T640" t="str">
        <f t="shared" si="93"/>
        <v>Pass Sukses Cukup Sedikit</v>
      </c>
      <c r="U640" t="str">
        <f t="shared" si="94"/>
        <v>Total Shot Cukup Sedikit</v>
      </c>
      <c r="V640" t="str">
        <f t="shared" si="97"/>
        <v>Shot on Target Tinggi</v>
      </c>
      <c r="W640" t="str">
        <f t="shared" si="98"/>
        <v>Fouls Tinggi</v>
      </c>
      <c r="X640" t="str">
        <f t="shared" si="99"/>
        <v>Corner Rendah</v>
      </c>
      <c r="Y640" t="str">
        <f t="shared" si="95"/>
        <v>Yellow Card Tinggi</v>
      </c>
      <c r="Z640" t="str">
        <f t="shared" si="96"/>
        <v>Red Card Rendah</v>
      </c>
    </row>
    <row r="641" spans="1:26" x14ac:dyDescent="0.25">
      <c r="A641" t="s">
        <v>48</v>
      </c>
      <c r="B641">
        <v>1.7</v>
      </c>
      <c r="C641">
        <v>43</v>
      </c>
      <c r="D641">
        <v>386</v>
      </c>
      <c r="E641">
        <v>279</v>
      </c>
      <c r="F641">
        <v>3</v>
      </c>
      <c r="G641" t="s">
        <v>35</v>
      </c>
      <c r="H641">
        <v>1</v>
      </c>
      <c r="I641" t="s">
        <v>35</v>
      </c>
      <c r="J641">
        <v>17</v>
      </c>
      <c r="K641">
        <v>5</v>
      </c>
      <c r="L641">
        <v>13</v>
      </c>
      <c r="M641">
        <v>6</v>
      </c>
      <c r="N641">
        <v>4</v>
      </c>
      <c r="O641">
        <v>0</v>
      </c>
      <c r="Q641" t="str">
        <f t="shared" si="90"/>
        <v>xG Cukup Sedikit</v>
      </c>
      <c r="R641" t="str">
        <f t="shared" si="91"/>
        <v>Possession Cukup Sedikit</v>
      </c>
      <c r="S641" t="str">
        <f t="shared" si="92"/>
        <v>Total Pass Cukup Sedikit</v>
      </c>
      <c r="T641" t="str">
        <f t="shared" si="93"/>
        <v>Pass Sukses Sangat Sedikit</v>
      </c>
      <c r="U641" t="str">
        <f t="shared" si="94"/>
        <v>Total Shot Cukup Sedikit</v>
      </c>
      <c r="V641" t="str">
        <f t="shared" si="97"/>
        <v>Shot on Target Tinggi</v>
      </c>
      <c r="W641" t="str">
        <f t="shared" si="98"/>
        <v>Fouls Tinggi</v>
      </c>
      <c r="X641" t="str">
        <f t="shared" si="99"/>
        <v>Corner Tinggi</v>
      </c>
      <c r="Y641" t="str">
        <f t="shared" si="95"/>
        <v>Yellow Card Tinggi</v>
      </c>
      <c r="Z641" t="str">
        <f t="shared" si="96"/>
        <v>Red Card Rendah</v>
      </c>
    </row>
    <row r="642" spans="1:26" x14ac:dyDescent="0.25">
      <c r="A642" t="s">
        <v>39</v>
      </c>
      <c r="B642">
        <v>0.7</v>
      </c>
      <c r="C642">
        <v>34</v>
      </c>
      <c r="D642">
        <v>356</v>
      </c>
      <c r="E642">
        <v>282</v>
      </c>
      <c r="F642">
        <v>2</v>
      </c>
      <c r="G642" t="s">
        <v>40</v>
      </c>
      <c r="H642">
        <v>2</v>
      </c>
      <c r="I642" t="s">
        <v>40</v>
      </c>
      <c r="J642">
        <v>8</v>
      </c>
      <c r="K642">
        <v>4</v>
      </c>
      <c r="L642">
        <v>10</v>
      </c>
      <c r="M642">
        <v>5</v>
      </c>
      <c r="N642">
        <v>0</v>
      </c>
      <c r="O642">
        <v>0</v>
      </c>
      <c r="Q642" t="str">
        <f t="shared" si="90"/>
        <v>xG Sangat Sedikit</v>
      </c>
      <c r="R642" t="str">
        <f t="shared" si="91"/>
        <v>Possession Sangat Sedikit</v>
      </c>
      <c r="S642" t="str">
        <f t="shared" si="92"/>
        <v>Total Pass Sangat Sedikit</v>
      </c>
      <c r="T642" t="str">
        <f t="shared" si="93"/>
        <v>Pass Sukses Sangat Sedikit</v>
      </c>
      <c r="U642" t="str">
        <f t="shared" si="94"/>
        <v>Total Shot Sangat Sedikit</v>
      </c>
      <c r="V642" t="str">
        <f t="shared" si="97"/>
        <v>Shot on Target Normal</v>
      </c>
      <c r="W642" t="str">
        <f t="shared" si="98"/>
        <v>Fouls Normal</v>
      </c>
      <c r="X642" t="str">
        <f t="shared" si="99"/>
        <v>Corner Normal</v>
      </c>
      <c r="Y642" t="str">
        <f t="shared" si="95"/>
        <v>Yellow Card Rendah</v>
      </c>
      <c r="Z642" t="str">
        <f t="shared" si="96"/>
        <v>Red Card Rendah</v>
      </c>
    </row>
    <row r="643" spans="1:26" x14ac:dyDescent="0.25">
      <c r="A643" t="s">
        <v>49</v>
      </c>
      <c r="B643">
        <v>1.5</v>
      </c>
      <c r="C643">
        <v>56</v>
      </c>
      <c r="D643">
        <v>515</v>
      </c>
      <c r="E643">
        <v>402</v>
      </c>
      <c r="F643">
        <v>1</v>
      </c>
      <c r="G643" t="s">
        <v>35</v>
      </c>
      <c r="H643">
        <v>0</v>
      </c>
      <c r="I643" t="s">
        <v>35</v>
      </c>
      <c r="J643">
        <v>19</v>
      </c>
      <c r="K643">
        <v>5</v>
      </c>
      <c r="L643">
        <v>14</v>
      </c>
      <c r="M643">
        <v>9</v>
      </c>
      <c r="N643">
        <v>1</v>
      </c>
      <c r="O643">
        <v>0</v>
      </c>
      <c r="Q643" t="str">
        <f t="shared" ref="Q643:Q706" si="100">_xlfn.LET(
 _xlpm.x,B643,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Cukup Sedikit</v>
      </c>
      <c r="R643" t="str">
        <f t="shared" ref="R643:R706" si="101">_xlfn.LET(
 _xlpm.x,C643,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643" t="str">
        <f t="shared" ref="S643:S706" si="102">_xlfn.LET(
 _xlpm.x,D643,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643" t="str">
        <f t="shared" ref="T643:T706" si="103">_xlfn.LET(
 _xlpm.x,E643,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Sedikit</v>
      </c>
      <c r="U643" t="str">
        <f t="shared" ref="U643:U706" si="104">_xlfn.LET(
 _xlpm.x,J643,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643" t="str">
        <f t="shared" si="97"/>
        <v>Shot on Target Tinggi</v>
      </c>
      <c r="W643" t="str">
        <f t="shared" si="98"/>
        <v>Fouls Tinggi</v>
      </c>
      <c r="X643" t="str">
        <f t="shared" si="99"/>
        <v>Corner Tinggi</v>
      </c>
      <c r="Y643" t="str">
        <f t="shared" ref="Y643:Y706" si="105">IF(N643&lt;$Y$1,"Yellow Card Rendah","Yellow Card Tinggi")</f>
        <v>Yellow Card Rendah</v>
      </c>
      <c r="Z643" t="str">
        <f t="shared" ref="Z643:Z706" si="106">IF(O643&lt;$Z$1,"Red Card Rendah","Red Card Tinggi")</f>
        <v>Red Card Rendah</v>
      </c>
    </row>
    <row r="644" spans="1:26" x14ac:dyDescent="0.25">
      <c r="A644" t="s">
        <v>52</v>
      </c>
      <c r="B644">
        <v>0.4</v>
      </c>
      <c r="C644">
        <v>64</v>
      </c>
      <c r="D644">
        <v>509</v>
      </c>
      <c r="E644">
        <v>424</v>
      </c>
      <c r="F644">
        <v>1</v>
      </c>
      <c r="G644" t="s">
        <v>35</v>
      </c>
      <c r="H644">
        <v>0</v>
      </c>
      <c r="I644" t="s">
        <v>35</v>
      </c>
      <c r="J644">
        <v>6</v>
      </c>
      <c r="K644">
        <v>2</v>
      </c>
      <c r="L644">
        <v>10</v>
      </c>
      <c r="M644">
        <v>8</v>
      </c>
      <c r="N644">
        <v>1</v>
      </c>
      <c r="O644">
        <v>0</v>
      </c>
      <c r="Q644" t="str">
        <f t="shared" si="100"/>
        <v>xG Sangat Sedikit</v>
      </c>
      <c r="R644" t="str">
        <f t="shared" si="101"/>
        <v>Possession Sangat Banyak</v>
      </c>
      <c r="S644" t="str">
        <f t="shared" si="102"/>
        <v>Total Pass Cukup Banyak</v>
      </c>
      <c r="T644" t="str">
        <f t="shared" si="103"/>
        <v>Pass Sukses Cukup Sedikit</v>
      </c>
      <c r="U644" t="str">
        <f t="shared" si="104"/>
        <v>Total Shot Sangat Sedikit</v>
      </c>
      <c r="V644" t="str">
        <f t="shared" ref="V644:V707" si="107">IF(K644&gt;$V$1,"Shot on Target Tinggi",IF(K644&gt;($V$1/5*4),"Shot on Target Normal","Shot on Target Rendah"))</f>
        <v>Shot on Target Rendah</v>
      </c>
      <c r="W644" t="str">
        <f t="shared" ref="W644:W707" si="108">IF(L644&gt;$W$1,"Fouls Tinggi",IF(L644&gt;($W$1/5*4),"Fouls Normal","Fouls Rendah"))</f>
        <v>Fouls Normal</v>
      </c>
      <c r="X644" t="str">
        <f t="shared" ref="X644:X707" si="109">IF(M644&gt;$X$1,"Corner Tinggi",IF(M644&gt;($X$1/5*4),"Corner Normal","Corner Rendah"))</f>
        <v>Corner Tinggi</v>
      </c>
      <c r="Y644" t="str">
        <f t="shared" si="105"/>
        <v>Yellow Card Rendah</v>
      </c>
      <c r="Z644" t="str">
        <f t="shared" si="106"/>
        <v>Red Card Rendah</v>
      </c>
    </row>
    <row r="645" spans="1:26" x14ac:dyDescent="0.25">
      <c r="A645" t="s">
        <v>34</v>
      </c>
      <c r="B645">
        <v>1.7</v>
      </c>
      <c r="C645">
        <v>40</v>
      </c>
      <c r="D645">
        <v>410</v>
      </c>
      <c r="E645">
        <v>343</v>
      </c>
      <c r="F645">
        <v>2</v>
      </c>
      <c r="G645" t="s">
        <v>40</v>
      </c>
      <c r="H645">
        <v>1</v>
      </c>
      <c r="I645" t="s">
        <v>36</v>
      </c>
      <c r="J645">
        <v>11</v>
      </c>
      <c r="K645">
        <v>5</v>
      </c>
      <c r="L645">
        <v>15</v>
      </c>
      <c r="M645">
        <v>5</v>
      </c>
      <c r="N645">
        <v>3</v>
      </c>
      <c r="O645">
        <v>0</v>
      </c>
      <c r="Q645" t="str">
        <f t="shared" si="100"/>
        <v>xG Cukup Sedikit</v>
      </c>
      <c r="R645" t="str">
        <f t="shared" si="101"/>
        <v>Possession Cukup Sedikit</v>
      </c>
      <c r="S645" t="str">
        <f t="shared" si="102"/>
        <v>Total Pass Cukup Sedikit</v>
      </c>
      <c r="T645" t="str">
        <f t="shared" si="103"/>
        <v>Pass Sukses Cukup Sedikit</v>
      </c>
      <c r="U645" t="str">
        <f t="shared" si="104"/>
        <v>Total Shot Cukup Sedikit</v>
      </c>
      <c r="V645" t="str">
        <f t="shared" si="107"/>
        <v>Shot on Target Tinggi</v>
      </c>
      <c r="W645" t="str">
        <f t="shared" si="108"/>
        <v>Fouls Tinggi</v>
      </c>
      <c r="X645" t="str">
        <f t="shared" si="109"/>
        <v>Corner Normal</v>
      </c>
      <c r="Y645" t="str">
        <f t="shared" si="105"/>
        <v>Yellow Card Tinggi</v>
      </c>
      <c r="Z645" t="str">
        <f t="shared" si="106"/>
        <v>Red Card Rendah</v>
      </c>
    </row>
    <row r="646" spans="1:26" x14ac:dyDescent="0.25">
      <c r="A646" t="s">
        <v>47</v>
      </c>
      <c r="B646">
        <v>0.7</v>
      </c>
      <c r="C646">
        <v>40</v>
      </c>
      <c r="D646">
        <v>441</v>
      </c>
      <c r="E646">
        <v>370</v>
      </c>
      <c r="F646">
        <v>0</v>
      </c>
      <c r="G646" t="s">
        <v>35</v>
      </c>
      <c r="H646">
        <v>0</v>
      </c>
      <c r="I646" t="s">
        <v>35</v>
      </c>
      <c r="J646">
        <v>7</v>
      </c>
      <c r="K646">
        <v>2</v>
      </c>
      <c r="L646">
        <v>9</v>
      </c>
      <c r="M646">
        <v>2</v>
      </c>
      <c r="N646">
        <v>2</v>
      </c>
      <c r="O646">
        <v>0</v>
      </c>
      <c r="Q646" t="str">
        <f t="shared" si="100"/>
        <v>xG Sangat Sedikit</v>
      </c>
      <c r="R646" t="str">
        <f t="shared" si="101"/>
        <v>Possession Cukup Sedikit</v>
      </c>
      <c r="S646" t="str">
        <f t="shared" si="102"/>
        <v>Total Pass Cukup Sedikit</v>
      </c>
      <c r="T646" t="str">
        <f t="shared" si="103"/>
        <v>Pass Sukses Cukup Sedikit</v>
      </c>
      <c r="U646" t="str">
        <f t="shared" si="104"/>
        <v>Total Shot Sangat Sedikit</v>
      </c>
      <c r="V646" t="str">
        <f t="shared" si="107"/>
        <v>Shot on Target Rendah</v>
      </c>
      <c r="W646" t="str">
        <f t="shared" si="108"/>
        <v>Fouls Normal</v>
      </c>
      <c r="X646" t="str">
        <f t="shared" si="109"/>
        <v>Corner Rendah</v>
      </c>
      <c r="Y646" t="str">
        <f t="shared" si="105"/>
        <v>Yellow Card Rendah</v>
      </c>
      <c r="Z646" t="str">
        <f t="shared" si="106"/>
        <v>Red Card Rendah</v>
      </c>
    </row>
    <row r="647" spans="1:26" x14ac:dyDescent="0.25">
      <c r="A647" t="s">
        <v>44</v>
      </c>
      <c r="B647">
        <v>1.5</v>
      </c>
      <c r="C647">
        <v>48</v>
      </c>
      <c r="D647">
        <v>474</v>
      </c>
      <c r="E647">
        <v>378</v>
      </c>
      <c r="F647">
        <v>1</v>
      </c>
      <c r="G647" t="s">
        <v>36</v>
      </c>
      <c r="H647">
        <v>0</v>
      </c>
      <c r="I647" t="s">
        <v>35</v>
      </c>
      <c r="J647">
        <v>14</v>
      </c>
      <c r="K647">
        <v>4</v>
      </c>
      <c r="L647">
        <v>6</v>
      </c>
      <c r="M647">
        <v>5</v>
      </c>
      <c r="N647">
        <v>1</v>
      </c>
      <c r="O647">
        <v>0</v>
      </c>
      <c r="Q647" t="str">
        <f t="shared" si="100"/>
        <v>xG Cukup Sedikit</v>
      </c>
      <c r="R647" t="str">
        <f t="shared" si="101"/>
        <v>Possession Cukup Sedikit</v>
      </c>
      <c r="S647" t="str">
        <f t="shared" si="102"/>
        <v>Total Pass Cukup Sedikit</v>
      </c>
      <c r="T647" t="str">
        <f t="shared" si="103"/>
        <v>Pass Sukses Cukup Sedikit</v>
      </c>
      <c r="U647" t="str">
        <f t="shared" si="104"/>
        <v>Total Shot Cukup Sedikit</v>
      </c>
      <c r="V647" t="str">
        <f t="shared" si="107"/>
        <v>Shot on Target Normal</v>
      </c>
      <c r="W647" t="str">
        <f t="shared" si="108"/>
        <v>Fouls Rendah</v>
      </c>
      <c r="X647" t="str">
        <f t="shared" si="109"/>
        <v>Corner Normal</v>
      </c>
      <c r="Y647" t="str">
        <f t="shared" si="105"/>
        <v>Yellow Card Rendah</v>
      </c>
      <c r="Z647" t="str">
        <f t="shared" si="106"/>
        <v>Red Card Rendah</v>
      </c>
    </row>
    <row r="648" spans="1:26" x14ac:dyDescent="0.25">
      <c r="A648" t="s">
        <v>38</v>
      </c>
      <c r="B648">
        <v>1.4</v>
      </c>
      <c r="C648">
        <v>55</v>
      </c>
      <c r="D648">
        <v>486</v>
      </c>
      <c r="E648">
        <v>404</v>
      </c>
      <c r="F648">
        <v>2</v>
      </c>
      <c r="G648" t="s">
        <v>35</v>
      </c>
      <c r="H648">
        <v>2</v>
      </c>
      <c r="I648" t="s">
        <v>36</v>
      </c>
      <c r="J648">
        <v>12</v>
      </c>
      <c r="K648">
        <v>3</v>
      </c>
      <c r="L648">
        <v>16</v>
      </c>
      <c r="M648">
        <v>6</v>
      </c>
      <c r="N648">
        <v>4</v>
      </c>
      <c r="O648">
        <v>0</v>
      </c>
      <c r="Q648" t="str">
        <f t="shared" si="100"/>
        <v>xG Sangat Sedikit</v>
      </c>
      <c r="R648" t="str">
        <f t="shared" si="101"/>
        <v>Possession Cukup Banyak</v>
      </c>
      <c r="S648" t="str">
        <f t="shared" si="102"/>
        <v>Total Pass Cukup Sedikit</v>
      </c>
      <c r="T648" t="str">
        <f t="shared" si="103"/>
        <v>Pass Sukses Cukup Sedikit</v>
      </c>
      <c r="U648" t="str">
        <f t="shared" si="104"/>
        <v>Total Shot Cukup Sedikit</v>
      </c>
      <c r="V648" t="str">
        <f t="shared" si="107"/>
        <v>Shot on Target Rendah</v>
      </c>
      <c r="W648" t="str">
        <f t="shared" si="108"/>
        <v>Fouls Tinggi</v>
      </c>
      <c r="X648" t="str">
        <f t="shared" si="109"/>
        <v>Corner Tinggi</v>
      </c>
      <c r="Y648" t="str">
        <f t="shared" si="105"/>
        <v>Yellow Card Tinggi</v>
      </c>
      <c r="Z648" t="str">
        <f t="shared" si="106"/>
        <v>Red Card Rendah</v>
      </c>
    </row>
    <row r="649" spans="1:26" x14ac:dyDescent="0.25">
      <c r="A649" t="s">
        <v>42</v>
      </c>
      <c r="B649">
        <v>1</v>
      </c>
      <c r="C649">
        <v>64</v>
      </c>
      <c r="D649">
        <v>544</v>
      </c>
      <c r="E649">
        <v>455</v>
      </c>
      <c r="F649">
        <v>0</v>
      </c>
      <c r="G649" t="s">
        <v>36</v>
      </c>
      <c r="H649">
        <v>0</v>
      </c>
      <c r="I649" t="s">
        <v>36</v>
      </c>
      <c r="J649">
        <v>13</v>
      </c>
      <c r="K649">
        <v>1</v>
      </c>
      <c r="L649">
        <v>17</v>
      </c>
      <c r="M649">
        <v>11</v>
      </c>
      <c r="N649">
        <v>1</v>
      </c>
      <c r="O649">
        <v>0</v>
      </c>
      <c r="Q649" t="str">
        <f t="shared" si="100"/>
        <v>xG Sangat Sedikit</v>
      </c>
      <c r="R649" t="str">
        <f t="shared" si="101"/>
        <v>Possession Sangat Banyak</v>
      </c>
      <c r="S649" t="str">
        <f t="shared" si="102"/>
        <v>Total Pass Cukup Banyak</v>
      </c>
      <c r="T649" t="str">
        <f t="shared" si="103"/>
        <v>Pass Sukses Cukup Banyak</v>
      </c>
      <c r="U649" t="str">
        <f t="shared" si="104"/>
        <v>Total Shot Cukup Sedikit</v>
      </c>
      <c r="V649" t="str">
        <f t="shared" si="107"/>
        <v>Shot on Target Rendah</v>
      </c>
      <c r="W649" t="str">
        <f t="shared" si="108"/>
        <v>Fouls Tinggi</v>
      </c>
      <c r="X649" t="str">
        <f t="shared" si="109"/>
        <v>Corner Tinggi</v>
      </c>
      <c r="Y649" t="str">
        <f t="shared" si="105"/>
        <v>Yellow Card Rendah</v>
      </c>
      <c r="Z649" t="str">
        <f t="shared" si="106"/>
        <v>Red Card Rendah</v>
      </c>
    </row>
    <row r="650" spans="1:26" x14ac:dyDescent="0.25">
      <c r="A650" t="s">
        <v>58</v>
      </c>
      <c r="B650">
        <v>2.1</v>
      </c>
      <c r="C650">
        <v>45</v>
      </c>
      <c r="D650">
        <v>460</v>
      </c>
      <c r="E650">
        <v>392</v>
      </c>
      <c r="F650">
        <v>1</v>
      </c>
      <c r="G650" t="s">
        <v>40</v>
      </c>
      <c r="H650">
        <v>1</v>
      </c>
      <c r="I650" t="s">
        <v>40</v>
      </c>
      <c r="J650">
        <v>12</v>
      </c>
      <c r="K650">
        <v>5</v>
      </c>
      <c r="L650">
        <v>15</v>
      </c>
      <c r="M650">
        <v>3</v>
      </c>
      <c r="N650">
        <v>0</v>
      </c>
      <c r="O650">
        <v>0</v>
      </c>
      <c r="Q650" t="str">
        <f t="shared" si="100"/>
        <v>xG Cukup Sedikit</v>
      </c>
      <c r="R650" t="str">
        <f t="shared" si="101"/>
        <v>Possession Cukup Sedikit</v>
      </c>
      <c r="S650" t="str">
        <f t="shared" si="102"/>
        <v>Total Pass Cukup Sedikit</v>
      </c>
      <c r="T650" t="str">
        <f t="shared" si="103"/>
        <v>Pass Sukses Cukup Sedikit</v>
      </c>
      <c r="U650" t="str">
        <f t="shared" si="104"/>
        <v>Total Shot Cukup Sedikit</v>
      </c>
      <c r="V650" t="str">
        <f t="shared" si="107"/>
        <v>Shot on Target Tinggi</v>
      </c>
      <c r="W650" t="str">
        <f t="shared" si="108"/>
        <v>Fouls Tinggi</v>
      </c>
      <c r="X650" t="str">
        <f t="shared" si="109"/>
        <v>Corner Rendah</v>
      </c>
      <c r="Y650" t="str">
        <f t="shared" si="105"/>
        <v>Yellow Card Rendah</v>
      </c>
      <c r="Z650" t="str">
        <f t="shared" si="106"/>
        <v>Red Card Rendah</v>
      </c>
    </row>
    <row r="651" spans="1:26" x14ac:dyDescent="0.25">
      <c r="A651" t="s">
        <v>46</v>
      </c>
      <c r="B651">
        <v>0.2</v>
      </c>
      <c r="C651">
        <v>39</v>
      </c>
      <c r="D651">
        <v>402</v>
      </c>
      <c r="E651">
        <v>327</v>
      </c>
      <c r="F651">
        <v>0</v>
      </c>
      <c r="G651" t="s">
        <v>35</v>
      </c>
      <c r="H651">
        <v>0</v>
      </c>
      <c r="I651" t="s">
        <v>35</v>
      </c>
      <c r="J651">
        <v>3</v>
      </c>
      <c r="K651">
        <v>0</v>
      </c>
      <c r="L651">
        <v>11</v>
      </c>
      <c r="M651">
        <v>2</v>
      </c>
      <c r="N651">
        <v>1</v>
      </c>
      <c r="O651">
        <v>0</v>
      </c>
      <c r="Q651" t="str">
        <f t="shared" si="100"/>
        <v>xG Sangat Sedikit</v>
      </c>
      <c r="R651" t="str">
        <f t="shared" si="101"/>
        <v>Possession Cukup Sedikit</v>
      </c>
      <c r="S651" t="str">
        <f t="shared" si="102"/>
        <v>Total Pass Cukup Sedikit</v>
      </c>
      <c r="T651" t="str">
        <f t="shared" si="103"/>
        <v>Pass Sukses Cukup Sedikit</v>
      </c>
      <c r="U651" t="str">
        <f t="shared" si="104"/>
        <v>Total Shot Sangat Sedikit</v>
      </c>
      <c r="V651" t="str">
        <f t="shared" si="107"/>
        <v>Shot on Target Rendah</v>
      </c>
      <c r="W651" t="str">
        <f t="shared" si="108"/>
        <v>Fouls Normal</v>
      </c>
      <c r="X651" t="str">
        <f t="shared" si="109"/>
        <v>Corner Rendah</v>
      </c>
      <c r="Y651" t="str">
        <f t="shared" si="105"/>
        <v>Yellow Card Rendah</v>
      </c>
      <c r="Z651" t="str">
        <f t="shared" si="106"/>
        <v>Red Card Rendah</v>
      </c>
    </row>
    <row r="652" spans="1:26" x14ac:dyDescent="0.25">
      <c r="A652" t="s">
        <v>59</v>
      </c>
      <c r="B652">
        <v>0.4</v>
      </c>
      <c r="C652">
        <v>42</v>
      </c>
      <c r="D652">
        <v>504</v>
      </c>
      <c r="E652">
        <v>411</v>
      </c>
      <c r="F652">
        <v>0</v>
      </c>
      <c r="G652" t="s">
        <v>35</v>
      </c>
      <c r="H652">
        <v>0</v>
      </c>
      <c r="I652" t="s">
        <v>35</v>
      </c>
      <c r="J652">
        <v>10</v>
      </c>
      <c r="K652">
        <v>2</v>
      </c>
      <c r="L652">
        <v>6</v>
      </c>
      <c r="M652">
        <v>3</v>
      </c>
      <c r="N652">
        <v>0</v>
      </c>
      <c r="O652">
        <v>0</v>
      </c>
      <c r="Q652" t="str">
        <f t="shared" si="100"/>
        <v>xG Sangat Sedikit</v>
      </c>
      <c r="R652" t="str">
        <f t="shared" si="101"/>
        <v>Possession Cukup Sedikit</v>
      </c>
      <c r="S652" t="str">
        <f t="shared" si="102"/>
        <v>Total Pass Cukup Sedikit</v>
      </c>
      <c r="T652" t="str">
        <f t="shared" si="103"/>
        <v>Pass Sukses Cukup Sedikit</v>
      </c>
      <c r="U652" t="str">
        <f t="shared" si="104"/>
        <v>Total Shot Sangat Sedikit</v>
      </c>
      <c r="V652" t="str">
        <f t="shared" si="107"/>
        <v>Shot on Target Rendah</v>
      </c>
      <c r="W652" t="str">
        <f t="shared" si="108"/>
        <v>Fouls Rendah</v>
      </c>
      <c r="X652" t="str">
        <f t="shared" si="109"/>
        <v>Corner Rendah</v>
      </c>
      <c r="Y652" t="str">
        <f t="shared" si="105"/>
        <v>Yellow Card Rendah</v>
      </c>
      <c r="Z652" t="str">
        <f t="shared" si="106"/>
        <v>Red Card Rendah</v>
      </c>
    </row>
    <row r="653" spans="1:26" x14ac:dyDescent="0.25">
      <c r="A653" t="s">
        <v>58</v>
      </c>
      <c r="B653">
        <v>0.9</v>
      </c>
      <c r="C653">
        <v>69</v>
      </c>
      <c r="D653">
        <v>652</v>
      </c>
      <c r="E653">
        <v>571</v>
      </c>
      <c r="F653">
        <v>0</v>
      </c>
      <c r="G653" t="s">
        <v>35</v>
      </c>
      <c r="H653">
        <v>0</v>
      </c>
      <c r="I653" t="s">
        <v>36</v>
      </c>
      <c r="J653">
        <v>14</v>
      </c>
      <c r="K653">
        <v>3</v>
      </c>
      <c r="L653">
        <v>7</v>
      </c>
      <c r="M653">
        <v>2</v>
      </c>
      <c r="N653">
        <v>2</v>
      </c>
      <c r="O653">
        <v>0</v>
      </c>
      <c r="Q653" t="str">
        <f t="shared" si="100"/>
        <v>xG Sangat Sedikit</v>
      </c>
      <c r="R653" t="str">
        <f t="shared" si="101"/>
        <v>Possession Sangat Banyak</v>
      </c>
      <c r="S653" t="str">
        <f t="shared" si="102"/>
        <v>Total Pass Cukup Banyak</v>
      </c>
      <c r="T653" t="str">
        <f t="shared" si="103"/>
        <v>Pass Sukses Cukup Banyak</v>
      </c>
      <c r="U653" t="str">
        <f t="shared" si="104"/>
        <v>Total Shot Cukup Sedikit</v>
      </c>
      <c r="V653" t="str">
        <f t="shared" si="107"/>
        <v>Shot on Target Rendah</v>
      </c>
      <c r="W653" t="str">
        <f t="shared" si="108"/>
        <v>Fouls Rendah</v>
      </c>
      <c r="X653" t="str">
        <f t="shared" si="109"/>
        <v>Corner Rendah</v>
      </c>
      <c r="Y653" t="str">
        <f t="shared" si="105"/>
        <v>Yellow Card Rendah</v>
      </c>
      <c r="Z653" t="str">
        <f t="shared" si="106"/>
        <v>Red Card Rendah</v>
      </c>
    </row>
    <row r="654" spans="1:26" x14ac:dyDescent="0.25">
      <c r="A654" t="s">
        <v>34</v>
      </c>
      <c r="B654">
        <v>0.9</v>
      </c>
      <c r="C654">
        <v>47</v>
      </c>
      <c r="D654">
        <v>479</v>
      </c>
      <c r="E654">
        <v>391</v>
      </c>
      <c r="F654">
        <v>1</v>
      </c>
      <c r="G654" t="s">
        <v>35</v>
      </c>
      <c r="H654">
        <v>1</v>
      </c>
      <c r="I654" t="s">
        <v>36</v>
      </c>
      <c r="J654">
        <v>6</v>
      </c>
      <c r="K654">
        <v>1</v>
      </c>
      <c r="L654">
        <v>12</v>
      </c>
      <c r="M654">
        <v>7</v>
      </c>
      <c r="N654">
        <v>2</v>
      </c>
      <c r="O654">
        <v>0</v>
      </c>
      <c r="Q654" t="str">
        <f t="shared" si="100"/>
        <v>xG Sangat Sedikit</v>
      </c>
      <c r="R654" t="str">
        <f t="shared" si="101"/>
        <v>Possession Cukup Sedikit</v>
      </c>
      <c r="S654" t="str">
        <f t="shared" si="102"/>
        <v>Total Pass Cukup Sedikit</v>
      </c>
      <c r="T654" t="str">
        <f t="shared" si="103"/>
        <v>Pass Sukses Cukup Sedikit</v>
      </c>
      <c r="U654" t="str">
        <f t="shared" si="104"/>
        <v>Total Shot Sangat Sedikit</v>
      </c>
      <c r="V654" t="str">
        <f t="shared" si="107"/>
        <v>Shot on Target Rendah</v>
      </c>
      <c r="W654" t="str">
        <f t="shared" si="108"/>
        <v>Fouls Tinggi</v>
      </c>
      <c r="X654" t="str">
        <f t="shared" si="109"/>
        <v>Corner Tinggi</v>
      </c>
      <c r="Y654" t="str">
        <f t="shared" si="105"/>
        <v>Yellow Card Rendah</v>
      </c>
      <c r="Z654" t="str">
        <f t="shared" si="106"/>
        <v>Red Card Rendah</v>
      </c>
    </row>
    <row r="655" spans="1:26" x14ac:dyDescent="0.25">
      <c r="A655" t="s">
        <v>38</v>
      </c>
      <c r="B655">
        <v>1.5</v>
      </c>
      <c r="C655">
        <v>45</v>
      </c>
      <c r="D655">
        <v>380</v>
      </c>
      <c r="E655">
        <v>269</v>
      </c>
      <c r="F655">
        <v>0</v>
      </c>
      <c r="G655" t="s">
        <v>35</v>
      </c>
      <c r="H655">
        <v>0</v>
      </c>
      <c r="I655" t="s">
        <v>36</v>
      </c>
      <c r="J655">
        <v>15</v>
      </c>
      <c r="K655">
        <v>8</v>
      </c>
      <c r="L655">
        <v>7</v>
      </c>
      <c r="M655">
        <v>4</v>
      </c>
      <c r="N655">
        <v>3</v>
      </c>
      <c r="O655">
        <v>0</v>
      </c>
      <c r="Q655" t="str">
        <f t="shared" si="100"/>
        <v>xG Cukup Sedikit</v>
      </c>
      <c r="R655" t="str">
        <f t="shared" si="101"/>
        <v>Possession Cukup Sedikit</v>
      </c>
      <c r="S655" t="str">
        <f t="shared" si="102"/>
        <v>Total Pass Cukup Sedikit</v>
      </c>
      <c r="T655" t="str">
        <f t="shared" si="103"/>
        <v>Pass Sukses Sangat Sedikit</v>
      </c>
      <c r="U655" t="str">
        <f t="shared" si="104"/>
        <v>Total Shot Cukup Sedikit</v>
      </c>
      <c r="V655" t="str">
        <f t="shared" si="107"/>
        <v>Shot on Target Tinggi</v>
      </c>
      <c r="W655" t="str">
        <f t="shared" si="108"/>
        <v>Fouls Rendah</v>
      </c>
      <c r="X655" t="str">
        <f t="shared" si="109"/>
        <v>Corner Rendah</v>
      </c>
      <c r="Y655" t="str">
        <f t="shared" si="105"/>
        <v>Yellow Card Tinggi</v>
      </c>
      <c r="Z655" t="str">
        <f t="shared" si="106"/>
        <v>Red Card Rendah</v>
      </c>
    </row>
    <row r="656" spans="1:26" x14ac:dyDescent="0.25">
      <c r="A656" t="s">
        <v>47</v>
      </c>
      <c r="B656">
        <v>0.4</v>
      </c>
      <c r="C656">
        <v>29</v>
      </c>
      <c r="D656">
        <v>286</v>
      </c>
      <c r="E656">
        <v>216</v>
      </c>
      <c r="F656">
        <v>1</v>
      </c>
      <c r="G656" t="s">
        <v>35</v>
      </c>
      <c r="H656">
        <v>1</v>
      </c>
      <c r="I656" t="s">
        <v>40</v>
      </c>
      <c r="J656">
        <v>6</v>
      </c>
      <c r="K656">
        <v>4</v>
      </c>
      <c r="L656">
        <v>9</v>
      </c>
      <c r="M656">
        <v>4</v>
      </c>
      <c r="N656">
        <v>1</v>
      </c>
      <c r="O656">
        <v>0</v>
      </c>
      <c r="Q656" t="str">
        <f t="shared" si="100"/>
        <v>xG Sangat Sedikit</v>
      </c>
      <c r="R656" t="str">
        <f t="shared" si="101"/>
        <v>Possession Sangat Sedikit</v>
      </c>
      <c r="S656" t="str">
        <f t="shared" si="102"/>
        <v>Total Pass Sangat Sedikit</v>
      </c>
      <c r="T656" t="str">
        <f t="shared" si="103"/>
        <v>Pass Sukses Sangat Sedikit</v>
      </c>
      <c r="U656" t="str">
        <f t="shared" si="104"/>
        <v>Total Shot Sangat Sedikit</v>
      </c>
      <c r="V656" t="str">
        <f t="shared" si="107"/>
        <v>Shot on Target Normal</v>
      </c>
      <c r="W656" t="str">
        <f t="shared" si="108"/>
        <v>Fouls Normal</v>
      </c>
      <c r="X656" t="str">
        <f t="shared" si="109"/>
        <v>Corner Rendah</v>
      </c>
      <c r="Y656" t="str">
        <f t="shared" si="105"/>
        <v>Yellow Card Rendah</v>
      </c>
      <c r="Z656" t="str">
        <f t="shared" si="106"/>
        <v>Red Card Rendah</v>
      </c>
    </row>
    <row r="657" spans="1:26" x14ac:dyDescent="0.25">
      <c r="A657" t="s">
        <v>52</v>
      </c>
      <c r="B657">
        <v>1.3</v>
      </c>
      <c r="C657">
        <v>41</v>
      </c>
      <c r="D657">
        <v>346</v>
      </c>
      <c r="E657">
        <v>254</v>
      </c>
      <c r="F657">
        <v>1</v>
      </c>
      <c r="G657" t="s">
        <v>40</v>
      </c>
      <c r="H657">
        <v>0</v>
      </c>
      <c r="I657" t="s">
        <v>36</v>
      </c>
      <c r="J657">
        <v>12</v>
      </c>
      <c r="K657">
        <v>4</v>
      </c>
      <c r="L657">
        <v>5</v>
      </c>
      <c r="M657">
        <v>5</v>
      </c>
      <c r="N657">
        <v>2</v>
      </c>
      <c r="O657">
        <v>0</v>
      </c>
      <c r="Q657" t="str">
        <f t="shared" si="100"/>
        <v>xG Sangat Sedikit</v>
      </c>
      <c r="R657" t="str">
        <f t="shared" si="101"/>
        <v>Possession Cukup Sedikit</v>
      </c>
      <c r="S657" t="str">
        <f t="shared" si="102"/>
        <v>Total Pass Sangat Sedikit</v>
      </c>
      <c r="T657" t="str">
        <f t="shared" si="103"/>
        <v>Pass Sukses Sangat Sedikit</v>
      </c>
      <c r="U657" t="str">
        <f t="shared" si="104"/>
        <v>Total Shot Cukup Sedikit</v>
      </c>
      <c r="V657" t="str">
        <f t="shared" si="107"/>
        <v>Shot on Target Normal</v>
      </c>
      <c r="W657" t="str">
        <f t="shared" si="108"/>
        <v>Fouls Rendah</v>
      </c>
      <c r="X657" t="str">
        <f t="shared" si="109"/>
        <v>Corner Normal</v>
      </c>
      <c r="Y657" t="str">
        <f t="shared" si="105"/>
        <v>Yellow Card Rendah</v>
      </c>
      <c r="Z657" t="str">
        <f t="shared" si="106"/>
        <v>Red Card Rendah</v>
      </c>
    </row>
    <row r="658" spans="1:26" x14ac:dyDescent="0.25">
      <c r="A658" t="s">
        <v>44</v>
      </c>
      <c r="B658">
        <v>1.2</v>
      </c>
      <c r="C658">
        <v>34</v>
      </c>
      <c r="D658">
        <v>337</v>
      </c>
      <c r="E658">
        <v>252</v>
      </c>
      <c r="F658">
        <v>1</v>
      </c>
      <c r="G658" t="s">
        <v>36</v>
      </c>
      <c r="H658">
        <v>1</v>
      </c>
      <c r="I658" t="s">
        <v>36</v>
      </c>
      <c r="J658">
        <v>12</v>
      </c>
      <c r="K658">
        <v>4</v>
      </c>
      <c r="L658">
        <v>16</v>
      </c>
      <c r="M658">
        <v>5</v>
      </c>
      <c r="N658">
        <v>2</v>
      </c>
      <c r="O658">
        <v>0</v>
      </c>
      <c r="Q658" t="str">
        <f t="shared" si="100"/>
        <v>xG Sangat Sedikit</v>
      </c>
      <c r="R658" t="str">
        <f t="shared" si="101"/>
        <v>Possession Sangat Sedikit</v>
      </c>
      <c r="S658" t="str">
        <f t="shared" si="102"/>
        <v>Total Pass Sangat Sedikit</v>
      </c>
      <c r="T658" t="str">
        <f t="shared" si="103"/>
        <v>Pass Sukses Sangat Sedikit</v>
      </c>
      <c r="U658" t="str">
        <f t="shared" si="104"/>
        <v>Total Shot Cukup Sedikit</v>
      </c>
      <c r="V658" t="str">
        <f t="shared" si="107"/>
        <v>Shot on Target Normal</v>
      </c>
      <c r="W658" t="str">
        <f t="shared" si="108"/>
        <v>Fouls Tinggi</v>
      </c>
      <c r="X658" t="str">
        <f t="shared" si="109"/>
        <v>Corner Normal</v>
      </c>
      <c r="Y658" t="str">
        <f t="shared" si="105"/>
        <v>Yellow Card Rendah</v>
      </c>
      <c r="Z658" t="str">
        <f t="shared" si="106"/>
        <v>Red Card Rendah</v>
      </c>
    </row>
    <row r="659" spans="1:26" x14ac:dyDescent="0.25">
      <c r="A659" t="s">
        <v>59</v>
      </c>
      <c r="B659">
        <v>0.1</v>
      </c>
      <c r="C659">
        <v>44</v>
      </c>
      <c r="D659">
        <v>462</v>
      </c>
      <c r="E659">
        <v>364</v>
      </c>
      <c r="F659">
        <v>0</v>
      </c>
      <c r="G659" t="s">
        <v>35</v>
      </c>
      <c r="H659">
        <v>0</v>
      </c>
      <c r="I659" t="s">
        <v>36</v>
      </c>
      <c r="J659">
        <v>3</v>
      </c>
      <c r="K659">
        <v>3</v>
      </c>
      <c r="L659">
        <v>13</v>
      </c>
      <c r="M659">
        <v>2</v>
      </c>
      <c r="N659">
        <v>0</v>
      </c>
      <c r="O659">
        <v>0</v>
      </c>
      <c r="Q659" t="str">
        <f t="shared" si="100"/>
        <v>xG Sangat Sedikit</v>
      </c>
      <c r="R659" t="str">
        <f t="shared" si="101"/>
        <v>Possession Cukup Sedikit</v>
      </c>
      <c r="S659" t="str">
        <f t="shared" si="102"/>
        <v>Total Pass Cukup Sedikit</v>
      </c>
      <c r="T659" t="str">
        <f t="shared" si="103"/>
        <v>Pass Sukses Cukup Sedikit</v>
      </c>
      <c r="U659" t="str">
        <f t="shared" si="104"/>
        <v>Total Shot Sangat Sedikit</v>
      </c>
      <c r="V659" t="str">
        <f t="shared" si="107"/>
        <v>Shot on Target Rendah</v>
      </c>
      <c r="W659" t="str">
        <f t="shared" si="108"/>
        <v>Fouls Tinggi</v>
      </c>
      <c r="X659" t="str">
        <f t="shared" si="109"/>
        <v>Corner Rendah</v>
      </c>
      <c r="Y659" t="str">
        <f t="shared" si="105"/>
        <v>Yellow Card Rendah</v>
      </c>
      <c r="Z659" t="str">
        <f t="shared" si="106"/>
        <v>Red Card Rendah</v>
      </c>
    </row>
    <row r="660" spans="1:26" x14ac:dyDescent="0.25">
      <c r="A660" t="s">
        <v>49</v>
      </c>
      <c r="B660">
        <v>2.2000000000000002</v>
      </c>
      <c r="C660">
        <v>39</v>
      </c>
      <c r="D660">
        <v>370</v>
      </c>
      <c r="E660">
        <v>274</v>
      </c>
      <c r="F660">
        <v>2</v>
      </c>
      <c r="G660" t="s">
        <v>36</v>
      </c>
      <c r="H660">
        <v>1</v>
      </c>
      <c r="I660" t="s">
        <v>40</v>
      </c>
      <c r="J660">
        <v>17</v>
      </c>
      <c r="K660">
        <v>8</v>
      </c>
      <c r="L660">
        <v>16</v>
      </c>
      <c r="M660">
        <v>6</v>
      </c>
      <c r="N660">
        <v>3</v>
      </c>
      <c r="O660">
        <v>0</v>
      </c>
      <c r="Q660" t="str">
        <f t="shared" si="100"/>
        <v>xG Cukup Sedikit</v>
      </c>
      <c r="R660" t="str">
        <f t="shared" si="101"/>
        <v>Possession Cukup Sedikit</v>
      </c>
      <c r="S660" t="str">
        <f t="shared" si="102"/>
        <v>Total Pass Cukup Sedikit</v>
      </c>
      <c r="T660" t="str">
        <f t="shared" si="103"/>
        <v>Pass Sukses Sangat Sedikit</v>
      </c>
      <c r="U660" t="str">
        <f t="shared" si="104"/>
        <v>Total Shot Cukup Sedikit</v>
      </c>
      <c r="V660" t="str">
        <f t="shared" si="107"/>
        <v>Shot on Target Tinggi</v>
      </c>
      <c r="W660" t="str">
        <f t="shared" si="108"/>
        <v>Fouls Tinggi</v>
      </c>
      <c r="X660" t="str">
        <f t="shared" si="109"/>
        <v>Corner Tinggi</v>
      </c>
      <c r="Y660" t="str">
        <f t="shared" si="105"/>
        <v>Yellow Card Tinggi</v>
      </c>
      <c r="Z660" t="str">
        <f t="shared" si="106"/>
        <v>Red Card Rendah</v>
      </c>
    </row>
    <row r="661" spans="1:26" x14ac:dyDescent="0.25">
      <c r="A661" t="s">
        <v>42</v>
      </c>
      <c r="B661">
        <v>1.6</v>
      </c>
      <c r="C661">
        <v>68</v>
      </c>
      <c r="D661">
        <v>644</v>
      </c>
      <c r="E661">
        <v>553</v>
      </c>
      <c r="F661">
        <v>1</v>
      </c>
      <c r="G661" t="s">
        <v>36</v>
      </c>
      <c r="H661">
        <v>0</v>
      </c>
      <c r="I661" t="s">
        <v>35</v>
      </c>
      <c r="J661">
        <v>17</v>
      </c>
      <c r="K661">
        <v>6</v>
      </c>
      <c r="L661">
        <v>11</v>
      </c>
      <c r="M661">
        <v>9</v>
      </c>
      <c r="N661">
        <v>1</v>
      </c>
      <c r="O661">
        <v>0</v>
      </c>
      <c r="Q661" t="str">
        <f t="shared" si="100"/>
        <v>xG Cukup Sedikit</v>
      </c>
      <c r="R661" t="str">
        <f t="shared" si="101"/>
        <v>Possession Sangat Banyak</v>
      </c>
      <c r="S661" t="str">
        <f t="shared" si="102"/>
        <v>Total Pass Cukup Banyak</v>
      </c>
      <c r="T661" t="str">
        <f t="shared" si="103"/>
        <v>Pass Sukses Cukup Banyak</v>
      </c>
      <c r="U661" t="str">
        <f t="shared" si="104"/>
        <v>Total Shot Cukup Sedikit</v>
      </c>
      <c r="V661" t="str">
        <f t="shared" si="107"/>
        <v>Shot on Target Tinggi</v>
      </c>
      <c r="W661" t="str">
        <f t="shared" si="108"/>
        <v>Fouls Normal</v>
      </c>
      <c r="X661" t="str">
        <f t="shared" si="109"/>
        <v>Corner Tinggi</v>
      </c>
      <c r="Y661" t="str">
        <f t="shared" si="105"/>
        <v>Yellow Card Rendah</v>
      </c>
      <c r="Z661" t="str">
        <f t="shared" si="106"/>
        <v>Red Card Rendah</v>
      </c>
    </row>
    <row r="662" spans="1:26" x14ac:dyDescent="0.25">
      <c r="A662" t="s">
        <v>46</v>
      </c>
      <c r="B662">
        <v>1.4</v>
      </c>
      <c r="C662">
        <v>49</v>
      </c>
      <c r="D662">
        <v>484</v>
      </c>
      <c r="E662">
        <v>384</v>
      </c>
      <c r="F662">
        <v>1</v>
      </c>
      <c r="G662" t="s">
        <v>40</v>
      </c>
      <c r="H662">
        <v>0</v>
      </c>
      <c r="I662" t="s">
        <v>36</v>
      </c>
      <c r="J662">
        <v>9</v>
      </c>
      <c r="K662">
        <v>3</v>
      </c>
      <c r="L662">
        <v>15</v>
      </c>
      <c r="M662">
        <v>4</v>
      </c>
      <c r="N662">
        <v>1</v>
      </c>
      <c r="O662">
        <v>0</v>
      </c>
      <c r="Q662" t="str">
        <f t="shared" si="100"/>
        <v>xG Sangat Sedikit</v>
      </c>
      <c r="R662" t="str">
        <f t="shared" si="101"/>
        <v>Possession Cukup Sedikit</v>
      </c>
      <c r="S662" t="str">
        <f t="shared" si="102"/>
        <v>Total Pass Cukup Sedikit</v>
      </c>
      <c r="T662" t="str">
        <f t="shared" si="103"/>
        <v>Pass Sukses Cukup Sedikit</v>
      </c>
      <c r="U662" t="str">
        <f t="shared" si="104"/>
        <v>Total Shot Sangat Sedikit</v>
      </c>
      <c r="V662" t="str">
        <f t="shared" si="107"/>
        <v>Shot on Target Rendah</v>
      </c>
      <c r="W662" t="str">
        <f t="shared" si="108"/>
        <v>Fouls Tinggi</v>
      </c>
      <c r="X662" t="str">
        <f t="shared" si="109"/>
        <v>Corner Rendah</v>
      </c>
      <c r="Y662" t="str">
        <f t="shared" si="105"/>
        <v>Yellow Card Rendah</v>
      </c>
      <c r="Z662" t="str">
        <f t="shared" si="106"/>
        <v>Red Card Rendah</v>
      </c>
    </row>
    <row r="663" spans="1:26" x14ac:dyDescent="0.25">
      <c r="A663" t="s">
        <v>51</v>
      </c>
      <c r="B663">
        <v>0.8</v>
      </c>
      <c r="C663">
        <v>46</v>
      </c>
      <c r="D663">
        <v>474</v>
      </c>
      <c r="E663">
        <v>377</v>
      </c>
      <c r="F663">
        <v>1</v>
      </c>
      <c r="G663" t="s">
        <v>36</v>
      </c>
      <c r="H663">
        <v>0</v>
      </c>
      <c r="I663" t="s">
        <v>36</v>
      </c>
      <c r="J663">
        <v>10</v>
      </c>
      <c r="K663">
        <v>5</v>
      </c>
      <c r="L663">
        <v>8</v>
      </c>
      <c r="M663">
        <v>5</v>
      </c>
      <c r="N663">
        <v>2</v>
      </c>
      <c r="O663">
        <v>0</v>
      </c>
      <c r="Q663" t="str">
        <f t="shared" si="100"/>
        <v>xG Sangat Sedikit</v>
      </c>
      <c r="R663" t="str">
        <f t="shared" si="101"/>
        <v>Possession Cukup Sedikit</v>
      </c>
      <c r="S663" t="str">
        <f t="shared" si="102"/>
        <v>Total Pass Cukup Sedikit</v>
      </c>
      <c r="T663" t="str">
        <f t="shared" si="103"/>
        <v>Pass Sukses Cukup Sedikit</v>
      </c>
      <c r="U663" t="str">
        <f t="shared" si="104"/>
        <v>Total Shot Sangat Sedikit</v>
      </c>
      <c r="V663" t="str">
        <f t="shared" si="107"/>
        <v>Shot on Target Tinggi</v>
      </c>
      <c r="W663" t="str">
        <f t="shared" si="108"/>
        <v>Fouls Rendah</v>
      </c>
      <c r="X663" t="str">
        <f t="shared" si="109"/>
        <v>Corner Normal</v>
      </c>
      <c r="Y663" t="str">
        <f t="shared" si="105"/>
        <v>Yellow Card Rendah</v>
      </c>
      <c r="Z663" t="str">
        <f t="shared" si="106"/>
        <v>Red Card Rendah</v>
      </c>
    </row>
    <row r="664" spans="1:26" x14ac:dyDescent="0.25">
      <c r="A664" t="s">
        <v>48</v>
      </c>
      <c r="B664">
        <v>1.5</v>
      </c>
      <c r="C664">
        <v>45</v>
      </c>
      <c r="D664">
        <v>392</v>
      </c>
      <c r="E664">
        <v>298</v>
      </c>
      <c r="F664">
        <v>4</v>
      </c>
      <c r="G664" t="s">
        <v>40</v>
      </c>
      <c r="H664">
        <v>3</v>
      </c>
      <c r="I664" t="s">
        <v>40</v>
      </c>
      <c r="J664">
        <v>11</v>
      </c>
      <c r="K664">
        <v>6</v>
      </c>
      <c r="L664">
        <v>13</v>
      </c>
      <c r="M664">
        <v>3</v>
      </c>
      <c r="N664">
        <v>1</v>
      </c>
      <c r="O664">
        <v>0</v>
      </c>
      <c r="Q664" t="str">
        <f t="shared" si="100"/>
        <v>xG Cukup Sedikit</v>
      </c>
      <c r="R664" t="str">
        <f t="shared" si="101"/>
        <v>Possession Cukup Sedikit</v>
      </c>
      <c r="S664" t="str">
        <f t="shared" si="102"/>
        <v>Total Pass Cukup Sedikit</v>
      </c>
      <c r="T664" t="str">
        <f t="shared" si="103"/>
        <v>Pass Sukses Cukup Sedikit</v>
      </c>
      <c r="U664" t="str">
        <f t="shared" si="104"/>
        <v>Total Shot Cukup Sedikit</v>
      </c>
      <c r="V664" t="str">
        <f t="shared" si="107"/>
        <v>Shot on Target Tinggi</v>
      </c>
      <c r="W664" t="str">
        <f t="shared" si="108"/>
        <v>Fouls Tinggi</v>
      </c>
      <c r="X664" t="str">
        <f t="shared" si="109"/>
        <v>Corner Rendah</v>
      </c>
      <c r="Y664" t="str">
        <f t="shared" si="105"/>
        <v>Yellow Card Rendah</v>
      </c>
      <c r="Z664" t="str">
        <f t="shared" si="106"/>
        <v>Red Card Rendah</v>
      </c>
    </row>
    <row r="665" spans="1:26" x14ac:dyDescent="0.25">
      <c r="A665" t="s">
        <v>45</v>
      </c>
      <c r="B665">
        <v>2</v>
      </c>
      <c r="C665">
        <v>40</v>
      </c>
      <c r="D665">
        <v>363</v>
      </c>
      <c r="E665">
        <v>272</v>
      </c>
      <c r="F665">
        <v>2</v>
      </c>
      <c r="G665" t="s">
        <v>36</v>
      </c>
      <c r="H665">
        <v>1</v>
      </c>
      <c r="I665" t="s">
        <v>35</v>
      </c>
      <c r="J665">
        <v>15</v>
      </c>
      <c r="K665">
        <v>3</v>
      </c>
      <c r="L665">
        <v>10</v>
      </c>
      <c r="M665">
        <v>5</v>
      </c>
      <c r="N665">
        <v>5</v>
      </c>
      <c r="O665">
        <v>0</v>
      </c>
      <c r="Q665" t="str">
        <f t="shared" si="100"/>
        <v>xG Cukup Sedikit</v>
      </c>
      <c r="R665" t="str">
        <f t="shared" si="101"/>
        <v>Possession Cukup Sedikit</v>
      </c>
      <c r="S665" t="str">
        <f t="shared" si="102"/>
        <v>Total Pass Cukup Sedikit</v>
      </c>
      <c r="T665" t="str">
        <f t="shared" si="103"/>
        <v>Pass Sukses Sangat Sedikit</v>
      </c>
      <c r="U665" t="str">
        <f t="shared" si="104"/>
        <v>Total Shot Cukup Sedikit</v>
      </c>
      <c r="V665" t="str">
        <f t="shared" si="107"/>
        <v>Shot on Target Rendah</v>
      </c>
      <c r="W665" t="str">
        <f t="shared" si="108"/>
        <v>Fouls Normal</v>
      </c>
      <c r="X665" t="str">
        <f t="shared" si="109"/>
        <v>Corner Normal</v>
      </c>
      <c r="Y665" t="str">
        <f t="shared" si="105"/>
        <v>Yellow Card Tinggi</v>
      </c>
      <c r="Z665" t="str">
        <f t="shared" si="106"/>
        <v>Red Card Rendah</v>
      </c>
    </row>
    <row r="666" spans="1:26" x14ac:dyDescent="0.25">
      <c r="A666" t="s">
        <v>43</v>
      </c>
      <c r="B666">
        <v>0.4</v>
      </c>
      <c r="C666">
        <v>40</v>
      </c>
      <c r="D666">
        <v>437</v>
      </c>
      <c r="E666">
        <v>368</v>
      </c>
      <c r="F666">
        <v>2</v>
      </c>
      <c r="G666" t="s">
        <v>40</v>
      </c>
      <c r="H666">
        <v>1</v>
      </c>
      <c r="I666" t="s">
        <v>40</v>
      </c>
      <c r="J666">
        <v>5</v>
      </c>
      <c r="K666">
        <v>3</v>
      </c>
      <c r="L666">
        <v>13</v>
      </c>
      <c r="M666">
        <v>1</v>
      </c>
      <c r="N666">
        <v>0</v>
      </c>
      <c r="O666">
        <v>0</v>
      </c>
      <c r="Q666" t="str">
        <f t="shared" si="100"/>
        <v>xG Sangat Sedikit</v>
      </c>
      <c r="R666" t="str">
        <f t="shared" si="101"/>
        <v>Possession Cukup Sedikit</v>
      </c>
      <c r="S666" t="str">
        <f t="shared" si="102"/>
        <v>Total Pass Cukup Sedikit</v>
      </c>
      <c r="T666" t="str">
        <f t="shared" si="103"/>
        <v>Pass Sukses Cukup Sedikit</v>
      </c>
      <c r="U666" t="str">
        <f t="shared" si="104"/>
        <v>Total Shot Sangat Sedikit</v>
      </c>
      <c r="V666" t="str">
        <f t="shared" si="107"/>
        <v>Shot on Target Rendah</v>
      </c>
      <c r="W666" t="str">
        <f t="shared" si="108"/>
        <v>Fouls Tinggi</v>
      </c>
      <c r="X666" t="str">
        <f t="shared" si="109"/>
        <v>Corner Rendah</v>
      </c>
      <c r="Y666" t="str">
        <f t="shared" si="105"/>
        <v>Yellow Card Rendah</v>
      </c>
      <c r="Z666" t="str">
        <f t="shared" si="106"/>
        <v>Red Card Rendah</v>
      </c>
    </row>
    <row r="667" spans="1:26" x14ac:dyDescent="0.25">
      <c r="A667" t="s">
        <v>54</v>
      </c>
      <c r="B667">
        <v>0.8</v>
      </c>
      <c r="C667">
        <v>42</v>
      </c>
      <c r="D667">
        <v>386</v>
      </c>
      <c r="E667">
        <v>261</v>
      </c>
      <c r="F667">
        <v>2</v>
      </c>
      <c r="G667" t="s">
        <v>40</v>
      </c>
      <c r="H667">
        <v>1</v>
      </c>
      <c r="I667" t="s">
        <v>36</v>
      </c>
      <c r="J667">
        <v>10</v>
      </c>
      <c r="K667">
        <v>4</v>
      </c>
      <c r="L667">
        <v>7</v>
      </c>
      <c r="M667">
        <v>3</v>
      </c>
      <c r="N667">
        <v>0</v>
      </c>
      <c r="O667">
        <v>0</v>
      </c>
      <c r="Q667" t="str">
        <f t="shared" si="100"/>
        <v>xG Sangat Sedikit</v>
      </c>
      <c r="R667" t="str">
        <f t="shared" si="101"/>
        <v>Possession Cukup Sedikit</v>
      </c>
      <c r="S667" t="str">
        <f t="shared" si="102"/>
        <v>Total Pass Cukup Sedikit</v>
      </c>
      <c r="T667" t="str">
        <f t="shared" si="103"/>
        <v>Pass Sukses Sangat Sedikit</v>
      </c>
      <c r="U667" t="str">
        <f t="shared" si="104"/>
        <v>Total Shot Sangat Sedikit</v>
      </c>
      <c r="V667" t="str">
        <f t="shared" si="107"/>
        <v>Shot on Target Normal</v>
      </c>
      <c r="W667" t="str">
        <f t="shared" si="108"/>
        <v>Fouls Rendah</v>
      </c>
      <c r="X667" t="str">
        <f t="shared" si="109"/>
        <v>Corner Rendah</v>
      </c>
      <c r="Y667" t="str">
        <f t="shared" si="105"/>
        <v>Yellow Card Rendah</v>
      </c>
      <c r="Z667" t="str">
        <f t="shared" si="106"/>
        <v>Red Card Rendah</v>
      </c>
    </row>
    <row r="668" spans="1:26" x14ac:dyDescent="0.25">
      <c r="A668" t="s">
        <v>57</v>
      </c>
      <c r="B668">
        <v>0.4</v>
      </c>
      <c r="C668">
        <v>58</v>
      </c>
      <c r="D668">
        <v>548</v>
      </c>
      <c r="E668">
        <v>466</v>
      </c>
      <c r="F668">
        <v>0</v>
      </c>
      <c r="G668" t="s">
        <v>35</v>
      </c>
      <c r="H668">
        <v>0</v>
      </c>
      <c r="I668" t="s">
        <v>35</v>
      </c>
      <c r="J668">
        <v>8</v>
      </c>
      <c r="K668">
        <v>2</v>
      </c>
      <c r="L668">
        <v>13</v>
      </c>
      <c r="M668">
        <v>4</v>
      </c>
      <c r="N668">
        <v>3</v>
      </c>
      <c r="O668">
        <v>0</v>
      </c>
      <c r="Q668" t="str">
        <f t="shared" si="100"/>
        <v>xG Sangat Sedikit</v>
      </c>
      <c r="R668" t="str">
        <f t="shared" si="101"/>
        <v>Possession Cukup Banyak</v>
      </c>
      <c r="S668" t="str">
        <f t="shared" si="102"/>
        <v>Total Pass Cukup Banyak</v>
      </c>
      <c r="T668" t="str">
        <f t="shared" si="103"/>
        <v>Pass Sukses Cukup Banyak</v>
      </c>
      <c r="U668" t="str">
        <f t="shared" si="104"/>
        <v>Total Shot Sangat Sedikit</v>
      </c>
      <c r="V668" t="str">
        <f t="shared" si="107"/>
        <v>Shot on Target Rendah</v>
      </c>
      <c r="W668" t="str">
        <f t="shared" si="108"/>
        <v>Fouls Tinggi</v>
      </c>
      <c r="X668" t="str">
        <f t="shared" si="109"/>
        <v>Corner Rendah</v>
      </c>
      <c r="Y668" t="str">
        <f t="shared" si="105"/>
        <v>Yellow Card Tinggi</v>
      </c>
      <c r="Z668" t="str">
        <f t="shared" si="106"/>
        <v>Red Card Rendah</v>
      </c>
    </row>
    <row r="669" spans="1:26" x14ac:dyDescent="0.25">
      <c r="A669" t="s">
        <v>60</v>
      </c>
      <c r="B669">
        <v>0.9</v>
      </c>
      <c r="C669">
        <v>43</v>
      </c>
      <c r="D669">
        <v>451</v>
      </c>
      <c r="E669">
        <v>376</v>
      </c>
      <c r="F669">
        <v>0</v>
      </c>
      <c r="G669" t="s">
        <v>35</v>
      </c>
      <c r="H669">
        <v>0</v>
      </c>
      <c r="I669" t="s">
        <v>36</v>
      </c>
      <c r="J669">
        <v>12</v>
      </c>
      <c r="K669">
        <v>4</v>
      </c>
      <c r="L669">
        <v>10</v>
      </c>
      <c r="M669">
        <v>5</v>
      </c>
      <c r="N669">
        <v>0</v>
      </c>
      <c r="O669">
        <v>0</v>
      </c>
      <c r="Q669" t="str">
        <f t="shared" si="100"/>
        <v>xG Sangat Sedikit</v>
      </c>
      <c r="R669" t="str">
        <f t="shared" si="101"/>
        <v>Possession Cukup Sedikit</v>
      </c>
      <c r="S669" t="str">
        <f t="shared" si="102"/>
        <v>Total Pass Cukup Sedikit</v>
      </c>
      <c r="T669" t="str">
        <f t="shared" si="103"/>
        <v>Pass Sukses Cukup Sedikit</v>
      </c>
      <c r="U669" t="str">
        <f t="shared" si="104"/>
        <v>Total Shot Cukup Sedikit</v>
      </c>
      <c r="V669" t="str">
        <f t="shared" si="107"/>
        <v>Shot on Target Normal</v>
      </c>
      <c r="W669" t="str">
        <f t="shared" si="108"/>
        <v>Fouls Normal</v>
      </c>
      <c r="X669" t="str">
        <f t="shared" si="109"/>
        <v>Corner Normal</v>
      </c>
      <c r="Y669" t="str">
        <f t="shared" si="105"/>
        <v>Yellow Card Rendah</v>
      </c>
      <c r="Z669" t="str">
        <f t="shared" si="106"/>
        <v>Red Card Rendah</v>
      </c>
    </row>
    <row r="670" spans="1:26" x14ac:dyDescent="0.25">
      <c r="A670" t="s">
        <v>33</v>
      </c>
      <c r="B670">
        <v>0.9</v>
      </c>
      <c r="C670">
        <v>47</v>
      </c>
      <c r="D670">
        <v>503</v>
      </c>
      <c r="E670">
        <v>383</v>
      </c>
      <c r="F670">
        <v>3</v>
      </c>
      <c r="G670" t="s">
        <v>40</v>
      </c>
      <c r="H670">
        <v>1</v>
      </c>
      <c r="I670" t="s">
        <v>40</v>
      </c>
      <c r="J670">
        <v>18</v>
      </c>
      <c r="K670">
        <v>5</v>
      </c>
      <c r="L670">
        <v>6</v>
      </c>
      <c r="M670">
        <v>4</v>
      </c>
      <c r="N670">
        <v>0</v>
      </c>
      <c r="O670">
        <v>0</v>
      </c>
      <c r="Q670" t="str">
        <f t="shared" si="100"/>
        <v>xG Sangat Sedikit</v>
      </c>
      <c r="R670" t="str">
        <f t="shared" si="101"/>
        <v>Possession Cukup Sedikit</v>
      </c>
      <c r="S670" t="str">
        <f t="shared" si="102"/>
        <v>Total Pass Cukup Sedikit</v>
      </c>
      <c r="T670" t="str">
        <f t="shared" si="103"/>
        <v>Pass Sukses Cukup Sedikit</v>
      </c>
      <c r="U670" t="str">
        <f t="shared" si="104"/>
        <v>Total Shot Cukup Sedikit</v>
      </c>
      <c r="V670" t="str">
        <f t="shared" si="107"/>
        <v>Shot on Target Tinggi</v>
      </c>
      <c r="W670" t="str">
        <f t="shared" si="108"/>
        <v>Fouls Rendah</v>
      </c>
      <c r="X670" t="str">
        <f t="shared" si="109"/>
        <v>Corner Rendah</v>
      </c>
      <c r="Y670" t="str">
        <f t="shared" si="105"/>
        <v>Yellow Card Rendah</v>
      </c>
      <c r="Z670" t="str">
        <f t="shared" si="106"/>
        <v>Red Card Rendah</v>
      </c>
    </row>
    <row r="671" spans="1:26" x14ac:dyDescent="0.25">
      <c r="A671" t="s">
        <v>34</v>
      </c>
      <c r="B671">
        <v>1</v>
      </c>
      <c r="C671">
        <v>49</v>
      </c>
      <c r="D671">
        <v>500</v>
      </c>
      <c r="E671">
        <v>424</v>
      </c>
      <c r="F671">
        <v>1</v>
      </c>
      <c r="G671" t="s">
        <v>35</v>
      </c>
      <c r="H671">
        <v>0</v>
      </c>
      <c r="I671" t="s">
        <v>35</v>
      </c>
      <c r="J671">
        <v>9</v>
      </c>
      <c r="K671">
        <v>3</v>
      </c>
      <c r="L671">
        <v>10</v>
      </c>
      <c r="M671">
        <v>4</v>
      </c>
      <c r="N671">
        <v>2</v>
      </c>
      <c r="O671">
        <v>0</v>
      </c>
      <c r="Q671" t="str">
        <f t="shared" si="100"/>
        <v>xG Sangat Sedikit</v>
      </c>
      <c r="R671" t="str">
        <f t="shared" si="101"/>
        <v>Possession Cukup Sedikit</v>
      </c>
      <c r="S671" t="str">
        <f t="shared" si="102"/>
        <v>Total Pass Cukup Sedikit</v>
      </c>
      <c r="T671" t="str">
        <f t="shared" si="103"/>
        <v>Pass Sukses Cukup Sedikit</v>
      </c>
      <c r="U671" t="str">
        <f t="shared" si="104"/>
        <v>Total Shot Sangat Sedikit</v>
      </c>
      <c r="V671" t="str">
        <f t="shared" si="107"/>
        <v>Shot on Target Rendah</v>
      </c>
      <c r="W671" t="str">
        <f t="shared" si="108"/>
        <v>Fouls Normal</v>
      </c>
      <c r="X671" t="str">
        <f t="shared" si="109"/>
        <v>Corner Rendah</v>
      </c>
      <c r="Y671" t="str">
        <f t="shared" si="105"/>
        <v>Yellow Card Rendah</v>
      </c>
      <c r="Z671" t="str">
        <f t="shared" si="106"/>
        <v>Red Card Rendah</v>
      </c>
    </row>
    <row r="672" spans="1:26" x14ac:dyDescent="0.25">
      <c r="A672" t="s">
        <v>51</v>
      </c>
      <c r="B672">
        <v>1.3</v>
      </c>
      <c r="C672">
        <v>58</v>
      </c>
      <c r="D672">
        <v>614</v>
      </c>
      <c r="E672">
        <v>518</v>
      </c>
      <c r="F672">
        <v>0</v>
      </c>
      <c r="G672" t="s">
        <v>35</v>
      </c>
      <c r="H672">
        <v>0</v>
      </c>
      <c r="I672" t="s">
        <v>35</v>
      </c>
      <c r="J672">
        <v>10</v>
      </c>
      <c r="K672">
        <v>1</v>
      </c>
      <c r="L672">
        <v>12</v>
      </c>
      <c r="M672">
        <v>2</v>
      </c>
      <c r="N672">
        <v>2</v>
      </c>
      <c r="O672">
        <v>0</v>
      </c>
      <c r="Q672" t="str">
        <f t="shared" si="100"/>
        <v>xG Sangat Sedikit</v>
      </c>
      <c r="R672" t="str">
        <f t="shared" si="101"/>
        <v>Possession Cukup Banyak</v>
      </c>
      <c r="S672" t="str">
        <f t="shared" si="102"/>
        <v>Total Pass Cukup Banyak</v>
      </c>
      <c r="T672" t="str">
        <f t="shared" si="103"/>
        <v>Pass Sukses Cukup Banyak</v>
      </c>
      <c r="U672" t="str">
        <f t="shared" si="104"/>
        <v>Total Shot Sangat Sedikit</v>
      </c>
      <c r="V672" t="str">
        <f t="shared" si="107"/>
        <v>Shot on Target Rendah</v>
      </c>
      <c r="W672" t="str">
        <f t="shared" si="108"/>
        <v>Fouls Tinggi</v>
      </c>
      <c r="X672" t="str">
        <f t="shared" si="109"/>
        <v>Corner Rendah</v>
      </c>
      <c r="Y672" t="str">
        <f t="shared" si="105"/>
        <v>Yellow Card Rendah</v>
      </c>
      <c r="Z672" t="str">
        <f t="shared" si="106"/>
        <v>Red Card Rendah</v>
      </c>
    </row>
    <row r="673" spans="1:26" x14ac:dyDescent="0.25">
      <c r="A673" t="s">
        <v>33</v>
      </c>
      <c r="B673">
        <v>1.6</v>
      </c>
      <c r="C673">
        <v>68</v>
      </c>
      <c r="D673">
        <v>707</v>
      </c>
      <c r="E673">
        <v>587</v>
      </c>
      <c r="F673">
        <v>0</v>
      </c>
      <c r="G673" t="s">
        <v>35</v>
      </c>
      <c r="H673">
        <v>0</v>
      </c>
      <c r="I673" t="s">
        <v>35</v>
      </c>
      <c r="J673">
        <v>23</v>
      </c>
      <c r="K673">
        <v>6</v>
      </c>
      <c r="L673">
        <v>12</v>
      </c>
      <c r="M673">
        <v>10</v>
      </c>
      <c r="N673">
        <v>3</v>
      </c>
      <c r="O673">
        <v>0</v>
      </c>
      <c r="Q673" t="str">
        <f t="shared" si="100"/>
        <v>xG Cukup Sedikit</v>
      </c>
      <c r="R673" t="str">
        <f t="shared" si="101"/>
        <v>Possession Sangat Banyak</v>
      </c>
      <c r="S673" t="str">
        <f t="shared" si="102"/>
        <v>Total Pass Sangat Banyak</v>
      </c>
      <c r="T673" t="str">
        <f t="shared" si="103"/>
        <v>Pass Sukses Cukup Banyak</v>
      </c>
      <c r="U673" t="str">
        <f t="shared" si="104"/>
        <v>Total Shot Cukup Banyak</v>
      </c>
      <c r="V673" t="str">
        <f t="shared" si="107"/>
        <v>Shot on Target Tinggi</v>
      </c>
      <c r="W673" t="str">
        <f t="shared" si="108"/>
        <v>Fouls Tinggi</v>
      </c>
      <c r="X673" t="str">
        <f t="shared" si="109"/>
        <v>Corner Tinggi</v>
      </c>
      <c r="Y673" t="str">
        <f t="shared" si="105"/>
        <v>Yellow Card Tinggi</v>
      </c>
      <c r="Z673" t="str">
        <f t="shared" si="106"/>
        <v>Red Card Rendah</v>
      </c>
    </row>
    <row r="674" spans="1:26" x14ac:dyDescent="0.25">
      <c r="A674" t="s">
        <v>38</v>
      </c>
      <c r="B674">
        <v>1.2</v>
      </c>
      <c r="C674">
        <v>37</v>
      </c>
      <c r="D674">
        <v>336</v>
      </c>
      <c r="E674">
        <v>226</v>
      </c>
      <c r="F674">
        <v>2</v>
      </c>
      <c r="G674" t="s">
        <v>40</v>
      </c>
      <c r="H674">
        <v>1</v>
      </c>
      <c r="I674" t="s">
        <v>40</v>
      </c>
      <c r="J674">
        <v>10</v>
      </c>
      <c r="K674">
        <v>2</v>
      </c>
      <c r="L674">
        <v>15</v>
      </c>
      <c r="M674">
        <v>3</v>
      </c>
      <c r="N674">
        <v>2</v>
      </c>
      <c r="O674">
        <v>0</v>
      </c>
      <c r="Q674" t="str">
        <f t="shared" si="100"/>
        <v>xG Sangat Sedikit</v>
      </c>
      <c r="R674" t="str">
        <f t="shared" si="101"/>
        <v>Possession Cukup Sedikit</v>
      </c>
      <c r="S674" t="str">
        <f t="shared" si="102"/>
        <v>Total Pass Sangat Sedikit</v>
      </c>
      <c r="T674" t="str">
        <f t="shared" si="103"/>
        <v>Pass Sukses Sangat Sedikit</v>
      </c>
      <c r="U674" t="str">
        <f t="shared" si="104"/>
        <v>Total Shot Sangat Sedikit</v>
      </c>
      <c r="V674" t="str">
        <f t="shared" si="107"/>
        <v>Shot on Target Rendah</v>
      </c>
      <c r="W674" t="str">
        <f t="shared" si="108"/>
        <v>Fouls Tinggi</v>
      </c>
      <c r="X674" t="str">
        <f t="shared" si="109"/>
        <v>Corner Rendah</v>
      </c>
      <c r="Y674" t="str">
        <f t="shared" si="105"/>
        <v>Yellow Card Rendah</v>
      </c>
      <c r="Z674" t="str">
        <f t="shared" si="106"/>
        <v>Red Card Rendah</v>
      </c>
    </row>
    <row r="675" spans="1:26" x14ac:dyDescent="0.25">
      <c r="A675" t="s">
        <v>52</v>
      </c>
      <c r="B675">
        <v>1.2</v>
      </c>
      <c r="C675">
        <v>44</v>
      </c>
      <c r="D675">
        <v>405</v>
      </c>
      <c r="E675">
        <v>333</v>
      </c>
      <c r="F675">
        <v>3</v>
      </c>
      <c r="G675" t="s">
        <v>40</v>
      </c>
      <c r="H675">
        <v>0</v>
      </c>
      <c r="I675" t="s">
        <v>36</v>
      </c>
      <c r="J675">
        <v>8</v>
      </c>
      <c r="K675">
        <v>5</v>
      </c>
      <c r="L675">
        <v>11</v>
      </c>
      <c r="M675">
        <v>0</v>
      </c>
      <c r="N675">
        <v>3</v>
      </c>
      <c r="O675">
        <v>0</v>
      </c>
      <c r="Q675" t="str">
        <f t="shared" si="100"/>
        <v>xG Sangat Sedikit</v>
      </c>
      <c r="R675" t="str">
        <f t="shared" si="101"/>
        <v>Possession Cukup Sedikit</v>
      </c>
      <c r="S675" t="str">
        <f t="shared" si="102"/>
        <v>Total Pass Cukup Sedikit</v>
      </c>
      <c r="T675" t="str">
        <f t="shared" si="103"/>
        <v>Pass Sukses Cukup Sedikit</v>
      </c>
      <c r="U675" t="str">
        <f t="shared" si="104"/>
        <v>Total Shot Sangat Sedikit</v>
      </c>
      <c r="V675" t="str">
        <f t="shared" si="107"/>
        <v>Shot on Target Tinggi</v>
      </c>
      <c r="W675" t="str">
        <f t="shared" si="108"/>
        <v>Fouls Normal</v>
      </c>
      <c r="X675" t="str">
        <f t="shared" si="109"/>
        <v>Corner Rendah</v>
      </c>
      <c r="Y675" t="str">
        <f t="shared" si="105"/>
        <v>Yellow Card Tinggi</v>
      </c>
      <c r="Z675" t="str">
        <f t="shared" si="106"/>
        <v>Red Card Rendah</v>
      </c>
    </row>
    <row r="676" spans="1:26" x14ac:dyDescent="0.25">
      <c r="A676" t="s">
        <v>59</v>
      </c>
      <c r="B676">
        <v>0.1</v>
      </c>
      <c r="C676">
        <v>28</v>
      </c>
      <c r="D676">
        <v>320</v>
      </c>
      <c r="E676">
        <v>253</v>
      </c>
      <c r="F676">
        <v>0</v>
      </c>
      <c r="G676" t="s">
        <v>35</v>
      </c>
      <c r="H676">
        <v>0</v>
      </c>
      <c r="I676" t="s">
        <v>35</v>
      </c>
      <c r="J676">
        <v>2</v>
      </c>
      <c r="K676">
        <v>0</v>
      </c>
      <c r="L676">
        <v>8</v>
      </c>
      <c r="M676">
        <v>0</v>
      </c>
      <c r="N676">
        <v>4</v>
      </c>
      <c r="O676">
        <v>0</v>
      </c>
      <c r="Q676" t="str">
        <f t="shared" si="100"/>
        <v>xG Sangat Sedikit</v>
      </c>
      <c r="R676" t="str">
        <f t="shared" si="101"/>
        <v>Possession Sangat Sedikit</v>
      </c>
      <c r="S676" t="str">
        <f t="shared" si="102"/>
        <v>Total Pass Sangat Sedikit</v>
      </c>
      <c r="T676" t="str">
        <f t="shared" si="103"/>
        <v>Pass Sukses Sangat Sedikit</v>
      </c>
      <c r="U676" t="str">
        <f t="shared" si="104"/>
        <v>Total Shot Sangat Sedikit</v>
      </c>
      <c r="V676" t="str">
        <f t="shared" si="107"/>
        <v>Shot on Target Rendah</v>
      </c>
      <c r="W676" t="str">
        <f t="shared" si="108"/>
        <v>Fouls Rendah</v>
      </c>
      <c r="X676" t="str">
        <f t="shared" si="109"/>
        <v>Corner Rendah</v>
      </c>
      <c r="Y676" t="str">
        <f t="shared" si="105"/>
        <v>Yellow Card Tinggi</v>
      </c>
      <c r="Z676" t="str">
        <f t="shared" si="106"/>
        <v>Red Card Rendah</v>
      </c>
    </row>
    <row r="677" spans="1:26" x14ac:dyDescent="0.25">
      <c r="A677" t="s">
        <v>54</v>
      </c>
      <c r="B677">
        <v>1.5</v>
      </c>
      <c r="C677">
        <v>51</v>
      </c>
      <c r="D677">
        <v>459</v>
      </c>
      <c r="E677">
        <v>344</v>
      </c>
      <c r="F677">
        <v>1</v>
      </c>
      <c r="G677" t="s">
        <v>35</v>
      </c>
      <c r="H677">
        <v>0</v>
      </c>
      <c r="I677" t="s">
        <v>35</v>
      </c>
      <c r="J677">
        <v>12</v>
      </c>
      <c r="K677">
        <v>3</v>
      </c>
      <c r="L677">
        <v>12</v>
      </c>
      <c r="M677">
        <v>5</v>
      </c>
      <c r="N677">
        <v>1</v>
      </c>
      <c r="O677">
        <v>0</v>
      </c>
      <c r="Q677" t="str">
        <f t="shared" si="100"/>
        <v>xG Cukup Sedikit</v>
      </c>
      <c r="R677" t="str">
        <f t="shared" si="101"/>
        <v>Possession Cukup Banyak</v>
      </c>
      <c r="S677" t="str">
        <f t="shared" si="102"/>
        <v>Total Pass Cukup Sedikit</v>
      </c>
      <c r="T677" t="str">
        <f t="shared" si="103"/>
        <v>Pass Sukses Cukup Sedikit</v>
      </c>
      <c r="U677" t="str">
        <f t="shared" si="104"/>
        <v>Total Shot Cukup Sedikit</v>
      </c>
      <c r="V677" t="str">
        <f t="shared" si="107"/>
        <v>Shot on Target Rendah</v>
      </c>
      <c r="W677" t="str">
        <f t="shared" si="108"/>
        <v>Fouls Tinggi</v>
      </c>
      <c r="X677" t="str">
        <f t="shared" si="109"/>
        <v>Corner Normal</v>
      </c>
      <c r="Y677" t="str">
        <f t="shared" si="105"/>
        <v>Yellow Card Rendah</v>
      </c>
      <c r="Z677" t="str">
        <f t="shared" si="106"/>
        <v>Red Card Rendah</v>
      </c>
    </row>
    <row r="678" spans="1:26" x14ac:dyDescent="0.25">
      <c r="A678" t="s">
        <v>55</v>
      </c>
      <c r="B678">
        <v>0.7</v>
      </c>
      <c r="C678">
        <v>57</v>
      </c>
      <c r="D678">
        <v>562</v>
      </c>
      <c r="E678">
        <v>462</v>
      </c>
      <c r="F678">
        <v>1</v>
      </c>
      <c r="G678" t="s">
        <v>36</v>
      </c>
      <c r="H678">
        <v>0</v>
      </c>
      <c r="I678" t="s">
        <v>35</v>
      </c>
      <c r="J678">
        <v>9</v>
      </c>
      <c r="K678">
        <v>3</v>
      </c>
      <c r="L678">
        <v>9</v>
      </c>
      <c r="M678">
        <v>2</v>
      </c>
      <c r="N678">
        <v>1</v>
      </c>
      <c r="O678">
        <v>0</v>
      </c>
      <c r="Q678" t="str">
        <f t="shared" si="100"/>
        <v>xG Sangat Sedikit</v>
      </c>
      <c r="R678" t="str">
        <f t="shared" si="101"/>
        <v>Possession Cukup Banyak</v>
      </c>
      <c r="S678" t="str">
        <f t="shared" si="102"/>
        <v>Total Pass Cukup Banyak</v>
      </c>
      <c r="T678" t="str">
        <f t="shared" si="103"/>
        <v>Pass Sukses Cukup Banyak</v>
      </c>
      <c r="U678" t="str">
        <f t="shared" si="104"/>
        <v>Total Shot Sangat Sedikit</v>
      </c>
      <c r="V678" t="str">
        <f t="shared" si="107"/>
        <v>Shot on Target Rendah</v>
      </c>
      <c r="W678" t="str">
        <f t="shared" si="108"/>
        <v>Fouls Normal</v>
      </c>
      <c r="X678" t="str">
        <f t="shared" si="109"/>
        <v>Corner Rendah</v>
      </c>
      <c r="Y678" t="str">
        <f t="shared" si="105"/>
        <v>Yellow Card Rendah</v>
      </c>
      <c r="Z678" t="str">
        <f t="shared" si="106"/>
        <v>Red Card Rendah</v>
      </c>
    </row>
    <row r="679" spans="1:26" x14ac:dyDescent="0.25">
      <c r="A679" t="s">
        <v>44</v>
      </c>
      <c r="B679">
        <v>0.9</v>
      </c>
      <c r="C679">
        <v>27</v>
      </c>
      <c r="D679">
        <v>242</v>
      </c>
      <c r="E679">
        <v>143</v>
      </c>
      <c r="F679">
        <v>0</v>
      </c>
      <c r="G679" t="s">
        <v>35</v>
      </c>
      <c r="H679">
        <v>0</v>
      </c>
      <c r="I679" t="s">
        <v>36</v>
      </c>
      <c r="J679">
        <v>5</v>
      </c>
      <c r="K679">
        <v>0</v>
      </c>
      <c r="L679">
        <v>11</v>
      </c>
      <c r="M679">
        <v>5</v>
      </c>
      <c r="N679">
        <v>2</v>
      </c>
      <c r="O679">
        <v>0</v>
      </c>
      <c r="Q679" t="str">
        <f t="shared" si="100"/>
        <v>xG Sangat Sedikit</v>
      </c>
      <c r="R679" t="str">
        <f t="shared" si="101"/>
        <v>Possession Sangat Sedikit</v>
      </c>
      <c r="S679" t="str">
        <f t="shared" si="102"/>
        <v>Total Pass Sangat Sedikit</v>
      </c>
      <c r="T679" t="str">
        <f t="shared" si="103"/>
        <v>Pass Sukses Sangat Sedikit</v>
      </c>
      <c r="U679" t="str">
        <f t="shared" si="104"/>
        <v>Total Shot Sangat Sedikit</v>
      </c>
      <c r="V679" t="str">
        <f t="shared" si="107"/>
        <v>Shot on Target Rendah</v>
      </c>
      <c r="W679" t="str">
        <f t="shared" si="108"/>
        <v>Fouls Normal</v>
      </c>
      <c r="X679" t="str">
        <f t="shared" si="109"/>
        <v>Corner Normal</v>
      </c>
      <c r="Y679" t="str">
        <f t="shared" si="105"/>
        <v>Yellow Card Rendah</v>
      </c>
      <c r="Z679" t="str">
        <f t="shared" si="106"/>
        <v>Red Card Rendah</v>
      </c>
    </row>
    <row r="680" spans="1:26" x14ac:dyDescent="0.25">
      <c r="A680" t="s">
        <v>60</v>
      </c>
      <c r="B680">
        <v>0.9</v>
      </c>
      <c r="C680">
        <v>49</v>
      </c>
      <c r="D680">
        <v>475</v>
      </c>
      <c r="E680">
        <v>401</v>
      </c>
      <c r="F680">
        <v>0</v>
      </c>
      <c r="G680" t="s">
        <v>35</v>
      </c>
      <c r="H680">
        <v>0</v>
      </c>
      <c r="I680" t="s">
        <v>36</v>
      </c>
      <c r="J680">
        <v>8</v>
      </c>
      <c r="K680">
        <v>2</v>
      </c>
      <c r="L680">
        <v>16</v>
      </c>
      <c r="M680">
        <v>6</v>
      </c>
      <c r="N680">
        <v>5</v>
      </c>
      <c r="O680">
        <v>0</v>
      </c>
      <c r="Q680" t="str">
        <f t="shared" si="100"/>
        <v>xG Sangat Sedikit</v>
      </c>
      <c r="R680" t="str">
        <f t="shared" si="101"/>
        <v>Possession Cukup Sedikit</v>
      </c>
      <c r="S680" t="str">
        <f t="shared" si="102"/>
        <v>Total Pass Cukup Sedikit</v>
      </c>
      <c r="T680" t="str">
        <f t="shared" si="103"/>
        <v>Pass Sukses Cukup Sedikit</v>
      </c>
      <c r="U680" t="str">
        <f t="shared" si="104"/>
        <v>Total Shot Sangat Sedikit</v>
      </c>
      <c r="V680" t="str">
        <f t="shared" si="107"/>
        <v>Shot on Target Rendah</v>
      </c>
      <c r="W680" t="str">
        <f t="shared" si="108"/>
        <v>Fouls Tinggi</v>
      </c>
      <c r="X680" t="str">
        <f t="shared" si="109"/>
        <v>Corner Tinggi</v>
      </c>
      <c r="Y680" t="str">
        <f t="shared" si="105"/>
        <v>Yellow Card Tinggi</v>
      </c>
      <c r="Z680" t="str">
        <f t="shared" si="106"/>
        <v>Red Card Rendah</v>
      </c>
    </row>
    <row r="681" spans="1:26" x14ac:dyDescent="0.25">
      <c r="A681" t="s">
        <v>42</v>
      </c>
      <c r="B681">
        <v>1.8</v>
      </c>
      <c r="C681">
        <v>69</v>
      </c>
      <c r="D681">
        <v>495</v>
      </c>
      <c r="E681">
        <v>415</v>
      </c>
      <c r="F681">
        <v>1</v>
      </c>
      <c r="G681" t="s">
        <v>36</v>
      </c>
      <c r="H681">
        <v>1</v>
      </c>
      <c r="I681" t="s">
        <v>40</v>
      </c>
      <c r="J681">
        <v>14</v>
      </c>
      <c r="K681">
        <v>5</v>
      </c>
      <c r="L681">
        <v>13</v>
      </c>
      <c r="M681">
        <v>8</v>
      </c>
      <c r="N681">
        <v>1</v>
      </c>
      <c r="O681">
        <v>0</v>
      </c>
      <c r="Q681" t="str">
        <f t="shared" si="100"/>
        <v>xG Cukup Sedikit</v>
      </c>
      <c r="R681" t="str">
        <f t="shared" si="101"/>
        <v>Possession Sangat Banyak</v>
      </c>
      <c r="S681" t="str">
        <f t="shared" si="102"/>
        <v>Total Pass Cukup Sedikit</v>
      </c>
      <c r="T681" t="str">
        <f t="shared" si="103"/>
        <v>Pass Sukses Cukup Sedikit</v>
      </c>
      <c r="U681" t="str">
        <f t="shared" si="104"/>
        <v>Total Shot Cukup Sedikit</v>
      </c>
      <c r="V681" t="str">
        <f t="shared" si="107"/>
        <v>Shot on Target Tinggi</v>
      </c>
      <c r="W681" t="str">
        <f t="shared" si="108"/>
        <v>Fouls Tinggi</v>
      </c>
      <c r="X681" t="str">
        <f t="shared" si="109"/>
        <v>Corner Tinggi</v>
      </c>
      <c r="Y681" t="str">
        <f t="shared" si="105"/>
        <v>Yellow Card Rendah</v>
      </c>
      <c r="Z681" t="str">
        <f t="shared" si="106"/>
        <v>Red Card Rendah</v>
      </c>
    </row>
    <row r="682" spans="1:26" x14ac:dyDescent="0.25">
      <c r="A682" t="s">
        <v>45</v>
      </c>
      <c r="B682">
        <v>1</v>
      </c>
      <c r="C682">
        <v>62</v>
      </c>
      <c r="D682">
        <v>592</v>
      </c>
      <c r="E682">
        <v>490</v>
      </c>
      <c r="F682">
        <v>1</v>
      </c>
      <c r="G682" t="s">
        <v>35</v>
      </c>
      <c r="H682">
        <v>1</v>
      </c>
      <c r="I682" t="s">
        <v>36</v>
      </c>
      <c r="J682">
        <v>11</v>
      </c>
      <c r="K682">
        <v>5</v>
      </c>
      <c r="L682">
        <v>13</v>
      </c>
      <c r="M682">
        <v>4</v>
      </c>
      <c r="N682">
        <v>1</v>
      </c>
      <c r="O682">
        <v>1</v>
      </c>
      <c r="Q682" t="str">
        <f t="shared" si="100"/>
        <v>xG Sangat Sedikit</v>
      </c>
      <c r="R682" t="str">
        <f t="shared" si="101"/>
        <v>Possession Cukup Banyak</v>
      </c>
      <c r="S682" t="str">
        <f t="shared" si="102"/>
        <v>Total Pass Cukup Banyak</v>
      </c>
      <c r="T682" t="str">
        <f t="shared" si="103"/>
        <v>Pass Sukses Cukup Banyak</v>
      </c>
      <c r="U682" t="str">
        <f t="shared" si="104"/>
        <v>Total Shot Cukup Sedikit</v>
      </c>
      <c r="V682" t="str">
        <f t="shared" si="107"/>
        <v>Shot on Target Tinggi</v>
      </c>
      <c r="W682" t="str">
        <f t="shared" si="108"/>
        <v>Fouls Tinggi</v>
      </c>
      <c r="X682" t="str">
        <f t="shared" si="109"/>
        <v>Corner Rendah</v>
      </c>
      <c r="Y682" t="str">
        <f t="shared" si="105"/>
        <v>Yellow Card Rendah</v>
      </c>
      <c r="Z682" t="str">
        <f t="shared" si="106"/>
        <v>Red Card Tinggi</v>
      </c>
    </row>
    <row r="683" spans="1:26" x14ac:dyDescent="0.25">
      <c r="A683" t="s">
        <v>43</v>
      </c>
      <c r="B683">
        <v>2.6</v>
      </c>
      <c r="C683">
        <v>55</v>
      </c>
      <c r="D683">
        <v>455</v>
      </c>
      <c r="E683">
        <v>368</v>
      </c>
      <c r="F683">
        <v>2</v>
      </c>
      <c r="G683" t="s">
        <v>40</v>
      </c>
      <c r="H683">
        <v>0</v>
      </c>
      <c r="I683" t="s">
        <v>35</v>
      </c>
      <c r="J683">
        <v>22</v>
      </c>
      <c r="K683">
        <v>7</v>
      </c>
      <c r="L683">
        <v>16</v>
      </c>
      <c r="M683">
        <v>8</v>
      </c>
      <c r="N683">
        <v>2</v>
      </c>
      <c r="O683">
        <v>0</v>
      </c>
      <c r="Q683" t="str">
        <f t="shared" si="100"/>
        <v>xG Cukup Sedikit</v>
      </c>
      <c r="R683" t="str">
        <f t="shared" si="101"/>
        <v>Possession Cukup Banyak</v>
      </c>
      <c r="S683" t="str">
        <f t="shared" si="102"/>
        <v>Total Pass Cukup Sedikit</v>
      </c>
      <c r="T683" t="str">
        <f t="shared" si="103"/>
        <v>Pass Sukses Cukup Sedikit</v>
      </c>
      <c r="U683" t="str">
        <f t="shared" si="104"/>
        <v>Total Shot Cukup Banyak</v>
      </c>
      <c r="V683" t="str">
        <f t="shared" si="107"/>
        <v>Shot on Target Tinggi</v>
      </c>
      <c r="W683" t="str">
        <f t="shared" si="108"/>
        <v>Fouls Tinggi</v>
      </c>
      <c r="X683" t="str">
        <f t="shared" si="109"/>
        <v>Corner Tinggi</v>
      </c>
      <c r="Y683" t="str">
        <f t="shared" si="105"/>
        <v>Yellow Card Rendah</v>
      </c>
      <c r="Z683" t="str">
        <f t="shared" si="106"/>
        <v>Red Card Rendah</v>
      </c>
    </row>
    <row r="684" spans="1:26" x14ac:dyDescent="0.25">
      <c r="A684" t="s">
        <v>49</v>
      </c>
      <c r="B684">
        <v>2.1</v>
      </c>
      <c r="C684">
        <v>44</v>
      </c>
      <c r="D684">
        <v>410</v>
      </c>
      <c r="E684">
        <v>290</v>
      </c>
      <c r="F684">
        <v>2</v>
      </c>
      <c r="G684" t="s">
        <v>36</v>
      </c>
      <c r="H684">
        <v>1</v>
      </c>
      <c r="I684" t="s">
        <v>40</v>
      </c>
      <c r="J684">
        <v>11</v>
      </c>
      <c r="K684">
        <v>4</v>
      </c>
      <c r="L684">
        <v>13</v>
      </c>
      <c r="M684">
        <v>7</v>
      </c>
      <c r="N684">
        <v>2</v>
      </c>
      <c r="O684">
        <v>0</v>
      </c>
      <c r="Q684" t="str">
        <f t="shared" si="100"/>
        <v>xG Cukup Sedikit</v>
      </c>
      <c r="R684" t="str">
        <f t="shared" si="101"/>
        <v>Possession Cukup Sedikit</v>
      </c>
      <c r="S684" t="str">
        <f t="shared" si="102"/>
        <v>Total Pass Cukup Sedikit</v>
      </c>
      <c r="T684" t="str">
        <f t="shared" si="103"/>
        <v>Pass Sukses Cukup Sedikit</v>
      </c>
      <c r="U684" t="str">
        <f t="shared" si="104"/>
        <v>Total Shot Cukup Sedikit</v>
      </c>
      <c r="V684" t="str">
        <f t="shared" si="107"/>
        <v>Shot on Target Normal</v>
      </c>
      <c r="W684" t="str">
        <f t="shared" si="108"/>
        <v>Fouls Tinggi</v>
      </c>
      <c r="X684" t="str">
        <f t="shared" si="109"/>
        <v>Corner Tinggi</v>
      </c>
      <c r="Y684" t="str">
        <f t="shared" si="105"/>
        <v>Yellow Card Rendah</v>
      </c>
      <c r="Z684" t="str">
        <f t="shared" si="106"/>
        <v>Red Card Rendah</v>
      </c>
    </row>
    <row r="685" spans="1:26" x14ac:dyDescent="0.25">
      <c r="A685" t="s">
        <v>48</v>
      </c>
      <c r="B685">
        <v>1.5</v>
      </c>
      <c r="C685">
        <v>48</v>
      </c>
      <c r="D685">
        <v>424</v>
      </c>
      <c r="E685">
        <v>341</v>
      </c>
      <c r="F685">
        <v>1</v>
      </c>
      <c r="G685" t="s">
        <v>35</v>
      </c>
      <c r="H685">
        <v>0</v>
      </c>
      <c r="I685" t="s">
        <v>35</v>
      </c>
      <c r="J685">
        <v>19</v>
      </c>
      <c r="K685">
        <v>3</v>
      </c>
      <c r="L685">
        <v>15</v>
      </c>
      <c r="M685">
        <v>4</v>
      </c>
      <c r="N685">
        <v>2</v>
      </c>
      <c r="O685">
        <v>0</v>
      </c>
      <c r="Q685" t="str">
        <f t="shared" si="100"/>
        <v>xG Cukup Sedikit</v>
      </c>
      <c r="R685" t="str">
        <f t="shared" si="101"/>
        <v>Possession Cukup Sedikit</v>
      </c>
      <c r="S685" t="str">
        <f t="shared" si="102"/>
        <v>Total Pass Cukup Sedikit</v>
      </c>
      <c r="T685" t="str">
        <f t="shared" si="103"/>
        <v>Pass Sukses Cukup Sedikit</v>
      </c>
      <c r="U685" t="str">
        <f t="shared" si="104"/>
        <v>Total Shot Cukup Sedikit</v>
      </c>
      <c r="V685" t="str">
        <f t="shared" si="107"/>
        <v>Shot on Target Rendah</v>
      </c>
      <c r="W685" t="str">
        <f t="shared" si="108"/>
        <v>Fouls Tinggi</v>
      </c>
      <c r="X685" t="str">
        <f t="shared" si="109"/>
        <v>Corner Rendah</v>
      </c>
      <c r="Y685" t="str">
        <f t="shared" si="105"/>
        <v>Yellow Card Rendah</v>
      </c>
      <c r="Z685" t="str">
        <f t="shared" si="106"/>
        <v>Red Card Rendah</v>
      </c>
    </row>
    <row r="686" spans="1:26" x14ac:dyDescent="0.25">
      <c r="A686" t="s">
        <v>57</v>
      </c>
      <c r="B686">
        <v>1.2</v>
      </c>
      <c r="C686">
        <v>58</v>
      </c>
      <c r="D686">
        <v>519</v>
      </c>
      <c r="E686">
        <v>425</v>
      </c>
      <c r="F686">
        <v>0</v>
      </c>
      <c r="G686" t="s">
        <v>36</v>
      </c>
      <c r="H686">
        <v>0</v>
      </c>
      <c r="I686" t="s">
        <v>36</v>
      </c>
      <c r="J686">
        <v>21</v>
      </c>
      <c r="K686">
        <v>5</v>
      </c>
      <c r="L686">
        <v>12</v>
      </c>
      <c r="M686">
        <v>6</v>
      </c>
      <c r="N686">
        <v>3</v>
      </c>
      <c r="O686">
        <v>0</v>
      </c>
      <c r="Q686" t="str">
        <f t="shared" si="100"/>
        <v>xG Sangat Sedikit</v>
      </c>
      <c r="R686" t="str">
        <f t="shared" si="101"/>
        <v>Possession Cukup Banyak</v>
      </c>
      <c r="S686" t="str">
        <f t="shared" si="102"/>
        <v>Total Pass Cukup Banyak</v>
      </c>
      <c r="T686" t="str">
        <f t="shared" si="103"/>
        <v>Pass Sukses Cukup Sedikit</v>
      </c>
      <c r="U686" t="str">
        <f t="shared" si="104"/>
        <v>Total Shot Cukup Banyak</v>
      </c>
      <c r="V686" t="str">
        <f t="shared" si="107"/>
        <v>Shot on Target Tinggi</v>
      </c>
      <c r="W686" t="str">
        <f t="shared" si="108"/>
        <v>Fouls Tinggi</v>
      </c>
      <c r="X686" t="str">
        <f t="shared" si="109"/>
        <v>Corner Tinggi</v>
      </c>
      <c r="Y686" t="str">
        <f t="shared" si="105"/>
        <v>Yellow Card Tinggi</v>
      </c>
      <c r="Z686" t="str">
        <f t="shared" si="106"/>
        <v>Red Card Rendah</v>
      </c>
    </row>
    <row r="687" spans="1:26" x14ac:dyDescent="0.25">
      <c r="A687" t="s">
        <v>39</v>
      </c>
      <c r="B687">
        <v>1.5</v>
      </c>
      <c r="C687">
        <v>63</v>
      </c>
      <c r="D687">
        <v>612</v>
      </c>
      <c r="E687">
        <v>502</v>
      </c>
      <c r="F687">
        <v>2</v>
      </c>
      <c r="G687" t="s">
        <v>35</v>
      </c>
      <c r="H687">
        <v>1</v>
      </c>
      <c r="I687" t="s">
        <v>35</v>
      </c>
      <c r="J687">
        <v>14</v>
      </c>
      <c r="K687">
        <v>6</v>
      </c>
      <c r="L687">
        <v>9</v>
      </c>
      <c r="M687">
        <v>4</v>
      </c>
      <c r="N687">
        <v>0</v>
      </c>
      <c r="O687">
        <v>0</v>
      </c>
      <c r="Q687" t="str">
        <f t="shared" si="100"/>
        <v>xG Cukup Sedikit</v>
      </c>
      <c r="R687" t="str">
        <f t="shared" si="101"/>
        <v>Possession Cukup Banyak</v>
      </c>
      <c r="S687" t="str">
        <f t="shared" si="102"/>
        <v>Total Pass Cukup Banyak</v>
      </c>
      <c r="T687" t="str">
        <f t="shared" si="103"/>
        <v>Pass Sukses Cukup Banyak</v>
      </c>
      <c r="U687" t="str">
        <f t="shared" si="104"/>
        <v>Total Shot Cukup Sedikit</v>
      </c>
      <c r="V687" t="str">
        <f t="shared" si="107"/>
        <v>Shot on Target Tinggi</v>
      </c>
      <c r="W687" t="str">
        <f t="shared" si="108"/>
        <v>Fouls Normal</v>
      </c>
      <c r="X687" t="str">
        <f t="shared" si="109"/>
        <v>Corner Rendah</v>
      </c>
      <c r="Y687" t="str">
        <f t="shared" si="105"/>
        <v>Yellow Card Rendah</v>
      </c>
      <c r="Z687" t="str">
        <f t="shared" si="106"/>
        <v>Red Card Rendah</v>
      </c>
    </row>
    <row r="688" spans="1:26" x14ac:dyDescent="0.25">
      <c r="A688" t="s">
        <v>47</v>
      </c>
      <c r="B688">
        <v>1</v>
      </c>
      <c r="C688">
        <v>49</v>
      </c>
      <c r="D688">
        <v>497</v>
      </c>
      <c r="E688">
        <v>429</v>
      </c>
      <c r="F688">
        <v>1</v>
      </c>
      <c r="G688" t="s">
        <v>35</v>
      </c>
      <c r="H688">
        <v>0</v>
      </c>
      <c r="I688" t="s">
        <v>35</v>
      </c>
      <c r="J688">
        <v>12</v>
      </c>
      <c r="K688">
        <v>4</v>
      </c>
      <c r="L688">
        <v>20</v>
      </c>
      <c r="M688">
        <v>1</v>
      </c>
      <c r="N688">
        <v>1</v>
      </c>
      <c r="O688">
        <v>0</v>
      </c>
      <c r="Q688" t="str">
        <f t="shared" si="100"/>
        <v>xG Sangat Sedikit</v>
      </c>
      <c r="R688" t="str">
        <f t="shared" si="101"/>
        <v>Possession Cukup Sedikit</v>
      </c>
      <c r="S688" t="str">
        <f t="shared" si="102"/>
        <v>Total Pass Cukup Sedikit</v>
      </c>
      <c r="T688" t="str">
        <f t="shared" si="103"/>
        <v>Pass Sukses Cukup Sedikit</v>
      </c>
      <c r="U688" t="str">
        <f t="shared" si="104"/>
        <v>Total Shot Cukup Sedikit</v>
      </c>
      <c r="V688" t="str">
        <f t="shared" si="107"/>
        <v>Shot on Target Normal</v>
      </c>
      <c r="W688" t="str">
        <f t="shared" si="108"/>
        <v>Fouls Tinggi</v>
      </c>
      <c r="X688" t="str">
        <f t="shared" si="109"/>
        <v>Corner Rendah</v>
      </c>
      <c r="Y688" t="str">
        <f t="shared" si="105"/>
        <v>Yellow Card Rendah</v>
      </c>
      <c r="Z688" t="str">
        <f t="shared" si="106"/>
        <v>Red Card Rendah</v>
      </c>
    </row>
    <row r="689" spans="1:26" x14ac:dyDescent="0.25">
      <c r="A689" t="s">
        <v>58</v>
      </c>
      <c r="B689">
        <v>0.5</v>
      </c>
      <c r="C689">
        <v>58</v>
      </c>
      <c r="D689">
        <v>596</v>
      </c>
      <c r="E689">
        <v>519</v>
      </c>
      <c r="F689">
        <v>0</v>
      </c>
      <c r="G689" t="s">
        <v>36</v>
      </c>
      <c r="H689">
        <v>0</v>
      </c>
      <c r="I689" t="s">
        <v>36</v>
      </c>
      <c r="J689">
        <v>9</v>
      </c>
      <c r="K689">
        <v>5</v>
      </c>
      <c r="L689">
        <v>9</v>
      </c>
      <c r="M689">
        <v>3</v>
      </c>
      <c r="N689">
        <v>2</v>
      </c>
      <c r="O689">
        <v>0</v>
      </c>
      <c r="Q689" t="str">
        <f t="shared" si="100"/>
        <v>xG Sangat Sedikit</v>
      </c>
      <c r="R689" t="str">
        <f t="shared" si="101"/>
        <v>Possession Cukup Banyak</v>
      </c>
      <c r="S689" t="str">
        <f t="shared" si="102"/>
        <v>Total Pass Cukup Banyak</v>
      </c>
      <c r="T689" t="str">
        <f t="shared" si="103"/>
        <v>Pass Sukses Cukup Banyak</v>
      </c>
      <c r="U689" t="str">
        <f t="shared" si="104"/>
        <v>Total Shot Sangat Sedikit</v>
      </c>
      <c r="V689" t="str">
        <f t="shared" si="107"/>
        <v>Shot on Target Tinggi</v>
      </c>
      <c r="W689" t="str">
        <f t="shared" si="108"/>
        <v>Fouls Normal</v>
      </c>
      <c r="X689" t="str">
        <f t="shared" si="109"/>
        <v>Corner Rendah</v>
      </c>
      <c r="Y689" t="str">
        <f t="shared" si="105"/>
        <v>Yellow Card Rendah</v>
      </c>
      <c r="Z689" t="str">
        <f t="shared" si="106"/>
        <v>Red Card Rendah</v>
      </c>
    </row>
    <row r="690" spans="1:26" x14ac:dyDescent="0.25">
      <c r="A690" t="s">
        <v>46</v>
      </c>
      <c r="B690">
        <v>3.2</v>
      </c>
      <c r="C690">
        <v>42</v>
      </c>
      <c r="D690">
        <v>443</v>
      </c>
      <c r="E690">
        <v>352</v>
      </c>
      <c r="F690">
        <v>3</v>
      </c>
      <c r="G690" t="s">
        <v>40</v>
      </c>
      <c r="H690">
        <v>3</v>
      </c>
      <c r="I690" t="s">
        <v>40</v>
      </c>
      <c r="J690">
        <v>16</v>
      </c>
      <c r="K690">
        <v>5</v>
      </c>
      <c r="L690">
        <v>9</v>
      </c>
      <c r="M690">
        <v>2</v>
      </c>
      <c r="N690">
        <v>0</v>
      </c>
      <c r="O690">
        <v>0</v>
      </c>
      <c r="Q690" t="str">
        <f t="shared" si="100"/>
        <v>xG Cukup Banyak</v>
      </c>
      <c r="R690" t="str">
        <f t="shared" si="101"/>
        <v>Possession Cukup Sedikit</v>
      </c>
      <c r="S690" t="str">
        <f t="shared" si="102"/>
        <v>Total Pass Cukup Sedikit</v>
      </c>
      <c r="T690" t="str">
        <f t="shared" si="103"/>
        <v>Pass Sukses Cukup Sedikit</v>
      </c>
      <c r="U690" t="str">
        <f t="shared" si="104"/>
        <v>Total Shot Cukup Sedikit</v>
      </c>
      <c r="V690" t="str">
        <f t="shared" si="107"/>
        <v>Shot on Target Tinggi</v>
      </c>
      <c r="W690" t="str">
        <f t="shared" si="108"/>
        <v>Fouls Normal</v>
      </c>
      <c r="X690" t="str">
        <f t="shared" si="109"/>
        <v>Corner Rendah</v>
      </c>
      <c r="Y690" t="str">
        <f t="shared" si="105"/>
        <v>Yellow Card Rendah</v>
      </c>
      <c r="Z690" t="str">
        <f t="shared" si="106"/>
        <v>Red Card Rendah</v>
      </c>
    </row>
    <row r="691" spans="1:26" x14ac:dyDescent="0.25">
      <c r="A691" t="s">
        <v>55</v>
      </c>
      <c r="B691">
        <v>1.8</v>
      </c>
      <c r="C691">
        <v>33</v>
      </c>
      <c r="D691">
        <v>374</v>
      </c>
      <c r="E691">
        <v>299</v>
      </c>
      <c r="F691">
        <v>2</v>
      </c>
      <c r="G691" t="s">
        <v>35</v>
      </c>
      <c r="H691">
        <v>2</v>
      </c>
      <c r="I691" t="s">
        <v>36</v>
      </c>
      <c r="J691">
        <v>8</v>
      </c>
      <c r="K691">
        <v>3</v>
      </c>
      <c r="L691">
        <v>16</v>
      </c>
      <c r="M691">
        <v>4</v>
      </c>
      <c r="N691">
        <v>3</v>
      </c>
      <c r="O691">
        <v>0</v>
      </c>
      <c r="Q691" t="str">
        <f t="shared" si="100"/>
        <v>xG Cukup Sedikit</v>
      </c>
      <c r="R691" t="str">
        <f t="shared" si="101"/>
        <v>Possession Sangat Sedikit</v>
      </c>
      <c r="S691" t="str">
        <f t="shared" si="102"/>
        <v>Total Pass Cukup Sedikit</v>
      </c>
      <c r="T691" t="str">
        <f t="shared" si="103"/>
        <v>Pass Sukses Cukup Sedikit</v>
      </c>
      <c r="U691" t="str">
        <f t="shared" si="104"/>
        <v>Total Shot Sangat Sedikit</v>
      </c>
      <c r="V691" t="str">
        <f t="shared" si="107"/>
        <v>Shot on Target Rendah</v>
      </c>
      <c r="W691" t="str">
        <f t="shared" si="108"/>
        <v>Fouls Tinggi</v>
      </c>
      <c r="X691" t="str">
        <f t="shared" si="109"/>
        <v>Corner Rendah</v>
      </c>
      <c r="Y691" t="str">
        <f t="shared" si="105"/>
        <v>Yellow Card Tinggi</v>
      </c>
      <c r="Z691" t="str">
        <f t="shared" si="106"/>
        <v>Red Card Rendah</v>
      </c>
    </row>
    <row r="692" spans="1:26" x14ac:dyDescent="0.25">
      <c r="A692" t="s">
        <v>59</v>
      </c>
      <c r="B692">
        <v>1.5</v>
      </c>
      <c r="C692">
        <v>41</v>
      </c>
      <c r="D692">
        <v>396</v>
      </c>
      <c r="E692">
        <v>308</v>
      </c>
      <c r="F692">
        <v>2</v>
      </c>
      <c r="G692" t="s">
        <v>36</v>
      </c>
      <c r="H692">
        <v>1</v>
      </c>
      <c r="I692" t="s">
        <v>36</v>
      </c>
      <c r="J692">
        <v>15</v>
      </c>
      <c r="K692">
        <v>6</v>
      </c>
      <c r="L692">
        <v>11</v>
      </c>
      <c r="M692">
        <v>6</v>
      </c>
      <c r="N692">
        <v>5</v>
      </c>
      <c r="O692">
        <v>0</v>
      </c>
      <c r="Q692" t="str">
        <f t="shared" si="100"/>
        <v>xG Cukup Sedikit</v>
      </c>
      <c r="R692" t="str">
        <f t="shared" si="101"/>
        <v>Possession Cukup Sedikit</v>
      </c>
      <c r="S692" t="str">
        <f t="shared" si="102"/>
        <v>Total Pass Cukup Sedikit</v>
      </c>
      <c r="T692" t="str">
        <f t="shared" si="103"/>
        <v>Pass Sukses Cukup Sedikit</v>
      </c>
      <c r="U692" t="str">
        <f t="shared" si="104"/>
        <v>Total Shot Cukup Sedikit</v>
      </c>
      <c r="V692" t="str">
        <f t="shared" si="107"/>
        <v>Shot on Target Tinggi</v>
      </c>
      <c r="W692" t="str">
        <f t="shared" si="108"/>
        <v>Fouls Normal</v>
      </c>
      <c r="X692" t="str">
        <f t="shared" si="109"/>
        <v>Corner Tinggi</v>
      </c>
      <c r="Y692" t="str">
        <f t="shared" si="105"/>
        <v>Yellow Card Tinggi</v>
      </c>
      <c r="Z692" t="str">
        <f t="shared" si="106"/>
        <v>Red Card Rendah</v>
      </c>
    </row>
    <row r="693" spans="1:26" x14ac:dyDescent="0.25">
      <c r="A693" t="s">
        <v>44</v>
      </c>
      <c r="B693">
        <v>1.4</v>
      </c>
      <c r="C693">
        <v>57</v>
      </c>
      <c r="D693">
        <v>491</v>
      </c>
      <c r="E693">
        <v>387</v>
      </c>
      <c r="F693">
        <v>1</v>
      </c>
      <c r="G693" t="s">
        <v>40</v>
      </c>
      <c r="H693">
        <v>0</v>
      </c>
      <c r="I693" t="s">
        <v>36</v>
      </c>
      <c r="J693">
        <v>13</v>
      </c>
      <c r="K693">
        <v>5</v>
      </c>
      <c r="L693">
        <v>13</v>
      </c>
      <c r="M693">
        <v>7</v>
      </c>
      <c r="N693">
        <v>3</v>
      </c>
      <c r="O693">
        <v>0</v>
      </c>
      <c r="Q693" t="str">
        <f t="shared" si="100"/>
        <v>xG Sangat Sedikit</v>
      </c>
      <c r="R693" t="str">
        <f t="shared" si="101"/>
        <v>Possession Cukup Banyak</v>
      </c>
      <c r="S693" t="str">
        <f t="shared" si="102"/>
        <v>Total Pass Cukup Sedikit</v>
      </c>
      <c r="T693" t="str">
        <f t="shared" si="103"/>
        <v>Pass Sukses Cukup Sedikit</v>
      </c>
      <c r="U693" t="str">
        <f t="shared" si="104"/>
        <v>Total Shot Cukup Sedikit</v>
      </c>
      <c r="V693" t="str">
        <f t="shared" si="107"/>
        <v>Shot on Target Tinggi</v>
      </c>
      <c r="W693" t="str">
        <f t="shared" si="108"/>
        <v>Fouls Tinggi</v>
      </c>
      <c r="X693" t="str">
        <f t="shared" si="109"/>
        <v>Corner Tinggi</v>
      </c>
      <c r="Y693" t="str">
        <f t="shared" si="105"/>
        <v>Yellow Card Tinggi</v>
      </c>
      <c r="Z693" t="str">
        <f t="shared" si="106"/>
        <v>Red Card Rendah</v>
      </c>
    </row>
    <row r="694" spans="1:26" x14ac:dyDescent="0.25">
      <c r="A694" t="s">
        <v>52</v>
      </c>
      <c r="B694">
        <v>3</v>
      </c>
      <c r="C694">
        <v>60</v>
      </c>
      <c r="D694">
        <v>579</v>
      </c>
      <c r="E694">
        <v>510</v>
      </c>
      <c r="F694">
        <v>3</v>
      </c>
      <c r="G694" t="s">
        <v>40</v>
      </c>
      <c r="H694">
        <v>0</v>
      </c>
      <c r="I694" t="s">
        <v>36</v>
      </c>
      <c r="J694">
        <v>25</v>
      </c>
      <c r="K694">
        <v>10</v>
      </c>
      <c r="L694">
        <v>4</v>
      </c>
      <c r="M694">
        <v>14</v>
      </c>
      <c r="N694">
        <v>1</v>
      </c>
      <c r="O694">
        <v>0</v>
      </c>
      <c r="Q694" t="str">
        <f t="shared" si="100"/>
        <v>xG Cukup Banyak</v>
      </c>
      <c r="R694" t="str">
        <f t="shared" si="101"/>
        <v>Possession Cukup Banyak</v>
      </c>
      <c r="S694" t="str">
        <f t="shared" si="102"/>
        <v>Total Pass Cukup Banyak</v>
      </c>
      <c r="T694" t="str">
        <f t="shared" si="103"/>
        <v>Pass Sukses Cukup Banyak</v>
      </c>
      <c r="U694" t="str">
        <f t="shared" si="104"/>
        <v>Total Shot Cukup Banyak</v>
      </c>
      <c r="V694" t="str">
        <f t="shared" si="107"/>
        <v>Shot on Target Tinggi</v>
      </c>
      <c r="W694" t="str">
        <f t="shared" si="108"/>
        <v>Fouls Rendah</v>
      </c>
      <c r="X694" t="str">
        <f t="shared" si="109"/>
        <v>Corner Tinggi</v>
      </c>
      <c r="Y694" t="str">
        <f t="shared" si="105"/>
        <v>Yellow Card Rendah</v>
      </c>
      <c r="Z694" t="str">
        <f t="shared" si="106"/>
        <v>Red Card Rendah</v>
      </c>
    </row>
    <row r="695" spans="1:26" x14ac:dyDescent="0.25">
      <c r="A695" t="s">
        <v>54</v>
      </c>
      <c r="B695">
        <v>0.2</v>
      </c>
      <c r="C695">
        <v>37</v>
      </c>
      <c r="D695">
        <v>305</v>
      </c>
      <c r="E695">
        <v>229</v>
      </c>
      <c r="F695">
        <v>1</v>
      </c>
      <c r="G695" t="s">
        <v>36</v>
      </c>
      <c r="H695">
        <v>0</v>
      </c>
      <c r="I695" t="s">
        <v>36</v>
      </c>
      <c r="J695">
        <v>3</v>
      </c>
      <c r="K695">
        <v>2</v>
      </c>
      <c r="L695">
        <v>9</v>
      </c>
      <c r="M695">
        <v>5</v>
      </c>
      <c r="N695">
        <v>3</v>
      </c>
      <c r="O695">
        <v>0</v>
      </c>
      <c r="Q695" t="str">
        <f t="shared" si="100"/>
        <v>xG Sangat Sedikit</v>
      </c>
      <c r="R695" t="str">
        <f t="shared" si="101"/>
        <v>Possession Cukup Sedikit</v>
      </c>
      <c r="S695" t="str">
        <f t="shared" si="102"/>
        <v>Total Pass Sangat Sedikit</v>
      </c>
      <c r="T695" t="str">
        <f t="shared" si="103"/>
        <v>Pass Sukses Sangat Sedikit</v>
      </c>
      <c r="U695" t="str">
        <f t="shared" si="104"/>
        <v>Total Shot Sangat Sedikit</v>
      </c>
      <c r="V695" t="str">
        <f t="shared" si="107"/>
        <v>Shot on Target Rendah</v>
      </c>
      <c r="W695" t="str">
        <f t="shared" si="108"/>
        <v>Fouls Normal</v>
      </c>
      <c r="X695" t="str">
        <f t="shared" si="109"/>
        <v>Corner Normal</v>
      </c>
      <c r="Y695" t="str">
        <f t="shared" si="105"/>
        <v>Yellow Card Tinggi</v>
      </c>
      <c r="Z695" t="str">
        <f t="shared" si="106"/>
        <v>Red Card Rendah</v>
      </c>
    </row>
    <row r="696" spans="1:26" x14ac:dyDescent="0.25">
      <c r="A696" t="s">
        <v>38</v>
      </c>
      <c r="B696">
        <v>1.1000000000000001</v>
      </c>
      <c r="C696">
        <v>27</v>
      </c>
      <c r="D696">
        <v>237</v>
      </c>
      <c r="E696">
        <v>167</v>
      </c>
      <c r="F696">
        <v>2</v>
      </c>
      <c r="G696" t="s">
        <v>36</v>
      </c>
      <c r="H696">
        <v>2</v>
      </c>
      <c r="I696" t="s">
        <v>40</v>
      </c>
      <c r="J696">
        <v>13</v>
      </c>
      <c r="K696">
        <v>4</v>
      </c>
      <c r="L696">
        <v>7</v>
      </c>
      <c r="M696">
        <v>4</v>
      </c>
      <c r="N696">
        <v>2</v>
      </c>
      <c r="O696">
        <v>0</v>
      </c>
      <c r="Q696" t="str">
        <f t="shared" si="100"/>
        <v>xG Sangat Sedikit</v>
      </c>
      <c r="R696" t="str">
        <f t="shared" si="101"/>
        <v>Possession Sangat Sedikit</v>
      </c>
      <c r="S696" t="str">
        <f t="shared" si="102"/>
        <v>Total Pass Sangat Sedikit</v>
      </c>
      <c r="T696" t="str">
        <f t="shared" si="103"/>
        <v>Pass Sukses Sangat Sedikit</v>
      </c>
      <c r="U696" t="str">
        <f t="shared" si="104"/>
        <v>Total Shot Cukup Sedikit</v>
      </c>
      <c r="V696" t="str">
        <f t="shared" si="107"/>
        <v>Shot on Target Normal</v>
      </c>
      <c r="W696" t="str">
        <f t="shared" si="108"/>
        <v>Fouls Rendah</v>
      </c>
      <c r="X696" t="str">
        <f t="shared" si="109"/>
        <v>Corner Rendah</v>
      </c>
      <c r="Y696" t="str">
        <f t="shared" si="105"/>
        <v>Yellow Card Rendah</v>
      </c>
      <c r="Z696" t="str">
        <f t="shared" si="106"/>
        <v>Red Card Rendah</v>
      </c>
    </row>
    <row r="697" spans="1:26" x14ac:dyDescent="0.25">
      <c r="A697" t="s">
        <v>51</v>
      </c>
      <c r="B697">
        <v>1.4</v>
      </c>
      <c r="C697">
        <v>45</v>
      </c>
      <c r="D697">
        <v>435</v>
      </c>
      <c r="E697">
        <v>362</v>
      </c>
      <c r="F697">
        <v>1</v>
      </c>
      <c r="G697" t="s">
        <v>35</v>
      </c>
      <c r="H697">
        <v>0</v>
      </c>
      <c r="I697" t="s">
        <v>35</v>
      </c>
      <c r="J697">
        <v>11</v>
      </c>
      <c r="K697">
        <v>4</v>
      </c>
      <c r="L697">
        <v>8</v>
      </c>
      <c r="M697">
        <v>3</v>
      </c>
      <c r="N697">
        <v>2</v>
      </c>
      <c r="O697">
        <v>0</v>
      </c>
      <c r="Q697" t="str">
        <f t="shared" si="100"/>
        <v>xG Sangat Sedikit</v>
      </c>
      <c r="R697" t="str">
        <f t="shared" si="101"/>
        <v>Possession Cukup Sedikit</v>
      </c>
      <c r="S697" t="str">
        <f t="shared" si="102"/>
        <v>Total Pass Cukup Sedikit</v>
      </c>
      <c r="T697" t="str">
        <f t="shared" si="103"/>
        <v>Pass Sukses Cukup Sedikit</v>
      </c>
      <c r="U697" t="str">
        <f t="shared" si="104"/>
        <v>Total Shot Cukup Sedikit</v>
      </c>
      <c r="V697" t="str">
        <f t="shared" si="107"/>
        <v>Shot on Target Normal</v>
      </c>
      <c r="W697" t="str">
        <f t="shared" si="108"/>
        <v>Fouls Rendah</v>
      </c>
      <c r="X697" t="str">
        <f t="shared" si="109"/>
        <v>Corner Rendah</v>
      </c>
      <c r="Y697" t="str">
        <f t="shared" si="105"/>
        <v>Yellow Card Rendah</v>
      </c>
      <c r="Z697" t="str">
        <f t="shared" si="106"/>
        <v>Red Card Rendah</v>
      </c>
    </row>
    <row r="698" spans="1:26" x14ac:dyDescent="0.25">
      <c r="A698" t="s">
        <v>60</v>
      </c>
      <c r="B698">
        <v>2</v>
      </c>
      <c r="C698">
        <v>63</v>
      </c>
      <c r="D698">
        <v>619</v>
      </c>
      <c r="E698">
        <v>534</v>
      </c>
      <c r="F698">
        <v>2</v>
      </c>
      <c r="G698" t="s">
        <v>35</v>
      </c>
      <c r="H698">
        <v>0</v>
      </c>
      <c r="I698" t="s">
        <v>35</v>
      </c>
      <c r="J698">
        <v>11</v>
      </c>
      <c r="K698">
        <v>4</v>
      </c>
      <c r="L698">
        <v>15</v>
      </c>
      <c r="M698">
        <v>4</v>
      </c>
      <c r="N698">
        <v>2</v>
      </c>
      <c r="O698">
        <v>0</v>
      </c>
      <c r="Q698" t="str">
        <f t="shared" si="100"/>
        <v>xG Cukup Sedikit</v>
      </c>
      <c r="R698" t="str">
        <f t="shared" si="101"/>
        <v>Possession Cukup Banyak</v>
      </c>
      <c r="S698" t="str">
        <f t="shared" si="102"/>
        <v>Total Pass Cukup Banyak</v>
      </c>
      <c r="T698" t="str">
        <f t="shared" si="103"/>
        <v>Pass Sukses Cukup Banyak</v>
      </c>
      <c r="U698" t="str">
        <f t="shared" si="104"/>
        <v>Total Shot Cukup Sedikit</v>
      </c>
      <c r="V698" t="str">
        <f t="shared" si="107"/>
        <v>Shot on Target Normal</v>
      </c>
      <c r="W698" t="str">
        <f t="shared" si="108"/>
        <v>Fouls Tinggi</v>
      </c>
      <c r="X698" t="str">
        <f t="shared" si="109"/>
        <v>Corner Rendah</v>
      </c>
      <c r="Y698" t="str">
        <f t="shared" si="105"/>
        <v>Yellow Card Rendah</v>
      </c>
      <c r="Z698" t="str">
        <f t="shared" si="106"/>
        <v>Red Card Rendah</v>
      </c>
    </row>
    <row r="699" spans="1:26" x14ac:dyDescent="0.25">
      <c r="A699" t="s">
        <v>33</v>
      </c>
      <c r="B699">
        <v>0.7</v>
      </c>
      <c r="C699">
        <v>52</v>
      </c>
      <c r="D699">
        <v>504</v>
      </c>
      <c r="E699">
        <v>406</v>
      </c>
      <c r="F699">
        <v>1</v>
      </c>
      <c r="G699" t="s">
        <v>35</v>
      </c>
      <c r="H699">
        <v>1</v>
      </c>
      <c r="I699" t="s">
        <v>36</v>
      </c>
      <c r="J699">
        <v>9</v>
      </c>
      <c r="K699">
        <v>5</v>
      </c>
      <c r="L699">
        <v>9</v>
      </c>
      <c r="M699">
        <v>2</v>
      </c>
      <c r="N699">
        <v>2</v>
      </c>
      <c r="O699">
        <v>0</v>
      </c>
      <c r="Q699" t="str">
        <f t="shared" si="100"/>
        <v>xG Sangat Sedikit</v>
      </c>
      <c r="R699" t="str">
        <f t="shared" si="101"/>
        <v>Possession Cukup Banyak</v>
      </c>
      <c r="S699" t="str">
        <f t="shared" si="102"/>
        <v>Total Pass Cukup Sedikit</v>
      </c>
      <c r="T699" t="str">
        <f t="shared" si="103"/>
        <v>Pass Sukses Cukup Sedikit</v>
      </c>
      <c r="U699" t="str">
        <f t="shared" si="104"/>
        <v>Total Shot Sangat Sedikit</v>
      </c>
      <c r="V699" t="str">
        <f t="shared" si="107"/>
        <v>Shot on Target Tinggi</v>
      </c>
      <c r="W699" t="str">
        <f t="shared" si="108"/>
        <v>Fouls Normal</v>
      </c>
      <c r="X699" t="str">
        <f t="shared" si="109"/>
        <v>Corner Rendah</v>
      </c>
      <c r="Y699" t="str">
        <f t="shared" si="105"/>
        <v>Yellow Card Rendah</v>
      </c>
      <c r="Z699" t="str">
        <f t="shared" si="106"/>
        <v>Red Card Rendah</v>
      </c>
    </row>
    <row r="700" spans="1:26" x14ac:dyDescent="0.25">
      <c r="A700" t="s">
        <v>34</v>
      </c>
      <c r="B700">
        <v>1</v>
      </c>
      <c r="C700">
        <v>59</v>
      </c>
      <c r="D700">
        <v>534</v>
      </c>
      <c r="E700">
        <v>419</v>
      </c>
      <c r="F700">
        <v>0</v>
      </c>
      <c r="G700" t="s">
        <v>35</v>
      </c>
      <c r="H700">
        <v>0</v>
      </c>
      <c r="I700" t="s">
        <v>35</v>
      </c>
      <c r="J700">
        <v>12</v>
      </c>
      <c r="K700">
        <v>7</v>
      </c>
      <c r="L700">
        <v>10</v>
      </c>
      <c r="M700">
        <v>9</v>
      </c>
      <c r="N700">
        <v>2</v>
      </c>
      <c r="O700">
        <v>0</v>
      </c>
      <c r="Q700" t="str">
        <f t="shared" si="100"/>
        <v>xG Sangat Sedikit</v>
      </c>
      <c r="R700" t="str">
        <f t="shared" si="101"/>
        <v>Possession Cukup Banyak</v>
      </c>
      <c r="S700" t="str">
        <f t="shared" si="102"/>
        <v>Total Pass Cukup Banyak</v>
      </c>
      <c r="T700" t="str">
        <f t="shared" si="103"/>
        <v>Pass Sukses Cukup Sedikit</v>
      </c>
      <c r="U700" t="str">
        <f t="shared" si="104"/>
        <v>Total Shot Cukup Sedikit</v>
      </c>
      <c r="V700" t="str">
        <f t="shared" si="107"/>
        <v>Shot on Target Tinggi</v>
      </c>
      <c r="W700" t="str">
        <f t="shared" si="108"/>
        <v>Fouls Normal</v>
      </c>
      <c r="X700" t="str">
        <f t="shared" si="109"/>
        <v>Corner Tinggi</v>
      </c>
      <c r="Y700" t="str">
        <f t="shared" si="105"/>
        <v>Yellow Card Rendah</v>
      </c>
      <c r="Z700" t="str">
        <f t="shared" si="106"/>
        <v>Red Card Rendah</v>
      </c>
    </row>
    <row r="701" spans="1:26" x14ac:dyDescent="0.25">
      <c r="A701" t="s">
        <v>55</v>
      </c>
      <c r="B701">
        <v>2</v>
      </c>
      <c r="C701">
        <v>41</v>
      </c>
      <c r="D701">
        <v>397</v>
      </c>
      <c r="E701">
        <v>303</v>
      </c>
      <c r="F701">
        <v>0</v>
      </c>
      <c r="G701" t="s">
        <v>35</v>
      </c>
      <c r="H701">
        <v>0</v>
      </c>
      <c r="I701" t="s">
        <v>35</v>
      </c>
      <c r="J701">
        <v>11</v>
      </c>
      <c r="K701">
        <v>4</v>
      </c>
      <c r="L701">
        <v>15</v>
      </c>
      <c r="M701">
        <v>4</v>
      </c>
      <c r="N701">
        <v>3</v>
      </c>
      <c r="O701">
        <v>0</v>
      </c>
      <c r="Q701" t="str">
        <f t="shared" si="100"/>
        <v>xG Cukup Sedikit</v>
      </c>
      <c r="R701" t="str">
        <f t="shared" si="101"/>
        <v>Possession Cukup Sedikit</v>
      </c>
      <c r="S701" t="str">
        <f t="shared" si="102"/>
        <v>Total Pass Cukup Sedikit</v>
      </c>
      <c r="T701" t="str">
        <f t="shared" si="103"/>
        <v>Pass Sukses Cukup Sedikit</v>
      </c>
      <c r="U701" t="str">
        <f t="shared" si="104"/>
        <v>Total Shot Cukup Sedikit</v>
      </c>
      <c r="V701" t="str">
        <f t="shared" si="107"/>
        <v>Shot on Target Normal</v>
      </c>
      <c r="W701" t="str">
        <f t="shared" si="108"/>
        <v>Fouls Tinggi</v>
      </c>
      <c r="X701" t="str">
        <f t="shared" si="109"/>
        <v>Corner Rendah</v>
      </c>
      <c r="Y701" t="str">
        <f t="shared" si="105"/>
        <v>Yellow Card Tinggi</v>
      </c>
      <c r="Z701" t="str">
        <f t="shared" si="106"/>
        <v>Red Card Rendah</v>
      </c>
    </row>
    <row r="702" spans="1:26" x14ac:dyDescent="0.25">
      <c r="A702" t="s">
        <v>45</v>
      </c>
      <c r="B702">
        <v>1.4</v>
      </c>
      <c r="C702">
        <v>53</v>
      </c>
      <c r="D702">
        <v>527</v>
      </c>
      <c r="E702">
        <v>433</v>
      </c>
      <c r="F702">
        <v>2</v>
      </c>
      <c r="G702" t="s">
        <v>35</v>
      </c>
      <c r="H702">
        <v>1</v>
      </c>
      <c r="I702" t="s">
        <v>36</v>
      </c>
      <c r="J702">
        <v>12</v>
      </c>
      <c r="K702">
        <v>3</v>
      </c>
      <c r="L702">
        <v>11</v>
      </c>
      <c r="M702">
        <v>8</v>
      </c>
      <c r="N702">
        <v>3</v>
      </c>
      <c r="O702">
        <v>1</v>
      </c>
      <c r="Q702" t="str">
        <f t="shared" si="100"/>
        <v>xG Sangat Sedikit</v>
      </c>
      <c r="R702" t="str">
        <f t="shared" si="101"/>
        <v>Possession Cukup Banyak</v>
      </c>
      <c r="S702" t="str">
        <f t="shared" si="102"/>
        <v>Total Pass Cukup Banyak</v>
      </c>
      <c r="T702" t="str">
        <f t="shared" si="103"/>
        <v>Pass Sukses Cukup Sedikit</v>
      </c>
      <c r="U702" t="str">
        <f t="shared" si="104"/>
        <v>Total Shot Cukup Sedikit</v>
      </c>
      <c r="V702" t="str">
        <f t="shared" si="107"/>
        <v>Shot on Target Rendah</v>
      </c>
      <c r="W702" t="str">
        <f t="shared" si="108"/>
        <v>Fouls Normal</v>
      </c>
      <c r="X702" t="str">
        <f t="shared" si="109"/>
        <v>Corner Tinggi</v>
      </c>
      <c r="Y702" t="str">
        <f t="shared" si="105"/>
        <v>Yellow Card Tinggi</v>
      </c>
      <c r="Z702" t="str">
        <f t="shared" si="106"/>
        <v>Red Card Tinggi</v>
      </c>
    </row>
    <row r="703" spans="1:26" x14ac:dyDescent="0.25">
      <c r="A703" t="s">
        <v>49</v>
      </c>
      <c r="B703">
        <v>0.7</v>
      </c>
      <c r="C703">
        <v>71</v>
      </c>
      <c r="D703">
        <v>623</v>
      </c>
      <c r="E703">
        <v>528</v>
      </c>
      <c r="F703">
        <v>0</v>
      </c>
      <c r="G703" t="s">
        <v>36</v>
      </c>
      <c r="H703">
        <v>0</v>
      </c>
      <c r="I703" t="s">
        <v>36</v>
      </c>
      <c r="J703">
        <v>15</v>
      </c>
      <c r="K703">
        <v>4</v>
      </c>
      <c r="L703">
        <v>10</v>
      </c>
      <c r="M703">
        <v>4</v>
      </c>
      <c r="N703">
        <v>4</v>
      </c>
      <c r="O703">
        <v>0</v>
      </c>
      <c r="Q703" t="str">
        <f t="shared" si="100"/>
        <v>xG Sangat Sedikit</v>
      </c>
      <c r="R703" t="str">
        <f t="shared" si="101"/>
        <v>Possession Sangat Banyak</v>
      </c>
      <c r="S703" t="str">
        <f t="shared" si="102"/>
        <v>Total Pass Cukup Banyak</v>
      </c>
      <c r="T703" t="str">
        <f t="shared" si="103"/>
        <v>Pass Sukses Cukup Banyak</v>
      </c>
      <c r="U703" t="str">
        <f t="shared" si="104"/>
        <v>Total Shot Cukup Sedikit</v>
      </c>
      <c r="V703" t="str">
        <f t="shared" si="107"/>
        <v>Shot on Target Normal</v>
      </c>
      <c r="W703" t="str">
        <f t="shared" si="108"/>
        <v>Fouls Normal</v>
      </c>
      <c r="X703" t="str">
        <f t="shared" si="109"/>
        <v>Corner Rendah</v>
      </c>
      <c r="Y703" t="str">
        <f t="shared" si="105"/>
        <v>Yellow Card Tinggi</v>
      </c>
      <c r="Z703" t="str">
        <f t="shared" si="106"/>
        <v>Red Card Rendah</v>
      </c>
    </row>
    <row r="704" spans="1:26" x14ac:dyDescent="0.25">
      <c r="A704" t="s">
        <v>58</v>
      </c>
      <c r="B704">
        <v>2</v>
      </c>
      <c r="C704">
        <v>67</v>
      </c>
      <c r="D704">
        <v>711</v>
      </c>
      <c r="E704">
        <v>620</v>
      </c>
      <c r="F704">
        <v>2</v>
      </c>
      <c r="G704" t="s">
        <v>40</v>
      </c>
      <c r="H704">
        <v>0</v>
      </c>
      <c r="I704" t="s">
        <v>36</v>
      </c>
      <c r="J704">
        <v>12</v>
      </c>
      <c r="K704">
        <v>7</v>
      </c>
      <c r="L704">
        <v>6</v>
      </c>
      <c r="M704">
        <v>5</v>
      </c>
      <c r="N704">
        <v>0</v>
      </c>
      <c r="O704">
        <v>0</v>
      </c>
      <c r="Q704" t="str">
        <f t="shared" si="100"/>
        <v>xG Cukup Sedikit</v>
      </c>
      <c r="R704" t="str">
        <f t="shared" si="101"/>
        <v>Possession Sangat Banyak</v>
      </c>
      <c r="S704" t="str">
        <f t="shared" si="102"/>
        <v>Total Pass Sangat Banyak</v>
      </c>
      <c r="T704" t="str">
        <f t="shared" si="103"/>
        <v>Pass Sukses Sangat Banyak</v>
      </c>
      <c r="U704" t="str">
        <f t="shared" si="104"/>
        <v>Total Shot Cukup Sedikit</v>
      </c>
      <c r="V704" t="str">
        <f t="shared" si="107"/>
        <v>Shot on Target Tinggi</v>
      </c>
      <c r="W704" t="str">
        <f t="shared" si="108"/>
        <v>Fouls Rendah</v>
      </c>
      <c r="X704" t="str">
        <f t="shared" si="109"/>
        <v>Corner Normal</v>
      </c>
      <c r="Y704" t="str">
        <f t="shared" si="105"/>
        <v>Yellow Card Rendah</v>
      </c>
      <c r="Z704" t="str">
        <f t="shared" si="106"/>
        <v>Red Card Rendah</v>
      </c>
    </row>
    <row r="705" spans="1:26" x14ac:dyDescent="0.25">
      <c r="A705" t="s">
        <v>47</v>
      </c>
      <c r="B705">
        <v>0.6</v>
      </c>
      <c r="C705">
        <v>48</v>
      </c>
      <c r="D705">
        <v>488</v>
      </c>
      <c r="E705">
        <v>408</v>
      </c>
      <c r="F705">
        <v>1</v>
      </c>
      <c r="G705" t="s">
        <v>36</v>
      </c>
      <c r="H705">
        <v>0</v>
      </c>
      <c r="I705" t="s">
        <v>36</v>
      </c>
      <c r="J705">
        <v>15</v>
      </c>
      <c r="K705">
        <v>4</v>
      </c>
      <c r="L705">
        <v>13</v>
      </c>
      <c r="M705">
        <v>5</v>
      </c>
      <c r="N705">
        <v>1</v>
      </c>
      <c r="O705">
        <v>0</v>
      </c>
      <c r="Q705" t="str">
        <f t="shared" si="100"/>
        <v>xG Sangat Sedikit</v>
      </c>
      <c r="R705" t="str">
        <f t="shared" si="101"/>
        <v>Possession Cukup Sedikit</v>
      </c>
      <c r="S705" t="str">
        <f t="shared" si="102"/>
        <v>Total Pass Cukup Sedikit</v>
      </c>
      <c r="T705" t="str">
        <f t="shared" si="103"/>
        <v>Pass Sukses Cukup Sedikit</v>
      </c>
      <c r="U705" t="str">
        <f t="shared" si="104"/>
        <v>Total Shot Cukup Sedikit</v>
      </c>
      <c r="V705" t="str">
        <f t="shared" si="107"/>
        <v>Shot on Target Normal</v>
      </c>
      <c r="W705" t="str">
        <f t="shared" si="108"/>
        <v>Fouls Tinggi</v>
      </c>
      <c r="X705" t="str">
        <f t="shared" si="109"/>
        <v>Corner Normal</v>
      </c>
      <c r="Y705" t="str">
        <f t="shared" si="105"/>
        <v>Yellow Card Rendah</v>
      </c>
      <c r="Z705" t="str">
        <f t="shared" si="106"/>
        <v>Red Card Rendah</v>
      </c>
    </row>
    <row r="706" spans="1:26" x14ac:dyDescent="0.25">
      <c r="A706" t="s">
        <v>46</v>
      </c>
      <c r="B706">
        <v>1</v>
      </c>
      <c r="C706">
        <v>52</v>
      </c>
      <c r="D706">
        <v>467</v>
      </c>
      <c r="E706">
        <v>387</v>
      </c>
      <c r="F706">
        <v>1</v>
      </c>
      <c r="G706" t="s">
        <v>35</v>
      </c>
      <c r="H706">
        <v>1</v>
      </c>
      <c r="I706" t="s">
        <v>36</v>
      </c>
      <c r="J706">
        <v>10</v>
      </c>
      <c r="K706">
        <v>3</v>
      </c>
      <c r="L706">
        <v>12</v>
      </c>
      <c r="M706">
        <v>7</v>
      </c>
      <c r="N706">
        <v>3</v>
      </c>
      <c r="O706">
        <v>0</v>
      </c>
      <c r="Q706" t="str">
        <f t="shared" si="100"/>
        <v>xG Sangat Sedikit</v>
      </c>
      <c r="R706" t="str">
        <f t="shared" si="101"/>
        <v>Possession Cukup Banyak</v>
      </c>
      <c r="S706" t="str">
        <f t="shared" si="102"/>
        <v>Total Pass Cukup Sedikit</v>
      </c>
      <c r="T706" t="str">
        <f t="shared" si="103"/>
        <v>Pass Sukses Cukup Sedikit</v>
      </c>
      <c r="U706" t="str">
        <f t="shared" si="104"/>
        <v>Total Shot Sangat Sedikit</v>
      </c>
      <c r="V706" t="str">
        <f t="shared" si="107"/>
        <v>Shot on Target Rendah</v>
      </c>
      <c r="W706" t="str">
        <f t="shared" si="108"/>
        <v>Fouls Tinggi</v>
      </c>
      <c r="X706" t="str">
        <f t="shared" si="109"/>
        <v>Corner Tinggi</v>
      </c>
      <c r="Y706" t="str">
        <f t="shared" si="105"/>
        <v>Yellow Card Tinggi</v>
      </c>
      <c r="Z706" t="str">
        <f t="shared" si="106"/>
        <v>Red Card Rendah</v>
      </c>
    </row>
    <row r="707" spans="1:26" x14ac:dyDescent="0.25">
      <c r="A707" t="s">
        <v>57</v>
      </c>
      <c r="B707">
        <v>0.9</v>
      </c>
      <c r="C707">
        <v>59</v>
      </c>
      <c r="D707">
        <v>578</v>
      </c>
      <c r="E707">
        <v>492</v>
      </c>
      <c r="F707">
        <v>2</v>
      </c>
      <c r="G707" t="s">
        <v>40</v>
      </c>
      <c r="H707">
        <v>0</v>
      </c>
      <c r="I707" t="s">
        <v>35</v>
      </c>
      <c r="J707">
        <v>13</v>
      </c>
      <c r="K707">
        <v>8</v>
      </c>
      <c r="L707">
        <v>9</v>
      </c>
      <c r="M707">
        <v>4</v>
      </c>
      <c r="N707">
        <v>3</v>
      </c>
      <c r="O707">
        <v>0</v>
      </c>
      <c r="Q707" t="str">
        <f t="shared" ref="Q707:Q761" si="110">_xlfn.LET(
 _xlpm.x,B707,
 _xlpm.min,MIN($B$2:$B$761),
 _xlpm.max,MAX($B$2:$B$761),
 _xlpm.persen,(_xlpm.x-_xlpm.min)/(_xlpm.max-_xlpm.min)*100,
 IF(_xlpm.persen&lt;=25,"xG Sangat Sedikit",
   IF(_xlpm.persen&lt;=50,"xG Cukup Sedikit",
     IF(_xlpm.persen&lt;=75,"xG Cukup Banyak",
       "xG Sangat Banyak"))))</f>
        <v>xG Sangat Sedikit</v>
      </c>
      <c r="R707" t="str">
        <f t="shared" ref="R707:R761" si="111">_xlfn.LET(
 _xlpm.x,C707,
 _xlpm.min,MIN($C$2:$C$761),
 _xlpm.max,MAX($C$2:$C$761),
 _xlpm.persen,(_xlpm.x-_xlpm.min)/(_xlpm.max-_xlpm.min)*100,
 IF(_xlpm.persen&lt;=25,"Possession Sangat Sedikit",
   IF(_xlpm.persen&lt;=50,"Possession Cukup Sedikit",
     IF(_xlpm.persen&lt;=75,"Possession Cukup Banyak",
       "Possession Sangat Banyak"))))</f>
        <v>Possession Cukup Banyak</v>
      </c>
      <c r="S707" t="str">
        <f t="shared" ref="S707:S761" si="112">_xlfn.LET(
 _xlpm.x,D707,
 _xlpm.min,MIN($D$2:$D$761),
 _xlpm.max,MAX($D$2:$D$761),
 _xlpm.persen,(_xlpm.x-_xlpm.min)/(_xlpm.max-_xlpm.min)*100,
 IF(_xlpm.persen&lt;=25,"Total Pass Sangat Sedikit",
   IF(_xlpm.persen&lt;=50,"Total Pass Cukup Sedikit",
     IF(_xlpm.persen&lt;=75,"Total Pass Cukup Banyak",
       "Total Pass Sangat Banyak"))))</f>
        <v>Total Pass Cukup Banyak</v>
      </c>
      <c r="T707" t="str">
        <f t="shared" ref="T707:T761" si="113">_xlfn.LET(
 _xlpm.x,E707,
 _xlpm.min,MIN($E$2:$E$761),
 _xlpm.max,MAX($E$2:$E$761),
 _xlpm.persen,(_xlpm.x-_xlpm.min)/(_xlpm.max-_xlpm.min)*100,
 IF(_xlpm.persen&lt;=25,"Pass Sukses Sangat Sedikit",
   IF(_xlpm.persen&lt;=50,"Pass Sukses Cukup Sedikit",
     IF(_xlpm.persen&lt;=75,"Pass Sukses Cukup Banyak",
       "Pass Sukses Sangat Banyak"))))</f>
        <v>Pass Sukses Cukup Banyak</v>
      </c>
      <c r="U707" t="str">
        <f t="shared" ref="U707:U761" si="114">_xlfn.LET(
 _xlpm.x,J707,
 _xlpm.min,MIN($J$2:$J$761),
 _xlpm.max,MAX($J$2:$J$761),
 _xlpm.persen,(_xlpm.x-_xlpm.min)/(_xlpm.max-_xlpm.min)*100,
 IF(_xlpm.persen&lt;=25,"Total Shot Sangat Sedikit",
   IF(_xlpm.persen&lt;=50,"Total Shot Cukup Sedikit",
     IF(_xlpm.persen&lt;=75,"Total Shot Cukup Banyak",
       "Total Shot Sangat Banyak"))))</f>
        <v>Total Shot Cukup Sedikit</v>
      </c>
      <c r="V707" t="str">
        <f t="shared" si="107"/>
        <v>Shot on Target Tinggi</v>
      </c>
      <c r="W707" t="str">
        <f t="shared" si="108"/>
        <v>Fouls Normal</v>
      </c>
      <c r="X707" t="str">
        <f t="shared" si="109"/>
        <v>Corner Rendah</v>
      </c>
      <c r="Y707" t="str">
        <f t="shared" ref="Y707:Y761" si="115">IF(N707&lt;$Y$1,"Yellow Card Rendah","Yellow Card Tinggi")</f>
        <v>Yellow Card Tinggi</v>
      </c>
      <c r="Z707" t="str">
        <f t="shared" ref="Z707:Z761" si="116">IF(O707&lt;$Z$1,"Red Card Rendah","Red Card Tinggi")</f>
        <v>Red Card Rendah</v>
      </c>
    </row>
    <row r="708" spans="1:26" x14ac:dyDescent="0.25">
      <c r="A708" t="s">
        <v>42</v>
      </c>
      <c r="B708">
        <v>2.4</v>
      </c>
      <c r="C708">
        <v>75</v>
      </c>
      <c r="D708">
        <v>790</v>
      </c>
      <c r="E708">
        <v>707</v>
      </c>
      <c r="F708">
        <v>4</v>
      </c>
      <c r="G708" t="s">
        <v>40</v>
      </c>
      <c r="H708">
        <v>2</v>
      </c>
      <c r="I708" t="s">
        <v>40</v>
      </c>
      <c r="J708">
        <v>24</v>
      </c>
      <c r="K708">
        <v>7</v>
      </c>
      <c r="L708">
        <v>7</v>
      </c>
      <c r="M708">
        <v>12</v>
      </c>
      <c r="N708">
        <v>0</v>
      </c>
      <c r="O708">
        <v>0</v>
      </c>
      <c r="Q708" t="str">
        <f t="shared" si="110"/>
        <v>xG Cukup Sedikit</v>
      </c>
      <c r="R708" t="str">
        <f t="shared" si="111"/>
        <v>Possession Sangat Banyak</v>
      </c>
      <c r="S708" t="str">
        <f t="shared" si="112"/>
        <v>Total Pass Sangat Banyak</v>
      </c>
      <c r="T708" t="str">
        <f t="shared" si="113"/>
        <v>Pass Sukses Sangat Banyak</v>
      </c>
      <c r="U708" t="str">
        <f t="shared" si="114"/>
        <v>Total Shot Cukup Banyak</v>
      </c>
      <c r="V708" t="str">
        <f t="shared" ref="V708:V761" si="117">IF(K708&gt;$V$1,"Shot on Target Tinggi",IF(K708&gt;($V$1/5*4),"Shot on Target Normal","Shot on Target Rendah"))</f>
        <v>Shot on Target Tinggi</v>
      </c>
      <c r="W708" t="str">
        <f t="shared" ref="W708:W761" si="118">IF(L708&gt;$W$1,"Fouls Tinggi",IF(L708&gt;($W$1/5*4),"Fouls Normal","Fouls Rendah"))</f>
        <v>Fouls Rendah</v>
      </c>
      <c r="X708" t="str">
        <f t="shared" ref="X708:X761" si="119">IF(M708&gt;$X$1,"Corner Tinggi",IF(M708&gt;($X$1/5*4),"Corner Normal","Corner Rendah"))</f>
        <v>Corner Tinggi</v>
      </c>
      <c r="Y708" t="str">
        <f t="shared" si="115"/>
        <v>Yellow Card Rendah</v>
      </c>
      <c r="Z708" t="str">
        <f t="shared" si="116"/>
        <v>Red Card Rendah</v>
      </c>
    </row>
    <row r="709" spans="1:26" x14ac:dyDescent="0.25">
      <c r="A709" t="s">
        <v>43</v>
      </c>
      <c r="B709">
        <v>0.2</v>
      </c>
      <c r="C709">
        <v>41</v>
      </c>
      <c r="D709">
        <v>415</v>
      </c>
      <c r="E709">
        <v>332</v>
      </c>
      <c r="F709">
        <v>1</v>
      </c>
      <c r="G709" t="s">
        <v>40</v>
      </c>
      <c r="H709">
        <v>0</v>
      </c>
      <c r="I709" t="s">
        <v>36</v>
      </c>
      <c r="J709">
        <v>4</v>
      </c>
      <c r="K709">
        <v>2</v>
      </c>
      <c r="L709">
        <v>18</v>
      </c>
      <c r="M709">
        <v>2</v>
      </c>
      <c r="N709">
        <v>3</v>
      </c>
      <c r="O709">
        <v>0</v>
      </c>
      <c r="Q709" t="str">
        <f t="shared" si="110"/>
        <v>xG Sangat Sedikit</v>
      </c>
      <c r="R709" t="str">
        <f t="shared" si="111"/>
        <v>Possession Cukup Sedikit</v>
      </c>
      <c r="S709" t="str">
        <f t="shared" si="112"/>
        <v>Total Pass Cukup Sedikit</v>
      </c>
      <c r="T709" t="str">
        <f t="shared" si="113"/>
        <v>Pass Sukses Cukup Sedikit</v>
      </c>
      <c r="U709" t="str">
        <f t="shared" si="114"/>
        <v>Total Shot Sangat Sedikit</v>
      </c>
      <c r="V709" t="str">
        <f t="shared" si="117"/>
        <v>Shot on Target Rendah</v>
      </c>
      <c r="W709" t="str">
        <f t="shared" si="118"/>
        <v>Fouls Tinggi</v>
      </c>
      <c r="X709" t="str">
        <f t="shared" si="119"/>
        <v>Corner Rendah</v>
      </c>
      <c r="Y709" t="str">
        <f t="shared" si="115"/>
        <v>Yellow Card Tinggi</v>
      </c>
      <c r="Z709" t="str">
        <f t="shared" si="116"/>
        <v>Red Card Rendah</v>
      </c>
    </row>
    <row r="710" spans="1:26" x14ac:dyDescent="0.25">
      <c r="A710" t="s">
        <v>39</v>
      </c>
      <c r="B710">
        <v>2.5</v>
      </c>
      <c r="C710">
        <v>58</v>
      </c>
      <c r="D710">
        <v>562</v>
      </c>
      <c r="E710">
        <v>467</v>
      </c>
      <c r="F710">
        <v>1</v>
      </c>
      <c r="G710" t="s">
        <v>40</v>
      </c>
      <c r="H710">
        <v>0</v>
      </c>
      <c r="I710" t="s">
        <v>36</v>
      </c>
      <c r="J710">
        <v>28</v>
      </c>
      <c r="K710">
        <v>10</v>
      </c>
      <c r="L710">
        <v>7</v>
      </c>
      <c r="M710">
        <v>13</v>
      </c>
      <c r="N710">
        <v>2</v>
      </c>
      <c r="O710">
        <v>0</v>
      </c>
      <c r="Q710" t="str">
        <f t="shared" si="110"/>
        <v>xG Cukup Sedikit</v>
      </c>
      <c r="R710" t="str">
        <f t="shared" si="111"/>
        <v>Possession Cukup Banyak</v>
      </c>
      <c r="S710" t="str">
        <f t="shared" si="112"/>
        <v>Total Pass Cukup Banyak</v>
      </c>
      <c r="T710" t="str">
        <f t="shared" si="113"/>
        <v>Pass Sukses Cukup Banyak</v>
      </c>
      <c r="U710" t="str">
        <f t="shared" si="114"/>
        <v>Total Shot Cukup Banyak</v>
      </c>
      <c r="V710" t="str">
        <f t="shared" si="117"/>
        <v>Shot on Target Tinggi</v>
      </c>
      <c r="W710" t="str">
        <f t="shared" si="118"/>
        <v>Fouls Rendah</v>
      </c>
      <c r="X710" t="str">
        <f t="shared" si="119"/>
        <v>Corner Tinggi</v>
      </c>
      <c r="Y710" t="str">
        <f t="shared" si="115"/>
        <v>Yellow Card Rendah</v>
      </c>
      <c r="Z710" t="str">
        <f t="shared" si="116"/>
        <v>Red Card Rendah</v>
      </c>
    </row>
    <row r="711" spans="1:26" x14ac:dyDescent="0.25">
      <c r="A711" t="s">
        <v>48</v>
      </c>
      <c r="B711">
        <v>0.5</v>
      </c>
      <c r="C711">
        <v>31</v>
      </c>
      <c r="D711">
        <v>275</v>
      </c>
      <c r="E711">
        <v>185</v>
      </c>
      <c r="F711">
        <v>2</v>
      </c>
      <c r="G711" t="s">
        <v>40</v>
      </c>
      <c r="H711">
        <v>2</v>
      </c>
      <c r="I711" t="s">
        <v>40</v>
      </c>
      <c r="J711">
        <v>4</v>
      </c>
      <c r="K711">
        <v>3</v>
      </c>
      <c r="L711">
        <v>12</v>
      </c>
      <c r="M711">
        <v>1</v>
      </c>
      <c r="N711">
        <v>4</v>
      </c>
      <c r="O711">
        <v>0</v>
      </c>
      <c r="Q711" t="str">
        <f t="shared" si="110"/>
        <v>xG Sangat Sedikit</v>
      </c>
      <c r="R711" t="str">
        <f t="shared" si="111"/>
        <v>Possession Sangat Sedikit</v>
      </c>
      <c r="S711" t="str">
        <f t="shared" si="112"/>
        <v>Total Pass Sangat Sedikit</v>
      </c>
      <c r="T711" t="str">
        <f t="shared" si="113"/>
        <v>Pass Sukses Sangat Sedikit</v>
      </c>
      <c r="U711" t="str">
        <f t="shared" si="114"/>
        <v>Total Shot Sangat Sedikit</v>
      </c>
      <c r="V711" t="str">
        <f t="shared" si="117"/>
        <v>Shot on Target Rendah</v>
      </c>
      <c r="W711" t="str">
        <f t="shared" si="118"/>
        <v>Fouls Tinggi</v>
      </c>
      <c r="X711" t="str">
        <f t="shared" si="119"/>
        <v>Corner Rendah</v>
      </c>
      <c r="Y711" t="str">
        <f t="shared" si="115"/>
        <v>Yellow Card Tinggi</v>
      </c>
      <c r="Z711" t="str">
        <f t="shared" si="116"/>
        <v>Red Card Rendah</v>
      </c>
    </row>
    <row r="712" spans="1:26" x14ac:dyDescent="0.25">
      <c r="A712" t="s">
        <v>52</v>
      </c>
      <c r="B712">
        <v>1.8</v>
      </c>
      <c r="C712">
        <v>39</v>
      </c>
      <c r="D712">
        <v>342</v>
      </c>
      <c r="E712">
        <v>272</v>
      </c>
      <c r="F712">
        <v>1</v>
      </c>
      <c r="G712" t="s">
        <v>35</v>
      </c>
      <c r="H712">
        <v>1</v>
      </c>
      <c r="I712" t="s">
        <v>36</v>
      </c>
      <c r="J712">
        <v>7</v>
      </c>
      <c r="K712">
        <v>3</v>
      </c>
      <c r="L712">
        <v>10</v>
      </c>
      <c r="M712">
        <v>2</v>
      </c>
      <c r="N712">
        <v>3</v>
      </c>
      <c r="O712">
        <v>0</v>
      </c>
      <c r="Q712" t="str">
        <f t="shared" si="110"/>
        <v>xG Cukup Sedikit</v>
      </c>
      <c r="R712" t="str">
        <f t="shared" si="111"/>
        <v>Possession Cukup Sedikit</v>
      </c>
      <c r="S712" t="str">
        <f t="shared" si="112"/>
        <v>Total Pass Sangat Sedikit</v>
      </c>
      <c r="T712" t="str">
        <f t="shared" si="113"/>
        <v>Pass Sukses Sangat Sedikit</v>
      </c>
      <c r="U712" t="str">
        <f t="shared" si="114"/>
        <v>Total Shot Sangat Sedikit</v>
      </c>
      <c r="V712" t="str">
        <f t="shared" si="117"/>
        <v>Shot on Target Rendah</v>
      </c>
      <c r="W712" t="str">
        <f t="shared" si="118"/>
        <v>Fouls Normal</v>
      </c>
      <c r="X712" t="str">
        <f t="shared" si="119"/>
        <v>Corner Rendah</v>
      </c>
      <c r="Y712" t="str">
        <f t="shared" si="115"/>
        <v>Yellow Card Tinggi</v>
      </c>
      <c r="Z712" t="str">
        <f t="shared" si="116"/>
        <v>Red Card Rendah</v>
      </c>
    </row>
    <row r="713" spans="1:26" x14ac:dyDescent="0.25">
      <c r="A713" t="s">
        <v>55</v>
      </c>
      <c r="B713">
        <v>1.7</v>
      </c>
      <c r="C713">
        <v>33</v>
      </c>
      <c r="D713">
        <v>367</v>
      </c>
      <c r="E713">
        <v>297</v>
      </c>
      <c r="F713">
        <v>2</v>
      </c>
      <c r="G713" t="s">
        <v>36</v>
      </c>
      <c r="H713">
        <v>1</v>
      </c>
      <c r="I713" t="s">
        <v>35</v>
      </c>
      <c r="J713">
        <v>15</v>
      </c>
      <c r="K713">
        <v>4</v>
      </c>
      <c r="L713">
        <v>6</v>
      </c>
      <c r="M713">
        <v>6</v>
      </c>
      <c r="N713">
        <v>1</v>
      </c>
      <c r="O713">
        <v>0</v>
      </c>
      <c r="Q713" t="str">
        <f t="shared" si="110"/>
        <v>xG Cukup Sedikit</v>
      </c>
      <c r="R713" t="str">
        <f t="shared" si="111"/>
        <v>Possession Sangat Sedikit</v>
      </c>
      <c r="S713" t="str">
        <f t="shared" si="112"/>
        <v>Total Pass Cukup Sedikit</v>
      </c>
      <c r="T713" t="str">
        <f t="shared" si="113"/>
        <v>Pass Sukses Cukup Sedikit</v>
      </c>
      <c r="U713" t="str">
        <f t="shared" si="114"/>
        <v>Total Shot Cukup Sedikit</v>
      </c>
      <c r="V713" t="str">
        <f t="shared" si="117"/>
        <v>Shot on Target Normal</v>
      </c>
      <c r="W713" t="str">
        <f t="shared" si="118"/>
        <v>Fouls Rendah</v>
      </c>
      <c r="X713" t="str">
        <f t="shared" si="119"/>
        <v>Corner Tinggi</v>
      </c>
      <c r="Y713" t="str">
        <f t="shared" si="115"/>
        <v>Yellow Card Rendah</v>
      </c>
      <c r="Z713" t="str">
        <f t="shared" si="116"/>
        <v>Red Card Rendah</v>
      </c>
    </row>
    <row r="714" spans="1:26" x14ac:dyDescent="0.25">
      <c r="A714" t="s">
        <v>44</v>
      </c>
      <c r="B714">
        <v>0.4</v>
      </c>
      <c r="C714">
        <v>45</v>
      </c>
      <c r="D714">
        <v>460</v>
      </c>
      <c r="E714">
        <v>378</v>
      </c>
      <c r="F714">
        <v>0</v>
      </c>
      <c r="G714" t="s">
        <v>35</v>
      </c>
      <c r="H714">
        <v>0</v>
      </c>
      <c r="I714" t="s">
        <v>35</v>
      </c>
      <c r="J714">
        <v>6</v>
      </c>
      <c r="K714">
        <v>3</v>
      </c>
      <c r="L714">
        <v>11</v>
      </c>
      <c r="M714">
        <v>2</v>
      </c>
      <c r="N714">
        <v>0</v>
      </c>
      <c r="O714">
        <v>0</v>
      </c>
      <c r="Q714" t="str">
        <f t="shared" si="110"/>
        <v>xG Sangat Sedikit</v>
      </c>
      <c r="R714" t="str">
        <f t="shared" si="111"/>
        <v>Possession Cukup Sedikit</v>
      </c>
      <c r="S714" t="str">
        <f t="shared" si="112"/>
        <v>Total Pass Cukup Sedikit</v>
      </c>
      <c r="T714" t="str">
        <f t="shared" si="113"/>
        <v>Pass Sukses Cukup Sedikit</v>
      </c>
      <c r="U714" t="str">
        <f t="shared" si="114"/>
        <v>Total Shot Sangat Sedikit</v>
      </c>
      <c r="V714" t="str">
        <f t="shared" si="117"/>
        <v>Shot on Target Rendah</v>
      </c>
      <c r="W714" t="str">
        <f t="shared" si="118"/>
        <v>Fouls Normal</v>
      </c>
      <c r="X714" t="str">
        <f t="shared" si="119"/>
        <v>Corner Rendah</v>
      </c>
      <c r="Y714" t="str">
        <f t="shared" si="115"/>
        <v>Yellow Card Rendah</v>
      </c>
      <c r="Z714" t="str">
        <f t="shared" si="116"/>
        <v>Red Card Rendah</v>
      </c>
    </row>
    <row r="715" spans="1:26" x14ac:dyDescent="0.25">
      <c r="A715" t="s">
        <v>51</v>
      </c>
      <c r="B715">
        <v>1.3</v>
      </c>
      <c r="C715">
        <v>47</v>
      </c>
      <c r="D715">
        <v>511</v>
      </c>
      <c r="E715">
        <v>441</v>
      </c>
      <c r="F715">
        <v>2</v>
      </c>
      <c r="G715" t="s">
        <v>35</v>
      </c>
      <c r="H715">
        <v>0</v>
      </c>
      <c r="I715" t="s">
        <v>35</v>
      </c>
      <c r="J715">
        <v>12</v>
      </c>
      <c r="K715">
        <v>4</v>
      </c>
      <c r="L715">
        <v>9</v>
      </c>
      <c r="M715">
        <v>1</v>
      </c>
      <c r="N715">
        <v>1</v>
      </c>
      <c r="O715">
        <v>0</v>
      </c>
      <c r="Q715" t="str">
        <f t="shared" si="110"/>
        <v>xG Sangat Sedikit</v>
      </c>
      <c r="R715" t="str">
        <f t="shared" si="111"/>
        <v>Possession Cukup Sedikit</v>
      </c>
      <c r="S715" t="str">
        <f t="shared" si="112"/>
        <v>Total Pass Cukup Banyak</v>
      </c>
      <c r="T715" t="str">
        <f t="shared" si="113"/>
        <v>Pass Sukses Cukup Banyak</v>
      </c>
      <c r="U715" t="str">
        <f t="shared" si="114"/>
        <v>Total Shot Cukup Sedikit</v>
      </c>
      <c r="V715" t="str">
        <f t="shared" si="117"/>
        <v>Shot on Target Normal</v>
      </c>
      <c r="W715" t="str">
        <f t="shared" si="118"/>
        <v>Fouls Normal</v>
      </c>
      <c r="X715" t="str">
        <f t="shared" si="119"/>
        <v>Corner Rendah</v>
      </c>
      <c r="Y715" t="str">
        <f t="shared" si="115"/>
        <v>Yellow Card Rendah</v>
      </c>
      <c r="Z715" t="str">
        <f t="shared" si="116"/>
        <v>Red Card Rendah</v>
      </c>
    </row>
    <row r="716" spans="1:26" x14ac:dyDescent="0.25">
      <c r="A716" t="s">
        <v>38</v>
      </c>
      <c r="B716">
        <v>0.1</v>
      </c>
      <c r="C716">
        <v>23</v>
      </c>
      <c r="D716">
        <v>206</v>
      </c>
      <c r="E716">
        <v>134</v>
      </c>
      <c r="F716">
        <v>0</v>
      </c>
      <c r="G716" t="s">
        <v>35</v>
      </c>
      <c r="H716">
        <v>0</v>
      </c>
      <c r="I716" t="s">
        <v>35</v>
      </c>
      <c r="J716">
        <v>4</v>
      </c>
      <c r="K716">
        <v>0</v>
      </c>
      <c r="L716">
        <v>9</v>
      </c>
      <c r="M716">
        <v>2</v>
      </c>
      <c r="N716">
        <v>2</v>
      </c>
      <c r="O716">
        <v>1</v>
      </c>
      <c r="Q716" t="str">
        <f t="shared" si="110"/>
        <v>xG Sangat Sedikit</v>
      </c>
      <c r="R716" t="str">
        <f t="shared" si="111"/>
        <v>Possession Sangat Sedikit</v>
      </c>
      <c r="S716" t="str">
        <f t="shared" si="112"/>
        <v>Total Pass Sangat Sedikit</v>
      </c>
      <c r="T716" t="str">
        <f t="shared" si="113"/>
        <v>Pass Sukses Sangat Sedikit</v>
      </c>
      <c r="U716" t="str">
        <f t="shared" si="114"/>
        <v>Total Shot Sangat Sedikit</v>
      </c>
      <c r="V716" t="str">
        <f t="shared" si="117"/>
        <v>Shot on Target Rendah</v>
      </c>
      <c r="W716" t="str">
        <f t="shared" si="118"/>
        <v>Fouls Normal</v>
      </c>
      <c r="X716" t="str">
        <f t="shared" si="119"/>
        <v>Corner Rendah</v>
      </c>
      <c r="Y716" t="str">
        <f t="shared" si="115"/>
        <v>Yellow Card Rendah</v>
      </c>
      <c r="Z716" t="str">
        <f t="shared" si="116"/>
        <v>Red Card Tinggi</v>
      </c>
    </row>
    <row r="717" spans="1:26" x14ac:dyDescent="0.25">
      <c r="A717" t="s">
        <v>34</v>
      </c>
      <c r="B717">
        <v>2.4</v>
      </c>
      <c r="C717">
        <v>65</v>
      </c>
      <c r="D717">
        <v>622</v>
      </c>
      <c r="E717">
        <v>517</v>
      </c>
      <c r="F717">
        <v>2</v>
      </c>
      <c r="G717" t="s">
        <v>40</v>
      </c>
      <c r="H717">
        <v>0</v>
      </c>
      <c r="I717" t="s">
        <v>35</v>
      </c>
      <c r="J717">
        <v>26</v>
      </c>
      <c r="K717">
        <v>5</v>
      </c>
      <c r="L717">
        <v>12</v>
      </c>
      <c r="M717">
        <v>13</v>
      </c>
      <c r="N717">
        <v>1</v>
      </c>
      <c r="O717">
        <v>0</v>
      </c>
      <c r="Q717" t="str">
        <f t="shared" si="110"/>
        <v>xG Cukup Sedikit</v>
      </c>
      <c r="R717" t="str">
        <f t="shared" si="111"/>
        <v>Possession Sangat Banyak</v>
      </c>
      <c r="S717" t="str">
        <f t="shared" si="112"/>
        <v>Total Pass Cukup Banyak</v>
      </c>
      <c r="T717" t="str">
        <f t="shared" si="113"/>
        <v>Pass Sukses Cukup Banyak</v>
      </c>
      <c r="U717" t="str">
        <f t="shared" si="114"/>
        <v>Total Shot Cukup Banyak</v>
      </c>
      <c r="V717" t="str">
        <f t="shared" si="117"/>
        <v>Shot on Target Tinggi</v>
      </c>
      <c r="W717" t="str">
        <f t="shared" si="118"/>
        <v>Fouls Tinggi</v>
      </c>
      <c r="X717" t="str">
        <f t="shared" si="119"/>
        <v>Corner Tinggi</v>
      </c>
      <c r="Y717" t="str">
        <f t="shared" si="115"/>
        <v>Yellow Card Rendah</v>
      </c>
      <c r="Z717" t="str">
        <f t="shared" si="116"/>
        <v>Red Card Rendah</v>
      </c>
    </row>
    <row r="718" spans="1:26" x14ac:dyDescent="0.25">
      <c r="A718" t="s">
        <v>59</v>
      </c>
      <c r="B718">
        <v>1.1000000000000001</v>
      </c>
      <c r="C718">
        <v>44</v>
      </c>
      <c r="D718">
        <v>510</v>
      </c>
      <c r="E718">
        <v>424</v>
      </c>
      <c r="F718">
        <v>0</v>
      </c>
      <c r="G718" t="s">
        <v>35</v>
      </c>
      <c r="H718">
        <v>0</v>
      </c>
      <c r="I718" t="s">
        <v>35</v>
      </c>
      <c r="J718">
        <v>8</v>
      </c>
      <c r="K718">
        <v>2</v>
      </c>
      <c r="L718">
        <v>17</v>
      </c>
      <c r="M718">
        <v>2</v>
      </c>
      <c r="N718">
        <v>4</v>
      </c>
      <c r="O718">
        <v>0</v>
      </c>
      <c r="Q718" t="str">
        <f t="shared" si="110"/>
        <v>xG Sangat Sedikit</v>
      </c>
      <c r="R718" t="str">
        <f t="shared" si="111"/>
        <v>Possession Cukup Sedikit</v>
      </c>
      <c r="S718" t="str">
        <f t="shared" si="112"/>
        <v>Total Pass Cukup Banyak</v>
      </c>
      <c r="T718" t="str">
        <f t="shared" si="113"/>
        <v>Pass Sukses Cukup Sedikit</v>
      </c>
      <c r="U718" t="str">
        <f t="shared" si="114"/>
        <v>Total Shot Sangat Sedikit</v>
      </c>
      <c r="V718" t="str">
        <f t="shared" si="117"/>
        <v>Shot on Target Rendah</v>
      </c>
      <c r="W718" t="str">
        <f t="shared" si="118"/>
        <v>Fouls Tinggi</v>
      </c>
      <c r="X718" t="str">
        <f t="shared" si="119"/>
        <v>Corner Rendah</v>
      </c>
      <c r="Y718" t="str">
        <f t="shared" si="115"/>
        <v>Yellow Card Tinggi</v>
      </c>
      <c r="Z718" t="str">
        <f t="shared" si="116"/>
        <v>Red Card Rendah</v>
      </c>
    </row>
    <row r="719" spans="1:26" x14ac:dyDescent="0.25">
      <c r="A719" t="s">
        <v>33</v>
      </c>
      <c r="B719">
        <v>2.2999999999999998</v>
      </c>
      <c r="C719">
        <v>61</v>
      </c>
      <c r="D719">
        <v>522</v>
      </c>
      <c r="E719">
        <v>416</v>
      </c>
      <c r="F719">
        <v>1</v>
      </c>
      <c r="G719" t="s">
        <v>36</v>
      </c>
      <c r="H719">
        <v>0</v>
      </c>
      <c r="I719" t="s">
        <v>35</v>
      </c>
      <c r="J719">
        <v>25</v>
      </c>
      <c r="K719">
        <v>6</v>
      </c>
      <c r="L719">
        <v>12</v>
      </c>
      <c r="M719">
        <v>10</v>
      </c>
      <c r="N719">
        <v>2</v>
      </c>
      <c r="O719">
        <v>0</v>
      </c>
      <c r="Q719" t="str">
        <f t="shared" si="110"/>
        <v>xG Cukup Sedikit</v>
      </c>
      <c r="R719" t="str">
        <f t="shared" si="111"/>
        <v>Possession Cukup Banyak</v>
      </c>
      <c r="S719" t="str">
        <f t="shared" si="112"/>
        <v>Total Pass Cukup Banyak</v>
      </c>
      <c r="T719" t="str">
        <f t="shared" si="113"/>
        <v>Pass Sukses Cukup Sedikit</v>
      </c>
      <c r="U719" t="str">
        <f t="shared" si="114"/>
        <v>Total Shot Cukup Banyak</v>
      </c>
      <c r="V719" t="str">
        <f t="shared" si="117"/>
        <v>Shot on Target Tinggi</v>
      </c>
      <c r="W719" t="str">
        <f t="shared" si="118"/>
        <v>Fouls Tinggi</v>
      </c>
      <c r="X719" t="str">
        <f t="shared" si="119"/>
        <v>Corner Tinggi</v>
      </c>
      <c r="Y719" t="str">
        <f t="shared" si="115"/>
        <v>Yellow Card Rendah</v>
      </c>
      <c r="Z719" t="str">
        <f t="shared" si="116"/>
        <v>Red Card Rendah</v>
      </c>
    </row>
    <row r="720" spans="1:26" x14ac:dyDescent="0.25">
      <c r="A720" t="s">
        <v>60</v>
      </c>
      <c r="B720">
        <v>0.5</v>
      </c>
      <c r="C720">
        <v>39</v>
      </c>
      <c r="D720">
        <v>359</v>
      </c>
      <c r="E720">
        <v>260</v>
      </c>
      <c r="F720">
        <v>1</v>
      </c>
      <c r="G720" t="s">
        <v>35</v>
      </c>
      <c r="H720">
        <v>1</v>
      </c>
      <c r="I720" t="s">
        <v>35</v>
      </c>
      <c r="J720">
        <v>8</v>
      </c>
      <c r="K720">
        <v>3</v>
      </c>
      <c r="L720">
        <v>9</v>
      </c>
      <c r="M720">
        <v>2</v>
      </c>
      <c r="N720">
        <v>1</v>
      </c>
      <c r="O720">
        <v>0</v>
      </c>
      <c r="Q720" t="str">
        <f t="shared" si="110"/>
        <v>xG Sangat Sedikit</v>
      </c>
      <c r="R720" t="str">
        <f t="shared" si="111"/>
        <v>Possession Cukup Sedikit</v>
      </c>
      <c r="S720" t="str">
        <f t="shared" si="112"/>
        <v>Total Pass Cukup Sedikit</v>
      </c>
      <c r="T720" t="str">
        <f t="shared" si="113"/>
        <v>Pass Sukses Sangat Sedikit</v>
      </c>
      <c r="U720" t="str">
        <f t="shared" si="114"/>
        <v>Total Shot Sangat Sedikit</v>
      </c>
      <c r="V720" t="str">
        <f t="shared" si="117"/>
        <v>Shot on Target Rendah</v>
      </c>
      <c r="W720" t="str">
        <f t="shared" si="118"/>
        <v>Fouls Normal</v>
      </c>
      <c r="X720" t="str">
        <f t="shared" si="119"/>
        <v>Corner Rendah</v>
      </c>
      <c r="Y720" t="str">
        <f t="shared" si="115"/>
        <v>Yellow Card Rendah</v>
      </c>
      <c r="Z720" t="str">
        <f t="shared" si="116"/>
        <v>Red Card Rendah</v>
      </c>
    </row>
    <row r="721" spans="1:26" x14ac:dyDescent="0.25">
      <c r="A721" t="s">
        <v>54</v>
      </c>
      <c r="B721">
        <v>1.3</v>
      </c>
      <c r="C721">
        <v>45</v>
      </c>
      <c r="D721">
        <v>353</v>
      </c>
      <c r="E721">
        <v>264</v>
      </c>
      <c r="F721">
        <v>2</v>
      </c>
      <c r="G721" t="s">
        <v>40</v>
      </c>
      <c r="H721">
        <v>1</v>
      </c>
      <c r="I721" t="s">
        <v>40</v>
      </c>
      <c r="J721">
        <v>11</v>
      </c>
      <c r="K721">
        <v>3</v>
      </c>
      <c r="L721">
        <v>12</v>
      </c>
      <c r="M721">
        <v>5</v>
      </c>
      <c r="N721">
        <v>5</v>
      </c>
      <c r="O721">
        <v>0</v>
      </c>
      <c r="Q721" t="str">
        <f t="shared" si="110"/>
        <v>xG Sangat Sedikit</v>
      </c>
      <c r="R721" t="str">
        <f t="shared" si="111"/>
        <v>Possession Cukup Sedikit</v>
      </c>
      <c r="S721" t="str">
        <f t="shared" si="112"/>
        <v>Total Pass Sangat Sedikit</v>
      </c>
      <c r="T721" t="str">
        <f t="shared" si="113"/>
        <v>Pass Sukses Sangat Sedikit</v>
      </c>
      <c r="U721" t="str">
        <f t="shared" si="114"/>
        <v>Total Shot Cukup Sedikit</v>
      </c>
      <c r="V721" t="str">
        <f t="shared" si="117"/>
        <v>Shot on Target Rendah</v>
      </c>
      <c r="W721" t="str">
        <f t="shared" si="118"/>
        <v>Fouls Tinggi</v>
      </c>
      <c r="X721" t="str">
        <f t="shared" si="119"/>
        <v>Corner Normal</v>
      </c>
      <c r="Y721" t="str">
        <f t="shared" si="115"/>
        <v>Yellow Card Tinggi</v>
      </c>
      <c r="Z721" t="str">
        <f t="shared" si="116"/>
        <v>Red Card Rendah</v>
      </c>
    </row>
    <row r="722" spans="1:26" x14ac:dyDescent="0.25">
      <c r="A722" t="s">
        <v>43</v>
      </c>
      <c r="B722">
        <v>0.4</v>
      </c>
      <c r="C722">
        <v>37</v>
      </c>
      <c r="D722">
        <v>417</v>
      </c>
      <c r="E722">
        <v>342</v>
      </c>
      <c r="F722">
        <v>0</v>
      </c>
      <c r="G722" t="s">
        <v>35</v>
      </c>
      <c r="H722">
        <v>0</v>
      </c>
      <c r="I722" t="s">
        <v>35</v>
      </c>
      <c r="J722">
        <v>6</v>
      </c>
      <c r="K722">
        <v>1</v>
      </c>
      <c r="L722">
        <v>11</v>
      </c>
      <c r="M722">
        <v>5</v>
      </c>
      <c r="N722">
        <v>0</v>
      </c>
      <c r="O722">
        <v>0</v>
      </c>
      <c r="Q722" t="str">
        <f t="shared" si="110"/>
        <v>xG Sangat Sedikit</v>
      </c>
      <c r="R722" t="str">
        <f t="shared" si="111"/>
        <v>Possession Cukup Sedikit</v>
      </c>
      <c r="S722" t="str">
        <f t="shared" si="112"/>
        <v>Total Pass Cukup Sedikit</v>
      </c>
      <c r="T722" t="str">
        <f t="shared" si="113"/>
        <v>Pass Sukses Cukup Sedikit</v>
      </c>
      <c r="U722" t="str">
        <f t="shared" si="114"/>
        <v>Total Shot Sangat Sedikit</v>
      </c>
      <c r="V722" t="str">
        <f t="shared" si="117"/>
        <v>Shot on Target Rendah</v>
      </c>
      <c r="W722" t="str">
        <f t="shared" si="118"/>
        <v>Fouls Normal</v>
      </c>
      <c r="X722" t="str">
        <f t="shared" si="119"/>
        <v>Corner Normal</v>
      </c>
      <c r="Y722" t="str">
        <f t="shared" si="115"/>
        <v>Yellow Card Rendah</v>
      </c>
      <c r="Z722" t="str">
        <f t="shared" si="116"/>
        <v>Red Card Rendah</v>
      </c>
    </row>
    <row r="723" spans="1:26" x14ac:dyDescent="0.25">
      <c r="A723" t="s">
        <v>34</v>
      </c>
      <c r="B723">
        <v>0.9</v>
      </c>
      <c r="C723">
        <v>48</v>
      </c>
      <c r="D723">
        <v>439</v>
      </c>
      <c r="E723">
        <v>375</v>
      </c>
      <c r="F723">
        <v>0</v>
      </c>
      <c r="G723" t="s">
        <v>35</v>
      </c>
      <c r="H723">
        <v>0</v>
      </c>
      <c r="I723" t="s">
        <v>35</v>
      </c>
      <c r="J723">
        <v>11</v>
      </c>
      <c r="K723">
        <v>3</v>
      </c>
      <c r="L723">
        <v>17</v>
      </c>
      <c r="M723">
        <v>3</v>
      </c>
      <c r="N723">
        <v>5</v>
      </c>
      <c r="O723">
        <v>0</v>
      </c>
      <c r="Q723" t="str">
        <f t="shared" si="110"/>
        <v>xG Sangat Sedikit</v>
      </c>
      <c r="R723" t="str">
        <f t="shared" si="111"/>
        <v>Possession Cukup Sedikit</v>
      </c>
      <c r="S723" t="str">
        <f t="shared" si="112"/>
        <v>Total Pass Cukup Sedikit</v>
      </c>
      <c r="T723" t="str">
        <f t="shared" si="113"/>
        <v>Pass Sukses Cukup Sedikit</v>
      </c>
      <c r="U723" t="str">
        <f t="shared" si="114"/>
        <v>Total Shot Cukup Sedikit</v>
      </c>
      <c r="V723" t="str">
        <f t="shared" si="117"/>
        <v>Shot on Target Rendah</v>
      </c>
      <c r="W723" t="str">
        <f t="shared" si="118"/>
        <v>Fouls Tinggi</v>
      </c>
      <c r="X723" t="str">
        <f t="shared" si="119"/>
        <v>Corner Rendah</v>
      </c>
      <c r="Y723" t="str">
        <f t="shared" si="115"/>
        <v>Yellow Card Tinggi</v>
      </c>
      <c r="Z723" t="str">
        <f t="shared" si="116"/>
        <v>Red Card Rendah</v>
      </c>
    </row>
    <row r="724" spans="1:26" x14ac:dyDescent="0.25">
      <c r="A724" t="s">
        <v>38</v>
      </c>
      <c r="B724">
        <v>0.8</v>
      </c>
      <c r="C724">
        <v>42</v>
      </c>
      <c r="D724">
        <v>390</v>
      </c>
      <c r="E724">
        <v>323</v>
      </c>
      <c r="F724">
        <v>2</v>
      </c>
      <c r="G724" t="s">
        <v>36</v>
      </c>
      <c r="H724">
        <v>1</v>
      </c>
      <c r="I724" t="s">
        <v>35</v>
      </c>
      <c r="J724">
        <v>12</v>
      </c>
      <c r="K724">
        <v>5</v>
      </c>
      <c r="L724">
        <v>15</v>
      </c>
      <c r="M724">
        <v>3</v>
      </c>
      <c r="N724">
        <v>4</v>
      </c>
      <c r="O724">
        <v>0</v>
      </c>
      <c r="Q724" t="str">
        <f t="shared" si="110"/>
        <v>xG Sangat Sedikit</v>
      </c>
      <c r="R724" t="str">
        <f t="shared" si="111"/>
        <v>Possession Cukup Sedikit</v>
      </c>
      <c r="S724" t="str">
        <f t="shared" si="112"/>
        <v>Total Pass Cukup Sedikit</v>
      </c>
      <c r="T724" t="str">
        <f t="shared" si="113"/>
        <v>Pass Sukses Cukup Sedikit</v>
      </c>
      <c r="U724" t="str">
        <f t="shared" si="114"/>
        <v>Total Shot Cukup Sedikit</v>
      </c>
      <c r="V724" t="str">
        <f t="shared" si="117"/>
        <v>Shot on Target Tinggi</v>
      </c>
      <c r="W724" t="str">
        <f t="shared" si="118"/>
        <v>Fouls Tinggi</v>
      </c>
      <c r="X724" t="str">
        <f t="shared" si="119"/>
        <v>Corner Rendah</v>
      </c>
      <c r="Y724" t="str">
        <f t="shared" si="115"/>
        <v>Yellow Card Tinggi</v>
      </c>
      <c r="Z724" t="str">
        <f t="shared" si="116"/>
        <v>Red Card Rendah</v>
      </c>
    </row>
    <row r="725" spans="1:26" x14ac:dyDescent="0.25">
      <c r="A725" t="s">
        <v>47</v>
      </c>
      <c r="B725">
        <v>0.5</v>
      </c>
      <c r="C725">
        <v>51</v>
      </c>
      <c r="D725">
        <v>493</v>
      </c>
      <c r="E725">
        <v>419</v>
      </c>
      <c r="F725">
        <v>0</v>
      </c>
      <c r="G725" t="s">
        <v>35</v>
      </c>
      <c r="H725">
        <v>0</v>
      </c>
      <c r="I725" t="s">
        <v>35</v>
      </c>
      <c r="J725">
        <v>8</v>
      </c>
      <c r="K725">
        <v>2</v>
      </c>
      <c r="L725">
        <v>13</v>
      </c>
      <c r="M725">
        <v>7</v>
      </c>
      <c r="N725">
        <v>3</v>
      </c>
      <c r="O725">
        <v>0</v>
      </c>
      <c r="Q725" t="str">
        <f t="shared" si="110"/>
        <v>xG Sangat Sedikit</v>
      </c>
      <c r="R725" t="str">
        <f t="shared" si="111"/>
        <v>Possession Cukup Banyak</v>
      </c>
      <c r="S725" t="str">
        <f t="shared" si="112"/>
        <v>Total Pass Cukup Sedikit</v>
      </c>
      <c r="T725" t="str">
        <f t="shared" si="113"/>
        <v>Pass Sukses Cukup Sedikit</v>
      </c>
      <c r="U725" t="str">
        <f t="shared" si="114"/>
        <v>Total Shot Sangat Sedikit</v>
      </c>
      <c r="V725" t="str">
        <f t="shared" si="117"/>
        <v>Shot on Target Rendah</v>
      </c>
      <c r="W725" t="str">
        <f t="shared" si="118"/>
        <v>Fouls Tinggi</v>
      </c>
      <c r="X725" t="str">
        <f t="shared" si="119"/>
        <v>Corner Tinggi</v>
      </c>
      <c r="Y725" t="str">
        <f t="shared" si="115"/>
        <v>Yellow Card Tinggi</v>
      </c>
      <c r="Z725" t="str">
        <f t="shared" si="116"/>
        <v>Red Card Rendah</v>
      </c>
    </row>
    <row r="726" spans="1:26" x14ac:dyDescent="0.25">
      <c r="A726" t="s">
        <v>49</v>
      </c>
      <c r="B726">
        <v>0.9</v>
      </c>
      <c r="C726">
        <v>49</v>
      </c>
      <c r="D726">
        <v>447</v>
      </c>
      <c r="E726">
        <v>365</v>
      </c>
      <c r="F726">
        <v>2</v>
      </c>
      <c r="G726" t="s">
        <v>40</v>
      </c>
      <c r="H726">
        <v>0</v>
      </c>
      <c r="I726" t="s">
        <v>35</v>
      </c>
      <c r="J726">
        <v>9</v>
      </c>
      <c r="K726">
        <v>2</v>
      </c>
      <c r="L726">
        <v>16</v>
      </c>
      <c r="M726">
        <v>3</v>
      </c>
      <c r="N726">
        <v>2</v>
      </c>
      <c r="O726">
        <v>0</v>
      </c>
      <c r="Q726" t="str">
        <f t="shared" si="110"/>
        <v>xG Sangat Sedikit</v>
      </c>
      <c r="R726" t="str">
        <f t="shared" si="111"/>
        <v>Possession Cukup Sedikit</v>
      </c>
      <c r="S726" t="str">
        <f t="shared" si="112"/>
        <v>Total Pass Cukup Sedikit</v>
      </c>
      <c r="T726" t="str">
        <f t="shared" si="113"/>
        <v>Pass Sukses Cukup Sedikit</v>
      </c>
      <c r="U726" t="str">
        <f t="shared" si="114"/>
        <v>Total Shot Sangat Sedikit</v>
      </c>
      <c r="V726" t="str">
        <f t="shared" si="117"/>
        <v>Shot on Target Rendah</v>
      </c>
      <c r="W726" t="str">
        <f t="shared" si="118"/>
        <v>Fouls Tinggi</v>
      </c>
      <c r="X726" t="str">
        <f t="shared" si="119"/>
        <v>Corner Rendah</v>
      </c>
      <c r="Y726" t="str">
        <f t="shared" si="115"/>
        <v>Yellow Card Rendah</v>
      </c>
      <c r="Z726" t="str">
        <f t="shared" si="116"/>
        <v>Red Card Rendah</v>
      </c>
    </row>
    <row r="727" spans="1:26" x14ac:dyDescent="0.25">
      <c r="A727" t="s">
        <v>33</v>
      </c>
      <c r="B727">
        <v>1.5</v>
      </c>
      <c r="C727">
        <v>53</v>
      </c>
      <c r="D727">
        <v>510</v>
      </c>
      <c r="E727">
        <v>416</v>
      </c>
      <c r="F727">
        <v>3</v>
      </c>
      <c r="G727" t="s">
        <v>35</v>
      </c>
      <c r="H727">
        <v>1</v>
      </c>
      <c r="I727" t="s">
        <v>35</v>
      </c>
      <c r="J727">
        <v>14</v>
      </c>
      <c r="K727">
        <v>5</v>
      </c>
      <c r="L727">
        <v>10</v>
      </c>
      <c r="M727">
        <v>4</v>
      </c>
      <c r="N727">
        <v>2</v>
      </c>
      <c r="O727">
        <v>0</v>
      </c>
      <c r="Q727" t="str">
        <f t="shared" si="110"/>
        <v>xG Cukup Sedikit</v>
      </c>
      <c r="R727" t="str">
        <f t="shared" si="111"/>
        <v>Possession Cukup Banyak</v>
      </c>
      <c r="S727" t="str">
        <f t="shared" si="112"/>
        <v>Total Pass Cukup Banyak</v>
      </c>
      <c r="T727" t="str">
        <f t="shared" si="113"/>
        <v>Pass Sukses Cukup Sedikit</v>
      </c>
      <c r="U727" t="str">
        <f t="shared" si="114"/>
        <v>Total Shot Cukup Sedikit</v>
      </c>
      <c r="V727" t="str">
        <f t="shared" si="117"/>
        <v>Shot on Target Tinggi</v>
      </c>
      <c r="W727" t="str">
        <f t="shared" si="118"/>
        <v>Fouls Normal</v>
      </c>
      <c r="X727" t="str">
        <f t="shared" si="119"/>
        <v>Corner Rendah</v>
      </c>
      <c r="Y727" t="str">
        <f t="shared" si="115"/>
        <v>Yellow Card Rendah</v>
      </c>
      <c r="Z727" t="str">
        <f t="shared" si="116"/>
        <v>Red Card Rendah</v>
      </c>
    </row>
    <row r="728" spans="1:26" x14ac:dyDescent="0.25">
      <c r="A728" t="s">
        <v>46</v>
      </c>
      <c r="B728">
        <v>1.7</v>
      </c>
      <c r="C728">
        <v>55</v>
      </c>
      <c r="D728">
        <v>490</v>
      </c>
      <c r="E728">
        <v>401</v>
      </c>
      <c r="F728">
        <v>1</v>
      </c>
      <c r="G728" t="s">
        <v>36</v>
      </c>
      <c r="H728">
        <v>0</v>
      </c>
      <c r="I728" t="s">
        <v>35</v>
      </c>
      <c r="J728">
        <v>13</v>
      </c>
      <c r="K728">
        <v>5</v>
      </c>
      <c r="L728">
        <v>10</v>
      </c>
      <c r="M728">
        <v>4</v>
      </c>
      <c r="N728">
        <v>1</v>
      </c>
      <c r="O728">
        <v>0</v>
      </c>
      <c r="Q728" t="str">
        <f t="shared" si="110"/>
        <v>xG Cukup Sedikit</v>
      </c>
      <c r="R728" t="str">
        <f t="shared" si="111"/>
        <v>Possession Cukup Banyak</v>
      </c>
      <c r="S728" t="str">
        <f t="shared" si="112"/>
        <v>Total Pass Cukup Sedikit</v>
      </c>
      <c r="T728" t="str">
        <f t="shared" si="113"/>
        <v>Pass Sukses Cukup Sedikit</v>
      </c>
      <c r="U728" t="str">
        <f t="shared" si="114"/>
        <v>Total Shot Cukup Sedikit</v>
      </c>
      <c r="V728" t="str">
        <f t="shared" si="117"/>
        <v>Shot on Target Tinggi</v>
      </c>
      <c r="W728" t="str">
        <f t="shared" si="118"/>
        <v>Fouls Normal</v>
      </c>
      <c r="X728" t="str">
        <f t="shared" si="119"/>
        <v>Corner Rendah</v>
      </c>
      <c r="Y728" t="str">
        <f t="shared" si="115"/>
        <v>Yellow Card Rendah</v>
      </c>
      <c r="Z728" t="str">
        <f t="shared" si="116"/>
        <v>Red Card Rendah</v>
      </c>
    </row>
    <row r="729" spans="1:26" x14ac:dyDescent="0.25">
      <c r="A729" t="s">
        <v>60</v>
      </c>
      <c r="B729">
        <v>0.8</v>
      </c>
      <c r="C729">
        <v>45</v>
      </c>
      <c r="D729">
        <v>403</v>
      </c>
      <c r="E729">
        <v>285</v>
      </c>
      <c r="F729">
        <v>1</v>
      </c>
      <c r="G729" t="s">
        <v>36</v>
      </c>
      <c r="H729">
        <v>1</v>
      </c>
      <c r="I729" t="s">
        <v>36</v>
      </c>
      <c r="J729">
        <v>7</v>
      </c>
      <c r="K729">
        <v>2</v>
      </c>
      <c r="L729">
        <v>15</v>
      </c>
      <c r="M729">
        <v>3</v>
      </c>
      <c r="N729">
        <v>2</v>
      </c>
      <c r="O729">
        <v>0</v>
      </c>
      <c r="Q729" t="str">
        <f t="shared" si="110"/>
        <v>xG Sangat Sedikit</v>
      </c>
      <c r="R729" t="str">
        <f t="shared" si="111"/>
        <v>Possession Cukup Sedikit</v>
      </c>
      <c r="S729" t="str">
        <f t="shared" si="112"/>
        <v>Total Pass Cukup Sedikit</v>
      </c>
      <c r="T729" t="str">
        <f t="shared" si="113"/>
        <v>Pass Sukses Cukup Sedikit</v>
      </c>
      <c r="U729" t="str">
        <f t="shared" si="114"/>
        <v>Total Shot Sangat Sedikit</v>
      </c>
      <c r="V729" t="str">
        <f t="shared" si="117"/>
        <v>Shot on Target Rendah</v>
      </c>
      <c r="W729" t="str">
        <f t="shared" si="118"/>
        <v>Fouls Tinggi</v>
      </c>
      <c r="X729" t="str">
        <f t="shared" si="119"/>
        <v>Corner Rendah</v>
      </c>
      <c r="Y729" t="str">
        <f t="shared" si="115"/>
        <v>Yellow Card Rendah</v>
      </c>
      <c r="Z729" t="str">
        <f t="shared" si="116"/>
        <v>Red Card Rendah</v>
      </c>
    </row>
    <row r="730" spans="1:26" x14ac:dyDescent="0.25">
      <c r="A730" t="s">
        <v>39</v>
      </c>
      <c r="B730">
        <v>1</v>
      </c>
      <c r="C730">
        <v>64</v>
      </c>
      <c r="D730">
        <v>700</v>
      </c>
      <c r="E730">
        <v>611</v>
      </c>
      <c r="F730">
        <v>1</v>
      </c>
      <c r="G730" t="s">
        <v>35</v>
      </c>
      <c r="H730">
        <v>0</v>
      </c>
      <c r="I730" t="s">
        <v>35</v>
      </c>
      <c r="J730">
        <v>11</v>
      </c>
      <c r="K730">
        <v>2</v>
      </c>
      <c r="L730">
        <v>11</v>
      </c>
      <c r="M730">
        <v>6</v>
      </c>
      <c r="N730">
        <v>2</v>
      </c>
      <c r="O730">
        <v>0</v>
      </c>
      <c r="Q730" t="str">
        <f t="shared" si="110"/>
        <v>xG Sangat Sedikit</v>
      </c>
      <c r="R730" t="str">
        <f t="shared" si="111"/>
        <v>Possession Sangat Banyak</v>
      </c>
      <c r="S730" t="str">
        <f t="shared" si="112"/>
        <v>Total Pass Sangat Banyak</v>
      </c>
      <c r="T730" t="str">
        <f t="shared" si="113"/>
        <v>Pass Sukses Sangat Banyak</v>
      </c>
      <c r="U730" t="str">
        <f t="shared" si="114"/>
        <v>Total Shot Cukup Sedikit</v>
      </c>
      <c r="V730" t="str">
        <f t="shared" si="117"/>
        <v>Shot on Target Rendah</v>
      </c>
      <c r="W730" t="str">
        <f t="shared" si="118"/>
        <v>Fouls Normal</v>
      </c>
      <c r="X730" t="str">
        <f t="shared" si="119"/>
        <v>Corner Tinggi</v>
      </c>
      <c r="Y730" t="str">
        <f t="shared" si="115"/>
        <v>Yellow Card Rendah</v>
      </c>
      <c r="Z730" t="str">
        <f t="shared" si="116"/>
        <v>Red Card Rendah</v>
      </c>
    </row>
    <row r="731" spans="1:26" x14ac:dyDescent="0.25">
      <c r="A731" t="s">
        <v>48</v>
      </c>
      <c r="B731">
        <v>0.7</v>
      </c>
      <c r="C731">
        <v>50</v>
      </c>
      <c r="D731">
        <v>448</v>
      </c>
      <c r="E731">
        <v>353</v>
      </c>
      <c r="F731">
        <v>1</v>
      </c>
      <c r="G731" t="s">
        <v>36</v>
      </c>
      <c r="H731">
        <v>0</v>
      </c>
      <c r="I731" t="s">
        <v>36</v>
      </c>
      <c r="J731">
        <v>12</v>
      </c>
      <c r="K731">
        <v>4</v>
      </c>
      <c r="L731">
        <v>15</v>
      </c>
      <c r="M731">
        <v>4</v>
      </c>
      <c r="N731">
        <v>8</v>
      </c>
      <c r="O731">
        <v>0</v>
      </c>
      <c r="Q731" t="str">
        <f t="shared" si="110"/>
        <v>xG Sangat Sedikit</v>
      </c>
      <c r="R731" t="str">
        <f t="shared" si="111"/>
        <v>Possession Cukup Sedikit</v>
      </c>
      <c r="S731" t="str">
        <f t="shared" si="112"/>
        <v>Total Pass Cukup Sedikit</v>
      </c>
      <c r="T731" t="str">
        <f t="shared" si="113"/>
        <v>Pass Sukses Cukup Sedikit</v>
      </c>
      <c r="U731" t="str">
        <f t="shared" si="114"/>
        <v>Total Shot Cukup Sedikit</v>
      </c>
      <c r="V731" t="str">
        <f t="shared" si="117"/>
        <v>Shot on Target Normal</v>
      </c>
      <c r="W731" t="str">
        <f t="shared" si="118"/>
        <v>Fouls Tinggi</v>
      </c>
      <c r="X731" t="str">
        <f t="shared" si="119"/>
        <v>Corner Rendah</v>
      </c>
      <c r="Y731" t="str">
        <f t="shared" si="115"/>
        <v>Yellow Card Tinggi</v>
      </c>
      <c r="Z731" t="str">
        <f t="shared" si="116"/>
        <v>Red Card Rendah</v>
      </c>
    </row>
    <row r="732" spans="1:26" x14ac:dyDescent="0.25">
      <c r="A732" t="s">
        <v>44</v>
      </c>
      <c r="B732">
        <v>1.1000000000000001</v>
      </c>
      <c r="C732">
        <v>36</v>
      </c>
      <c r="D732">
        <v>346</v>
      </c>
      <c r="E732">
        <v>264</v>
      </c>
      <c r="F732">
        <v>3</v>
      </c>
      <c r="G732" t="s">
        <v>40</v>
      </c>
      <c r="H732">
        <v>1</v>
      </c>
      <c r="I732" t="s">
        <v>36</v>
      </c>
      <c r="J732">
        <v>11</v>
      </c>
      <c r="K732">
        <v>7</v>
      </c>
      <c r="L732">
        <v>9</v>
      </c>
      <c r="M732">
        <v>5</v>
      </c>
      <c r="N732">
        <v>0</v>
      </c>
      <c r="O732">
        <v>0</v>
      </c>
      <c r="Q732" t="str">
        <f t="shared" si="110"/>
        <v>xG Sangat Sedikit</v>
      </c>
      <c r="R732" t="str">
        <f t="shared" si="111"/>
        <v>Possession Sangat Sedikit</v>
      </c>
      <c r="S732" t="str">
        <f t="shared" si="112"/>
        <v>Total Pass Sangat Sedikit</v>
      </c>
      <c r="T732" t="str">
        <f t="shared" si="113"/>
        <v>Pass Sukses Sangat Sedikit</v>
      </c>
      <c r="U732" t="str">
        <f t="shared" si="114"/>
        <v>Total Shot Cukup Sedikit</v>
      </c>
      <c r="V732" t="str">
        <f t="shared" si="117"/>
        <v>Shot on Target Tinggi</v>
      </c>
      <c r="W732" t="str">
        <f t="shared" si="118"/>
        <v>Fouls Normal</v>
      </c>
      <c r="X732" t="str">
        <f t="shared" si="119"/>
        <v>Corner Normal</v>
      </c>
      <c r="Y732" t="str">
        <f t="shared" si="115"/>
        <v>Yellow Card Rendah</v>
      </c>
      <c r="Z732" t="str">
        <f t="shared" si="116"/>
        <v>Red Card Rendah</v>
      </c>
    </row>
    <row r="733" spans="1:26" x14ac:dyDescent="0.25">
      <c r="A733" t="s">
        <v>54</v>
      </c>
      <c r="B733">
        <v>1.4</v>
      </c>
      <c r="C733">
        <v>51</v>
      </c>
      <c r="D733">
        <v>416</v>
      </c>
      <c r="E733">
        <v>331</v>
      </c>
      <c r="F733">
        <v>1</v>
      </c>
      <c r="G733" t="s">
        <v>40</v>
      </c>
      <c r="H733">
        <v>1</v>
      </c>
      <c r="I733" t="s">
        <v>40</v>
      </c>
      <c r="J733">
        <v>15</v>
      </c>
      <c r="K733">
        <v>5</v>
      </c>
      <c r="L733">
        <v>12</v>
      </c>
      <c r="M733">
        <v>6</v>
      </c>
      <c r="N733">
        <v>4</v>
      </c>
      <c r="O733">
        <v>0</v>
      </c>
      <c r="Q733" t="str">
        <f t="shared" si="110"/>
        <v>xG Sangat Sedikit</v>
      </c>
      <c r="R733" t="str">
        <f t="shared" si="111"/>
        <v>Possession Cukup Banyak</v>
      </c>
      <c r="S733" t="str">
        <f t="shared" si="112"/>
        <v>Total Pass Cukup Sedikit</v>
      </c>
      <c r="T733" t="str">
        <f t="shared" si="113"/>
        <v>Pass Sukses Cukup Sedikit</v>
      </c>
      <c r="U733" t="str">
        <f t="shared" si="114"/>
        <v>Total Shot Cukup Sedikit</v>
      </c>
      <c r="V733" t="str">
        <f t="shared" si="117"/>
        <v>Shot on Target Tinggi</v>
      </c>
      <c r="W733" t="str">
        <f t="shared" si="118"/>
        <v>Fouls Tinggi</v>
      </c>
      <c r="X733" t="str">
        <f t="shared" si="119"/>
        <v>Corner Tinggi</v>
      </c>
      <c r="Y733" t="str">
        <f t="shared" si="115"/>
        <v>Yellow Card Tinggi</v>
      </c>
      <c r="Z733" t="str">
        <f t="shared" si="116"/>
        <v>Red Card Rendah</v>
      </c>
    </row>
    <row r="734" spans="1:26" x14ac:dyDescent="0.25">
      <c r="A734" t="s">
        <v>58</v>
      </c>
      <c r="B734">
        <v>1.7</v>
      </c>
      <c r="C734">
        <v>72</v>
      </c>
      <c r="D734">
        <v>707</v>
      </c>
      <c r="E734">
        <v>604</v>
      </c>
      <c r="F734">
        <v>0</v>
      </c>
      <c r="G734" t="s">
        <v>36</v>
      </c>
      <c r="H734">
        <v>0</v>
      </c>
      <c r="I734" t="s">
        <v>36</v>
      </c>
      <c r="J734">
        <v>26</v>
      </c>
      <c r="K734">
        <v>5</v>
      </c>
      <c r="L734">
        <v>8</v>
      </c>
      <c r="M734">
        <v>15</v>
      </c>
      <c r="N734">
        <v>0</v>
      </c>
      <c r="O734">
        <v>0</v>
      </c>
      <c r="Q734" t="str">
        <f t="shared" si="110"/>
        <v>xG Cukup Sedikit</v>
      </c>
      <c r="R734" t="str">
        <f t="shared" si="111"/>
        <v>Possession Sangat Banyak</v>
      </c>
      <c r="S734" t="str">
        <f t="shared" si="112"/>
        <v>Total Pass Sangat Banyak</v>
      </c>
      <c r="T734" t="str">
        <f t="shared" si="113"/>
        <v>Pass Sukses Sangat Banyak</v>
      </c>
      <c r="U734" t="str">
        <f t="shared" si="114"/>
        <v>Total Shot Cukup Banyak</v>
      </c>
      <c r="V734" t="str">
        <f t="shared" si="117"/>
        <v>Shot on Target Tinggi</v>
      </c>
      <c r="W734" t="str">
        <f t="shared" si="118"/>
        <v>Fouls Rendah</v>
      </c>
      <c r="X734" t="str">
        <f t="shared" si="119"/>
        <v>Corner Tinggi</v>
      </c>
      <c r="Y734" t="str">
        <f t="shared" si="115"/>
        <v>Yellow Card Rendah</v>
      </c>
      <c r="Z734" t="str">
        <f t="shared" si="116"/>
        <v>Red Card Rendah</v>
      </c>
    </row>
    <row r="735" spans="1:26" x14ac:dyDescent="0.25">
      <c r="A735" t="s">
        <v>45</v>
      </c>
      <c r="B735">
        <v>1.6</v>
      </c>
      <c r="C735">
        <v>44</v>
      </c>
      <c r="D735">
        <v>456</v>
      </c>
      <c r="E735">
        <v>372</v>
      </c>
      <c r="F735">
        <v>2</v>
      </c>
      <c r="G735" t="s">
        <v>40</v>
      </c>
      <c r="H735">
        <v>1</v>
      </c>
      <c r="I735" t="s">
        <v>40</v>
      </c>
      <c r="J735">
        <v>7</v>
      </c>
      <c r="K735">
        <v>2</v>
      </c>
      <c r="L735">
        <v>12</v>
      </c>
      <c r="M735">
        <v>4</v>
      </c>
      <c r="N735">
        <v>1</v>
      </c>
      <c r="O735">
        <v>0</v>
      </c>
      <c r="Q735" t="str">
        <f t="shared" si="110"/>
        <v>xG Cukup Sedikit</v>
      </c>
      <c r="R735" t="str">
        <f t="shared" si="111"/>
        <v>Possession Cukup Sedikit</v>
      </c>
      <c r="S735" t="str">
        <f t="shared" si="112"/>
        <v>Total Pass Cukup Sedikit</v>
      </c>
      <c r="T735" t="str">
        <f t="shared" si="113"/>
        <v>Pass Sukses Cukup Sedikit</v>
      </c>
      <c r="U735" t="str">
        <f t="shared" si="114"/>
        <v>Total Shot Sangat Sedikit</v>
      </c>
      <c r="V735" t="str">
        <f t="shared" si="117"/>
        <v>Shot on Target Rendah</v>
      </c>
      <c r="W735" t="str">
        <f t="shared" si="118"/>
        <v>Fouls Tinggi</v>
      </c>
      <c r="X735" t="str">
        <f t="shared" si="119"/>
        <v>Corner Rendah</v>
      </c>
      <c r="Y735" t="str">
        <f t="shared" si="115"/>
        <v>Yellow Card Rendah</v>
      </c>
      <c r="Z735" t="str">
        <f t="shared" si="116"/>
        <v>Red Card Rendah</v>
      </c>
    </row>
    <row r="736" spans="1:26" x14ac:dyDescent="0.25">
      <c r="A736" t="s">
        <v>52</v>
      </c>
      <c r="B736">
        <v>1</v>
      </c>
      <c r="C736">
        <v>34</v>
      </c>
      <c r="D736">
        <v>284</v>
      </c>
      <c r="E736">
        <v>188</v>
      </c>
      <c r="F736">
        <v>1</v>
      </c>
      <c r="G736" t="s">
        <v>40</v>
      </c>
      <c r="H736">
        <v>1</v>
      </c>
      <c r="I736" t="s">
        <v>40</v>
      </c>
      <c r="J736">
        <v>6</v>
      </c>
      <c r="K736">
        <v>3</v>
      </c>
      <c r="L736">
        <v>12</v>
      </c>
      <c r="M736">
        <v>0</v>
      </c>
      <c r="N736">
        <v>3</v>
      </c>
      <c r="O736">
        <v>1</v>
      </c>
      <c r="Q736" t="str">
        <f t="shared" si="110"/>
        <v>xG Sangat Sedikit</v>
      </c>
      <c r="R736" t="str">
        <f t="shared" si="111"/>
        <v>Possession Sangat Sedikit</v>
      </c>
      <c r="S736" t="str">
        <f t="shared" si="112"/>
        <v>Total Pass Sangat Sedikit</v>
      </c>
      <c r="T736" t="str">
        <f t="shared" si="113"/>
        <v>Pass Sukses Sangat Sedikit</v>
      </c>
      <c r="U736" t="str">
        <f t="shared" si="114"/>
        <v>Total Shot Sangat Sedikit</v>
      </c>
      <c r="V736" t="str">
        <f t="shared" si="117"/>
        <v>Shot on Target Rendah</v>
      </c>
      <c r="W736" t="str">
        <f t="shared" si="118"/>
        <v>Fouls Tinggi</v>
      </c>
      <c r="X736" t="str">
        <f t="shared" si="119"/>
        <v>Corner Rendah</v>
      </c>
      <c r="Y736" t="str">
        <f t="shared" si="115"/>
        <v>Yellow Card Tinggi</v>
      </c>
      <c r="Z736" t="str">
        <f t="shared" si="116"/>
        <v>Red Card Tinggi</v>
      </c>
    </row>
    <row r="737" spans="1:26" x14ac:dyDescent="0.25">
      <c r="A737" t="s">
        <v>57</v>
      </c>
      <c r="B737">
        <v>0.7</v>
      </c>
      <c r="C737">
        <v>55</v>
      </c>
      <c r="D737">
        <v>540</v>
      </c>
      <c r="E737">
        <v>455</v>
      </c>
      <c r="F737">
        <v>0</v>
      </c>
      <c r="G737" t="s">
        <v>35</v>
      </c>
      <c r="H737">
        <v>0</v>
      </c>
      <c r="I737" t="s">
        <v>35</v>
      </c>
      <c r="J737">
        <v>10</v>
      </c>
      <c r="K737">
        <v>3</v>
      </c>
      <c r="L737">
        <v>13</v>
      </c>
      <c r="M737">
        <v>8</v>
      </c>
      <c r="N737">
        <v>2</v>
      </c>
      <c r="O737">
        <v>1</v>
      </c>
      <c r="Q737" t="str">
        <f t="shared" si="110"/>
        <v>xG Sangat Sedikit</v>
      </c>
      <c r="R737" t="str">
        <f t="shared" si="111"/>
        <v>Possession Cukup Banyak</v>
      </c>
      <c r="S737" t="str">
        <f t="shared" si="112"/>
        <v>Total Pass Cukup Banyak</v>
      </c>
      <c r="T737" t="str">
        <f t="shared" si="113"/>
        <v>Pass Sukses Cukup Banyak</v>
      </c>
      <c r="U737" t="str">
        <f t="shared" si="114"/>
        <v>Total Shot Sangat Sedikit</v>
      </c>
      <c r="V737" t="str">
        <f t="shared" si="117"/>
        <v>Shot on Target Rendah</v>
      </c>
      <c r="W737" t="str">
        <f t="shared" si="118"/>
        <v>Fouls Tinggi</v>
      </c>
      <c r="X737" t="str">
        <f t="shared" si="119"/>
        <v>Corner Tinggi</v>
      </c>
      <c r="Y737" t="str">
        <f t="shared" si="115"/>
        <v>Yellow Card Rendah</v>
      </c>
      <c r="Z737" t="str">
        <f t="shared" si="116"/>
        <v>Red Card Tinggi</v>
      </c>
    </row>
    <row r="738" spans="1:26" x14ac:dyDescent="0.25">
      <c r="A738" t="s">
        <v>51</v>
      </c>
      <c r="B738">
        <v>1.7</v>
      </c>
      <c r="C738">
        <v>48</v>
      </c>
      <c r="D738">
        <v>505</v>
      </c>
      <c r="E738">
        <v>422</v>
      </c>
      <c r="F738">
        <v>2</v>
      </c>
      <c r="G738" t="s">
        <v>40</v>
      </c>
      <c r="H738">
        <v>1</v>
      </c>
      <c r="I738" t="s">
        <v>40</v>
      </c>
      <c r="J738">
        <v>9</v>
      </c>
      <c r="K738">
        <v>4</v>
      </c>
      <c r="L738">
        <v>13</v>
      </c>
      <c r="M738">
        <v>5</v>
      </c>
      <c r="N738">
        <v>1</v>
      </c>
      <c r="O738">
        <v>0</v>
      </c>
      <c r="Q738" t="str">
        <f t="shared" si="110"/>
        <v>xG Cukup Sedikit</v>
      </c>
      <c r="R738" t="str">
        <f t="shared" si="111"/>
        <v>Possession Cukup Sedikit</v>
      </c>
      <c r="S738" t="str">
        <f t="shared" si="112"/>
        <v>Total Pass Cukup Sedikit</v>
      </c>
      <c r="T738" t="str">
        <f t="shared" si="113"/>
        <v>Pass Sukses Cukup Sedikit</v>
      </c>
      <c r="U738" t="str">
        <f t="shared" si="114"/>
        <v>Total Shot Sangat Sedikit</v>
      </c>
      <c r="V738" t="str">
        <f t="shared" si="117"/>
        <v>Shot on Target Normal</v>
      </c>
      <c r="W738" t="str">
        <f t="shared" si="118"/>
        <v>Fouls Tinggi</v>
      </c>
      <c r="X738" t="str">
        <f t="shared" si="119"/>
        <v>Corner Normal</v>
      </c>
      <c r="Y738" t="str">
        <f t="shared" si="115"/>
        <v>Yellow Card Rendah</v>
      </c>
      <c r="Z738" t="str">
        <f t="shared" si="116"/>
        <v>Red Card Rendah</v>
      </c>
    </row>
    <row r="739" spans="1:26" x14ac:dyDescent="0.25">
      <c r="A739" t="s">
        <v>59</v>
      </c>
      <c r="B739">
        <v>1.1000000000000001</v>
      </c>
      <c r="C739">
        <v>45</v>
      </c>
      <c r="D739">
        <v>385</v>
      </c>
      <c r="E739">
        <v>298</v>
      </c>
      <c r="F739">
        <v>2</v>
      </c>
      <c r="G739" t="s">
        <v>36</v>
      </c>
      <c r="H739">
        <v>1</v>
      </c>
      <c r="I739" t="s">
        <v>36</v>
      </c>
      <c r="J739">
        <v>10</v>
      </c>
      <c r="K739">
        <v>6</v>
      </c>
      <c r="L739">
        <v>11</v>
      </c>
      <c r="M739">
        <v>4</v>
      </c>
      <c r="N739">
        <v>3</v>
      </c>
      <c r="O739">
        <v>0</v>
      </c>
      <c r="Q739" t="str">
        <f t="shared" si="110"/>
        <v>xG Sangat Sedikit</v>
      </c>
      <c r="R739" t="str">
        <f t="shared" si="111"/>
        <v>Possession Cukup Sedikit</v>
      </c>
      <c r="S739" t="str">
        <f t="shared" si="112"/>
        <v>Total Pass Cukup Sedikit</v>
      </c>
      <c r="T739" t="str">
        <f t="shared" si="113"/>
        <v>Pass Sukses Cukup Sedikit</v>
      </c>
      <c r="U739" t="str">
        <f t="shared" si="114"/>
        <v>Total Shot Sangat Sedikit</v>
      </c>
      <c r="V739" t="str">
        <f t="shared" si="117"/>
        <v>Shot on Target Tinggi</v>
      </c>
      <c r="W739" t="str">
        <f t="shared" si="118"/>
        <v>Fouls Normal</v>
      </c>
      <c r="X739" t="str">
        <f t="shared" si="119"/>
        <v>Corner Rendah</v>
      </c>
      <c r="Y739" t="str">
        <f t="shared" si="115"/>
        <v>Yellow Card Tinggi</v>
      </c>
      <c r="Z739" t="str">
        <f t="shared" si="116"/>
        <v>Red Card Rendah</v>
      </c>
    </row>
    <row r="740" spans="1:26" x14ac:dyDescent="0.25">
      <c r="A740" t="s">
        <v>55</v>
      </c>
      <c r="B740">
        <v>3.3</v>
      </c>
      <c r="C740">
        <v>52</v>
      </c>
      <c r="D740">
        <v>455</v>
      </c>
      <c r="E740">
        <v>359</v>
      </c>
      <c r="F740">
        <v>2</v>
      </c>
      <c r="G740" t="s">
        <v>40</v>
      </c>
      <c r="H740">
        <v>1</v>
      </c>
      <c r="I740" t="s">
        <v>40</v>
      </c>
      <c r="J740">
        <v>23</v>
      </c>
      <c r="K740">
        <v>10</v>
      </c>
      <c r="L740">
        <v>10</v>
      </c>
      <c r="M740">
        <v>8</v>
      </c>
      <c r="N740">
        <v>1</v>
      </c>
      <c r="O740">
        <v>0</v>
      </c>
      <c r="Q740" t="str">
        <f t="shared" si="110"/>
        <v>xG Cukup Banyak</v>
      </c>
      <c r="R740" t="str">
        <f t="shared" si="111"/>
        <v>Possession Cukup Banyak</v>
      </c>
      <c r="S740" t="str">
        <f t="shared" si="112"/>
        <v>Total Pass Cukup Sedikit</v>
      </c>
      <c r="T740" t="str">
        <f t="shared" si="113"/>
        <v>Pass Sukses Cukup Sedikit</v>
      </c>
      <c r="U740" t="str">
        <f t="shared" si="114"/>
        <v>Total Shot Cukup Banyak</v>
      </c>
      <c r="V740" t="str">
        <f t="shared" si="117"/>
        <v>Shot on Target Tinggi</v>
      </c>
      <c r="W740" t="str">
        <f t="shared" si="118"/>
        <v>Fouls Normal</v>
      </c>
      <c r="X740" t="str">
        <f t="shared" si="119"/>
        <v>Corner Tinggi</v>
      </c>
      <c r="Y740" t="str">
        <f t="shared" si="115"/>
        <v>Yellow Card Rendah</v>
      </c>
      <c r="Z740" t="str">
        <f t="shared" si="116"/>
        <v>Red Card Rendah</v>
      </c>
    </row>
    <row r="741" spans="1:26" x14ac:dyDescent="0.25">
      <c r="A741" t="s">
        <v>42</v>
      </c>
      <c r="B741">
        <v>2.6</v>
      </c>
      <c r="C741">
        <v>55</v>
      </c>
      <c r="D741">
        <v>478</v>
      </c>
      <c r="E741">
        <v>402</v>
      </c>
      <c r="F741">
        <v>2</v>
      </c>
      <c r="G741" t="s">
        <v>36</v>
      </c>
      <c r="H741">
        <v>0</v>
      </c>
      <c r="I741" t="s">
        <v>35</v>
      </c>
      <c r="J741">
        <v>15</v>
      </c>
      <c r="K741">
        <v>7</v>
      </c>
      <c r="L741">
        <v>10</v>
      </c>
      <c r="M741">
        <v>1</v>
      </c>
      <c r="N741">
        <v>1</v>
      </c>
      <c r="O741">
        <v>1</v>
      </c>
      <c r="Q741" t="str">
        <f t="shared" si="110"/>
        <v>xG Cukup Sedikit</v>
      </c>
      <c r="R741" t="str">
        <f t="shared" si="111"/>
        <v>Possession Cukup Banyak</v>
      </c>
      <c r="S741" t="str">
        <f t="shared" si="112"/>
        <v>Total Pass Cukup Sedikit</v>
      </c>
      <c r="T741" t="str">
        <f t="shared" si="113"/>
        <v>Pass Sukses Cukup Sedikit</v>
      </c>
      <c r="U741" t="str">
        <f t="shared" si="114"/>
        <v>Total Shot Cukup Sedikit</v>
      </c>
      <c r="V741" t="str">
        <f t="shared" si="117"/>
        <v>Shot on Target Tinggi</v>
      </c>
      <c r="W741" t="str">
        <f t="shared" si="118"/>
        <v>Fouls Normal</v>
      </c>
      <c r="X741" t="str">
        <f t="shared" si="119"/>
        <v>Corner Rendah</v>
      </c>
      <c r="Y741" t="str">
        <f t="shared" si="115"/>
        <v>Yellow Card Rendah</v>
      </c>
      <c r="Z741" t="str">
        <f t="shared" si="116"/>
        <v>Red Card Tinggi</v>
      </c>
    </row>
    <row r="742" spans="1:26" x14ac:dyDescent="0.25">
      <c r="A742" t="s">
        <v>60</v>
      </c>
      <c r="B742">
        <v>0.5</v>
      </c>
      <c r="C742">
        <v>33</v>
      </c>
      <c r="D742">
        <v>305</v>
      </c>
      <c r="E742">
        <v>241</v>
      </c>
      <c r="F742">
        <v>0</v>
      </c>
      <c r="G742" t="s">
        <v>35</v>
      </c>
      <c r="H742">
        <v>0</v>
      </c>
      <c r="I742" t="s">
        <v>36</v>
      </c>
      <c r="J742">
        <v>3</v>
      </c>
      <c r="K742">
        <v>1</v>
      </c>
      <c r="L742">
        <v>12</v>
      </c>
      <c r="M742">
        <v>1</v>
      </c>
      <c r="N742">
        <v>2</v>
      </c>
      <c r="O742">
        <v>0</v>
      </c>
      <c r="Q742" t="str">
        <f t="shared" si="110"/>
        <v>xG Sangat Sedikit</v>
      </c>
      <c r="R742" t="str">
        <f t="shared" si="111"/>
        <v>Possession Sangat Sedikit</v>
      </c>
      <c r="S742" t="str">
        <f t="shared" si="112"/>
        <v>Total Pass Sangat Sedikit</v>
      </c>
      <c r="T742" t="str">
        <f t="shared" si="113"/>
        <v>Pass Sukses Sangat Sedikit</v>
      </c>
      <c r="U742" t="str">
        <f t="shared" si="114"/>
        <v>Total Shot Sangat Sedikit</v>
      </c>
      <c r="V742" t="str">
        <f t="shared" si="117"/>
        <v>Shot on Target Rendah</v>
      </c>
      <c r="W742" t="str">
        <f t="shared" si="118"/>
        <v>Fouls Tinggi</v>
      </c>
      <c r="X742" t="str">
        <f t="shared" si="119"/>
        <v>Corner Rendah</v>
      </c>
      <c r="Y742" t="str">
        <f t="shared" si="115"/>
        <v>Yellow Card Rendah</v>
      </c>
      <c r="Z742" t="str">
        <f t="shared" si="116"/>
        <v>Red Card Rendah</v>
      </c>
    </row>
    <row r="743" spans="1:26" x14ac:dyDescent="0.25">
      <c r="A743" t="s">
        <v>33</v>
      </c>
      <c r="B743">
        <v>0.3</v>
      </c>
      <c r="C743">
        <v>53</v>
      </c>
      <c r="D743">
        <v>505</v>
      </c>
      <c r="E743">
        <v>405</v>
      </c>
      <c r="F743">
        <v>0</v>
      </c>
      <c r="G743" t="s">
        <v>35</v>
      </c>
      <c r="H743">
        <v>0</v>
      </c>
      <c r="I743" t="s">
        <v>36</v>
      </c>
      <c r="J743">
        <v>4</v>
      </c>
      <c r="K743">
        <v>1</v>
      </c>
      <c r="L743">
        <v>14</v>
      </c>
      <c r="M743">
        <v>2</v>
      </c>
      <c r="N743">
        <v>6</v>
      </c>
      <c r="O743">
        <v>0</v>
      </c>
      <c r="Q743" t="str">
        <f t="shared" si="110"/>
        <v>xG Sangat Sedikit</v>
      </c>
      <c r="R743" t="str">
        <f t="shared" si="111"/>
        <v>Possession Cukup Banyak</v>
      </c>
      <c r="S743" t="str">
        <f t="shared" si="112"/>
        <v>Total Pass Cukup Sedikit</v>
      </c>
      <c r="T743" t="str">
        <f t="shared" si="113"/>
        <v>Pass Sukses Cukup Sedikit</v>
      </c>
      <c r="U743" t="str">
        <f t="shared" si="114"/>
        <v>Total Shot Sangat Sedikit</v>
      </c>
      <c r="V743" t="str">
        <f t="shared" si="117"/>
        <v>Shot on Target Rendah</v>
      </c>
      <c r="W743" t="str">
        <f t="shared" si="118"/>
        <v>Fouls Tinggi</v>
      </c>
      <c r="X743" t="str">
        <f t="shared" si="119"/>
        <v>Corner Rendah</v>
      </c>
      <c r="Y743" t="str">
        <f t="shared" si="115"/>
        <v>Yellow Card Tinggi</v>
      </c>
      <c r="Z743" t="str">
        <f t="shared" si="116"/>
        <v>Red Card Rendah</v>
      </c>
    </row>
    <row r="744" spans="1:26" x14ac:dyDescent="0.25">
      <c r="A744" t="s">
        <v>47</v>
      </c>
      <c r="B744">
        <v>1.2</v>
      </c>
      <c r="C744">
        <v>50</v>
      </c>
      <c r="D744">
        <v>543</v>
      </c>
      <c r="E744">
        <v>463</v>
      </c>
      <c r="F744">
        <v>0</v>
      </c>
      <c r="G744" t="s">
        <v>35</v>
      </c>
      <c r="H744">
        <v>0</v>
      </c>
      <c r="I744" t="s">
        <v>35</v>
      </c>
      <c r="J744">
        <v>6</v>
      </c>
      <c r="K744">
        <v>2</v>
      </c>
      <c r="L744">
        <v>10</v>
      </c>
      <c r="M744">
        <v>5</v>
      </c>
      <c r="N744">
        <v>1</v>
      </c>
      <c r="O744">
        <v>0</v>
      </c>
      <c r="Q744" t="str">
        <f t="shared" si="110"/>
        <v>xG Sangat Sedikit</v>
      </c>
      <c r="R744" t="str">
        <f t="shared" si="111"/>
        <v>Possession Cukup Sedikit</v>
      </c>
      <c r="S744" t="str">
        <f t="shared" si="112"/>
        <v>Total Pass Cukup Banyak</v>
      </c>
      <c r="T744" t="str">
        <f t="shared" si="113"/>
        <v>Pass Sukses Cukup Banyak</v>
      </c>
      <c r="U744" t="str">
        <f t="shared" si="114"/>
        <v>Total Shot Sangat Sedikit</v>
      </c>
      <c r="V744" t="str">
        <f t="shared" si="117"/>
        <v>Shot on Target Rendah</v>
      </c>
      <c r="W744" t="str">
        <f t="shared" si="118"/>
        <v>Fouls Normal</v>
      </c>
      <c r="X744" t="str">
        <f t="shared" si="119"/>
        <v>Corner Normal</v>
      </c>
      <c r="Y744" t="str">
        <f t="shared" si="115"/>
        <v>Yellow Card Rendah</v>
      </c>
      <c r="Z744" t="str">
        <f t="shared" si="116"/>
        <v>Red Card Rendah</v>
      </c>
    </row>
    <row r="745" spans="1:26" x14ac:dyDescent="0.25">
      <c r="A745" t="s">
        <v>48</v>
      </c>
      <c r="B745">
        <v>1.9</v>
      </c>
      <c r="C745">
        <v>40</v>
      </c>
      <c r="D745">
        <v>371</v>
      </c>
      <c r="E745">
        <v>277</v>
      </c>
      <c r="F745">
        <v>2</v>
      </c>
      <c r="G745" t="s">
        <v>40</v>
      </c>
      <c r="H745">
        <v>1</v>
      </c>
      <c r="I745" t="s">
        <v>40</v>
      </c>
      <c r="J745">
        <v>10</v>
      </c>
      <c r="K745">
        <v>5</v>
      </c>
      <c r="L745">
        <v>7</v>
      </c>
      <c r="M745">
        <v>7</v>
      </c>
      <c r="N745">
        <v>3</v>
      </c>
      <c r="O745">
        <v>0</v>
      </c>
      <c r="Q745" t="str">
        <f t="shared" si="110"/>
        <v>xG Cukup Sedikit</v>
      </c>
      <c r="R745" t="str">
        <f t="shared" si="111"/>
        <v>Possession Cukup Sedikit</v>
      </c>
      <c r="S745" t="str">
        <f t="shared" si="112"/>
        <v>Total Pass Cukup Sedikit</v>
      </c>
      <c r="T745" t="str">
        <f t="shared" si="113"/>
        <v>Pass Sukses Sangat Sedikit</v>
      </c>
      <c r="U745" t="str">
        <f t="shared" si="114"/>
        <v>Total Shot Sangat Sedikit</v>
      </c>
      <c r="V745" t="str">
        <f t="shared" si="117"/>
        <v>Shot on Target Tinggi</v>
      </c>
      <c r="W745" t="str">
        <f t="shared" si="118"/>
        <v>Fouls Rendah</v>
      </c>
      <c r="X745" t="str">
        <f t="shared" si="119"/>
        <v>Corner Tinggi</v>
      </c>
      <c r="Y745" t="str">
        <f t="shared" si="115"/>
        <v>Yellow Card Tinggi</v>
      </c>
      <c r="Z745" t="str">
        <f t="shared" si="116"/>
        <v>Red Card Rendah</v>
      </c>
    </row>
    <row r="746" spans="1:26" x14ac:dyDescent="0.25">
      <c r="A746" t="s">
        <v>34</v>
      </c>
      <c r="B746">
        <v>1</v>
      </c>
      <c r="C746">
        <v>49</v>
      </c>
      <c r="D746">
        <v>400</v>
      </c>
      <c r="E746">
        <v>328</v>
      </c>
      <c r="F746">
        <v>3</v>
      </c>
      <c r="G746" t="s">
        <v>40</v>
      </c>
      <c r="H746">
        <v>1</v>
      </c>
      <c r="I746" t="s">
        <v>35</v>
      </c>
      <c r="J746">
        <v>16</v>
      </c>
      <c r="K746">
        <v>7</v>
      </c>
      <c r="L746">
        <v>8</v>
      </c>
      <c r="M746">
        <v>3</v>
      </c>
      <c r="N746">
        <v>4</v>
      </c>
      <c r="O746">
        <v>0</v>
      </c>
      <c r="Q746" t="str">
        <f t="shared" si="110"/>
        <v>xG Sangat Sedikit</v>
      </c>
      <c r="R746" t="str">
        <f t="shared" si="111"/>
        <v>Possession Cukup Sedikit</v>
      </c>
      <c r="S746" t="str">
        <f t="shared" si="112"/>
        <v>Total Pass Cukup Sedikit</v>
      </c>
      <c r="T746" t="str">
        <f t="shared" si="113"/>
        <v>Pass Sukses Cukup Sedikit</v>
      </c>
      <c r="U746" t="str">
        <f t="shared" si="114"/>
        <v>Total Shot Cukup Sedikit</v>
      </c>
      <c r="V746" t="str">
        <f t="shared" si="117"/>
        <v>Shot on Target Tinggi</v>
      </c>
      <c r="W746" t="str">
        <f t="shared" si="118"/>
        <v>Fouls Rendah</v>
      </c>
      <c r="X746" t="str">
        <f t="shared" si="119"/>
        <v>Corner Rendah</v>
      </c>
      <c r="Y746" t="str">
        <f t="shared" si="115"/>
        <v>Yellow Card Tinggi</v>
      </c>
      <c r="Z746" t="str">
        <f t="shared" si="116"/>
        <v>Red Card Rendah</v>
      </c>
    </row>
    <row r="747" spans="1:26" x14ac:dyDescent="0.25">
      <c r="A747" t="s">
        <v>38</v>
      </c>
      <c r="B747">
        <v>1.4</v>
      </c>
      <c r="C747">
        <v>50</v>
      </c>
      <c r="D747">
        <v>478</v>
      </c>
      <c r="E747">
        <v>404</v>
      </c>
      <c r="F747">
        <v>0</v>
      </c>
      <c r="G747" t="s">
        <v>35</v>
      </c>
      <c r="H747">
        <v>0</v>
      </c>
      <c r="I747" t="s">
        <v>35</v>
      </c>
      <c r="J747">
        <v>20</v>
      </c>
      <c r="K747">
        <v>2</v>
      </c>
      <c r="L747">
        <v>12</v>
      </c>
      <c r="M747">
        <v>2</v>
      </c>
      <c r="N747">
        <v>0</v>
      </c>
      <c r="O747">
        <v>0</v>
      </c>
      <c r="Q747" t="str">
        <f t="shared" si="110"/>
        <v>xG Sangat Sedikit</v>
      </c>
      <c r="R747" t="str">
        <f t="shared" si="111"/>
        <v>Possession Cukup Sedikit</v>
      </c>
      <c r="S747" t="str">
        <f t="shared" si="112"/>
        <v>Total Pass Cukup Sedikit</v>
      </c>
      <c r="T747" t="str">
        <f t="shared" si="113"/>
        <v>Pass Sukses Cukup Sedikit</v>
      </c>
      <c r="U747" t="str">
        <f t="shared" si="114"/>
        <v>Total Shot Cukup Banyak</v>
      </c>
      <c r="V747" t="str">
        <f t="shared" si="117"/>
        <v>Shot on Target Rendah</v>
      </c>
      <c r="W747" t="str">
        <f t="shared" si="118"/>
        <v>Fouls Tinggi</v>
      </c>
      <c r="X747" t="str">
        <f t="shared" si="119"/>
        <v>Corner Rendah</v>
      </c>
      <c r="Y747" t="str">
        <f t="shared" si="115"/>
        <v>Yellow Card Rendah</v>
      </c>
      <c r="Z747" t="str">
        <f t="shared" si="116"/>
        <v>Red Card Rendah</v>
      </c>
    </row>
    <row r="748" spans="1:26" x14ac:dyDescent="0.25">
      <c r="A748" t="s">
        <v>46</v>
      </c>
      <c r="B748">
        <v>1.5</v>
      </c>
      <c r="C748">
        <v>49</v>
      </c>
      <c r="D748">
        <v>427</v>
      </c>
      <c r="E748">
        <v>338</v>
      </c>
      <c r="F748">
        <v>0</v>
      </c>
      <c r="G748" t="s">
        <v>35</v>
      </c>
      <c r="H748">
        <v>0</v>
      </c>
      <c r="I748" t="s">
        <v>36</v>
      </c>
      <c r="J748">
        <v>14</v>
      </c>
      <c r="K748">
        <v>5</v>
      </c>
      <c r="L748">
        <v>9</v>
      </c>
      <c r="M748">
        <v>7</v>
      </c>
      <c r="N748">
        <v>3</v>
      </c>
      <c r="O748">
        <v>0</v>
      </c>
      <c r="Q748" t="str">
        <f t="shared" si="110"/>
        <v>xG Cukup Sedikit</v>
      </c>
      <c r="R748" t="str">
        <f t="shared" si="111"/>
        <v>Possession Cukup Sedikit</v>
      </c>
      <c r="S748" t="str">
        <f t="shared" si="112"/>
        <v>Total Pass Cukup Sedikit</v>
      </c>
      <c r="T748" t="str">
        <f t="shared" si="113"/>
        <v>Pass Sukses Cukup Sedikit</v>
      </c>
      <c r="U748" t="str">
        <f t="shared" si="114"/>
        <v>Total Shot Cukup Sedikit</v>
      </c>
      <c r="V748" t="str">
        <f t="shared" si="117"/>
        <v>Shot on Target Tinggi</v>
      </c>
      <c r="W748" t="str">
        <f t="shared" si="118"/>
        <v>Fouls Normal</v>
      </c>
      <c r="X748" t="str">
        <f t="shared" si="119"/>
        <v>Corner Tinggi</v>
      </c>
      <c r="Y748" t="str">
        <f t="shared" si="115"/>
        <v>Yellow Card Tinggi</v>
      </c>
      <c r="Z748" t="str">
        <f t="shared" si="116"/>
        <v>Red Card Rendah</v>
      </c>
    </row>
    <row r="749" spans="1:26" x14ac:dyDescent="0.25">
      <c r="A749" t="s">
        <v>39</v>
      </c>
      <c r="B749">
        <v>2.2000000000000002</v>
      </c>
      <c r="C749">
        <v>51</v>
      </c>
      <c r="D749">
        <v>501</v>
      </c>
      <c r="E749">
        <v>432</v>
      </c>
      <c r="F749">
        <v>2</v>
      </c>
      <c r="G749" t="s">
        <v>35</v>
      </c>
      <c r="H749">
        <v>2</v>
      </c>
      <c r="I749" t="s">
        <v>40</v>
      </c>
      <c r="J749">
        <v>18</v>
      </c>
      <c r="K749">
        <v>5</v>
      </c>
      <c r="L749">
        <v>8</v>
      </c>
      <c r="M749">
        <v>3</v>
      </c>
      <c r="N749">
        <v>0</v>
      </c>
      <c r="O749">
        <v>0</v>
      </c>
      <c r="Q749" t="str">
        <f t="shared" si="110"/>
        <v>xG Cukup Sedikit</v>
      </c>
      <c r="R749" t="str">
        <f t="shared" si="111"/>
        <v>Possession Cukup Banyak</v>
      </c>
      <c r="S749" t="str">
        <f t="shared" si="112"/>
        <v>Total Pass Cukup Sedikit</v>
      </c>
      <c r="T749" t="str">
        <f t="shared" si="113"/>
        <v>Pass Sukses Cukup Sedikit</v>
      </c>
      <c r="U749" t="str">
        <f t="shared" si="114"/>
        <v>Total Shot Cukup Sedikit</v>
      </c>
      <c r="V749" t="str">
        <f t="shared" si="117"/>
        <v>Shot on Target Tinggi</v>
      </c>
      <c r="W749" t="str">
        <f t="shared" si="118"/>
        <v>Fouls Rendah</v>
      </c>
      <c r="X749" t="str">
        <f t="shared" si="119"/>
        <v>Corner Rendah</v>
      </c>
      <c r="Y749" t="str">
        <f t="shared" si="115"/>
        <v>Yellow Card Rendah</v>
      </c>
      <c r="Z749" t="str">
        <f t="shared" si="116"/>
        <v>Red Card Rendah</v>
      </c>
    </row>
    <row r="750" spans="1:26" x14ac:dyDescent="0.25">
      <c r="A750" t="s">
        <v>43</v>
      </c>
      <c r="B750">
        <v>1.4</v>
      </c>
      <c r="C750">
        <v>69</v>
      </c>
      <c r="D750">
        <v>671</v>
      </c>
      <c r="E750">
        <v>577</v>
      </c>
      <c r="F750">
        <v>2</v>
      </c>
      <c r="G750" t="s">
        <v>35</v>
      </c>
      <c r="H750">
        <v>1</v>
      </c>
      <c r="I750" t="s">
        <v>35</v>
      </c>
      <c r="J750">
        <v>12</v>
      </c>
      <c r="K750">
        <v>3</v>
      </c>
      <c r="L750">
        <v>8</v>
      </c>
      <c r="M750">
        <v>10</v>
      </c>
      <c r="N750">
        <v>2</v>
      </c>
      <c r="O750">
        <v>0</v>
      </c>
      <c r="Q750" t="str">
        <f t="shared" si="110"/>
        <v>xG Sangat Sedikit</v>
      </c>
      <c r="R750" t="str">
        <f t="shared" si="111"/>
        <v>Possession Sangat Banyak</v>
      </c>
      <c r="S750" t="str">
        <f t="shared" si="112"/>
        <v>Total Pass Sangat Banyak</v>
      </c>
      <c r="T750" t="str">
        <f t="shared" si="113"/>
        <v>Pass Sukses Cukup Banyak</v>
      </c>
      <c r="U750" t="str">
        <f t="shared" si="114"/>
        <v>Total Shot Cukup Sedikit</v>
      </c>
      <c r="V750" t="str">
        <f t="shared" si="117"/>
        <v>Shot on Target Rendah</v>
      </c>
      <c r="W750" t="str">
        <f t="shared" si="118"/>
        <v>Fouls Rendah</v>
      </c>
      <c r="X750" t="str">
        <f t="shared" si="119"/>
        <v>Corner Tinggi</v>
      </c>
      <c r="Y750" t="str">
        <f t="shared" si="115"/>
        <v>Yellow Card Rendah</v>
      </c>
      <c r="Z750" t="str">
        <f t="shared" si="116"/>
        <v>Red Card Rendah</v>
      </c>
    </row>
    <row r="751" spans="1:26" x14ac:dyDescent="0.25">
      <c r="A751" t="s">
        <v>49</v>
      </c>
      <c r="B751">
        <v>1.1000000000000001</v>
      </c>
      <c r="C751">
        <v>43</v>
      </c>
      <c r="D751">
        <v>482</v>
      </c>
      <c r="E751">
        <v>401</v>
      </c>
      <c r="F751">
        <v>1</v>
      </c>
      <c r="G751" t="s">
        <v>35</v>
      </c>
      <c r="H751">
        <v>0</v>
      </c>
      <c r="I751" t="s">
        <v>35</v>
      </c>
      <c r="J751">
        <v>8</v>
      </c>
      <c r="K751">
        <v>2</v>
      </c>
      <c r="L751">
        <v>13</v>
      </c>
      <c r="M751">
        <v>1</v>
      </c>
      <c r="N751">
        <v>3</v>
      </c>
      <c r="O751">
        <v>1</v>
      </c>
      <c r="Q751" t="str">
        <f t="shared" si="110"/>
        <v>xG Sangat Sedikit</v>
      </c>
      <c r="R751" t="str">
        <f t="shared" si="111"/>
        <v>Possession Cukup Sedikit</v>
      </c>
      <c r="S751" t="str">
        <f t="shared" si="112"/>
        <v>Total Pass Cukup Sedikit</v>
      </c>
      <c r="T751" t="str">
        <f t="shared" si="113"/>
        <v>Pass Sukses Cukup Sedikit</v>
      </c>
      <c r="U751" t="str">
        <f t="shared" si="114"/>
        <v>Total Shot Sangat Sedikit</v>
      </c>
      <c r="V751" t="str">
        <f t="shared" si="117"/>
        <v>Shot on Target Rendah</v>
      </c>
      <c r="W751" t="str">
        <f t="shared" si="118"/>
        <v>Fouls Tinggi</v>
      </c>
      <c r="X751" t="str">
        <f t="shared" si="119"/>
        <v>Corner Rendah</v>
      </c>
      <c r="Y751" t="str">
        <f t="shared" si="115"/>
        <v>Yellow Card Tinggi</v>
      </c>
      <c r="Z751" t="str">
        <f t="shared" si="116"/>
        <v>Red Card Tinggi</v>
      </c>
    </row>
    <row r="752" spans="1:26" x14ac:dyDescent="0.25">
      <c r="A752" t="s">
        <v>59</v>
      </c>
      <c r="B752">
        <v>0.3</v>
      </c>
      <c r="C752">
        <v>37</v>
      </c>
      <c r="D752">
        <v>322</v>
      </c>
      <c r="E752">
        <v>234</v>
      </c>
      <c r="F752">
        <v>0</v>
      </c>
      <c r="G752" t="s">
        <v>35</v>
      </c>
      <c r="H752">
        <v>0</v>
      </c>
      <c r="I752" t="s">
        <v>36</v>
      </c>
      <c r="J752">
        <v>3</v>
      </c>
      <c r="K752">
        <v>0</v>
      </c>
      <c r="L752">
        <v>16</v>
      </c>
      <c r="M752">
        <v>1</v>
      </c>
      <c r="N752">
        <v>2</v>
      </c>
      <c r="O752">
        <v>0</v>
      </c>
      <c r="Q752" t="str">
        <f t="shared" si="110"/>
        <v>xG Sangat Sedikit</v>
      </c>
      <c r="R752" t="str">
        <f t="shared" si="111"/>
        <v>Possession Cukup Sedikit</v>
      </c>
      <c r="S752" t="str">
        <f t="shared" si="112"/>
        <v>Total Pass Sangat Sedikit</v>
      </c>
      <c r="T752" t="str">
        <f t="shared" si="113"/>
        <v>Pass Sukses Sangat Sedikit</v>
      </c>
      <c r="U752" t="str">
        <f t="shared" si="114"/>
        <v>Total Shot Sangat Sedikit</v>
      </c>
      <c r="V752" t="str">
        <f t="shared" si="117"/>
        <v>Shot on Target Rendah</v>
      </c>
      <c r="W752" t="str">
        <f t="shared" si="118"/>
        <v>Fouls Tinggi</v>
      </c>
      <c r="X752" t="str">
        <f t="shared" si="119"/>
        <v>Corner Rendah</v>
      </c>
      <c r="Y752" t="str">
        <f t="shared" si="115"/>
        <v>Yellow Card Rendah</v>
      </c>
      <c r="Z752" t="str">
        <f t="shared" si="116"/>
        <v>Red Card Rendah</v>
      </c>
    </row>
    <row r="753" spans="1:26" x14ac:dyDescent="0.25">
      <c r="A753" t="s">
        <v>58</v>
      </c>
      <c r="B753">
        <v>3</v>
      </c>
      <c r="C753">
        <v>53</v>
      </c>
      <c r="D753">
        <v>539</v>
      </c>
      <c r="E753">
        <v>448</v>
      </c>
      <c r="F753">
        <v>2</v>
      </c>
      <c r="G753" t="s">
        <v>40</v>
      </c>
      <c r="H753">
        <v>1</v>
      </c>
      <c r="I753" t="s">
        <v>40</v>
      </c>
      <c r="J753">
        <v>20</v>
      </c>
      <c r="K753">
        <v>5</v>
      </c>
      <c r="L753">
        <v>5</v>
      </c>
      <c r="M753">
        <v>6</v>
      </c>
      <c r="N753">
        <v>0</v>
      </c>
      <c r="O753">
        <v>0</v>
      </c>
      <c r="Q753" t="str">
        <f t="shared" si="110"/>
        <v>xG Cukup Banyak</v>
      </c>
      <c r="R753" t="str">
        <f t="shared" si="111"/>
        <v>Possession Cukup Banyak</v>
      </c>
      <c r="S753" t="str">
        <f t="shared" si="112"/>
        <v>Total Pass Cukup Banyak</v>
      </c>
      <c r="T753" t="str">
        <f t="shared" si="113"/>
        <v>Pass Sukses Cukup Banyak</v>
      </c>
      <c r="U753" t="str">
        <f t="shared" si="114"/>
        <v>Total Shot Cukup Banyak</v>
      </c>
      <c r="V753" t="str">
        <f t="shared" si="117"/>
        <v>Shot on Target Tinggi</v>
      </c>
      <c r="W753" t="str">
        <f t="shared" si="118"/>
        <v>Fouls Rendah</v>
      </c>
      <c r="X753" t="str">
        <f t="shared" si="119"/>
        <v>Corner Tinggi</v>
      </c>
      <c r="Y753" t="str">
        <f t="shared" si="115"/>
        <v>Yellow Card Rendah</v>
      </c>
      <c r="Z753" t="str">
        <f t="shared" si="116"/>
        <v>Red Card Rendah</v>
      </c>
    </row>
    <row r="754" spans="1:26" x14ac:dyDescent="0.25">
      <c r="A754" t="s">
        <v>51</v>
      </c>
      <c r="B754">
        <v>1.1000000000000001</v>
      </c>
      <c r="C754">
        <v>58</v>
      </c>
      <c r="D754">
        <v>654</v>
      </c>
      <c r="E754">
        <v>564</v>
      </c>
      <c r="F754">
        <v>3</v>
      </c>
      <c r="G754" t="s">
        <v>40</v>
      </c>
      <c r="H754">
        <v>1</v>
      </c>
      <c r="I754" t="s">
        <v>40</v>
      </c>
      <c r="J754">
        <v>10</v>
      </c>
      <c r="K754">
        <v>6</v>
      </c>
      <c r="L754">
        <v>9</v>
      </c>
      <c r="M754">
        <v>0</v>
      </c>
      <c r="N754">
        <v>1</v>
      </c>
      <c r="O754">
        <v>0</v>
      </c>
      <c r="Q754" t="str">
        <f t="shared" si="110"/>
        <v>xG Sangat Sedikit</v>
      </c>
      <c r="R754" t="str">
        <f t="shared" si="111"/>
        <v>Possession Cukup Banyak</v>
      </c>
      <c r="S754" t="str">
        <f t="shared" si="112"/>
        <v>Total Pass Cukup Banyak</v>
      </c>
      <c r="T754" t="str">
        <f t="shared" si="113"/>
        <v>Pass Sukses Cukup Banyak</v>
      </c>
      <c r="U754" t="str">
        <f t="shared" si="114"/>
        <v>Total Shot Sangat Sedikit</v>
      </c>
      <c r="V754" t="str">
        <f t="shared" si="117"/>
        <v>Shot on Target Tinggi</v>
      </c>
      <c r="W754" t="str">
        <f t="shared" si="118"/>
        <v>Fouls Normal</v>
      </c>
      <c r="X754" t="str">
        <f t="shared" si="119"/>
        <v>Corner Rendah</v>
      </c>
      <c r="Y754" t="str">
        <f t="shared" si="115"/>
        <v>Yellow Card Rendah</v>
      </c>
      <c r="Z754" t="str">
        <f t="shared" si="116"/>
        <v>Red Card Rendah</v>
      </c>
    </row>
    <row r="755" spans="1:26" x14ac:dyDescent="0.25">
      <c r="A755" t="s">
        <v>55</v>
      </c>
      <c r="B755">
        <v>1.8</v>
      </c>
      <c r="C755">
        <v>31</v>
      </c>
      <c r="D755">
        <v>319</v>
      </c>
      <c r="E755">
        <v>224</v>
      </c>
      <c r="F755">
        <v>1</v>
      </c>
      <c r="G755" t="s">
        <v>36</v>
      </c>
      <c r="H755">
        <v>1</v>
      </c>
      <c r="I755" t="s">
        <v>40</v>
      </c>
      <c r="J755">
        <v>8</v>
      </c>
      <c r="K755">
        <v>5</v>
      </c>
      <c r="L755">
        <v>10</v>
      </c>
      <c r="M755">
        <v>0</v>
      </c>
      <c r="N755">
        <v>0</v>
      </c>
      <c r="O755">
        <v>0</v>
      </c>
      <c r="Q755" t="str">
        <f t="shared" si="110"/>
        <v>xG Cukup Sedikit</v>
      </c>
      <c r="R755" t="str">
        <f t="shared" si="111"/>
        <v>Possession Sangat Sedikit</v>
      </c>
      <c r="S755" t="str">
        <f t="shared" si="112"/>
        <v>Total Pass Sangat Sedikit</v>
      </c>
      <c r="T755" t="str">
        <f t="shared" si="113"/>
        <v>Pass Sukses Sangat Sedikit</v>
      </c>
      <c r="U755" t="str">
        <f t="shared" si="114"/>
        <v>Total Shot Sangat Sedikit</v>
      </c>
      <c r="V755" t="str">
        <f t="shared" si="117"/>
        <v>Shot on Target Tinggi</v>
      </c>
      <c r="W755" t="str">
        <f t="shared" si="118"/>
        <v>Fouls Normal</v>
      </c>
      <c r="X755" t="str">
        <f t="shared" si="119"/>
        <v>Corner Rendah</v>
      </c>
      <c r="Y755" t="str">
        <f t="shared" si="115"/>
        <v>Yellow Card Rendah</v>
      </c>
      <c r="Z755" t="str">
        <f t="shared" si="116"/>
        <v>Red Card Rendah</v>
      </c>
    </row>
    <row r="756" spans="1:26" x14ac:dyDescent="0.25">
      <c r="A756" t="s">
        <v>52</v>
      </c>
      <c r="B756">
        <v>0.4</v>
      </c>
      <c r="C756">
        <v>33</v>
      </c>
      <c r="D756">
        <v>322</v>
      </c>
      <c r="E756">
        <v>223</v>
      </c>
      <c r="F756">
        <v>0</v>
      </c>
      <c r="G756" t="s">
        <v>35</v>
      </c>
      <c r="H756">
        <v>0</v>
      </c>
      <c r="I756" t="s">
        <v>36</v>
      </c>
      <c r="J756">
        <v>6</v>
      </c>
      <c r="K756">
        <v>1</v>
      </c>
      <c r="L756">
        <v>10</v>
      </c>
      <c r="M756">
        <v>3</v>
      </c>
      <c r="N756">
        <v>2</v>
      </c>
      <c r="O756">
        <v>1</v>
      </c>
      <c r="Q756" t="str">
        <f t="shared" si="110"/>
        <v>xG Sangat Sedikit</v>
      </c>
      <c r="R756" t="str">
        <f t="shared" si="111"/>
        <v>Possession Sangat Sedikit</v>
      </c>
      <c r="S756" t="str">
        <f t="shared" si="112"/>
        <v>Total Pass Sangat Sedikit</v>
      </c>
      <c r="T756" t="str">
        <f t="shared" si="113"/>
        <v>Pass Sukses Sangat Sedikit</v>
      </c>
      <c r="U756" t="str">
        <f t="shared" si="114"/>
        <v>Total Shot Sangat Sedikit</v>
      </c>
      <c r="V756" t="str">
        <f t="shared" si="117"/>
        <v>Shot on Target Rendah</v>
      </c>
      <c r="W756" t="str">
        <f t="shared" si="118"/>
        <v>Fouls Normal</v>
      </c>
      <c r="X756" t="str">
        <f t="shared" si="119"/>
        <v>Corner Rendah</v>
      </c>
      <c r="Y756" t="str">
        <f t="shared" si="115"/>
        <v>Yellow Card Rendah</v>
      </c>
      <c r="Z756" t="str">
        <f t="shared" si="116"/>
        <v>Red Card Tinggi</v>
      </c>
    </row>
    <row r="757" spans="1:26" x14ac:dyDescent="0.25">
      <c r="A757" t="s">
        <v>44</v>
      </c>
      <c r="B757">
        <v>1.2</v>
      </c>
      <c r="C757">
        <v>35</v>
      </c>
      <c r="D757">
        <v>318</v>
      </c>
      <c r="E757">
        <v>240</v>
      </c>
      <c r="F757">
        <v>1</v>
      </c>
      <c r="G757" t="s">
        <v>40</v>
      </c>
      <c r="H757">
        <v>0</v>
      </c>
      <c r="I757" t="s">
        <v>36</v>
      </c>
      <c r="J757">
        <v>14</v>
      </c>
      <c r="K757">
        <v>6</v>
      </c>
      <c r="L757">
        <v>9</v>
      </c>
      <c r="M757">
        <v>3</v>
      </c>
      <c r="N757">
        <v>4</v>
      </c>
      <c r="O757">
        <v>0</v>
      </c>
      <c r="Q757" t="str">
        <f t="shared" si="110"/>
        <v>xG Sangat Sedikit</v>
      </c>
      <c r="R757" t="str">
        <f t="shared" si="111"/>
        <v>Possession Sangat Sedikit</v>
      </c>
      <c r="S757" t="str">
        <f t="shared" si="112"/>
        <v>Total Pass Sangat Sedikit</v>
      </c>
      <c r="T757" t="str">
        <f t="shared" si="113"/>
        <v>Pass Sukses Sangat Sedikit</v>
      </c>
      <c r="U757" t="str">
        <f t="shared" si="114"/>
        <v>Total Shot Cukup Sedikit</v>
      </c>
      <c r="V757" t="str">
        <f t="shared" si="117"/>
        <v>Shot on Target Tinggi</v>
      </c>
      <c r="W757" t="str">
        <f t="shared" si="118"/>
        <v>Fouls Normal</v>
      </c>
      <c r="X757" t="str">
        <f t="shared" si="119"/>
        <v>Corner Rendah</v>
      </c>
      <c r="Y757" t="str">
        <f t="shared" si="115"/>
        <v>Yellow Card Tinggi</v>
      </c>
      <c r="Z757" t="str">
        <f t="shared" si="116"/>
        <v>Red Card Rendah</v>
      </c>
    </row>
    <row r="758" spans="1:26" x14ac:dyDescent="0.25">
      <c r="A758" t="s">
        <v>57</v>
      </c>
      <c r="B758">
        <v>1.1000000000000001</v>
      </c>
      <c r="C758">
        <v>48</v>
      </c>
      <c r="D758">
        <v>443</v>
      </c>
      <c r="E758">
        <v>347</v>
      </c>
      <c r="F758">
        <v>1</v>
      </c>
      <c r="G758" t="s">
        <v>40</v>
      </c>
      <c r="H758">
        <v>0</v>
      </c>
      <c r="I758" t="s">
        <v>36</v>
      </c>
      <c r="J758">
        <v>6</v>
      </c>
      <c r="K758">
        <v>2</v>
      </c>
      <c r="L758">
        <v>11</v>
      </c>
      <c r="M758">
        <v>4</v>
      </c>
      <c r="N758">
        <v>2</v>
      </c>
      <c r="O758">
        <v>0</v>
      </c>
      <c r="Q758" t="str">
        <f t="shared" si="110"/>
        <v>xG Sangat Sedikit</v>
      </c>
      <c r="R758" t="str">
        <f t="shared" si="111"/>
        <v>Possession Cukup Sedikit</v>
      </c>
      <c r="S758" t="str">
        <f t="shared" si="112"/>
        <v>Total Pass Cukup Sedikit</v>
      </c>
      <c r="T758" t="str">
        <f t="shared" si="113"/>
        <v>Pass Sukses Cukup Sedikit</v>
      </c>
      <c r="U758" t="str">
        <f t="shared" si="114"/>
        <v>Total Shot Sangat Sedikit</v>
      </c>
      <c r="V758" t="str">
        <f t="shared" si="117"/>
        <v>Shot on Target Rendah</v>
      </c>
      <c r="W758" t="str">
        <f t="shared" si="118"/>
        <v>Fouls Normal</v>
      </c>
      <c r="X758" t="str">
        <f t="shared" si="119"/>
        <v>Corner Rendah</v>
      </c>
      <c r="Y758" t="str">
        <f t="shared" si="115"/>
        <v>Yellow Card Rendah</v>
      </c>
      <c r="Z758" t="str">
        <f t="shared" si="116"/>
        <v>Red Card Rendah</v>
      </c>
    </row>
    <row r="759" spans="1:26" x14ac:dyDescent="0.25">
      <c r="A759" t="s">
        <v>42</v>
      </c>
      <c r="B759">
        <v>2.2999999999999998</v>
      </c>
      <c r="C759">
        <v>62</v>
      </c>
      <c r="D759">
        <v>581</v>
      </c>
      <c r="E759">
        <v>509</v>
      </c>
      <c r="F759">
        <v>2</v>
      </c>
      <c r="G759" t="s">
        <v>40</v>
      </c>
      <c r="H759">
        <v>1</v>
      </c>
      <c r="I759" t="s">
        <v>40</v>
      </c>
      <c r="J759">
        <v>23</v>
      </c>
      <c r="K759">
        <v>8</v>
      </c>
      <c r="L759">
        <v>8</v>
      </c>
      <c r="M759">
        <v>8</v>
      </c>
      <c r="N759">
        <v>0</v>
      </c>
      <c r="O759">
        <v>0</v>
      </c>
      <c r="Q759" t="str">
        <f t="shared" si="110"/>
        <v>xG Cukup Sedikit</v>
      </c>
      <c r="R759" t="str">
        <f t="shared" si="111"/>
        <v>Possession Cukup Banyak</v>
      </c>
      <c r="S759" t="str">
        <f t="shared" si="112"/>
        <v>Total Pass Cukup Banyak</v>
      </c>
      <c r="T759" t="str">
        <f t="shared" si="113"/>
        <v>Pass Sukses Cukup Banyak</v>
      </c>
      <c r="U759" t="str">
        <f t="shared" si="114"/>
        <v>Total Shot Cukup Banyak</v>
      </c>
      <c r="V759" t="str">
        <f t="shared" si="117"/>
        <v>Shot on Target Tinggi</v>
      </c>
      <c r="W759" t="str">
        <f t="shared" si="118"/>
        <v>Fouls Rendah</v>
      </c>
      <c r="X759" t="str">
        <f t="shared" si="119"/>
        <v>Corner Tinggi</v>
      </c>
      <c r="Y759" t="str">
        <f t="shared" si="115"/>
        <v>Yellow Card Rendah</v>
      </c>
      <c r="Z759" t="str">
        <f t="shared" si="116"/>
        <v>Red Card Rendah</v>
      </c>
    </row>
    <row r="760" spans="1:26" x14ac:dyDescent="0.25">
      <c r="A760" t="s">
        <v>45</v>
      </c>
      <c r="B760">
        <v>2.2000000000000002</v>
      </c>
      <c r="C760">
        <v>66</v>
      </c>
      <c r="D760">
        <v>592</v>
      </c>
      <c r="E760">
        <v>509</v>
      </c>
      <c r="F760">
        <v>4</v>
      </c>
      <c r="G760" t="s">
        <v>40</v>
      </c>
      <c r="H760">
        <v>0</v>
      </c>
      <c r="I760" t="s">
        <v>35</v>
      </c>
      <c r="J760">
        <v>23</v>
      </c>
      <c r="K760">
        <v>8</v>
      </c>
      <c r="L760">
        <v>8</v>
      </c>
      <c r="M760">
        <v>11</v>
      </c>
      <c r="N760">
        <v>1</v>
      </c>
      <c r="O760">
        <v>0</v>
      </c>
      <c r="Q760" t="str">
        <f t="shared" si="110"/>
        <v>xG Cukup Sedikit</v>
      </c>
      <c r="R760" t="str">
        <f t="shared" si="111"/>
        <v>Possession Sangat Banyak</v>
      </c>
      <c r="S760" t="str">
        <f t="shared" si="112"/>
        <v>Total Pass Cukup Banyak</v>
      </c>
      <c r="T760" t="str">
        <f t="shared" si="113"/>
        <v>Pass Sukses Cukup Banyak</v>
      </c>
      <c r="U760" t="str">
        <f t="shared" si="114"/>
        <v>Total Shot Cukup Banyak</v>
      </c>
      <c r="V760" t="str">
        <f t="shared" si="117"/>
        <v>Shot on Target Tinggi</v>
      </c>
      <c r="W760" t="str">
        <f t="shared" si="118"/>
        <v>Fouls Rendah</v>
      </c>
      <c r="X760" t="str">
        <f t="shared" si="119"/>
        <v>Corner Tinggi</v>
      </c>
      <c r="Y760" t="str">
        <f t="shared" si="115"/>
        <v>Yellow Card Rendah</v>
      </c>
      <c r="Z760" t="str">
        <f t="shared" si="116"/>
        <v>Red Card Rendah</v>
      </c>
    </row>
    <row r="761" spans="1:26" x14ac:dyDescent="0.25">
      <c r="A761" t="s">
        <v>54</v>
      </c>
      <c r="B761">
        <v>1.4</v>
      </c>
      <c r="C761">
        <v>51</v>
      </c>
      <c r="D761">
        <v>490</v>
      </c>
      <c r="E761">
        <v>402</v>
      </c>
      <c r="F761">
        <v>1</v>
      </c>
      <c r="G761" t="s">
        <v>36</v>
      </c>
      <c r="H761">
        <v>1</v>
      </c>
      <c r="I761" t="s">
        <v>40</v>
      </c>
      <c r="J761">
        <v>13</v>
      </c>
      <c r="K761">
        <v>7</v>
      </c>
      <c r="L761">
        <v>9</v>
      </c>
      <c r="M761">
        <v>3</v>
      </c>
      <c r="N761">
        <v>1</v>
      </c>
      <c r="O761">
        <v>0</v>
      </c>
      <c r="Q761" t="str">
        <f t="shared" si="110"/>
        <v>xG Sangat Sedikit</v>
      </c>
      <c r="R761" t="str">
        <f t="shared" si="111"/>
        <v>Possession Cukup Banyak</v>
      </c>
      <c r="S761" t="str">
        <f t="shared" si="112"/>
        <v>Total Pass Cukup Sedikit</v>
      </c>
      <c r="T761" t="str">
        <f t="shared" si="113"/>
        <v>Pass Sukses Cukup Sedikit</v>
      </c>
      <c r="U761" t="str">
        <f t="shared" si="114"/>
        <v>Total Shot Cukup Sedikit</v>
      </c>
      <c r="V761" t="str">
        <f t="shared" si="117"/>
        <v>Shot on Target Tinggi</v>
      </c>
      <c r="W761" t="str">
        <f t="shared" si="118"/>
        <v>Fouls Normal</v>
      </c>
      <c r="X761" t="str">
        <f t="shared" si="119"/>
        <v>Corner Rendah</v>
      </c>
      <c r="Y761" t="str">
        <f t="shared" si="115"/>
        <v>Yellow Card Rendah</v>
      </c>
      <c r="Z761" t="str">
        <f t="shared" si="116"/>
        <v>Red Card Rendah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Hasil Match</vt:lpstr>
      <vt:lpstr>Per Team</vt:lpstr>
      <vt:lpstr>Elbow Method</vt:lpstr>
      <vt:lpstr>K-Means</vt:lpstr>
      <vt:lpstr>Apriori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RICHARD SOUWIKO</cp:lastModifiedBy>
  <dcterms:created xsi:type="dcterms:W3CDTF">2025-08-10T09:26:59Z</dcterms:created>
  <dcterms:modified xsi:type="dcterms:W3CDTF">2025-08-24T14:44:39Z</dcterms:modified>
</cp:coreProperties>
</file>