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zhang/github/OffMod_north_sea_integer_revised_co2tax/data/"/>
    </mc:Choice>
  </mc:AlternateContent>
  <xr:revisionPtr revIDLastSave="0" documentId="13_ncr:1_{B123F007-C63D-374D-9007-FF26E0030166}" xr6:coauthVersionLast="47" xr6:coauthVersionMax="47" xr10:uidLastSave="{00000000-0000-0000-0000-000000000000}"/>
  <bookViews>
    <workbookView xWindow="1700" yWindow="-23060" windowWidth="35840" windowHeight="20880" tabRatio="500" xr2:uid="{00000000-000D-0000-FFFF-FFFF00000000}"/>
  </bookViews>
  <sheets>
    <sheet name="investment" sheetId="33" r:id="rId1"/>
    <sheet name="Sheet4" sheetId="61" r:id="rId2"/>
    <sheet name="Sheet3" sheetId="60" r:id="rId3"/>
    <sheet name="Sheet2" sheetId="59" r:id="rId4"/>
    <sheet name="Sheet1" sheetId="58" r:id="rId5"/>
    <sheet name="nodes" sheetId="54" r:id="rId6"/>
    <sheet name="lines" sheetId="18" r:id="rId7"/>
    <sheet name="wind" sheetId="30" r:id="rId8"/>
    <sheet name="solar" sheetId="32" r:id="rId9"/>
    <sheet name="electrolyser" sheetId="34" r:id="rId10"/>
    <sheet name="fuel_cell" sheetId="37" r:id="rId11"/>
    <sheet name="hydrogen_store" sheetId="36" r:id="rId12"/>
    <sheet name="battery" sheetId="28" r:id="rId13"/>
    <sheet name="converter" sheetId="55" r:id="rId14"/>
    <sheet name="OCGT" sheetId="22" r:id="rId15"/>
    <sheet name="NG_boiler" sheetId="35" r:id="rId16"/>
    <sheet name="E_boiler" sheetId="24" r:id="rId17"/>
    <sheet name="NG_well" sheetId="39" r:id="rId18"/>
    <sheet name="compressor" sheetId="40" r:id="rId19"/>
    <sheet name="separator" sheetId="41" r:id="rId20"/>
    <sheet name="water_lift_pump" sheetId="47" r:id="rId21"/>
    <sheet name="water_inj_pump" sheetId="48" r:id="rId22"/>
    <sheet name="gas_inj_compressor" sheetId="57" r:id="rId23"/>
    <sheet name="oil_exp_pump" sheetId="49" r:id="rId24"/>
    <sheet name="bus" sheetId="5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33" l="1"/>
  <c r="C20" i="33"/>
  <c r="C21" i="33"/>
  <c r="C22" i="33"/>
  <c r="C23" i="33"/>
  <c r="C24" i="33"/>
  <c r="C25" i="33"/>
  <c r="C26" i="33"/>
  <c r="C27" i="33"/>
  <c r="C28" i="33"/>
  <c r="C29" i="33"/>
  <c r="C30" i="33"/>
  <c r="C19" i="33"/>
  <c r="E21" i="33"/>
  <c r="E27" i="33"/>
  <c r="B27" i="33"/>
  <c r="B28" i="33"/>
  <c r="B29" i="33"/>
  <c r="B30" i="33"/>
  <c r="B26" i="33"/>
  <c r="B22" i="33"/>
  <c r="B23" i="33"/>
  <c r="B24" i="33"/>
  <c r="B25" i="33"/>
  <c r="B21" i="33"/>
  <c r="E28" i="33"/>
  <c r="E29" i="33"/>
  <c r="E30" i="33"/>
  <c r="E22" i="33"/>
  <c r="E23" i="33"/>
  <c r="E24" i="33"/>
  <c r="E25" i="33"/>
  <c r="E30" i="61"/>
  <c r="B30" i="61"/>
  <c r="C30" i="61" s="1"/>
  <c r="E29" i="61"/>
  <c r="C29" i="61"/>
  <c r="B29" i="61"/>
  <c r="E28" i="61"/>
  <c r="C28" i="61"/>
  <c r="B28" i="61"/>
  <c r="E27" i="61"/>
  <c r="B27" i="61"/>
  <c r="C27" i="61" s="1"/>
  <c r="E26" i="61"/>
  <c r="B26" i="61"/>
  <c r="C26" i="61" s="1"/>
  <c r="E25" i="61"/>
  <c r="B25" i="61"/>
  <c r="C25" i="61" s="1"/>
  <c r="E24" i="61"/>
  <c r="B24" i="61"/>
  <c r="C24" i="61" s="1"/>
  <c r="E23" i="61"/>
  <c r="B23" i="61"/>
  <c r="C23" i="61" s="1"/>
  <c r="E22" i="61"/>
  <c r="B22" i="61"/>
  <c r="C22" i="61" s="1"/>
  <c r="E21" i="61"/>
  <c r="C21" i="61"/>
  <c r="B21" i="61"/>
  <c r="C20" i="61"/>
  <c r="E30" i="60"/>
  <c r="B30" i="60"/>
  <c r="C30" i="60" s="1"/>
  <c r="E29" i="60"/>
  <c r="B29" i="60"/>
  <c r="C29" i="60" s="1"/>
  <c r="E28" i="60"/>
  <c r="B28" i="60"/>
  <c r="C28" i="60" s="1"/>
  <c r="E27" i="60"/>
  <c r="B27" i="60"/>
  <c r="C27" i="60" s="1"/>
  <c r="E26" i="60"/>
  <c r="B26" i="60"/>
  <c r="C26" i="60" s="1"/>
  <c r="E25" i="60"/>
  <c r="B25" i="60"/>
  <c r="C25" i="60" s="1"/>
  <c r="E24" i="60"/>
  <c r="B24" i="60"/>
  <c r="C24" i="60" s="1"/>
  <c r="E23" i="60"/>
  <c r="B23" i="60"/>
  <c r="C23" i="60" s="1"/>
  <c r="E22" i="60"/>
  <c r="B22" i="60"/>
  <c r="C22" i="60" s="1"/>
  <c r="E21" i="60"/>
  <c r="C21" i="60"/>
  <c r="B21" i="60"/>
  <c r="C20" i="60"/>
  <c r="C19" i="60"/>
  <c r="E30" i="59" l="1"/>
  <c r="B30" i="59"/>
  <c r="C30" i="59" s="1"/>
  <c r="E29" i="59"/>
  <c r="B29" i="59"/>
  <c r="C29" i="59" s="1"/>
  <c r="E28" i="59"/>
  <c r="C28" i="59"/>
  <c r="B28" i="59"/>
  <c r="E27" i="59"/>
  <c r="B27" i="59"/>
  <c r="C27" i="59" s="1"/>
  <c r="E26" i="59"/>
  <c r="B26" i="59"/>
  <c r="C26" i="59" s="1"/>
  <c r="E25" i="59"/>
  <c r="B25" i="59"/>
  <c r="C25" i="59" s="1"/>
  <c r="E24" i="59"/>
  <c r="B24" i="59"/>
  <c r="C24" i="59" s="1"/>
  <c r="E23" i="59"/>
  <c r="B23" i="59"/>
  <c r="C23" i="59" s="1"/>
  <c r="E22" i="59"/>
  <c r="B22" i="59"/>
  <c r="C22" i="59" s="1"/>
  <c r="E21" i="59"/>
  <c r="B21" i="59"/>
  <c r="C21" i="59" s="1"/>
  <c r="C20" i="59"/>
  <c r="C19" i="59"/>
  <c r="E30" i="58" l="1"/>
  <c r="B30" i="58"/>
  <c r="C30" i="58" s="1"/>
  <c r="E29" i="58"/>
  <c r="B29" i="58"/>
  <c r="C29" i="58" s="1"/>
  <c r="E28" i="58"/>
  <c r="B28" i="58"/>
  <c r="C28" i="58" s="1"/>
  <c r="E27" i="58"/>
  <c r="B27" i="58"/>
  <c r="C27" i="58" s="1"/>
  <c r="E26" i="58"/>
  <c r="B26" i="58"/>
  <c r="C26" i="58" s="1"/>
  <c r="E25" i="58"/>
  <c r="C25" i="58"/>
  <c r="B25" i="58"/>
  <c r="E24" i="58"/>
  <c r="B24" i="58"/>
  <c r="C24" i="58" s="1"/>
  <c r="E23" i="58"/>
  <c r="B23" i="58"/>
  <c r="C23" i="58" s="1"/>
  <c r="E22" i="58"/>
  <c r="B22" i="58"/>
  <c r="C22" i="58" s="1"/>
  <c r="E21" i="58"/>
  <c r="B21" i="58"/>
  <c r="C21" i="58" s="1"/>
  <c r="E3" i="22" l="1"/>
  <c r="E4" i="22"/>
  <c r="E5" i="22"/>
  <c r="E6" i="22"/>
  <c r="E7" i="22"/>
  <c r="D7" i="22"/>
  <c r="D6" i="22"/>
  <c r="D5" i="22"/>
  <c r="D4" i="22"/>
  <c r="D3" i="22"/>
</calcChain>
</file>

<file path=xl/sharedStrings.xml><?xml version="1.0" encoding="utf-8"?>
<sst xmlns="http://schemas.openxmlformats.org/spreadsheetml/2006/main" count="795" uniqueCount="80">
  <si>
    <t>(MW)</t>
  </si>
  <si>
    <t>(-)</t>
  </si>
  <si>
    <t>CaPeX</t>
  </si>
  <si>
    <t>FixOM</t>
  </si>
  <si>
    <t>Life</t>
  </si>
  <si>
    <t>Max_capacity</t>
  </si>
  <si>
    <t>(yr)</t>
  </si>
  <si>
    <t>from</t>
  </si>
  <si>
    <t>to</t>
  </si>
  <si>
    <t>capacity_at_0</t>
  </si>
  <si>
    <t>capacity_at_5</t>
  </si>
  <si>
    <t>capacity_at_10</t>
  </si>
  <si>
    <t>solar</t>
  </si>
  <si>
    <t>wind</t>
  </si>
  <si>
    <t>electrolyser</t>
  </si>
  <si>
    <t>fuel_cell</t>
  </si>
  <si>
    <t>device</t>
  </si>
  <si>
    <t>OCGT</t>
  </si>
  <si>
    <t>NG_boiler</t>
  </si>
  <si>
    <t>hydrogen_store</t>
  </si>
  <si>
    <t>E_boiler</t>
  </si>
  <si>
    <t>battery</t>
  </si>
  <si>
    <t>NG_well</t>
  </si>
  <si>
    <t>compressor</t>
  </si>
  <si>
    <t>separator</t>
  </si>
  <si>
    <t>(kg)</t>
  </si>
  <si>
    <t>(kg/h)</t>
  </si>
  <si>
    <t>water_lift_pump</t>
  </si>
  <si>
    <t>water_inj_pump</t>
  </si>
  <si>
    <t>oil_exp_pump</t>
  </si>
  <si>
    <t>converter</t>
  </si>
  <si>
    <t>node</t>
  </si>
  <si>
    <t>ndoe_type</t>
  </si>
  <si>
    <t>node_type</t>
  </si>
  <si>
    <t>0=&gt;platform, 1=&gt;energy hub, 2=&gt;onshore</t>
  </si>
  <si>
    <t>bus</t>
  </si>
  <si>
    <t>EH1</t>
  </si>
  <si>
    <t>type</t>
  </si>
  <si>
    <t>line</t>
  </si>
  <si>
    <t>line1</t>
  </si>
  <si>
    <t>line2</t>
  </si>
  <si>
    <t>location</t>
  </si>
  <si>
    <t>0=&gt;platform, 1=&gt;energy hub, 2=&gt;onshore,3=&gt;line</t>
  </si>
  <si>
    <t>note</t>
  </si>
  <si>
    <t>-</t>
  </si>
  <si>
    <t>assume there is bus onshore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</si>
  <si>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</si>
  <si>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</si>
  <si>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</si>
  <si>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</si>
  <si>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</si>
  <si>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</si>
  <si>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</si>
  <si>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</si>
  <si>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cluster1</t>
  </si>
  <si>
    <t>cluster2</t>
  </si>
  <si>
    <t>cluster3</t>
  </si>
  <si>
    <t>cluster4</t>
  </si>
  <si>
    <t>cluster5</t>
  </si>
  <si>
    <t>EH2</t>
  </si>
  <si>
    <t>EH3</t>
  </si>
  <si>
    <t>EH4</t>
  </si>
  <si>
    <t>EH5</t>
  </si>
  <si>
    <t>onshore1</t>
  </si>
  <si>
    <t>onshore2</t>
  </si>
  <si>
    <t>onshore3</t>
  </si>
  <si>
    <t>onshore4</t>
  </si>
  <si>
    <t>onshore5</t>
  </si>
  <si>
    <t>HVDC</t>
  </si>
  <si>
    <t>gas_inj_compressor</t>
  </si>
  <si>
    <t>(kr/MW,MWh,kg)</t>
  </si>
  <si>
    <t xml:space="preserve">(kr/MW,MWh,kg) </t>
  </si>
  <si>
    <t>(MW,MWh,kg, 0=&gt;no investment)</t>
  </si>
  <si>
    <t>HVAC</t>
  </si>
  <si>
    <t>FixCap</t>
  </si>
  <si>
    <t>unit_cap</t>
  </si>
  <si>
    <t>the strucutre has lifetime of 60 years</t>
  </si>
  <si>
    <t>the structure has lifetime of 60 years</t>
  </si>
  <si>
    <t>(kr)</t>
  </si>
  <si>
    <t>hvac cost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</si>
</sst>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0911-E5DD-4E7C-850D-595F67B2228D}">
  <dimension ref="A1:J30"/>
  <sheetViews>
    <sheetView tabSelected="1" zoomScale="158" zoomScaleNormal="221" workbookViewId="0">
      <selection activeCell="E12" sqref="E12"/>
    </sheetView>
  </sheetViews>
  <sheetFormatPr baseColWidth="10" defaultColWidth="8.83203125" defaultRowHeight="16" x14ac:dyDescent="0.2"/>
  <cols>
    <col min="1" max="1" width="17.6640625" style="5" bestFit="1" customWidth="1"/>
    <col min="2" max="2" width="16" style="4" bestFit="1" customWidth="1"/>
    <col min="3" max="3" width="16.6640625" style="4" bestFit="1" customWidth="1"/>
    <col min="4" max="4" width="4.1640625" style="4" bestFit="1" customWidth="1"/>
    <col min="5" max="5" width="16" style="10" bestFit="1" customWidth="1"/>
    <col min="6" max="7" width="29.83203125" style="4" bestFit="1" customWidth="1"/>
    <col min="8" max="8" width="17.6640625" style="4" bestFit="1" customWidth="1"/>
    <col min="9" max="9" width="42.5" style="4" bestFit="1" customWidth="1"/>
    <col min="10" max="10" width="24.83203125" style="4" bestFit="1" customWidth="1"/>
    <col min="11" max="16384" width="8.83203125" style="4"/>
  </cols>
  <sheetData>
    <row r="1" spans="1:10" s="5" customFormat="1" x14ac:dyDescent="0.2">
      <c r="A1" s="5" t="s">
        <v>16</v>
      </c>
      <c r="B1" s="5" t="s">
        <v>2</v>
      </c>
      <c r="C1" s="5" t="s">
        <v>3</v>
      </c>
      <c r="D1" s="5" t="s">
        <v>4</v>
      </c>
      <c r="E1" s="9" t="s">
        <v>74</v>
      </c>
      <c r="F1" s="5" t="s">
        <v>75</v>
      </c>
      <c r="G1" s="5" t="s">
        <v>5</v>
      </c>
      <c r="H1" s="5" t="s">
        <v>37</v>
      </c>
      <c r="I1" s="5" t="s">
        <v>41</v>
      </c>
      <c r="J1" s="5" t="s">
        <v>43</v>
      </c>
    </row>
    <row r="2" spans="1:10" s="5" customFormat="1" x14ac:dyDescent="0.2">
      <c r="A2" s="5" t="s">
        <v>1</v>
      </c>
      <c r="B2" s="5" t="s">
        <v>70</v>
      </c>
      <c r="C2" s="5" t="s">
        <v>71</v>
      </c>
      <c r="D2" s="5" t="s">
        <v>6</v>
      </c>
      <c r="E2" s="9" t="s">
        <v>78</v>
      </c>
      <c r="F2" s="5" t="s">
        <v>72</v>
      </c>
      <c r="G2" s="5" t="s">
        <v>72</v>
      </c>
      <c r="H2" s="5" t="s">
        <v>1</v>
      </c>
      <c r="I2" s="3" t="s">
        <v>42</v>
      </c>
      <c r="J2" s="5" t="s">
        <v>1</v>
      </c>
    </row>
    <row r="3" spans="1:10" x14ac:dyDescent="0.2">
      <c r="A3" s="5" t="s">
        <v>17</v>
      </c>
      <c r="B3" s="4">
        <v>0</v>
      </c>
      <c r="C3" s="4">
        <v>0</v>
      </c>
      <c r="D3" s="4">
        <v>20</v>
      </c>
      <c r="E3" s="10">
        <v>0</v>
      </c>
      <c r="F3" s="4">
        <v>0</v>
      </c>
      <c r="G3" s="4">
        <v>0</v>
      </c>
      <c r="H3" s="4" t="s">
        <v>17</v>
      </c>
      <c r="I3" s="4">
        <v>0</v>
      </c>
      <c r="J3" s="4" t="s">
        <v>44</v>
      </c>
    </row>
    <row r="4" spans="1:10" x14ac:dyDescent="0.2">
      <c r="A4" s="5" t="s">
        <v>18</v>
      </c>
      <c r="B4" s="4">
        <v>0</v>
      </c>
      <c r="C4" s="4">
        <v>0</v>
      </c>
      <c r="D4" s="4">
        <v>20</v>
      </c>
      <c r="E4" s="10">
        <v>0</v>
      </c>
      <c r="F4" s="4">
        <v>0</v>
      </c>
      <c r="G4" s="4">
        <v>0</v>
      </c>
      <c r="H4" s="4" t="s">
        <v>18</v>
      </c>
      <c r="I4" s="4">
        <v>0</v>
      </c>
      <c r="J4" s="4" t="s">
        <v>44</v>
      </c>
    </row>
    <row r="5" spans="1:10" x14ac:dyDescent="0.2">
      <c r="A5" s="5" t="s">
        <v>20</v>
      </c>
      <c r="B5" s="4">
        <v>1700000</v>
      </c>
      <c r="C5" s="4">
        <v>100000</v>
      </c>
      <c r="D5" s="4">
        <v>20</v>
      </c>
      <c r="E5" s="10">
        <v>0</v>
      </c>
      <c r="F5" s="4">
        <v>1000000</v>
      </c>
      <c r="G5" s="4">
        <v>1000000</v>
      </c>
      <c r="H5" s="4" t="s">
        <v>20</v>
      </c>
      <c r="I5" s="4">
        <v>0</v>
      </c>
      <c r="J5" s="4" t="s">
        <v>44</v>
      </c>
    </row>
    <row r="6" spans="1:10" x14ac:dyDescent="0.2">
      <c r="A6" s="5" t="s">
        <v>21</v>
      </c>
      <c r="B6" s="4">
        <v>7284500</v>
      </c>
      <c r="C6" s="4">
        <v>309145</v>
      </c>
      <c r="D6" s="4">
        <v>15</v>
      </c>
      <c r="E6" s="10">
        <v>0</v>
      </c>
      <c r="F6" s="4">
        <v>1000000</v>
      </c>
      <c r="G6" s="4">
        <v>50</v>
      </c>
      <c r="H6" s="4" t="s">
        <v>21</v>
      </c>
      <c r="I6" s="4">
        <v>0</v>
      </c>
      <c r="J6" s="4" t="s">
        <v>44</v>
      </c>
    </row>
    <row r="7" spans="1:10" x14ac:dyDescent="0.2">
      <c r="A7" s="5" t="s">
        <v>22</v>
      </c>
      <c r="B7" s="4">
        <v>0</v>
      </c>
      <c r="C7" s="4">
        <v>0</v>
      </c>
      <c r="D7" s="4">
        <v>20</v>
      </c>
      <c r="E7" s="10">
        <v>0</v>
      </c>
      <c r="F7" s="4">
        <v>0</v>
      </c>
      <c r="G7" s="4">
        <v>0</v>
      </c>
      <c r="H7" s="4" t="s">
        <v>22</v>
      </c>
      <c r="I7" s="4">
        <v>0</v>
      </c>
      <c r="J7" s="4" t="s">
        <v>44</v>
      </c>
    </row>
    <row r="8" spans="1:10" x14ac:dyDescent="0.2">
      <c r="A8" s="5" t="s">
        <v>23</v>
      </c>
      <c r="B8" s="4">
        <v>0</v>
      </c>
      <c r="C8" s="4">
        <v>0</v>
      </c>
      <c r="D8" s="4">
        <v>20</v>
      </c>
      <c r="E8" s="10">
        <v>0</v>
      </c>
      <c r="F8" s="4">
        <v>0</v>
      </c>
      <c r="G8" s="4">
        <v>0</v>
      </c>
      <c r="H8" s="4" t="s">
        <v>23</v>
      </c>
      <c r="I8" s="4">
        <v>0</v>
      </c>
      <c r="J8" s="4" t="s">
        <v>44</v>
      </c>
    </row>
    <row r="9" spans="1:10" x14ac:dyDescent="0.2">
      <c r="A9" s="5" t="s">
        <v>24</v>
      </c>
      <c r="B9" s="4">
        <v>0</v>
      </c>
      <c r="C9" s="4">
        <v>0</v>
      </c>
      <c r="D9" s="4">
        <v>20</v>
      </c>
      <c r="E9" s="10">
        <v>0</v>
      </c>
      <c r="F9" s="4">
        <v>0</v>
      </c>
      <c r="G9" s="4">
        <v>0</v>
      </c>
      <c r="H9" s="4" t="s">
        <v>24</v>
      </c>
      <c r="I9" s="4">
        <v>0</v>
      </c>
      <c r="J9" s="4" t="s">
        <v>44</v>
      </c>
    </row>
    <row r="10" spans="1:10" x14ac:dyDescent="0.2">
      <c r="A10" s="5" t="s">
        <v>27</v>
      </c>
      <c r="B10" s="4">
        <v>0</v>
      </c>
      <c r="C10" s="4">
        <v>0</v>
      </c>
      <c r="D10" s="4">
        <v>20</v>
      </c>
      <c r="E10" s="10">
        <v>0</v>
      </c>
      <c r="F10" s="4">
        <v>0</v>
      </c>
      <c r="G10" s="4">
        <v>0</v>
      </c>
      <c r="H10" s="4" t="s">
        <v>27</v>
      </c>
      <c r="I10" s="4">
        <v>0</v>
      </c>
      <c r="J10" s="4" t="s">
        <v>44</v>
      </c>
    </row>
    <row r="11" spans="1:10" x14ac:dyDescent="0.2">
      <c r="A11" s="5" t="s">
        <v>28</v>
      </c>
      <c r="B11" s="4">
        <v>0</v>
      </c>
      <c r="C11" s="4">
        <v>0</v>
      </c>
      <c r="D11" s="4">
        <v>20</v>
      </c>
      <c r="E11" s="10">
        <v>0</v>
      </c>
      <c r="F11" s="4">
        <v>0</v>
      </c>
      <c r="G11" s="4">
        <v>0</v>
      </c>
      <c r="H11" s="4" t="s">
        <v>28</v>
      </c>
      <c r="I11" s="4">
        <v>0</v>
      </c>
      <c r="J11" s="4" t="s">
        <v>44</v>
      </c>
    </row>
    <row r="12" spans="1:10" x14ac:dyDescent="0.2">
      <c r="A12" s="5" t="s">
        <v>69</v>
      </c>
      <c r="B12" s="4">
        <v>0</v>
      </c>
      <c r="C12" s="4">
        <v>0</v>
      </c>
      <c r="D12" s="4">
        <v>20</v>
      </c>
      <c r="E12" s="10">
        <v>0</v>
      </c>
      <c r="F12" s="4">
        <v>0</v>
      </c>
      <c r="G12" s="4">
        <v>0</v>
      </c>
      <c r="H12" s="4" t="s">
        <v>69</v>
      </c>
      <c r="I12" s="4">
        <v>0</v>
      </c>
      <c r="J12" s="4" t="s">
        <v>44</v>
      </c>
    </row>
    <row r="13" spans="1:10" x14ac:dyDescent="0.2">
      <c r="A13" s="5" t="s">
        <v>29</v>
      </c>
      <c r="B13" s="4">
        <v>0</v>
      </c>
      <c r="C13" s="4">
        <v>0</v>
      </c>
      <c r="D13" s="4">
        <v>20</v>
      </c>
      <c r="E13" s="10">
        <v>0</v>
      </c>
      <c r="F13" s="4">
        <v>0</v>
      </c>
      <c r="G13" s="4">
        <v>0</v>
      </c>
      <c r="H13" s="4" t="s">
        <v>29</v>
      </c>
      <c r="I13" s="4">
        <v>0</v>
      </c>
      <c r="J13" s="4" t="s">
        <v>44</v>
      </c>
    </row>
    <row r="14" spans="1:10" x14ac:dyDescent="0.2">
      <c r="A14" s="5" t="s">
        <v>13</v>
      </c>
      <c r="B14" s="4">
        <v>42763500</v>
      </c>
      <c r="C14" s="4">
        <v>722000</v>
      </c>
      <c r="D14" s="4">
        <v>25</v>
      </c>
      <c r="E14" s="10">
        <v>340000</v>
      </c>
      <c r="F14" s="4">
        <v>14</v>
      </c>
      <c r="G14" s="4">
        <v>100000</v>
      </c>
      <c r="H14" s="4" t="s">
        <v>13</v>
      </c>
      <c r="I14" s="4">
        <v>1</v>
      </c>
      <c r="J14" s="4" t="s">
        <v>79</v>
      </c>
    </row>
    <row r="15" spans="1:10" x14ac:dyDescent="0.2">
      <c r="A15" s="5" t="s">
        <v>12</v>
      </c>
      <c r="B15" s="4">
        <v>16800000</v>
      </c>
      <c r="C15" s="4">
        <v>218400</v>
      </c>
      <c r="D15" s="4">
        <v>25</v>
      </c>
      <c r="E15" s="10">
        <v>408000</v>
      </c>
      <c r="F15" s="4">
        <v>5</v>
      </c>
      <c r="G15" s="4">
        <v>100000</v>
      </c>
      <c r="H15" s="4" t="s">
        <v>12</v>
      </c>
      <c r="I15" s="4">
        <v>1</v>
      </c>
      <c r="J15" s="4" t="s">
        <v>79</v>
      </c>
    </row>
    <row r="16" spans="1:10" x14ac:dyDescent="0.2">
      <c r="A16" s="5" t="s">
        <v>14</v>
      </c>
      <c r="B16" s="4">
        <v>9205500</v>
      </c>
      <c r="C16" s="4">
        <v>425000</v>
      </c>
      <c r="D16" s="4">
        <v>15</v>
      </c>
      <c r="E16" s="10">
        <v>28800000</v>
      </c>
      <c r="F16" s="4">
        <v>10000000000</v>
      </c>
      <c r="G16" s="4">
        <v>10000000000</v>
      </c>
      <c r="H16" s="4" t="s">
        <v>14</v>
      </c>
      <c r="I16" s="4">
        <v>1</v>
      </c>
      <c r="J16" s="4" t="s">
        <v>44</v>
      </c>
    </row>
    <row r="17" spans="1:10" x14ac:dyDescent="0.2">
      <c r="A17" s="5" t="s">
        <v>15</v>
      </c>
      <c r="B17" s="4">
        <v>6910500</v>
      </c>
      <c r="C17" s="4">
        <v>229500</v>
      </c>
      <c r="D17" s="4">
        <v>15</v>
      </c>
      <c r="E17" s="10">
        <v>28800000</v>
      </c>
      <c r="F17" s="4">
        <v>10000000000</v>
      </c>
      <c r="G17" s="4">
        <v>10000000000</v>
      </c>
      <c r="H17" s="4" t="s">
        <v>15</v>
      </c>
      <c r="I17" s="4">
        <v>1</v>
      </c>
      <c r="J17" s="4" t="s">
        <v>44</v>
      </c>
    </row>
    <row r="18" spans="1:10" x14ac:dyDescent="0.2">
      <c r="A18" s="5" t="s">
        <v>19</v>
      </c>
      <c r="B18" s="4">
        <v>4386</v>
      </c>
      <c r="C18" s="4">
        <v>17</v>
      </c>
      <c r="D18" s="4">
        <v>30</v>
      </c>
      <c r="E18" s="10">
        <v>57000000</v>
      </c>
      <c r="F18" s="4">
        <v>10000000000</v>
      </c>
      <c r="G18" s="4">
        <v>10000000000</v>
      </c>
      <c r="H18" s="4" t="s">
        <v>19</v>
      </c>
      <c r="I18" s="4">
        <v>1</v>
      </c>
      <c r="J18" s="4" t="s">
        <v>76</v>
      </c>
    </row>
    <row r="19" spans="1:10" x14ac:dyDescent="0.2">
      <c r="A19" s="5" t="s">
        <v>30</v>
      </c>
      <c r="B19" s="7">
        <v>7578400</v>
      </c>
      <c r="C19" s="7">
        <f>B19*0.05</f>
        <v>378920</v>
      </c>
      <c r="D19" s="4">
        <v>30</v>
      </c>
      <c r="E19" s="10">
        <v>1299300000</v>
      </c>
      <c r="F19" s="4">
        <v>10000000000</v>
      </c>
      <c r="G19" s="4">
        <v>1000000</v>
      </c>
      <c r="H19" s="4" t="s">
        <v>30</v>
      </c>
      <c r="I19" s="4">
        <v>1</v>
      </c>
      <c r="J19" s="4" t="s">
        <v>77</v>
      </c>
    </row>
    <row r="20" spans="1:10" x14ac:dyDescent="0.2">
      <c r="A20" s="5" t="s">
        <v>35</v>
      </c>
      <c r="B20" s="8">
        <v>1182800</v>
      </c>
      <c r="C20" s="7">
        <f t="shared" ref="C20:C30" si="0">B20*0.05</f>
        <v>59140</v>
      </c>
      <c r="D20" s="4">
        <v>30</v>
      </c>
      <c r="E20" s="11">
        <v>202800000</v>
      </c>
      <c r="F20" s="4">
        <v>10000000000</v>
      </c>
      <c r="G20" s="4">
        <v>100</v>
      </c>
      <c r="H20" s="4" t="s">
        <v>35</v>
      </c>
      <c r="I20" s="4">
        <v>2</v>
      </c>
      <c r="J20" s="4" t="s">
        <v>45</v>
      </c>
    </row>
    <row r="21" spans="1:10" x14ac:dyDescent="0.2">
      <c r="A21" s="5" t="s">
        <v>39</v>
      </c>
      <c r="B21" s="4">
        <f>11500*J22</f>
        <v>380753.5</v>
      </c>
      <c r="C21" s="7">
        <f t="shared" si="0"/>
        <v>19037.674999999999</v>
      </c>
      <c r="D21" s="4">
        <v>30</v>
      </c>
      <c r="E21" s="10">
        <f>50000000+6560000*J21</f>
        <v>257394400</v>
      </c>
      <c r="F21" s="4">
        <v>400</v>
      </c>
      <c r="G21" s="4">
        <v>1000000</v>
      </c>
      <c r="H21" s="4" t="s">
        <v>38</v>
      </c>
      <c r="I21" s="4">
        <v>3</v>
      </c>
      <c r="J21" s="4">
        <v>31.614999999999998</v>
      </c>
    </row>
    <row r="22" spans="1:10" x14ac:dyDescent="0.2">
      <c r="A22" s="5" t="s">
        <v>40</v>
      </c>
      <c r="B22" s="4">
        <f t="shared" ref="B22:B25" si="1">11500*J23</f>
        <v>380190</v>
      </c>
      <c r="C22" s="7">
        <f t="shared" si="0"/>
        <v>19009.5</v>
      </c>
      <c r="D22" s="4">
        <v>30</v>
      </c>
      <c r="E22" s="10">
        <f t="shared" ref="E22:E25" si="2">50000000+6560000*J22</f>
        <v>267195040</v>
      </c>
      <c r="F22" s="4">
        <v>400</v>
      </c>
      <c r="G22" s="4">
        <v>1000000</v>
      </c>
      <c r="H22" s="4" t="s">
        <v>38</v>
      </c>
      <c r="I22" s="4">
        <v>3</v>
      </c>
      <c r="J22" s="4">
        <v>33.109000000000002</v>
      </c>
    </row>
    <row r="23" spans="1:10" x14ac:dyDescent="0.2">
      <c r="A23" s="5" t="s">
        <v>46</v>
      </c>
      <c r="B23" s="4">
        <f t="shared" si="1"/>
        <v>374612.50000000006</v>
      </c>
      <c r="C23" s="7">
        <f t="shared" si="0"/>
        <v>18730.625000000004</v>
      </c>
      <c r="D23" s="4">
        <v>30</v>
      </c>
      <c r="E23" s="10">
        <f t="shared" si="2"/>
        <v>266873600.00000003</v>
      </c>
      <c r="F23" s="4">
        <v>400</v>
      </c>
      <c r="G23" s="4">
        <v>1000000</v>
      </c>
      <c r="H23" s="4" t="s">
        <v>38</v>
      </c>
      <c r="I23" s="4">
        <v>3</v>
      </c>
      <c r="J23" s="4">
        <v>33.06</v>
      </c>
    </row>
    <row r="24" spans="1:10" x14ac:dyDescent="0.2">
      <c r="A24" s="5" t="s">
        <v>47</v>
      </c>
      <c r="B24" s="4">
        <f t="shared" si="1"/>
        <v>368264.50000000006</v>
      </c>
      <c r="C24" s="7">
        <f t="shared" si="0"/>
        <v>18413.225000000002</v>
      </c>
      <c r="D24" s="4">
        <v>30</v>
      </c>
      <c r="E24" s="10">
        <f t="shared" si="2"/>
        <v>263692000.00000003</v>
      </c>
      <c r="F24" s="4">
        <v>400</v>
      </c>
      <c r="G24" s="4">
        <v>1000000</v>
      </c>
      <c r="H24" s="4" t="s">
        <v>38</v>
      </c>
      <c r="I24" s="4">
        <v>3</v>
      </c>
      <c r="J24" s="4">
        <v>32.575000000000003</v>
      </c>
    </row>
    <row r="25" spans="1:10" x14ac:dyDescent="0.2">
      <c r="A25" s="5" t="s">
        <v>48</v>
      </c>
      <c r="B25" s="4">
        <f t="shared" si="1"/>
        <v>1943500</v>
      </c>
      <c r="C25" s="7">
        <f t="shared" si="0"/>
        <v>97175</v>
      </c>
      <c r="D25" s="4">
        <v>30</v>
      </c>
      <c r="E25" s="10">
        <f t="shared" si="2"/>
        <v>260070880.00000003</v>
      </c>
      <c r="F25" s="4">
        <v>400</v>
      </c>
      <c r="G25" s="4">
        <v>1000000</v>
      </c>
      <c r="H25" s="4" t="s">
        <v>38</v>
      </c>
      <c r="I25" s="4">
        <v>3</v>
      </c>
      <c r="J25" s="4">
        <v>32.023000000000003</v>
      </c>
    </row>
    <row r="26" spans="1:10" x14ac:dyDescent="0.2">
      <c r="A26" s="5" t="s">
        <v>49</v>
      </c>
      <c r="B26" s="1">
        <f>4700*J26</f>
        <v>794300</v>
      </c>
      <c r="C26" s="7">
        <f t="shared" si="0"/>
        <v>39715</v>
      </c>
      <c r="D26" s="4">
        <v>30</v>
      </c>
      <c r="E26" s="11">
        <f>50000000+6800000*J26</f>
        <v>1199200000</v>
      </c>
      <c r="F26" s="1">
        <v>2000</v>
      </c>
      <c r="G26" s="4">
        <v>1000000</v>
      </c>
      <c r="H26" s="1" t="s">
        <v>38</v>
      </c>
      <c r="I26" s="1">
        <v>3</v>
      </c>
      <c r="J26" s="1">
        <v>169</v>
      </c>
    </row>
    <row r="27" spans="1:10" x14ac:dyDescent="0.2">
      <c r="A27" s="5" t="s">
        <v>50</v>
      </c>
      <c r="B27" s="1">
        <f t="shared" ref="B27:B30" si="3">4700*J27</f>
        <v>1588600</v>
      </c>
      <c r="C27" s="7">
        <f t="shared" si="0"/>
        <v>79430</v>
      </c>
      <c r="D27" s="4">
        <v>30</v>
      </c>
      <c r="E27" s="11">
        <f>50000000+6800000*J27</f>
        <v>2348400000</v>
      </c>
      <c r="F27" s="1">
        <v>2000</v>
      </c>
      <c r="G27" s="4">
        <v>1000000</v>
      </c>
      <c r="H27" s="1" t="s">
        <v>38</v>
      </c>
      <c r="I27" s="1">
        <v>3</v>
      </c>
      <c r="J27" s="1">
        <v>338</v>
      </c>
    </row>
    <row r="28" spans="1:10" x14ac:dyDescent="0.2">
      <c r="A28" s="5" t="s">
        <v>51</v>
      </c>
      <c r="B28" s="1">
        <f t="shared" si="3"/>
        <v>573400</v>
      </c>
      <c r="C28" s="7">
        <f t="shared" si="0"/>
        <v>28670</v>
      </c>
      <c r="D28" s="4">
        <v>30</v>
      </c>
      <c r="E28" s="11">
        <f t="shared" ref="E28:E30" si="4">50000000+6800000*J28</f>
        <v>879600000</v>
      </c>
      <c r="F28" s="1">
        <v>2000</v>
      </c>
      <c r="G28" s="4">
        <v>1000000</v>
      </c>
      <c r="H28" s="1" t="s">
        <v>38</v>
      </c>
      <c r="I28" s="1">
        <v>3</v>
      </c>
      <c r="J28" s="1">
        <v>122</v>
      </c>
    </row>
    <row r="29" spans="1:10" x14ac:dyDescent="0.2">
      <c r="A29" s="5" t="s">
        <v>52</v>
      </c>
      <c r="B29" s="1">
        <f t="shared" si="3"/>
        <v>1062200</v>
      </c>
      <c r="C29" s="7">
        <f t="shared" si="0"/>
        <v>53110</v>
      </c>
      <c r="D29" s="4">
        <v>30</v>
      </c>
      <c r="E29" s="11">
        <f t="shared" si="4"/>
        <v>1586800000</v>
      </c>
      <c r="F29" s="1">
        <v>2000</v>
      </c>
      <c r="G29" s="4">
        <v>1000000</v>
      </c>
      <c r="H29" s="1" t="s">
        <v>38</v>
      </c>
      <c r="I29" s="1">
        <v>3</v>
      </c>
      <c r="J29" s="1">
        <v>226</v>
      </c>
    </row>
    <row r="30" spans="1:10" x14ac:dyDescent="0.2">
      <c r="A30" s="5" t="s">
        <v>53</v>
      </c>
      <c r="B30" s="1">
        <f t="shared" si="3"/>
        <v>916500</v>
      </c>
      <c r="C30" s="7">
        <f t="shared" si="0"/>
        <v>45825</v>
      </c>
      <c r="D30" s="4">
        <v>30</v>
      </c>
      <c r="E30" s="11">
        <f t="shared" si="4"/>
        <v>1376000000</v>
      </c>
      <c r="F30" s="1">
        <v>2000</v>
      </c>
      <c r="G30" s="4">
        <v>1000000</v>
      </c>
      <c r="H30" s="1" t="s">
        <v>38</v>
      </c>
      <c r="I30" s="1">
        <v>3</v>
      </c>
      <c r="J30" s="1">
        <v>195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AB8C-CE93-544E-90E2-F572334A34E7}">
  <dimension ref="A1:E7"/>
  <sheetViews>
    <sheetView zoomScale="167" workbookViewId="0">
      <selection activeCell="C3" sqref="C3:E7"/>
    </sheetView>
  </sheetViews>
  <sheetFormatPr baseColWidth="10" defaultRowHeight="16" x14ac:dyDescent="0.2"/>
  <cols>
    <col min="1" max="1" width="8.33203125" style="1" bestFit="1" customWidth="1"/>
    <col min="2" max="2" width="35.832031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70B1-6CB1-8347-834C-1D8B84784C6F}">
  <dimension ref="A1:E7"/>
  <sheetViews>
    <sheetView zoomScale="290" workbookViewId="0">
      <selection activeCell="B12" sqref="B12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2922-EE40-4A4D-89AC-7A6AE3AAF1F6}">
  <dimension ref="A1:E7"/>
  <sheetViews>
    <sheetView zoomScale="247" workbookViewId="0">
      <selection activeCell="C3" sqref="C3:E7"/>
    </sheetView>
  </sheetViews>
  <sheetFormatPr baseColWidth="10" defaultRowHeight="16" x14ac:dyDescent="0.2"/>
  <cols>
    <col min="1" max="1" width="5.1640625" style="1" bestFit="1" customWidth="1"/>
    <col min="2" max="2" width="35.832031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25</v>
      </c>
      <c r="D2" s="2" t="s">
        <v>25</v>
      </c>
      <c r="E2" s="2" t="s">
        <v>25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8B38-971E-4C70-AE22-40FEF46A9D15}">
  <dimension ref="A1:E7"/>
  <sheetViews>
    <sheetView zoomScale="223" workbookViewId="0">
      <selection activeCell="B3" sqref="B3:E7"/>
    </sheetView>
  </sheetViews>
  <sheetFormatPr baseColWidth="10" defaultColWidth="8.83203125" defaultRowHeight="16" x14ac:dyDescent="0.2"/>
  <cols>
    <col min="1" max="1" width="8.33203125" bestFit="1" customWidth="1"/>
    <col min="2" max="2" width="35.832031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0</v>
      </c>
      <c r="D3" s="1">
        <v>0</v>
      </c>
      <c r="E3" s="1">
        <v>0</v>
      </c>
    </row>
    <row r="4" spans="1:5" x14ac:dyDescent="0.2">
      <c r="A4" s="1" t="s">
        <v>55</v>
      </c>
      <c r="B4" s="1">
        <v>0</v>
      </c>
      <c r="C4" s="1">
        <v>0</v>
      </c>
      <c r="D4" s="1">
        <v>0</v>
      </c>
      <c r="E4" s="1">
        <v>0</v>
      </c>
    </row>
    <row r="5" spans="1:5" x14ac:dyDescent="0.2">
      <c r="A5" s="1" t="s">
        <v>56</v>
      </c>
      <c r="B5" s="1">
        <v>0</v>
      </c>
      <c r="C5" s="1">
        <v>0</v>
      </c>
      <c r="D5" s="1">
        <v>0</v>
      </c>
      <c r="E5" s="1">
        <v>0</v>
      </c>
    </row>
    <row r="6" spans="1:5" x14ac:dyDescent="0.2">
      <c r="A6" s="1" t="s">
        <v>57</v>
      </c>
      <c r="B6" s="1">
        <v>0</v>
      </c>
      <c r="C6" s="1">
        <v>0</v>
      </c>
      <c r="D6" s="1">
        <v>0</v>
      </c>
      <c r="E6" s="1">
        <v>0</v>
      </c>
    </row>
    <row r="7" spans="1:5" x14ac:dyDescent="0.2">
      <c r="A7" s="1" t="s">
        <v>58</v>
      </c>
      <c r="B7" s="1">
        <v>0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71D1-7EA9-AB46-AC9D-1005E4B91D09}">
  <dimension ref="A1:E7"/>
  <sheetViews>
    <sheetView zoomScale="178" workbookViewId="0">
      <selection activeCell="F21" sqref="F21"/>
    </sheetView>
  </sheetViews>
  <sheetFormatPr baseColWidth="10" defaultRowHeight="16" x14ac:dyDescent="0.2"/>
  <cols>
    <col min="1" max="1" width="5.16406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25</v>
      </c>
      <c r="D2" s="3" t="s">
        <v>25</v>
      </c>
      <c r="E2" s="3" t="s">
        <v>25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BB39-3607-4A0F-9A95-3B699373B4E3}">
  <dimension ref="A1:E7"/>
  <sheetViews>
    <sheetView zoomScale="225" workbookViewId="0">
      <selection activeCell="B8" sqref="B8"/>
    </sheetView>
  </sheetViews>
  <sheetFormatPr baseColWidth="10" defaultColWidth="8.83203125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8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400</v>
      </c>
      <c r="D3" s="1">
        <f t="shared" ref="D3:E7" si="0">C3</f>
        <v>400</v>
      </c>
      <c r="E3" s="1">
        <f t="shared" si="0"/>
        <v>400</v>
      </c>
    </row>
    <row r="4" spans="1:5" x14ac:dyDescent="0.2">
      <c r="A4" s="1" t="s">
        <v>55</v>
      </c>
      <c r="B4" s="1">
        <v>0</v>
      </c>
      <c r="C4" s="1">
        <v>150</v>
      </c>
      <c r="D4" s="1">
        <f t="shared" si="0"/>
        <v>150</v>
      </c>
      <c r="E4" s="1">
        <f t="shared" si="0"/>
        <v>150</v>
      </c>
    </row>
    <row r="5" spans="1:5" x14ac:dyDescent="0.2">
      <c r="A5" s="1" t="s">
        <v>56</v>
      </c>
      <c r="B5" s="1">
        <v>0</v>
      </c>
      <c r="C5" s="1">
        <v>2000</v>
      </c>
      <c r="D5" s="1">
        <f t="shared" si="0"/>
        <v>2000</v>
      </c>
      <c r="E5" s="1">
        <f t="shared" si="0"/>
        <v>2000</v>
      </c>
    </row>
    <row r="6" spans="1:5" x14ac:dyDescent="0.2">
      <c r="A6" s="1" t="s">
        <v>57</v>
      </c>
      <c r="B6" s="1">
        <v>0</v>
      </c>
      <c r="C6" s="1">
        <v>800</v>
      </c>
      <c r="D6" s="1">
        <f t="shared" si="0"/>
        <v>800</v>
      </c>
      <c r="E6" s="1">
        <f t="shared" si="0"/>
        <v>800</v>
      </c>
    </row>
    <row r="7" spans="1:5" x14ac:dyDescent="0.2">
      <c r="A7" s="1" t="s">
        <v>58</v>
      </c>
      <c r="B7" s="1">
        <v>0</v>
      </c>
      <c r="C7" s="1">
        <v>1400</v>
      </c>
      <c r="D7" s="1">
        <f t="shared" si="0"/>
        <v>1400</v>
      </c>
      <c r="E7" s="1">
        <f t="shared" si="0"/>
        <v>1400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73F4-D1F0-1945-8DA4-6FDF6B078D11}">
  <dimension ref="A1:F7"/>
  <sheetViews>
    <sheetView zoomScale="208" workbookViewId="0">
      <selection activeCell="D14" sqref="D14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6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6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6" x14ac:dyDescent="0.2">
      <c r="A3" s="1" t="s">
        <v>54</v>
      </c>
      <c r="B3" s="1">
        <v>0</v>
      </c>
      <c r="C3" s="1">
        <v>0</v>
      </c>
      <c r="D3" s="1">
        <v>0</v>
      </c>
      <c r="E3" s="1">
        <v>0</v>
      </c>
      <c r="F3" s="3"/>
    </row>
    <row r="4" spans="1:6" x14ac:dyDescent="0.2">
      <c r="A4" s="1" t="s">
        <v>55</v>
      </c>
      <c r="B4" s="1">
        <v>0</v>
      </c>
      <c r="C4" s="1">
        <v>0</v>
      </c>
      <c r="D4" s="1">
        <v>0</v>
      </c>
      <c r="E4" s="1">
        <v>0</v>
      </c>
    </row>
    <row r="5" spans="1:6" x14ac:dyDescent="0.2">
      <c r="A5" s="1" t="s">
        <v>56</v>
      </c>
      <c r="B5" s="1">
        <v>0</v>
      </c>
      <c r="C5" s="1">
        <v>0</v>
      </c>
      <c r="D5" s="1">
        <v>0</v>
      </c>
      <c r="E5" s="1">
        <v>0</v>
      </c>
    </row>
    <row r="6" spans="1:6" x14ac:dyDescent="0.2">
      <c r="A6" s="1" t="s">
        <v>57</v>
      </c>
      <c r="B6" s="1">
        <v>0</v>
      </c>
      <c r="C6" s="1">
        <v>0</v>
      </c>
      <c r="D6" s="1">
        <v>0</v>
      </c>
      <c r="E6" s="1">
        <v>0</v>
      </c>
    </row>
    <row r="7" spans="1:6" x14ac:dyDescent="0.2">
      <c r="A7" s="1" t="s">
        <v>58</v>
      </c>
      <c r="B7" s="1">
        <v>0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90E4-2361-4B8A-BEFA-53B7D7F01753}">
  <dimension ref="A1:E7"/>
  <sheetViews>
    <sheetView zoomScale="234" workbookViewId="0">
      <selection activeCell="B3" sqref="B3:E7"/>
    </sheetView>
  </sheetViews>
  <sheetFormatPr baseColWidth="10" defaultColWidth="8.83203125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8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0</v>
      </c>
      <c r="D3" s="1">
        <v>0</v>
      </c>
      <c r="E3" s="1">
        <v>0</v>
      </c>
    </row>
    <row r="4" spans="1:5" x14ac:dyDescent="0.2">
      <c r="A4" s="1" t="s">
        <v>55</v>
      </c>
      <c r="B4" s="1">
        <v>0</v>
      </c>
      <c r="C4" s="1">
        <v>0</v>
      </c>
      <c r="D4" s="1">
        <v>0</v>
      </c>
      <c r="E4" s="1">
        <v>0</v>
      </c>
    </row>
    <row r="5" spans="1:5" x14ac:dyDescent="0.2">
      <c r="A5" s="1" t="s">
        <v>56</v>
      </c>
      <c r="B5" s="1">
        <v>0</v>
      </c>
      <c r="C5" s="1">
        <v>0</v>
      </c>
      <c r="D5" s="1">
        <v>0</v>
      </c>
      <c r="E5" s="1">
        <v>0</v>
      </c>
    </row>
    <row r="6" spans="1:5" x14ac:dyDescent="0.2">
      <c r="A6" s="1" t="s">
        <v>57</v>
      </c>
      <c r="B6" s="1">
        <v>0</v>
      </c>
      <c r="C6" s="1">
        <v>0</v>
      </c>
      <c r="D6" s="1">
        <v>0</v>
      </c>
      <c r="E6" s="1">
        <v>0</v>
      </c>
    </row>
    <row r="7" spans="1:5" x14ac:dyDescent="0.2">
      <c r="A7" s="1" t="s">
        <v>58</v>
      </c>
      <c r="B7" s="1">
        <v>0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E15E-A83A-1443-86D2-4800B2CCDA0D}">
  <dimension ref="A1:E7"/>
  <sheetViews>
    <sheetView zoomScale="303" workbookViewId="0">
      <selection activeCell="B3" sqref="B3:E7"/>
    </sheetView>
  </sheetViews>
  <sheetFormatPr baseColWidth="10" defaultRowHeight="16" x14ac:dyDescent="0.2"/>
  <cols>
    <col min="1" max="1" width="7.6640625" bestFit="1" customWidth="1"/>
    <col min="2" max="2" width="35.66406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26</v>
      </c>
      <c r="D2" s="2" t="s">
        <v>26</v>
      </c>
      <c r="E2" s="2" t="s">
        <v>26</v>
      </c>
    </row>
    <row r="3" spans="1:5" x14ac:dyDescent="0.2">
      <c r="A3" s="1" t="s">
        <v>54</v>
      </c>
      <c r="B3" s="1">
        <v>0</v>
      </c>
      <c r="C3" s="1">
        <v>50000</v>
      </c>
      <c r="D3" s="1">
        <v>50000</v>
      </c>
      <c r="E3" s="1">
        <v>50000</v>
      </c>
    </row>
    <row r="4" spans="1:5" x14ac:dyDescent="0.2">
      <c r="A4" s="1" t="s">
        <v>55</v>
      </c>
      <c r="B4" s="1">
        <v>0</v>
      </c>
      <c r="C4" s="1">
        <v>50000</v>
      </c>
      <c r="D4" s="1">
        <v>50000</v>
      </c>
      <c r="E4" s="1">
        <v>50000</v>
      </c>
    </row>
    <row r="5" spans="1:5" x14ac:dyDescent="0.2">
      <c r="A5" s="1" t="s">
        <v>56</v>
      </c>
      <c r="B5" s="1">
        <v>0</v>
      </c>
      <c r="C5" s="1">
        <v>50000</v>
      </c>
      <c r="D5" s="1">
        <v>50000</v>
      </c>
      <c r="E5" s="1">
        <v>50000</v>
      </c>
    </row>
    <row r="6" spans="1:5" x14ac:dyDescent="0.2">
      <c r="A6" s="1" t="s">
        <v>57</v>
      </c>
      <c r="B6" s="1">
        <v>0</v>
      </c>
      <c r="C6" s="1">
        <v>50000</v>
      </c>
      <c r="D6" s="1">
        <v>50000</v>
      </c>
      <c r="E6" s="1">
        <v>50000</v>
      </c>
    </row>
    <row r="7" spans="1:5" x14ac:dyDescent="0.2">
      <c r="A7" s="1" t="s">
        <v>58</v>
      </c>
      <c r="B7" s="1">
        <v>0</v>
      </c>
      <c r="C7" s="1">
        <v>50000</v>
      </c>
      <c r="D7" s="1">
        <v>50000</v>
      </c>
      <c r="E7" s="1">
        <v>50000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F625-A248-AB4B-A265-7F003889FDEB}">
  <dimension ref="A1:E7"/>
  <sheetViews>
    <sheetView zoomScale="279" workbookViewId="0">
      <selection activeCell="B3" sqref="B3:E7"/>
    </sheetView>
  </sheetViews>
  <sheetFormatPr baseColWidth="10" defaultRowHeight="16" x14ac:dyDescent="0.2"/>
  <cols>
    <col min="1" max="1" width="8.33203125" bestFit="1" customWidth="1"/>
    <col min="2" max="2" width="36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7.86</v>
      </c>
      <c r="D3" s="1">
        <v>7.86</v>
      </c>
      <c r="E3" s="1">
        <v>7.86</v>
      </c>
    </row>
    <row r="4" spans="1:5" x14ac:dyDescent="0.2">
      <c r="A4" s="1" t="s">
        <v>55</v>
      </c>
      <c r="B4" s="1">
        <v>0</v>
      </c>
      <c r="C4" s="1">
        <v>7.86</v>
      </c>
      <c r="D4" s="1">
        <v>7.86</v>
      </c>
      <c r="E4" s="1">
        <v>7.86</v>
      </c>
    </row>
    <row r="5" spans="1:5" x14ac:dyDescent="0.2">
      <c r="A5" s="1" t="s">
        <v>56</v>
      </c>
      <c r="B5" s="1">
        <v>0</v>
      </c>
      <c r="C5" s="1">
        <v>7.86</v>
      </c>
      <c r="D5" s="1">
        <v>7.86</v>
      </c>
      <c r="E5" s="1">
        <v>7.86</v>
      </c>
    </row>
    <row r="6" spans="1:5" x14ac:dyDescent="0.2">
      <c r="A6" s="1" t="s">
        <v>57</v>
      </c>
      <c r="B6" s="1">
        <v>0</v>
      </c>
      <c r="C6" s="1">
        <v>7.86</v>
      </c>
      <c r="D6" s="1">
        <v>7.86</v>
      </c>
      <c r="E6" s="1">
        <v>7.86</v>
      </c>
    </row>
    <row r="7" spans="1:5" x14ac:dyDescent="0.2">
      <c r="A7" s="1" t="s">
        <v>58</v>
      </c>
      <c r="B7" s="1">
        <v>0</v>
      </c>
      <c r="C7" s="1">
        <v>7.86</v>
      </c>
      <c r="D7" s="1">
        <v>7.86</v>
      </c>
      <c r="E7" s="1">
        <v>7.86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B329-1DF0-FA49-BD5A-6659E52D01D8}">
  <dimension ref="A1:J30"/>
  <sheetViews>
    <sheetView zoomScale="180" workbookViewId="0">
      <selection activeCell="E14" sqref="E14"/>
    </sheetView>
  </sheetViews>
  <sheetFormatPr baseColWidth="10" defaultColWidth="8.83203125" defaultRowHeight="16" x14ac:dyDescent="0.2"/>
  <cols>
    <col min="1" max="1" width="17.6640625" style="5" bestFit="1" customWidth="1"/>
    <col min="2" max="2" width="16" style="4" bestFit="1" customWidth="1"/>
    <col min="3" max="3" width="16.6640625" style="4" bestFit="1" customWidth="1"/>
    <col min="4" max="4" width="4.1640625" style="4" bestFit="1" customWidth="1"/>
    <col min="5" max="5" width="16" style="4" bestFit="1" customWidth="1"/>
    <col min="6" max="7" width="29.83203125" style="4" bestFit="1" customWidth="1"/>
    <col min="8" max="8" width="17.6640625" style="4" bestFit="1" customWidth="1"/>
    <col min="9" max="9" width="42.5" style="4" bestFit="1" customWidth="1"/>
    <col min="10" max="10" width="24.83203125" style="4" bestFit="1" customWidth="1"/>
    <col min="11" max="16384" width="8.83203125" style="4"/>
  </cols>
  <sheetData>
    <row r="1" spans="1:10" s="5" customFormat="1" x14ac:dyDescent="0.2">
      <c r="A1" s="5" t="s">
        <v>16</v>
      </c>
      <c r="B1" s="5" t="s">
        <v>2</v>
      </c>
      <c r="C1" s="5" t="s">
        <v>3</v>
      </c>
      <c r="D1" s="5" t="s">
        <v>4</v>
      </c>
      <c r="E1" s="5" t="s">
        <v>74</v>
      </c>
      <c r="F1" s="5" t="s">
        <v>75</v>
      </c>
      <c r="G1" s="5" t="s">
        <v>5</v>
      </c>
      <c r="H1" s="5" t="s">
        <v>37</v>
      </c>
      <c r="I1" s="5" t="s">
        <v>41</v>
      </c>
      <c r="J1" s="5" t="s">
        <v>43</v>
      </c>
    </row>
    <row r="2" spans="1:10" s="5" customFormat="1" x14ac:dyDescent="0.2">
      <c r="A2" s="5" t="s">
        <v>1</v>
      </c>
      <c r="B2" s="5" t="s">
        <v>70</v>
      </c>
      <c r="C2" s="5" t="s">
        <v>71</v>
      </c>
      <c r="D2" s="5" t="s">
        <v>6</v>
      </c>
      <c r="E2" s="5" t="s">
        <v>78</v>
      </c>
      <c r="F2" s="5" t="s">
        <v>72</v>
      </c>
      <c r="G2" s="5" t="s">
        <v>72</v>
      </c>
      <c r="H2" s="5" t="s">
        <v>1</v>
      </c>
      <c r="I2" s="3" t="s">
        <v>42</v>
      </c>
      <c r="J2" s="5" t="s">
        <v>1</v>
      </c>
    </row>
    <row r="3" spans="1:10" x14ac:dyDescent="0.2">
      <c r="A3" s="5" t="s">
        <v>17</v>
      </c>
      <c r="B3" s="4">
        <v>0</v>
      </c>
      <c r="C3" s="4">
        <v>0</v>
      </c>
      <c r="D3" s="4">
        <v>20</v>
      </c>
      <c r="E3" s="4">
        <v>0</v>
      </c>
      <c r="F3" s="4">
        <v>0</v>
      </c>
      <c r="G3" s="4">
        <v>0</v>
      </c>
      <c r="H3" s="4" t="s">
        <v>17</v>
      </c>
      <c r="I3" s="4">
        <v>0</v>
      </c>
      <c r="J3" s="4" t="s">
        <v>44</v>
      </c>
    </row>
    <row r="4" spans="1:10" x14ac:dyDescent="0.2">
      <c r="A4" s="5" t="s">
        <v>18</v>
      </c>
      <c r="B4" s="4">
        <v>0</v>
      </c>
      <c r="C4" s="4">
        <v>0</v>
      </c>
      <c r="D4" s="4">
        <v>20</v>
      </c>
      <c r="E4" s="4">
        <v>0</v>
      </c>
      <c r="F4" s="4">
        <v>0</v>
      </c>
      <c r="G4" s="4">
        <v>0</v>
      </c>
      <c r="H4" s="4" t="s">
        <v>18</v>
      </c>
      <c r="I4" s="4">
        <v>0</v>
      </c>
      <c r="J4" s="4" t="s">
        <v>44</v>
      </c>
    </row>
    <row r="5" spans="1:10" x14ac:dyDescent="0.2">
      <c r="A5" s="5" t="s">
        <v>20</v>
      </c>
      <c r="B5" s="4">
        <v>1700000</v>
      </c>
      <c r="C5" s="4">
        <v>100000</v>
      </c>
      <c r="D5" s="4">
        <v>20</v>
      </c>
      <c r="E5" s="4">
        <v>0</v>
      </c>
      <c r="F5" s="4">
        <v>1000000</v>
      </c>
      <c r="G5" s="4">
        <v>1000000</v>
      </c>
      <c r="H5" s="4" t="s">
        <v>20</v>
      </c>
      <c r="I5" s="4">
        <v>0</v>
      </c>
      <c r="J5" s="4" t="s">
        <v>44</v>
      </c>
    </row>
    <row r="6" spans="1:10" x14ac:dyDescent="0.2">
      <c r="A6" s="5" t="s">
        <v>21</v>
      </c>
      <c r="B6" s="4">
        <v>7284500</v>
      </c>
      <c r="C6" s="4">
        <v>309145</v>
      </c>
      <c r="D6" s="4">
        <v>15</v>
      </c>
      <c r="E6" s="4">
        <v>0</v>
      </c>
      <c r="F6" s="4">
        <v>1000000</v>
      </c>
      <c r="G6" s="4">
        <v>50</v>
      </c>
      <c r="H6" s="4" t="s">
        <v>21</v>
      </c>
      <c r="I6" s="4">
        <v>0</v>
      </c>
      <c r="J6" s="4" t="s">
        <v>44</v>
      </c>
    </row>
    <row r="7" spans="1:10" x14ac:dyDescent="0.2">
      <c r="A7" s="5" t="s">
        <v>22</v>
      </c>
      <c r="B7" s="4">
        <v>0</v>
      </c>
      <c r="C7" s="4">
        <v>0</v>
      </c>
      <c r="D7" s="4">
        <v>20</v>
      </c>
      <c r="E7" s="4">
        <v>0</v>
      </c>
      <c r="F7" s="4">
        <v>0</v>
      </c>
      <c r="G7" s="4">
        <v>0</v>
      </c>
      <c r="H7" s="4" t="s">
        <v>22</v>
      </c>
      <c r="I7" s="4">
        <v>0</v>
      </c>
      <c r="J7" s="4" t="s">
        <v>44</v>
      </c>
    </row>
    <row r="8" spans="1:10" x14ac:dyDescent="0.2">
      <c r="A8" s="5" t="s">
        <v>23</v>
      </c>
      <c r="B8" s="4">
        <v>0</v>
      </c>
      <c r="C8" s="4">
        <v>0</v>
      </c>
      <c r="D8" s="4">
        <v>20</v>
      </c>
      <c r="E8" s="4">
        <v>0</v>
      </c>
      <c r="F8" s="4">
        <v>0</v>
      </c>
      <c r="G8" s="4">
        <v>0</v>
      </c>
      <c r="H8" s="4" t="s">
        <v>23</v>
      </c>
      <c r="I8" s="4">
        <v>0</v>
      </c>
      <c r="J8" s="4" t="s">
        <v>44</v>
      </c>
    </row>
    <row r="9" spans="1:10" x14ac:dyDescent="0.2">
      <c r="A9" s="5" t="s">
        <v>24</v>
      </c>
      <c r="B9" s="4">
        <v>0</v>
      </c>
      <c r="C9" s="4">
        <v>0</v>
      </c>
      <c r="D9" s="4">
        <v>20</v>
      </c>
      <c r="E9" s="4">
        <v>0</v>
      </c>
      <c r="F9" s="4">
        <v>0</v>
      </c>
      <c r="G9" s="4">
        <v>0</v>
      </c>
      <c r="H9" s="4" t="s">
        <v>24</v>
      </c>
      <c r="I9" s="4">
        <v>0</v>
      </c>
      <c r="J9" s="4" t="s">
        <v>44</v>
      </c>
    </row>
    <row r="10" spans="1:10" x14ac:dyDescent="0.2">
      <c r="A10" s="5" t="s">
        <v>27</v>
      </c>
      <c r="B10" s="4">
        <v>0</v>
      </c>
      <c r="C10" s="4">
        <v>0</v>
      </c>
      <c r="D10" s="4">
        <v>20</v>
      </c>
      <c r="E10" s="4">
        <v>0</v>
      </c>
      <c r="F10" s="4">
        <v>0</v>
      </c>
      <c r="G10" s="4">
        <v>0</v>
      </c>
      <c r="H10" s="4" t="s">
        <v>27</v>
      </c>
      <c r="I10" s="4">
        <v>0</v>
      </c>
      <c r="J10" s="4" t="s">
        <v>44</v>
      </c>
    </row>
    <row r="11" spans="1:10" x14ac:dyDescent="0.2">
      <c r="A11" s="5" t="s">
        <v>28</v>
      </c>
      <c r="B11" s="4">
        <v>0</v>
      </c>
      <c r="C11" s="4">
        <v>0</v>
      </c>
      <c r="D11" s="4">
        <v>20</v>
      </c>
      <c r="E11" s="4">
        <v>0</v>
      </c>
      <c r="F11" s="4">
        <v>0</v>
      </c>
      <c r="G11" s="4">
        <v>0</v>
      </c>
      <c r="H11" s="4" t="s">
        <v>28</v>
      </c>
      <c r="I11" s="4">
        <v>0</v>
      </c>
      <c r="J11" s="4" t="s">
        <v>44</v>
      </c>
    </row>
    <row r="12" spans="1:10" x14ac:dyDescent="0.2">
      <c r="A12" s="5" t="s">
        <v>69</v>
      </c>
      <c r="B12" s="4">
        <v>0</v>
      </c>
      <c r="C12" s="4">
        <v>0</v>
      </c>
      <c r="D12" s="4">
        <v>20</v>
      </c>
      <c r="E12" s="4">
        <v>0</v>
      </c>
      <c r="F12" s="4">
        <v>0</v>
      </c>
      <c r="G12" s="4">
        <v>0</v>
      </c>
      <c r="H12" s="4" t="s">
        <v>69</v>
      </c>
      <c r="I12" s="4">
        <v>0</v>
      </c>
      <c r="J12" s="4" t="s">
        <v>44</v>
      </c>
    </row>
    <row r="13" spans="1:10" x14ac:dyDescent="0.2">
      <c r="A13" s="5" t="s">
        <v>29</v>
      </c>
      <c r="B13" s="4">
        <v>0</v>
      </c>
      <c r="C13" s="4">
        <v>0</v>
      </c>
      <c r="D13" s="4">
        <v>20</v>
      </c>
      <c r="E13" s="4">
        <v>0</v>
      </c>
      <c r="F13" s="4">
        <v>0</v>
      </c>
      <c r="G13" s="4">
        <v>0</v>
      </c>
      <c r="H13" s="4" t="s">
        <v>29</v>
      </c>
      <c r="I13" s="4">
        <v>0</v>
      </c>
      <c r="J13" s="4" t="s">
        <v>44</v>
      </c>
    </row>
    <row r="14" spans="1:10" x14ac:dyDescent="0.2">
      <c r="A14" s="5" t="s">
        <v>13</v>
      </c>
      <c r="B14" s="4">
        <v>42763500</v>
      </c>
      <c r="C14" s="4">
        <v>722000</v>
      </c>
      <c r="D14" s="4">
        <v>25</v>
      </c>
      <c r="E14" s="4">
        <v>0</v>
      </c>
      <c r="F14" s="4">
        <v>14</v>
      </c>
      <c r="G14" s="4">
        <v>100000</v>
      </c>
      <c r="H14" s="4" t="s">
        <v>13</v>
      </c>
      <c r="I14" s="4">
        <v>1</v>
      </c>
      <c r="J14" s="4" t="s">
        <v>79</v>
      </c>
    </row>
    <row r="15" spans="1:10" x14ac:dyDescent="0.2">
      <c r="A15" s="5" t="s">
        <v>12</v>
      </c>
      <c r="B15" s="4">
        <v>16800000</v>
      </c>
      <c r="C15" s="4">
        <v>218400</v>
      </c>
      <c r="D15" s="4">
        <v>25</v>
      </c>
      <c r="E15" s="4">
        <v>408000</v>
      </c>
      <c r="F15" s="4">
        <v>1000000</v>
      </c>
      <c r="G15" s="4">
        <v>100000</v>
      </c>
      <c r="H15" s="4" t="s">
        <v>12</v>
      </c>
      <c r="I15" s="4">
        <v>1</v>
      </c>
      <c r="J15" s="4" t="s">
        <v>79</v>
      </c>
    </row>
    <row r="16" spans="1:10" x14ac:dyDescent="0.2">
      <c r="A16" s="5" t="s">
        <v>14</v>
      </c>
      <c r="B16" s="4">
        <v>9205500</v>
      </c>
      <c r="C16" s="4">
        <v>425000</v>
      </c>
      <c r="D16" s="4">
        <v>15</v>
      </c>
      <c r="E16" s="4">
        <v>30000000</v>
      </c>
      <c r="F16" s="4">
        <v>10000000</v>
      </c>
      <c r="G16" s="4">
        <v>1000000</v>
      </c>
      <c r="H16" s="4" t="s">
        <v>14</v>
      </c>
      <c r="I16" s="4">
        <v>1</v>
      </c>
      <c r="J16" s="4" t="s">
        <v>44</v>
      </c>
    </row>
    <row r="17" spans="1:10" x14ac:dyDescent="0.2">
      <c r="A17" s="5" t="s">
        <v>15</v>
      </c>
      <c r="B17" s="4">
        <v>6910500</v>
      </c>
      <c r="C17" s="4">
        <v>229500</v>
      </c>
      <c r="D17" s="4">
        <v>15</v>
      </c>
      <c r="E17" s="4">
        <v>30000000</v>
      </c>
      <c r="F17" s="4">
        <v>10000000</v>
      </c>
      <c r="G17" s="4">
        <v>1000000</v>
      </c>
      <c r="H17" s="4" t="s">
        <v>15</v>
      </c>
      <c r="I17" s="4">
        <v>1</v>
      </c>
      <c r="J17" s="4" t="s">
        <v>44</v>
      </c>
    </row>
    <row r="18" spans="1:10" x14ac:dyDescent="0.2">
      <c r="A18" s="5" t="s">
        <v>19</v>
      </c>
      <c r="B18" s="4">
        <v>4386</v>
      </c>
      <c r="C18" s="4">
        <v>17</v>
      </c>
      <c r="D18" s="4">
        <v>30</v>
      </c>
      <c r="E18" s="4">
        <v>120000000</v>
      </c>
      <c r="F18" s="4">
        <v>10000000</v>
      </c>
      <c r="G18" s="4">
        <v>10000000000</v>
      </c>
      <c r="H18" s="4" t="s">
        <v>19</v>
      </c>
      <c r="I18" s="4">
        <v>1</v>
      </c>
      <c r="J18" s="4" t="s">
        <v>76</v>
      </c>
    </row>
    <row r="19" spans="1:10" x14ac:dyDescent="0.2">
      <c r="A19" s="5" t="s">
        <v>30</v>
      </c>
      <c r="B19" s="7">
        <v>0</v>
      </c>
      <c r="C19" s="7">
        <v>0</v>
      </c>
      <c r="D19" s="4">
        <v>40</v>
      </c>
      <c r="E19" s="4">
        <v>30000000</v>
      </c>
      <c r="F19" s="4">
        <v>350</v>
      </c>
      <c r="G19" s="4">
        <v>1000000</v>
      </c>
      <c r="H19" s="4" t="s">
        <v>30</v>
      </c>
      <c r="I19" s="4">
        <v>1</v>
      </c>
      <c r="J19" s="4" t="s">
        <v>77</v>
      </c>
    </row>
    <row r="20" spans="1:10" x14ac:dyDescent="0.2">
      <c r="A20" s="5" t="s">
        <v>35</v>
      </c>
      <c r="B20" s="8">
        <v>830000</v>
      </c>
      <c r="C20" s="8">
        <f>B20*0.05</f>
        <v>41500</v>
      </c>
      <c r="D20" s="1">
        <v>40</v>
      </c>
      <c r="E20" s="1">
        <v>0</v>
      </c>
      <c r="F20" s="4">
        <v>10000000</v>
      </c>
      <c r="G20" s="4">
        <v>1000000</v>
      </c>
      <c r="H20" s="4" t="s">
        <v>35</v>
      </c>
      <c r="I20" s="4">
        <v>2</v>
      </c>
      <c r="J20" s="4" t="s">
        <v>45</v>
      </c>
    </row>
    <row r="21" spans="1:10" x14ac:dyDescent="0.2">
      <c r="A21" s="5" t="s">
        <v>39</v>
      </c>
      <c r="B21" s="4">
        <f>11500*J21</f>
        <v>363572.5</v>
      </c>
      <c r="C21" s="4">
        <f>B21*0.002</f>
        <v>727.14499999999998</v>
      </c>
      <c r="D21" s="4">
        <v>40</v>
      </c>
      <c r="E21" s="4">
        <f>14520000+J21*2600000</f>
        <v>96719000</v>
      </c>
      <c r="F21" s="4">
        <v>1000</v>
      </c>
      <c r="G21" s="4">
        <v>1000000</v>
      </c>
      <c r="H21" s="4" t="s">
        <v>38</v>
      </c>
      <c r="I21" s="4">
        <v>3</v>
      </c>
      <c r="J21" s="4">
        <v>31.614999999999998</v>
      </c>
    </row>
    <row r="22" spans="1:10" x14ac:dyDescent="0.2">
      <c r="A22" s="5" t="s">
        <v>40</v>
      </c>
      <c r="B22" s="4">
        <f t="shared" ref="B22:B25" si="0">11500*J22</f>
        <v>380753.5</v>
      </c>
      <c r="C22" s="4">
        <f t="shared" ref="C22:C30" si="1">B22*0.002</f>
        <v>761.50700000000006</v>
      </c>
      <c r="D22" s="4">
        <v>40</v>
      </c>
      <c r="E22" s="4">
        <f t="shared" ref="E22:E25" si="2">14520000+J22*2600000</f>
        <v>100603400</v>
      </c>
      <c r="F22" s="4">
        <v>1000</v>
      </c>
      <c r="G22" s="4">
        <v>1000000</v>
      </c>
      <c r="H22" s="4" t="s">
        <v>38</v>
      </c>
      <c r="I22" s="4">
        <v>3</v>
      </c>
      <c r="J22" s="4">
        <v>33.109000000000002</v>
      </c>
    </row>
    <row r="23" spans="1:10" x14ac:dyDescent="0.2">
      <c r="A23" s="5" t="s">
        <v>46</v>
      </c>
      <c r="B23" s="4">
        <f t="shared" si="0"/>
        <v>380190</v>
      </c>
      <c r="C23" s="4">
        <f t="shared" si="1"/>
        <v>760.38</v>
      </c>
      <c r="D23" s="4">
        <v>40</v>
      </c>
      <c r="E23" s="4">
        <f t="shared" si="2"/>
        <v>100476000</v>
      </c>
      <c r="F23" s="4">
        <v>1000</v>
      </c>
      <c r="G23" s="4">
        <v>1000000</v>
      </c>
      <c r="H23" s="4" t="s">
        <v>38</v>
      </c>
      <c r="I23" s="4">
        <v>3</v>
      </c>
      <c r="J23" s="4">
        <v>33.06</v>
      </c>
    </row>
    <row r="24" spans="1:10" x14ac:dyDescent="0.2">
      <c r="A24" s="5" t="s">
        <v>47</v>
      </c>
      <c r="B24" s="4">
        <f t="shared" si="0"/>
        <v>374612.50000000006</v>
      </c>
      <c r="C24" s="4">
        <f t="shared" si="1"/>
        <v>749.22500000000014</v>
      </c>
      <c r="D24" s="4">
        <v>40</v>
      </c>
      <c r="E24" s="4">
        <f t="shared" si="2"/>
        <v>99215000</v>
      </c>
      <c r="F24" s="4">
        <v>1000</v>
      </c>
      <c r="G24" s="4">
        <v>1000000</v>
      </c>
      <c r="H24" s="4" t="s">
        <v>38</v>
      </c>
      <c r="I24" s="4">
        <v>3</v>
      </c>
      <c r="J24" s="4">
        <v>32.575000000000003</v>
      </c>
    </row>
    <row r="25" spans="1:10" x14ac:dyDescent="0.2">
      <c r="A25" s="5" t="s">
        <v>48</v>
      </c>
      <c r="B25" s="4">
        <f t="shared" si="0"/>
        <v>368264.50000000006</v>
      </c>
      <c r="C25" s="4">
        <f t="shared" si="1"/>
        <v>736.52900000000011</v>
      </c>
      <c r="D25" s="4">
        <v>40</v>
      </c>
      <c r="E25" s="4">
        <f t="shared" si="2"/>
        <v>97779800.000000015</v>
      </c>
      <c r="F25" s="4">
        <v>1000</v>
      </c>
      <c r="G25" s="4">
        <v>1000000</v>
      </c>
      <c r="H25" s="4" t="s">
        <v>38</v>
      </c>
      <c r="I25" s="4">
        <v>3</v>
      </c>
      <c r="J25" s="4">
        <v>32.023000000000003</v>
      </c>
    </row>
    <row r="26" spans="1:10" x14ac:dyDescent="0.2">
      <c r="A26" s="5" t="s">
        <v>49</v>
      </c>
      <c r="B26" s="1">
        <f>25800*J26</f>
        <v>4360200</v>
      </c>
      <c r="C26" s="4">
        <f t="shared" si="1"/>
        <v>8720.4</v>
      </c>
      <c r="D26" s="4">
        <v>40</v>
      </c>
      <c r="E26" s="1">
        <f>J26*700000</f>
        <v>118300000</v>
      </c>
      <c r="F26" s="1">
        <v>2000</v>
      </c>
      <c r="G26" s="4">
        <v>1000000</v>
      </c>
      <c r="H26" s="1" t="s">
        <v>38</v>
      </c>
      <c r="I26" s="1">
        <v>3</v>
      </c>
      <c r="J26" s="1">
        <v>169</v>
      </c>
    </row>
    <row r="27" spans="1:10" x14ac:dyDescent="0.2">
      <c r="A27" s="5" t="s">
        <v>50</v>
      </c>
      <c r="B27" s="1">
        <f t="shared" ref="B27:B30" si="3">25800*J27</f>
        <v>8720400</v>
      </c>
      <c r="C27" s="4">
        <f t="shared" si="1"/>
        <v>17440.8</v>
      </c>
      <c r="D27" s="4">
        <v>40</v>
      </c>
      <c r="E27" s="1">
        <f t="shared" ref="E27:E30" si="4">J27*700000</f>
        <v>236600000</v>
      </c>
      <c r="F27" s="1">
        <v>2000</v>
      </c>
      <c r="G27" s="4">
        <v>1000000</v>
      </c>
      <c r="H27" s="1" t="s">
        <v>38</v>
      </c>
      <c r="I27" s="1">
        <v>3</v>
      </c>
      <c r="J27" s="1">
        <v>338</v>
      </c>
    </row>
    <row r="28" spans="1:10" x14ac:dyDescent="0.2">
      <c r="A28" s="5" t="s">
        <v>51</v>
      </c>
      <c r="B28" s="1">
        <f t="shared" si="3"/>
        <v>3147600</v>
      </c>
      <c r="C28" s="4">
        <f t="shared" si="1"/>
        <v>6295.2</v>
      </c>
      <c r="D28" s="4">
        <v>40</v>
      </c>
      <c r="E28" s="1">
        <f t="shared" si="4"/>
        <v>85400000</v>
      </c>
      <c r="F28" s="1">
        <v>2000</v>
      </c>
      <c r="G28" s="4">
        <v>1000000</v>
      </c>
      <c r="H28" s="1" t="s">
        <v>38</v>
      </c>
      <c r="I28" s="1">
        <v>3</v>
      </c>
      <c r="J28" s="1">
        <v>122</v>
      </c>
    </row>
    <row r="29" spans="1:10" x14ac:dyDescent="0.2">
      <c r="A29" s="5" t="s">
        <v>52</v>
      </c>
      <c r="B29" s="1">
        <f t="shared" si="3"/>
        <v>5830800</v>
      </c>
      <c r="C29" s="4">
        <f t="shared" si="1"/>
        <v>11661.6</v>
      </c>
      <c r="D29" s="4">
        <v>40</v>
      </c>
      <c r="E29" s="1">
        <f t="shared" si="4"/>
        <v>158200000</v>
      </c>
      <c r="F29" s="1">
        <v>2000</v>
      </c>
      <c r="G29" s="4">
        <v>1000000</v>
      </c>
      <c r="H29" s="1" t="s">
        <v>38</v>
      </c>
      <c r="I29" s="1">
        <v>3</v>
      </c>
      <c r="J29" s="1">
        <v>226</v>
      </c>
    </row>
    <row r="30" spans="1:10" x14ac:dyDescent="0.2">
      <c r="A30" s="5" t="s">
        <v>53</v>
      </c>
      <c r="B30" s="1">
        <f t="shared" si="3"/>
        <v>5031000</v>
      </c>
      <c r="C30" s="4">
        <f t="shared" si="1"/>
        <v>10062</v>
      </c>
      <c r="D30" s="4">
        <v>40</v>
      </c>
      <c r="E30" s="1">
        <f t="shared" si="4"/>
        <v>136500000</v>
      </c>
      <c r="F30" s="1">
        <v>2000</v>
      </c>
      <c r="G30" s="4">
        <v>1000000</v>
      </c>
      <c r="H30" s="1" t="s">
        <v>38</v>
      </c>
      <c r="I30" s="1">
        <v>3</v>
      </c>
      <c r="J30" s="1">
        <v>195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7D7F-DADF-8B41-93CA-4784B329E3DC}">
  <dimension ref="A1:E7"/>
  <sheetViews>
    <sheetView zoomScale="221" workbookViewId="0">
      <selection activeCell="B3" sqref="B3:E7"/>
    </sheetView>
  </sheetViews>
  <sheetFormatPr baseColWidth="10" defaultRowHeight="16" x14ac:dyDescent="0.2"/>
  <cols>
    <col min="1" max="1" width="8.33203125" bestFit="1" customWidth="1"/>
    <col min="2" max="2" width="36.16406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7.86</v>
      </c>
      <c r="D3" s="1">
        <v>7.86</v>
      </c>
      <c r="E3" s="1">
        <v>7.86</v>
      </c>
    </row>
    <row r="4" spans="1:5" x14ac:dyDescent="0.2">
      <c r="A4" s="1" t="s">
        <v>55</v>
      </c>
      <c r="B4" s="1">
        <v>0</v>
      </c>
      <c r="C4" s="1">
        <v>7.86</v>
      </c>
      <c r="D4" s="1">
        <v>7.86</v>
      </c>
      <c r="E4" s="1">
        <v>7.86</v>
      </c>
    </row>
    <row r="5" spans="1:5" x14ac:dyDescent="0.2">
      <c r="A5" s="1" t="s">
        <v>56</v>
      </c>
      <c r="B5" s="1">
        <v>0</v>
      </c>
      <c r="C5" s="1">
        <v>7.86</v>
      </c>
      <c r="D5" s="1">
        <v>7.86</v>
      </c>
      <c r="E5" s="1">
        <v>7.86</v>
      </c>
    </row>
    <row r="6" spans="1:5" x14ac:dyDescent="0.2">
      <c r="A6" s="1" t="s">
        <v>57</v>
      </c>
      <c r="B6" s="1">
        <v>0</v>
      </c>
      <c r="C6" s="1">
        <v>7.86</v>
      </c>
      <c r="D6" s="1">
        <v>7.86</v>
      </c>
      <c r="E6" s="1">
        <v>7.86</v>
      </c>
    </row>
    <row r="7" spans="1:5" x14ac:dyDescent="0.2">
      <c r="A7" s="1" t="s">
        <v>58</v>
      </c>
      <c r="B7" s="1">
        <v>0</v>
      </c>
      <c r="C7" s="1">
        <v>7.86</v>
      </c>
      <c r="D7" s="1">
        <v>7.86</v>
      </c>
      <c r="E7" s="1">
        <v>7.86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6DA1-1426-AF4B-8A10-5D4960847A4F}">
  <dimension ref="A1:E7"/>
  <sheetViews>
    <sheetView zoomScale="332" workbookViewId="0">
      <selection activeCell="B3" sqref="B3:E7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0.75</v>
      </c>
      <c r="D3" s="1">
        <v>0.75</v>
      </c>
      <c r="E3" s="1">
        <v>0.75</v>
      </c>
    </row>
    <row r="4" spans="1:5" x14ac:dyDescent="0.2">
      <c r="A4" s="1" t="s">
        <v>55</v>
      </c>
      <c r="B4" s="1">
        <v>0</v>
      </c>
      <c r="C4" s="1">
        <v>0.75</v>
      </c>
      <c r="D4" s="1">
        <v>0.75</v>
      </c>
      <c r="E4" s="1">
        <v>0.75</v>
      </c>
    </row>
    <row r="5" spans="1:5" x14ac:dyDescent="0.2">
      <c r="A5" s="1" t="s">
        <v>56</v>
      </c>
      <c r="B5" s="1">
        <v>0</v>
      </c>
      <c r="C5" s="1">
        <v>0.75</v>
      </c>
      <c r="D5" s="1">
        <v>0.75</v>
      </c>
      <c r="E5" s="1">
        <v>0.75</v>
      </c>
    </row>
    <row r="6" spans="1:5" x14ac:dyDescent="0.2">
      <c r="A6" s="1" t="s">
        <v>57</v>
      </c>
      <c r="B6" s="1">
        <v>0</v>
      </c>
      <c r="C6" s="1">
        <v>0.75</v>
      </c>
      <c r="D6" s="1">
        <v>0.75</v>
      </c>
      <c r="E6" s="1">
        <v>0.75</v>
      </c>
    </row>
    <row r="7" spans="1:5" x14ac:dyDescent="0.2">
      <c r="A7" s="1" t="s">
        <v>58</v>
      </c>
      <c r="B7" s="1">
        <v>0</v>
      </c>
      <c r="C7" s="1">
        <v>0.75</v>
      </c>
      <c r="D7" s="1">
        <v>0.75</v>
      </c>
      <c r="E7" s="1">
        <v>0.75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8AA4-C57B-894D-AF15-C265DB35FBC9}">
  <dimension ref="A1:E7"/>
  <sheetViews>
    <sheetView zoomScale="327" workbookViewId="0">
      <selection activeCell="B10" sqref="B10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32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2</v>
      </c>
      <c r="D3" s="1">
        <v>2</v>
      </c>
      <c r="E3" s="1">
        <v>2</v>
      </c>
    </row>
    <row r="4" spans="1:5" x14ac:dyDescent="0.2">
      <c r="A4" s="1" t="s">
        <v>55</v>
      </c>
      <c r="B4" s="1">
        <v>0</v>
      </c>
      <c r="C4" s="1">
        <v>2</v>
      </c>
      <c r="D4" s="1">
        <v>2</v>
      </c>
      <c r="E4" s="1">
        <v>2</v>
      </c>
    </row>
    <row r="5" spans="1:5" x14ac:dyDescent="0.2">
      <c r="A5" s="1" t="s">
        <v>56</v>
      </c>
      <c r="B5" s="1">
        <v>0</v>
      </c>
      <c r="C5" s="1">
        <v>2</v>
      </c>
      <c r="D5" s="1">
        <v>2</v>
      </c>
      <c r="E5" s="1">
        <v>2</v>
      </c>
    </row>
    <row r="6" spans="1:5" x14ac:dyDescent="0.2">
      <c r="A6" s="1" t="s">
        <v>57</v>
      </c>
      <c r="B6" s="1">
        <v>0</v>
      </c>
      <c r="C6" s="1">
        <v>2</v>
      </c>
      <c r="D6" s="1">
        <v>2</v>
      </c>
      <c r="E6" s="1">
        <v>2</v>
      </c>
    </row>
    <row r="7" spans="1:5" x14ac:dyDescent="0.2">
      <c r="A7" s="1" t="s">
        <v>58</v>
      </c>
      <c r="B7" s="1">
        <v>0</v>
      </c>
      <c r="C7" s="1">
        <v>2</v>
      </c>
      <c r="D7" s="1">
        <v>2</v>
      </c>
      <c r="E7" s="1">
        <v>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F4A7-CCF1-9440-B1E5-87FE5DD0A77A}">
  <dimension ref="A1:E7"/>
  <sheetViews>
    <sheetView zoomScale="200" workbookViewId="0">
      <selection activeCell="G20" sqref="G20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32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2</v>
      </c>
      <c r="D3" s="1">
        <v>2</v>
      </c>
      <c r="E3" s="1">
        <v>2</v>
      </c>
    </row>
    <row r="4" spans="1:5" x14ac:dyDescent="0.2">
      <c r="A4" s="1" t="s">
        <v>55</v>
      </c>
      <c r="B4" s="1">
        <v>0</v>
      </c>
      <c r="C4" s="1">
        <v>2</v>
      </c>
      <c r="D4" s="1">
        <v>2</v>
      </c>
      <c r="E4" s="1">
        <v>2</v>
      </c>
    </row>
    <row r="5" spans="1:5" x14ac:dyDescent="0.2">
      <c r="A5" s="1" t="s">
        <v>56</v>
      </c>
      <c r="B5" s="1">
        <v>0</v>
      </c>
      <c r="C5" s="1">
        <v>2</v>
      </c>
      <c r="D5" s="1">
        <v>2</v>
      </c>
      <c r="E5" s="1">
        <v>2</v>
      </c>
    </row>
    <row r="6" spans="1:5" x14ac:dyDescent="0.2">
      <c r="A6" s="1" t="s">
        <v>57</v>
      </c>
      <c r="B6" s="1">
        <v>0</v>
      </c>
      <c r="C6" s="1">
        <v>2</v>
      </c>
      <c r="D6" s="1">
        <v>2</v>
      </c>
      <c r="E6" s="1">
        <v>2</v>
      </c>
    </row>
    <row r="7" spans="1:5" x14ac:dyDescent="0.2">
      <c r="A7" s="1" t="s">
        <v>58</v>
      </c>
      <c r="B7" s="1">
        <v>0</v>
      </c>
      <c r="C7" s="1">
        <v>2</v>
      </c>
      <c r="D7" s="1">
        <v>2</v>
      </c>
      <c r="E7" s="1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C1B6-F0CF-3049-96A5-679931D30007}">
  <dimension ref="A1:E7"/>
  <sheetViews>
    <sheetView zoomScale="287" workbookViewId="0">
      <selection activeCell="F14" sqref="F14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1.5</v>
      </c>
      <c r="D3" s="1">
        <v>1.5</v>
      </c>
      <c r="E3" s="1">
        <v>1.5</v>
      </c>
    </row>
    <row r="4" spans="1:5" x14ac:dyDescent="0.2">
      <c r="A4" s="1" t="s">
        <v>55</v>
      </c>
      <c r="B4" s="1">
        <v>0</v>
      </c>
      <c r="C4" s="1">
        <v>1.5</v>
      </c>
      <c r="D4" s="1">
        <v>1.5</v>
      </c>
      <c r="E4" s="1">
        <v>1.5</v>
      </c>
    </row>
    <row r="5" spans="1:5" x14ac:dyDescent="0.2">
      <c r="A5" s="1" t="s">
        <v>56</v>
      </c>
      <c r="B5" s="1">
        <v>0</v>
      </c>
      <c r="C5" s="1">
        <v>1.5</v>
      </c>
      <c r="D5" s="1">
        <v>1.5</v>
      </c>
      <c r="E5" s="1">
        <v>1.5</v>
      </c>
    </row>
    <row r="6" spans="1:5" x14ac:dyDescent="0.2">
      <c r="A6" s="1" t="s">
        <v>57</v>
      </c>
      <c r="B6" s="1">
        <v>0</v>
      </c>
      <c r="C6" s="1">
        <v>1.5</v>
      </c>
      <c r="D6" s="1">
        <v>1.5</v>
      </c>
      <c r="E6" s="1">
        <v>1.5</v>
      </c>
    </row>
    <row r="7" spans="1:5" x14ac:dyDescent="0.2">
      <c r="A7" s="1" t="s">
        <v>58</v>
      </c>
      <c r="B7" s="1">
        <v>0</v>
      </c>
      <c r="C7" s="1">
        <v>1.5</v>
      </c>
      <c r="D7" s="1">
        <v>1.5</v>
      </c>
      <c r="E7" s="1">
        <v>1.5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0D40-F0AC-4B4C-A995-230389A32E3A}">
  <dimension ref="A1:E7"/>
  <sheetViews>
    <sheetView zoomScale="267" workbookViewId="0">
      <selection activeCell="D13" sqref="D13"/>
    </sheetView>
  </sheetViews>
  <sheetFormatPr baseColWidth="10" defaultRowHeight="16" x14ac:dyDescent="0.2"/>
  <cols>
    <col min="1" max="1" width="8.33203125" bestFit="1" customWidth="1"/>
    <col min="2" max="2" width="35.5" bestFit="1" customWidth="1"/>
    <col min="3" max="4" width="12.5" bestFit="1" customWidth="1"/>
    <col min="5" max="5" width="13.5" bestFit="1" customWidth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s="1" customFormat="1" x14ac:dyDescent="0.2">
      <c r="A3" s="1" t="s">
        <v>63</v>
      </c>
      <c r="B3" s="1">
        <v>2</v>
      </c>
      <c r="C3" s="1">
        <v>0</v>
      </c>
      <c r="D3" s="1">
        <v>0</v>
      </c>
      <c r="E3" s="1">
        <v>0</v>
      </c>
    </row>
    <row r="4" spans="1:5" x14ac:dyDescent="0.2">
      <c r="A4" s="1" t="s">
        <v>64</v>
      </c>
      <c r="B4" s="1">
        <v>2</v>
      </c>
      <c r="C4" s="1">
        <v>0</v>
      </c>
      <c r="D4" s="1">
        <v>0</v>
      </c>
      <c r="E4" s="1">
        <v>0</v>
      </c>
    </row>
    <row r="5" spans="1:5" x14ac:dyDescent="0.2">
      <c r="A5" s="1" t="s">
        <v>65</v>
      </c>
      <c r="B5" s="1">
        <v>2</v>
      </c>
      <c r="C5" s="1">
        <v>0</v>
      </c>
      <c r="D5" s="1">
        <v>0</v>
      </c>
      <c r="E5" s="1">
        <v>0</v>
      </c>
    </row>
    <row r="6" spans="1:5" x14ac:dyDescent="0.2">
      <c r="A6" s="1" t="s">
        <v>66</v>
      </c>
      <c r="B6" s="1">
        <v>2</v>
      </c>
      <c r="C6" s="1">
        <v>0</v>
      </c>
      <c r="D6" s="1">
        <v>0</v>
      </c>
      <c r="E6" s="1">
        <v>0</v>
      </c>
    </row>
    <row r="7" spans="1:5" x14ac:dyDescent="0.2">
      <c r="A7" s="1" t="s">
        <v>67</v>
      </c>
      <c r="B7" s="1">
        <v>2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1A98-B2D7-404A-ABC8-1658615B1899}">
  <dimension ref="A1:J30"/>
  <sheetViews>
    <sheetView workbookViewId="0">
      <selection sqref="A1:XFD1048576"/>
    </sheetView>
  </sheetViews>
  <sheetFormatPr baseColWidth="10" defaultColWidth="8.83203125" defaultRowHeight="16" x14ac:dyDescent="0.2"/>
  <cols>
    <col min="1" max="1" width="17.6640625" style="5" bestFit="1" customWidth="1"/>
    <col min="2" max="2" width="16" style="4" bestFit="1" customWidth="1"/>
    <col min="3" max="3" width="16.6640625" style="4" bestFit="1" customWidth="1"/>
    <col min="4" max="4" width="4.1640625" style="4" bestFit="1" customWidth="1"/>
    <col min="5" max="5" width="16" style="4" bestFit="1" customWidth="1"/>
    <col min="6" max="7" width="29.83203125" style="4" bestFit="1" customWidth="1"/>
    <col min="8" max="8" width="17.6640625" style="4" bestFit="1" customWidth="1"/>
    <col min="9" max="9" width="42.5" style="4" bestFit="1" customWidth="1"/>
    <col min="10" max="10" width="24.83203125" style="4" bestFit="1" customWidth="1"/>
    <col min="11" max="16384" width="8.83203125" style="4"/>
  </cols>
  <sheetData>
    <row r="1" spans="1:10" s="5" customFormat="1" x14ac:dyDescent="0.2">
      <c r="A1" s="5" t="s">
        <v>16</v>
      </c>
      <c r="B1" s="5" t="s">
        <v>2</v>
      </c>
      <c r="C1" s="5" t="s">
        <v>3</v>
      </c>
      <c r="D1" s="5" t="s">
        <v>4</v>
      </c>
      <c r="E1" s="5" t="s">
        <v>74</v>
      </c>
      <c r="F1" s="5" t="s">
        <v>75</v>
      </c>
      <c r="G1" s="5" t="s">
        <v>5</v>
      </c>
      <c r="H1" s="5" t="s">
        <v>37</v>
      </c>
      <c r="I1" s="5" t="s">
        <v>41</v>
      </c>
      <c r="J1" s="5" t="s">
        <v>43</v>
      </c>
    </row>
    <row r="2" spans="1:10" s="5" customFormat="1" x14ac:dyDescent="0.2">
      <c r="A2" s="5" t="s">
        <v>1</v>
      </c>
      <c r="B2" s="5" t="s">
        <v>70</v>
      </c>
      <c r="C2" s="5" t="s">
        <v>71</v>
      </c>
      <c r="D2" s="5" t="s">
        <v>6</v>
      </c>
      <c r="E2" s="5" t="s">
        <v>78</v>
      </c>
      <c r="F2" s="5" t="s">
        <v>72</v>
      </c>
      <c r="G2" s="5" t="s">
        <v>72</v>
      </c>
      <c r="H2" s="5" t="s">
        <v>1</v>
      </c>
      <c r="I2" s="3" t="s">
        <v>42</v>
      </c>
      <c r="J2" s="5" t="s">
        <v>1</v>
      </c>
    </row>
    <row r="3" spans="1:10" x14ac:dyDescent="0.2">
      <c r="A3" s="5" t="s">
        <v>17</v>
      </c>
      <c r="B3" s="4">
        <v>0</v>
      </c>
      <c r="C3" s="4">
        <v>0</v>
      </c>
      <c r="D3" s="4">
        <v>20</v>
      </c>
      <c r="E3" s="4">
        <v>0</v>
      </c>
      <c r="F3" s="4">
        <v>0</v>
      </c>
      <c r="G3" s="4">
        <v>0</v>
      </c>
      <c r="H3" s="4" t="s">
        <v>17</v>
      </c>
      <c r="I3" s="4">
        <v>0</v>
      </c>
      <c r="J3" s="4" t="s">
        <v>44</v>
      </c>
    </row>
    <row r="4" spans="1:10" x14ac:dyDescent="0.2">
      <c r="A4" s="5" t="s">
        <v>18</v>
      </c>
      <c r="B4" s="4">
        <v>0</v>
      </c>
      <c r="C4" s="4">
        <v>0</v>
      </c>
      <c r="D4" s="4">
        <v>20</v>
      </c>
      <c r="E4" s="4">
        <v>0</v>
      </c>
      <c r="F4" s="4">
        <v>0</v>
      </c>
      <c r="G4" s="4">
        <v>0</v>
      </c>
      <c r="H4" s="4" t="s">
        <v>18</v>
      </c>
      <c r="I4" s="4">
        <v>0</v>
      </c>
      <c r="J4" s="4" t="s">
        <v>44</v>
      </c>
    </row>
    <row r="5" spans="1:10" x14ac:dyDescent="0.2">
      <c r="A5" s="5" t="s">
        <v>20</v>
      </c>
      <c r="B5" s="4">
        <v>1700000</v>
      </c>
      <c r="C5" s="4">
        <v>100000</v>
      </c>
      <c r="D5" s="4">
        <v>20</v>
      </c>
      <c r="E5" s="4">
        <v>0</v>
      </c>
      <c r="F5" s="4">
        <v>1000000</v>
      </c>
      <c r="G5" s="4">
        <v>1000000</v>
      </c>
      <c r="H5" s="4" t="s">
        <v>20</v>
      </c>
      <c r="I5" s="4">
        <v>0</v>
      </c>
      <c r="J5" s="4" t="s">
        <v>44</v>
      </c>
    </row>
    <row r="6" spans="1:10" x14ac:dyDescent="0.2">
      <c r="A6" s="5" t="s">
        <v>21</v>
      </c>
      <c r="B6" s="4">
        <v>7284500</v>
      </c>
      <c r="C6" s="4">
        <v>309145</v>
      </c>
      <c r="D6" s="4">
        <v>15</v>
      </c>
      <c r="E6" s="4">
        <v>0</v>
      </c>
      <c r="F6" s="4">
        <v>1000000</v>
      </c>
      <c r="G6" s="4">
        <v>50</v>
      </c>
      <c r="H6" s="4" t="s">
        <v>21</v>
      </c>
      <c r="I6" s="4">
        <v>0</v>
      </c>
      <c r="J6" s="4" t="s">
        <v>44</v>
      </c>
    </row>
    <row r="7" spans="1:10" x14ac:dyDescent="0.2">
      <c r="A7" s="5" t="s">
        <v>22</v>
      </c>
      <c r="B7" s="4">
        <v>0</v>
      </c>
      <c r="C7" s="4">
        <v>0</v>
      </c>
      <c r="D7" s="4">
        <v>20</v>
      </c>
      <c r="E7" s="4">
        <v>0</v>
      </c>
      <c r="F7" s="4">
        <v>0</v>
      </c>
      <c r="G7" s="4">
        <v>0</v>
      </c>
      <c r="H7" s="4" t="s">
        <v>22</v>
      </c>
      <c r="I7" s="4">
        <v>0</v>
      </c>
      <c r="J7" s="4" t="s">
        <v>44</v>
      </c>
    </row>
    <row r="8" spans="1:10" x14ac:dyDescent="0.2">
      <c r="A8" s="5" t="s">
        <v>23</v>
      </c>
      <c r="B8" s="4">
        <v>0</v>
      </c>
      <c r="C8" s="4">
        <v>0</v>
      </c>
      <c r="D8" s="4">
        <v>20</v>
      </c>
      <c r="E8" s="4">
        <v>0</v>
      </c>
      <c r="F8" s="4">
        <v>0</v>
      </c>
      <c r="G8" s="4">
        <v>0</v>
      </c>
      <c r="H8" s="4" t="s">
        <v>23</v>
      </c>
      <c r="I8" s="4">
        <v>0</v>
      </c>
      <c r="J8" s="4" t="s">
        <v>44</v>
      </c>
    </row>
    <row r="9" spans="1:10" x14ac:dyDescent="0.2">
      <c r="A9" s="5" t="s">
        <v>24</v>
      </c>
      <c r="B9" s="4">
        <v>0</v>
      </c>
      <c r="C9" s="4">
        <v>0</v>
      </c>
      <c r="D9" s="4">
        <v>20</v>
      </c>
      <c r="E9" s="4">
        <v>0</v>
      </c>
      <c r="F9" s="4">
        <v>0</v>
      </c>
      <c r="G9" s="4">
        <v>0</v>
      </c>
      <c r="H9" s="4" t="s">
        <v>24</v>
      </c>
      <c r="I9" s="4">
        <v>0</v>
      </c>
      <c r="J9" s="4" t="s">
        <v>44</v>
      </c>
    </row>
    <row r="10" spans="1:10" x14ac:dyDescent="0.2">
      <c r="A10" s="5" t="s">
        <v>27</v>
      </c>
      <c r="B10" s="4">
        <v>0</v>
      </c>
      <c r="C10" s="4">
        <v>0</v>
      </c>
      <c r="D10" s="4">
        <v>20</v>
      </c>
      <c r="E10" s="4">
        <v>0</v>
      </c>
      <c r="F10" s="4">
        <v>0</v>
      </c>
      <c r="G10" s="4">
        <v>0</v>
      </c>
      <c r="H10" s="4" t="s">
        <v>27</v>
      </c>
      <c r="I10" s="4">
        <v>0</v>
      </c>
      <c r="J10" s="4" t="s">
        <v>44</v>
      </c>
    </row>
    <row r="11" spans="1:10" x14ac:dyDescent="0.2">
      <c r="A11" s="5" t="s">
        <v>28</v>
      </c>
      <c r="B11" s="4">
        <v>0</v>
      </c>
      <c r="C11" s="4">
        <v>0</v>
      </c>
      <c r="D11" s="4">
        <v>20</v>
      </c>
      <c r="E11" s="4">
        <v>0</v>
      </c>
      <c r="F11" s="4">
        <v>0</v>
      </c>
      <c r="G11" s="4">
        <v>0</v>
      </c>
      <c r="H11" s="4" t="s">
        <v>28</v>
      </c>
      <c r="I11" s="4">
        <v>0</v>
      </c>
      <c r="J11" s="4" t="s">
        <v>44</v>
      </c>
    </row>
    <row r="12" spans="1:10" x14ac:dyDescent="0.2">
      <c r="A12" s="5" t="s">
        <v>69</v>
      </c>
      <c r="B12" s="4">
        <v>0</v>
      </c>
      <c r="C12" s="4">
        <v>0</v>
      </c>
      <c r="D12" s="4">
        <v>20</v>
      </c>
      <c r="E12" s="4">
        <v>0</v>
      </c>
      <c r="F12" s="4">
        <v>0</v>
      </c>
      <c r="G12" s="4">
        <v>0</v>
      </c>
      <c r="H12" s="4" t="s">
        <v>69</v>
      </c>
      <c r="I12" s="4">
        <v>0</v>
      </c>
      <c r="J12" s="4" t="s">
        <v>44</v>
      </c>
    </row>
    <row r="13" spans="1:10" x14ac:dyDescent="0.2">
      <c r="A13" s="5" t="s">
        <v>29</v>
      </c>
      <c r="B13" s="4">
        <v>0</v>
      </c>
      <c r="C13" s="4">
        <v>0</v>
      </c>
      <c r="D13" s="4">
        <v>20</v>
      </c>
      <c r="E13" s="4">
        <v>0</v>
      </c>
      <c r="F13" s="4">
        <v>0</v>
      </c>
      <c r="G13" s="4">
        <v>0</v>
      </c>
      <c r="H13" s="4" t="s">
        <v>29</v>
      </c>
      <c r="I13" s="4">
        <v>0</v>
      </c>
      <c r="J13" s="4" t="s">
        <v>44</v>
      </c>
    </row>
    <row r="14" spans="1:10" x14ac:dyDescent="0.2">
      <c r="A14" s="5" t="s">
        <v>13</v>
      </c>
      <c r="B14" s="4">
        <v>42763500</v>
      </c>
      <c r="C14" s="4">
        <v>722000</v>
      </c>
      <c r="D14" s="4">
        <v>25</v>
      </c>
      <c r="E14" s="4">
        <v>0</v>
      </c>
      <c r="F14" s="4">
        <v>14</v>
      </c>
      <c r="G14" s="4">
        <v>100000</v>
      </c>
      <c r="H14" s="4" t="s">
        <v>13</v>
      </c>
      <c r="I14" s="4">
        <v>1</v>
      </c>
      <c r="J14" s="4" t="s">
        <v>79</v>
      </c>
    </row>
    <row r="15" spans="1:10" x14ac:dyDescent="0.2">
      <c r="A15" s="5" t="s">
        <v>12</v>
      </c>
      <c r="B15" s="4">
        <v>16800000</v>
      </c>
      <c r="C15" s="4">
        <v>218400</v>
      </c>
      <c r="D15" s="4">
        <v>25</v>
      </c>
      <c r="E15" s="4">
        <v>408000</v>
      </c>
      <c r="F15" s="4">
        <v>1000000</v>
      </c>
      <c r="G15" s="4">
        <v>100000</v>
      </c>
      <c r="H15" s="4" t="s">
        <v>12</v>
      </c>
      <c r="I15" s="4">
        <v>1</v>
      </c>
      <c r="J15" s="4" t="s">
        <v>79</v>
      </c>
    </row>
    <row r="16" spans="1:10" x14ac:dyDescent="0.2">
      <c r="A16" s="5" t="s">
        <v>14</v>
      </c>
      <c r="B16" s="4">
        <v>9205500</v>
      </c>
      <c r="C16" s="4">
        <v>425000</v>
      </c>
      <c r="D16" s="4">
        <v>15</v>
      </c>
      <c r="E16" s="4">
        <v>30000000</v>
      </c>
      <c r="F16" s="4">
        <v>10000000</v>
      </c>
      <c r="G16" s="4">
        <v>1000000</v>
      </c>
      <c r="H16" s="4" t="s">
        <v>14</v>
      </c>
      <c r="I16" s="4">
        <v>1</v>
      </c>
      <c r="J16" s="4" t="s">
        <v>44</v>
      </c>
    </row>
    <row r="17" spans="1:10" x14ac:dyDescent="0.2">
      <c r="A17" s="5" t="s">
        <v>15</v>
      </c>
      <c r="B17" s="4">
        <v>6910500</v>
      </c>
      <c r="C17" s="4">
        <v>229500</v>
      </c>
      <c r="D17" s="4">
        <v>15</v>
      </c>
      <c r="E17" s="4">
        <v>30000000</v>
      </c>
      <c r="F17" s="4">
        <v>10000000</v>
      </c>
      <c r="G17" s="4">
        <v>1000000</v>
      </c>
      <c r="H17" s="4" t="s">
        <v>15</v>
      </c>
      <c r="I17" s="4">
        <v>1</v>
      </c>
      <c r="J17" s="4" t="s">
        <v>44</v>
      </c>
    </row>
    <row r="18" spans="1:10" x14ac:dyDescent="0.2">
      <c r="A18" s="5" t="s">
        <v>19</v>
      </c>
      <c r="B18" s="4">
        <v>4386</v>
      </c>
      <c r="C18" s="4">
        <v>17</v>
      </c>
      <c r="D18" s="4">
        <v>30</v>
      </c>
      <c r="E18" s="4">
        <v>120000000</v>
      </c>
      <c r="F18" s="4">
        <v>10000000</v>
      </c>
      <c r="G18" s="4">
        <v>10000000000</v>
      </c>
      <c r="H18" s="4" t="s">
        <v>19</v>
      </c>
      <c r="I18" s="4">
        <v>1</v>
      </c>
      <c r="J18" s="4" t="s">
        <v>76</v>
      </c>
    </row>
    <row r="19" spans="1:10" x14ac:dyDescent="0.2">
      <c r="A19" s="5" t="s">
        <v>30</v>
      </c>
      <c r="B19" s="7">
        <v>0</v>
      </c>
      <c r="C19" s="7">
        <f>B19*0.05</f>
        <v>0</v>
      </c>
      <c r="D19" s="4">
        <v>30</v>
      </c>
      <c r="E19" s="4">
        <v>0</v>
      </c>
      <c r="F19" s="4">
        <v>10000000</v>
      </c>
      <c r="G19" s="4">
        <v>1000000</v>
      </c>
      <c r="H19" s="4" t="s">
        <v>30</v>
      </c>
      <c r="I19" s="4">
        <v>1</v>
      </c>
      <c r="J19" s="4" t="s">
        <v>77</v>
      </c>
    </row>
    <row r="20" spans="1:10" x14ac:dyDescent="0.2">
      <c r="A20" s="5" t="s">
        <v>35</v>
      </c>
      <c r="B20" s="8">
        <v>830000</v>
      </c>
      <c r="C20" s="8">
        <f>B20*0.05</f>
        <v>41500</v>
      </c>
      <c r="D20" s="1">
        <v>30</v>
      </c>
      <c r="E20" s="1">
        <v>0</v>
      </c>
      <c r="F20" s="4">
        <v>10000000</v>
      </c>
      <c r="G20" s="4">
        <v>1000000</v>
      </c>
      <c r="H20" s="4" t="s">
        <v>35</v>
      </c>
      <c r="I20" s="4">
        <v>2</v>
      </c>
      <c r="J20" s="4" t="s">
        <v>45</v>
      </c>
    </row>
    <row r="21" spans="1:10" x14ac:dyDescent="0.2">
      <c r="A21" s="5" t="s">
        <v>39</v>
      </c>
      <c r="B21" s="4">
        <f>11500*J21</f>
        <v>363572.5</v>
      </c>
      <c r="C21" s="4">
        <f>B21*0.05</f>
        <v>18178.625</v>
      </c>
      <c r="D21" s="4">
        <v>30</v>
      </c>
      <c r="E21" s="4">
        <f>14520000+J21*2600000</f>
        <v>96719000</v>
      </c>
      <c r="F21" s="4">
        <v>10000000</v>
      </c>
      <c r="G21" s="4">
        <v>1000000</v>
      </c>
      <c r="H21" s="4" t="s">
        <v>38</v>
      </c>
      <c r="I21" s="4">
        <v>3</v>
      </c>
      <c r="J21" s="4">
        <v>31.614999999999998</v>
      </c>
    </row>
    <row r="22" spans="1:10" x14ac:dyDescent="0.2">
      <c r="A22" s="5" t="s">
        <v>40</v>
      </c>
      <c r="B22" s="4">
        <f t="shared" ref="B22:B25" si="0">11500*J22</f>
        <v>380753.5</v>
      </c>
      <c r="C22" s="4">
        <f t="shared" ref="C22:C25" si="1">B22*0.05</f>
        <v>19037.674999999999</v>
      </c>
      <c r="D22" s="4">
        <v>30</v>
      </c>
      <c r="E22" s="4">
        <f t="shared" ref="E22:E25" si="2">14520000+J22*2600000</f>
        <v>100603400</v>
      </c>
      <c r="F22" s="4">
        <v>10000000</v>
      </c>
      <c r="G22" s="4">
        <v>1000000</v>
      </c>
      <c r="H22" s="4" t="s">
        <v>38</v>
      </c>
      <c r="I22" s="4">
        <v>3</v>
      </c>
      <c r="J22" s="4">
        <v>33.109000000000002</v>
      </c>
    </row>
    <row r="23" spans="1:10" x14ac:dyDescent="0.2">
      <c r="A23" s="5" t="s">
        <v>46</v>
      </c>
      <c r="B23" s="4">
        <f t="shared" si="0"/>
        <v>380190</v>
      </c>
      <c r="C23" s="4">
        <f t="shared" si="1"/>
        <v>19009.5</v>
      </c>
      <c r="D23" s="4">
        <v>30</v>
      </c>
      <c r="E23" s="4">
        <f t="shared" si="2"/>
        <v>100476000</v>
      </c>
      <c r="F23" s="4">
        <v>10000000</v>
      </c>
      <c r="G23" s="4">
        <v>1000000</v>
      </c>
      <c r="H23" s="4" t="s">
        <v>38</v>
      </c>
      <c r="I23" s="4">
        <v>3</v>
      </c>
      <c r="J23" s="4">
        <v>33.06</v>
      </c>
    </row>
    <row r="24" spans="1:10" x14ac:dyDescent="0.2">
      <c r="A24" s="5" t="s">
        <v>47</v>
      </c>
      <c r="B24" s="4">
        <f t="shared" si="0"/>
        <v>374612.50000000006</v>
      </c>
      <c r="C24" s="4">
        <f t="shared" si="1"/>
        <v>18730.625000000004</v>
      </c>
      <c r="D24" s="4">
        <v>30</v>
      </c>
      <c r="E24" s="4">
        <f t="shared" si="2"/>
        <v>99215000</v>
      </c>
      <c r="F24" s="4">
        <v>10000000</v>
      </c>
      <c r="G24" s="4">
        <v>1000000</v>
      </c>
      <c r="H24" s="4" t="s">
        <v>38</v>
      </c>
      <c r="I24" s="4">
        <v>3</v>
      </c>
      <c r="J24" s="4">
        <v>32.575000000000003</v>
      </c>
    </row>
    <row r="25" spans="1:10" x14ac:dyDescent="0.2">
      <c r="A25" s="5" t="s">
        <v>48</v>
      </c>
      <c r="B25" s="4">
        <f t="shared" si="0"/>
        <v>368264.50000000006</v>
      </c>
      <c r="C25" s="4">
        <f t="shared" si="1"/>
        <v>18413.225000000002</v>
      </c>
      <c r="D25" s="4">
        <v>30</v>
      </c>
      <c r="E25" s="4">
        <f t="shared" si="2"/>
        <v>97779800.000000015</v>
      </c>
      <c r="F25" s="4">
        <v>10000000</v>
      </c>
      <c r="G25" s="4">
        <v>1000000</v>
      </c>
      <c r="H25" s="4" t="s">
        <v>38</v>
      </c>
      <c r="I25" s="4">
        <v>3</v>
      </c>
      <c r="J25" s="4">
        <v>32.023000000000003</v>
      </c>
    </row>
    <row r="26" spans="1:10" x14ac:dyDescent="0.2">
      <c r="A26" s="5" t="s">
        <v>49</v>
      </c>
      <c r="B26" s="1">
        <f>25800*J26</f>
        <v>4360200</v>
      </c>
      <c r="C26" s="1">
        <f>0.05*B26</f>
        <v>218010</v>
      </c>
      <c r="D26" s="1">
        <v>30</v>
      </c>
      <c r="E26" s="1">
        <f>J26*700000</f>
        <v>118300000</v>
      </c>
      <c r="F26" s="1">
        <v>2000</v>
      </c>
      <c r="G26" s="4">
        <v>1000000</v>
      </c>
      <c r="H26" s="1" t="s">
        <v>38</v>
      </c>
      <c r="I26" s="1">
        <v>3</v>
      </c>
      <c r="J26" s="1">
        <v>169</v>
      </c>
    </row>
    <row r="27" spans="1:10" x14ac:dyDescent="0.2">
      <c r="A27" s="5" t="s">
        <v>50</v>
      </c>
      <c r="B27" s="1">
        <f t="shared" ref="B27:B30" si="3">25800*J27</f>
        <v>8720400</v>
      </c>
      <c r="C27" s="1">
        <f t="shared" ref="C27:C30" si="4">0.05*B27</f>
        <v>436020</v>
      </c>
      <c r="D27" s="1">
        <v>30</v>
      </c>
      <c r="E27" s="1">
        <f t="shared" ref="E27:E30" si="5">J27*700000</f>
        <v>236600000</v>
      </c>
      <c r="F27" s="1">
        <v>2000</v>
      </c>
      <c r="G27" s="4">
        <v>1000000</v>
      </c>
      <c r="H27" s="1" t="s">
        <v>38</v>
      </c>
      <c r="I27" s="1">
        <v>3</v>
      </c>
      <c r="J27" s="1">
        <v>338</v>
      </c>
    </row>
    <row r="28" spans="1:10" x14ac:dyDescent="0.2">
      <c r="A28" s="5" t="s">
        <v>51</v>
      </c>
      <c r="B28" s="1">
        <f t="shared" si="3"/>
        <v>3147600</v>
      </c>
      <c r="C28" s="1">
        <f t="shared" si="4"/>
        <v>157380</v>
      </c>
      <c r="D28" s="1">
        <v>30</v>
      </c>
      <c r="E28" s="1">
        <f t="shared" si="5"/>
        <v>85400000</v>
      </c>
      <c r="F28" s="1">
        <v>2000</v>
      </c>
      <c r="G28" s="4">
        <v>1000000</v>
      </c>
      <c r="H28" s="1" t="s">
        <v>38</v>
      </c>
      <c r="I28" s="1">
        <v>3</v>
      </c>
      <c r="J28" s="1">
        <v>122</v>
      </c>
    </row>
    <row r="29" spans="1:10" x14ac:dyDescent="0.2">
      <c r="A29" s="5" t="s">
        <v>52</v>
      </c>
      <c r="B29" s="1">
        <f t="shared" si="3"/>
        <v>5830800</v>
      </c>
      <c r="C29" s="1">
        <f t="shared" si="4"/>
        <v>291540</v>
      </c>
      <c r="D29" s="1">
        <v>30</v>
      </c>
      <c r="E29" s="1">
        <f t="shared" si="5"/>
        <v>158200000</v>
      </c>
      <c r="F29" s="1">
        <v>2000</v>
      </c>
      <c r="G29" s="4">
        <v>1000000</v>
      </c>
      <c r="H29" s="1" t="s">
        <v>38</v>
      </c>
      <c r="I29" s="1">
        <v>3</v>
      </c>
      <c r="J29" s="1">
        <v>226</v>
      </c>
    </row>
    <row r="30" spans="1:10" x14ac:dyDescent="0.2">
      <c r="A30" s="5" t="s">
        <v>53</v>
      </c>
      <c r="B30" s="1">
        <f t="shared" si="3"/>
        <v>5031000</v>
      </c>
      <c r="C30" s="1">
        <f t="shared" si="4"/>
        <v>251550</v>
      </c>
      <c r="D30" s="1">
        <v>30</v>
      </c>
      <c r="E30" s="1">
        <f t="shared" si="5"/>
        <v>136500000</v>
      </c>
      <c r="F30" s="1">
        <v>2000</v>
      </c>
      <c r="G30" s="4">
        <v>1000000</v>
      </c>
      <c r="H30" s="1" t="s">
        <v>38</v>
      </c>
      <c r="I30" s="1">
        <v>3</v>
      </c>
      <c r="J30" s="1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D537-939B-3841-8B8E-980523D721F4}">
  <dimension ref="A1:J30"/>
  <sheetViews>
    <sheetView workbookViewId="0">
      <selection sqref="A1:XFD1048576"/>
    </sheetView>
  </sheetViews>
  <sheetFormatPr baseColWidth="10" defaultColWidth="8.83203125" defaultRowHeight="16" x14ac:dyDescent="0.2"/>
  <cols>
    <col min="1" max="1" width="17.6640625" style="5" bestFit="1" customWidth="1"/>
    <col min="2" max="2" width="16" style="4" bestFit="1" customWidth="1"/>
    <col min="3" max="3" width="16.6640625" style="4" bestFit="1" customWidth="1"/>
    <col min="4" max="4" width="4.1640625" style="4" bestFit="1" customWidth="1"/>
    <col min="5" max="5" width="16" style="4" bestFit="1" customWidth="1"/>
    <col min="6" max="7" width="29.83203125" style="4" bestFit="1" customWidth="1"/>
    <col min="8" max="8" width="17.6640625" style="4" bestFit="1" customWidth="1"/>
    <col min="9" max="9" width="42.5" style="4" bestFit="1" customWidth="1"/>
    <col min="10" max="10" width="24.83203125" style="4" bestFit="1" customWidth="1"/>
    <col min="11" max="16384" width="8.83203125" style="4"/>
  </cols>
  <sheetData>
    <row r="1" spans="1:10" s="5" customFormat="1" x14ac:dyDescent="0.2">
      <c r="A1" s="5" t="s">
        <v>16</v>
      </c>
      <c r="B1" s="5" t="s">
        <v>2</v>
      </c>
      <c r="C1" s="5" t="s">
        <v>3</v>
      </c>
      <c r="D1" s="5" t="s">
        <v>4</v>
      </c>
      <c r="E1" s="5" t="s">
        <v>74</v>
      </c>
      <c r="F1" s="5" t="s">
        <v>75</v>
      </c>
      <c r="G1" s="5" t="s">
        <v>5</v>
      </c>
      <c r="H1" s="5" t="s">
        <v>37</v>
      </c>
      <c r="I1" s="5" t="s">
        <v>41</v>
      </c>
      <c r="J1" s="5" t="s">
        <v>43</v>
      </c>
    </row>
    <row r="2" spans="1:10" s="5" customFormat="1" x14ac:dyDescent="0.2">
      <c r="A2" s="5" t="s">
        <v>1</v>
      </c>
      <c r="B2" s="5" t="s">
        <v>70</v>
      </c>
      <c r="C2" s="5" t="s">
        <v>71</v>
      </c>
      <c r="D2" s="5" t="s">
        <v>6</v>
      </c>
      <c r="E2" s="5" t="s">
        <v>78</v>
      </c>
      <c r="F2" s="5" t="s">
        <v>72</v>
      </c>
      <c r="G2" s="5" t="s">
        <v>72</v>
      </c>
      <c r="H2" s="5" t="s">
        <v>1</v>
      </c>
      <c r="I2" s="3" t="s">
        <v>42</v>
      </c>
      <c r="J2" s="5" t="s">
        <v>1</v>
      </c>
    </row>
    <row r="3" spans="1:10" x14ac:dyDescent="0.2">
      <c r="A3" s="5" t="s">
        <v>17</v>
      </c>
      <c r="B3" s="4">
        <v>0</v>
      </c>
      <c r="C3" s="4">
        <v>0</v>
      </c>
      <c r="D3" s="4">
        <v>20</v>
      </c>
      <c r="E3" s="4">
        <v>0</v>
      </c>
      <c r="F3" s="4">
        <v>0</v>
      </c>
      <c r="G3" s="4">
        <v>0</v>
      </c>
      <c r="H3" s="4" t="s">
        <v>17</v>
      </c>
      <c r="I3" s="4">
        <v>0</v>
      </c>
      <c r="J3" s="4" t="s">
        <v>44</v>
      </c>
    </row>
    <row r="4" spans="1:10" x14ac:dyDescent="0.2">
      <c r="A4" s="5" t="s">
        <v>18</v>
      </c>
      <c r="B4" s="4">
        <v>0</v>
      </c>
      <c r="C4" s="4">
        <v>0</v>
      </c>
      <c r="D4" s="4">
        <v>20</v>
      </c>
      <c r="E4" s="4">
        <v>0</v>
      </c>
      <c r="F4" s="4">
        <v>0</v>
      </c>
      <c r="G4" s="4">
        <v>0</v>
      </c>
      <c r="H4" s="4" t="s">
        <v>18</v>
      </c>
      <c r="I4" s="4">
        <v>0</v>
      </c>
      <c r="J4" s="4" t="s">
        <v>44</v>
      </c>
    </row>
    <row r="5" spans="1:10" x14ac:dyDescent="0.2">
      <c r="A5" s="5" t="s">
        <v>20</v>
      </c>
      <c r="B5" s="4">
        <v>1700000</v>
      </c>
      <c r="C5" s="4">
        <v>100000</v>
      </c>
      <c r="D5" s="4">
        <v>20</v>
      </c>
      <c r="E5" s="4">
        <v>0</v>
      </c>
      <c r="F5" s="4">
        <v>1000000</v>
      </c>
      <c r="G5" s="4">
        <v>1000000</v>
      </c>
      <c r="H5" s="4" t="s">
        <v>20</v>
      </c>
      <c r="I5" s="4">
        <v>0</v>
      </c>
      <c r="J5" s="4" t="s">
        <v>44</v>
      </c>
    </row>
    <row r="6" spans="1:10" x14ac:dyDescent="0.2">
      <c r="A6" s="5" t="s">
        <v>21</v>
      </c>
      <c r="B6" s="4">
        <v>7284500</v>
      </c>
      <c r="C6" s="4">
        <v>309145</v>
      </c>
      <c r="D6" s="4">
        <v>15</v>
      </c>
      <c r="E6" s="4">
        <v>0</v>
      </c>
      <c r="F6" s="4">
        <v>1000000</v>
      </c>
      <c r="G6" s="4">
        <v>50</v>
      </c>
      <c r="H6" s="4" t="s">
        <v>21</v>
      </c>
      <c r="I6" s="4">
        <v>0</v>
      </c>
      <c r="J6" s="4" t="s">
        <v>44</v>
      </c>
    </row>
    <row r="7" spans="1:10" x14ac:dyDescent="0.2">
      <c r="A7" s="5" t="s">
        <v>22</v>
      </c>
      <c r="B7" s="4">
        <v>0</v>
      </c>
      <c r="C7" s="4">
        <v>0</v>
      </c>
      <c r="D7" s="4">
        <v>20</v>
      </c>
      <c r="E7" s="4">
        <v>0</v>
      </c>
      <c r="F7" s="4">
        <v>0</v>
      </c>
      <c r="G7" s="4">
        <v>0</v>
      </c>
      <c r="H7" s="4" t="s">
        <v>22</v>
      </c>
      <c r="I7" s="4">
        <v>0</v>
      </c>
      <c r="J7" s="4" t="s">
        <v>44</v>
      </c>
    </row>
    <row r="8" spans="1:10" x14ac:dyDescent="0.2">
      <c r="A8" s="5" t="s">
        <v>23</v>
      </c>
      <c r="B8" s="4">
        <v>0</v>
      </c>
      <c r="C8" s="4">
        <v>0</v>
      </c>
      <c r="D8" s="4">
        <v>20</v>
      </c>
      <c r="E8" s="4">
        <v>0</v>
      </c>
      <c r="F8" s="4">
        <v>0</v>
      </c>
      <c r="G8" s="4">
        <v>0</v>
      </c>
      <c r="H8" s="4" t="s">
        <v>23</v>
      </c>
      <c r="I8" s="4">
        <v>0</v>
      </c>
      <c r="J8" s="4" t="s">
        <v>44</v>
      </c>
    </row>
    <row r="9" spans="1:10" x14ac:dyDescent="0.2">
      <c r="A9" s="5" t="s">
        <v>24</v>
      </c>
      <c r="B9" s="4">
        <v>0</v>
      </c>
      <c r="C9" s="4">
        <v>0</v>
      </c>
      <c r="D9" s="4">
        <v>20</v>
      </c>
      <c r="E9" s="4">
        <v>0</v>
      </c>
      <c r="F9" s="4">
        <v>0</v>
      </c>
      <c r="G9" s="4">
        <v>0</v>
      </c>
      <c r="H9" s="4" t="s">
        <v>24</v>
      </c>
      <c r="I9" s="4">
        <v>0</v>
      </c>
      <c r="J9" s="4" t="s">
        <v>44</v>
      </c>
    </row>
    <row r="10" spans="1:10" x14ac:dyDescent="0.2">
      <c r="A10" s="5" t="s">
        <v>27</v>
      </c>
      <c r="B10" s="4">
        <v>0</v>
      </c>
      <c r="C10" s="4">
        <v>0</v>
      </c>
      <c r="D10" s="4">
        <v>20</v>
      </c>
      <c r="E10" s="4">
        <v>0</v>
      </c>
      <c r="F10" s="4">
        <v>0</v>
      </c>
      <c r="G10" s="4">
        <v>0</v>
      </c>
      <c r="H10" s="4" t="s">
        <v>27</v>
      </c>
      <c r="I10" s="4">
        <v>0</v>
      </c>
      <c r="J10" s="4" t="s">
        <v>44</v>
      </c>
    </row>
    <row r="11" spans="1:10" x14ac:dyDescent="0.2">
      <c r="A11" s="5" t="s">
        <v>28</v>
      </c>
      <c r="B11" s="4">
        <v>0</v>
      </c>
      <c r="C11" s="4">
        <v>0</v>
      </c>
      <c r="D11" s="4">
        <v>20</v>
      </c>
      <c r="E11" s="4">
        <v>0</v>
      </c>
      <c r="F11" s="4">
        <v>0</v>
      </c>
      <c r="G11" s="4">
        <v>0</v>
      </c>
      <c r="H11" s="4" t="s">
        <v>28</v>
      </c>
      <c r="I11" s="4">
        <v>0</v>
      </c>
      <c r="J11" s="4" t="s">
        <v>44</v>
      </c>
    </row>
    <row r="12" spans="1:10" x14ac:dyDescent="0.2">
      <c r="A12" s="5" t="s">
        <v>69</v>
      </c>
      <c r="B12" s="4">
        <v>0</v>
      </c>
      <c r="C12" s="4">
        <v>0</v>
      </c>
      <c r="D12" s="4">
        <v>20</v>
      </c>
      <c r="E12" s="4">
        <v>0</v>
      </c>
      <c r="F12" s="4">
        <v>0</v>
      </c>
      <c r="G12" s="4">
        <v>0</v>
      </c>
      <c r="H12" s="4" t="s">
        <v>69</v>
      </c>
      <c r="I12" s="4">
        <v>0</v>
      </c>
      <c r="J12" s="4" t="s">
        <v>44</v>
      </c>
    </row>
    <row r="13" spans="1:10" x14ac:dyDescent="0.2">
      <c r="A13" s="5" t="s">
        <v>29</v>
      </c>
      <c r="B13" s="4">
        <v>0</v>
      </c>
      <c r="C13" s="4">
        <v>0</v>
      </c>
      <c r="D13" s="4">
        <v>20</v>
      </c>
      <c r="E13" s="4">
        <v>0</v>
      </c>
      <c r="F13" s="4">
        <v>0</v>
      </c>
      <c r="G13" s="4">
        <v>0</v>
      </c>
      <c r="H13" s="4" t="s">
        <v>29</v>
      </c>
      <c r="I13" s="4">
        <v>0</v>
      </c>
      <c r="J13" s="4" t="s">
        <v>44</v>
      </c>
    </row>
    <row r="14" spans="1:10" x14ac:dyDescent="0.2">
      <c r="A14" s="5" t="s">
        <v>13</v>
      </c>
      <c r="B14" s="4">
        <v>42763000</v>
      </c>
      <c r="C14" s="4">
        <v>722000</v>
      </c>
      <c r="D14" s="4">
        <v>25</v>
      </c>
      <c r="E14" s="4">
        <v>0</v>
      </c>
      <c r="F14" s="4">
        <v>14</v>
      </c>
      <c r="G14" s="4">
        <v>1000000</v>
      </c>
      <c r="H14" s="4" t="s">
        <v>13</v>
      </c>
      <c r="I14" s="4">
        <v>1</v>
      </c>
      <c r="J14" s="4" t="s">
        <v>79</v>
      </c>
    </row>
    <row r="15" spans="1:10" x14ac:dyDescent="0.2">
      <c r="A15" s="5" t="s">
        <v>12</v>
      </c>
      <c r="B15" s="4">
        <v>16800000</v>
      </c>
      <c r="C15" s="4">
        <v>218400</v>
      </c>
      <c r="D15" s="4">
        <v>25</v>
      </c>
      <c r="E15" s="4">
        <v>408000</v>
      </c>
      <c r="F15" s="4">
        <v>1000000</v>
      </c>
      <c r="G15" s="4">
        <v>1000000</v>
      </c>
      <c r="H15" s="4" t="s">
        <v>12</v>
      </c>
      <c r="I15" s="4">
        <v>1</v>
      </c>
      <c r="J15" s="4" t="s">
        <v>79</v>
      </c>
    </row>
    <row r="16" spans="1:10" x14ac:dyDescent="0.2">
      <c r="A16" s="5" t="s">
        <v>14</v>
      </c>
      <c r="B16" s="4">
        <v>9205500</v>
      </c>
      <c r="C16" s="4">
        <v>425000</v>
      </c>
      <c r="D16" s="4">
        <v>15</v>
      </c>
      <c r="E16" s="4">
        <v>100000000</v>
      </c>
      <c r="F16" s="4">
        <v>10000000</v>
      </c>
      <c r="G16" s="4">
        <v>1000000</v>
      </c>
      <c r="H16" s="4" t="s">
        <v>14</v>
      </c>
      <c r="I16" s="4">
        <v>1</v>
      </c>
      <c r="J16" s="4" t="s">
        <v>44</v>
      </c>
    </row>
    <row r="17" spans="1:10" x14ac:dyDescent="0.2">
      <c r="A17" s="5" t="s">
        <v>15</v>
      </c>
      <c r="B17" s="4">
        <v>6910500</v>
      </c>
      <c r="C17" s="4">
        <v>229500</v>
      </c>
      <c r="D17" s="4">
        <v>15</v>
      </c>
      <c r="E17" s="4">
        <v>100000000</v>
      </c>
      <c r="F17" s="4">
        <v>10000000</v>
      </c>
      <c r="G17" s="4">
        <v>1000000</v>
      </c>
      <c r="H17" s="4" t="s">
        <v>15</v>
      </c>
      <c r="I17" s="4">
        <v>1</v>
      </c>
      <c r="J17" s="4" t="s">
        <v>44</v>
      </c>
    </row>
    <row r="18" spans="1:10" x14ac:dyDescent="0.2">
      <c r="A18" s="5" t="s">
        <v>19</v>
      </c>
      <c r="B18" s="4">
        <v>4386</v>
      </c>
      <c r="C18" s="4">
        <v>17</v>
      </c>
      <c r="D18" s="4">
        <v>30</v>
      </c>
      <c r="E18" s="4">
        <v>200000000</v>
      </c>
      <c r="F18" s="4">
        <v>10000000</v>
      </c>
      <c r="G18" s="4">
        <v>10000000000</v>
      </c>
      <c r="H18" s="4" t="s">
        <v>19</v>
      </c>
      <c r="I18" s="4">
        <v>1</v>
      </c>
      <c r="J18" s="4" t="s">
        <v>76</v>
      </c>
    </row>
    <row r="19" spans="1:10" x14ac:dyDescent="0.2">
      <c r="A19" s="5" t="s">
        <v>30</v>
      </c>
      <c r="B19" s="7">
        <v>1162600</v>
      </c>
      <c r="C19" s="7">
        <f>B19*0.05</f>
        <v>58130</v>
      </c>
      <c r="D19" s="4">
        <v>30</v>
      </c>
      <c r="E19" s="4">
        <v>699300000</v>
      </c>
      <c r="F19" s="4">
        <v>10000000</v>
      </c>
      <c r="G19" s="4">
        <v>1000000</v>
      </c>
      <c r="H19" s="4" t="s">
        <v>30</v>
      </c>
      <c r="I19" s="4">
        <v>1</v>
      </c>
      <c r="J19" s="4" t="s">
        <v>77</v>
      </c>
    </row>
    <row r="20" spans="1:10" x14ac:dyDescent="0.2">
      <c r="A20" s="5" t="s">
        <v>35</v>
      </c>
      <c r="B20" s="8">
        <v>928400</v>
      </c>
      <c r="C20" s="8">
        <f>B20*0.05</f>
        <v>46420</v>
      </c>
      <c r="D20" s="1">
        <v>30</v>
      </c>
      <c r="E20" s="1">
        <v>202800000</v>
      </c>
      <c r="F20" s="4">
        <v>10000000</v>
      </c>
      <c r="G20" s="4">
        <v>1000000</v>
      </c>
      <c r="H20" s="4" t="s">
        <v>35</v>
      </c>
      <c r="I20" s="4">
        <v>2</v>
      </c>
      <c r="J20" s="4" t="s">
        <v>45</v>
      </c>
    </row>
    <row r="21" spans="1:10" x14ac:dyDescent="0.2">
      <c r="A21" s="5" t="s">
        <v>39</v>
      </c>
      <c r="B21" s="4">
        <f>11500*J21</f>
        <v>363572.5</v>
      </c>
      <c r="C21" s="4">
        <f>B21*0.05</f>
        <v>18178.625</v>
      </c>
      <c r="D21" s="4">
        <v>30</v>
      </c>
      <c r="E21" s="4">
        <f>50000000+J21*6560000</f>
        <v>257394400</v>
      </c>
      <c r="F21" s="4">
        <v>10000000</v>
      </c>
      <c r="G21" s="4">
        <v>1000000</v>
      </c>
      <c r="H21" s="4" t="s">
        <v>38</v>
      </c>
      <c r="I21" s="4">
        <v>3</v>
      </c>
      <c r="J21" s="4">
        <v>31.614999999999998</v>
      </c>
    </row>
    <row r="22" spans="1:10" x14ac:dyDescent="0.2">
      <c r="A22" s="5" t="s">
        <v>40</v>
      </c>
      <c r="B22" s="4">
        <f t="shared" ref="B22:B25" si="0">11500*J22</f>
        <v>380753.5</v>
      </c>
      <c r="C22" s="4">
        <f t="shared" ref="C22:C25" si="1">B22*0.05</f>
        <v>19037.674999999999</v>
      </c>
      <c r="D22" s="4">
        <v>30</v>
      </c>
      <c r="E22" s="4">
        <f t="shared" ref="E22:E25" si="2">50000000+J22*6560000</f>
        <v>267195040</v>
      </c>
      <c r="F22" s="4">
        <v>10000000</v>
      </c>
      <c r="G22" s="4">
        <v>1000000</v>
      </c>
      <c r="H22" s="4" t="s">
        <v>38</v>
      </c>
      <c r="I22" s="4">
        <v>3</v>
      </c>
      <c r="J22" s="4">
        <v>33.109000000000002</v>
      </c>
    </row>
    <row r="23" spans="1:10" x14ac:dyDescent="0.2">
      <c r="A23" s="5" t="s">
        <v>46</v>
      </c>
      <c r="B23" s="4">
        <f t="shared" si="0"/>
        <v>380190</v>
      </c>
      <c r="C23" s="4">
        <f t="shared" si="1"/>
        <v>19009.5</v>
      </c>
      <c r="D23" s="4">
        <v>30</v>
      </c>
      <c r="E23" s="4">
        <f>50000000+J23*6560000</f>
        <v>266873600.00000003</v>
      </c>
      <c r="F23" s="4">
        <v>10000000</v>
      </c>
      <c r="G23" s="4">
        <v>1000000</v>
      </c>
      <c r="H23" s="4" t="s">
        <v>38</v>
      </c>
      <c r="I23" s="4">
        <v>3</v>
      </c>
      <c r="J23" s="4">
        <v>33.06</v>
      </c>
    </row>
    <row r="24" spans="1:10" x14ac:dyDescent="0.2">
      <c r="A24" s="5" t="s">
        <v>47</v>
      </c>
      <c r="B24" s="4">
        <f t="shared" si="0"/>
        <v>374612.50000000006</v>
      </c>
      <c r="C24" s="4">
        <f t="shared" si="1"/>
        <v>18730.625000000004</v>
      </c>
      <c r="D24" s="4">
        <v>30</v>
      </c>
      <c r="E24" s="4">
        <f t="shared" si="2"/>
        <v>263692000.00000003</v>
      </c>
      <c r="F24" s="4">
        <v>10000000</v>
      </c>
      <c r="G24" s="4">
        <v>1000000</v>
      </c>
      <c r="H24" s="4" t="s">
        <v>38</v>
      </c>
      <c r="I24" s="4">
        <v>3</v>
      </c>
      <c r="J24" s="4">
        <v>32.575000000000003</v>
      </c>
    </row>
    <row r="25" spans="1:10" x14ac:dyDescent="0.2">
      <c r="A25" s="5" t="s">
        <v>48</v>
      </c>
      <c r="B25" s="4">
        <f t="shared" si="0"/>
        <v>368264.50000000006</v>
      </c>
      <c r="C25" s="4">
        <f t="shared" si="1"/>
        <v>18413.225000000002</v>
      </c>
      <c r="D25" s="4">
        <v>30</v>
      </c>
      <c r="E25" s="4">
        <f t="shared" si="2"/>
        <v>260070880.00000003</v>
      </c>
      <c r="F25" s="4">
        <v>10000000</v>
      </c>
      <c r="G25" s="4">
        <v>1000000</v>
      </c>
      <c r="H25" s="4" t="s">
        <v>38</v>
      </c>
      <c r="I25" s="4">
        <v>3</v>
      </c>
      <c r="J25" s="4">
        <v>32.023000000000003</v>
      </c>
    </row>
    <row r="26" spans="1:10" x14ac:dyDescent="0.2">
      <c r="A26" s="5" t="s">
        <v>49</v>
      </c>
      <c r="B26" s="1">
        <f>4700*J26</f>
        <v>794300</v>
      </c>
      <c r="C26" s="1">
        <f>0.05*B26</f>
        <v>39715</v>
      </c>
      <c r="D26" s="1">
        <v>30</v>
      </c>
      <c r="E26" s="1">
        <f>50000000+J26*6800000</f>
        <v>1199200000</v>
      </c>
      <c r="F26" s="1">
        <v>2000</v>
      </c>
      <c r="G26" s="4">
        <v>1000000</v>
      </c>
      <c r="H26" s="1" t="s">
        <v>38</v>
      </c>
      <c r="I26" s="1">
        <v>3</v>
      </c>
      <c r="J26" s="1">
        <v>169</v>
      </c>
    </row>
    <row r="27" spans="1:10" x14ac:dyDescent="0.2">
      <c r="A27" s="5" t="s">
        <v>50</v>
      </c>
      <c r="B27" s="1">
        <f t="shared" ref="B27:B30" si="3">4700*J27</f>
        <v>1588600</v>
      </c>
      <c r="C27" s="1">
        <f t="shared" ref="C27:C30" si="4">0.05*B27</f>
        <v>79430</v>
      </c>
      <c r="D27" s="1">
        <v>30</v>
      </c>
      <c r="E27" s="1">
        <f t="shared" ref="E27:E30" si="5">50000000+J27*6800000</f>
        <v>2348400000</v>
      </c>
      <c r="F27" s="1">
        <v>2000</v>
      </c>
      <c r="G27" s="4">
        <v>1000000</v>
      </c>
      <c r="H27" s="1" t="s">
        <v>38</v>
      </c>
      <c r="I27" s="1">
        <v>3</v>
      </c>
      <c r="J27" s="1">
        <v>338</v>
      </c>
    </row>
    <row r="28" spans="1:10" x14ac:dyDescent="0.2">
      <c r="A28" s="5" t="s">
        <v>51</v>
      </c>
      <c r="B28" s="1">
        <f t="shared" si="3"/>
        <v>573400</v>
      </c>
      <c r="C28" s="1">
        <f t="shared" si="4"/>
        <v>28670</v>
      </c>
      <c r="D28" s="1">
        <v>30</v>
      </c>
      <c r="E28" s="1">
        <f t="shared" si="5"/>
        <v>879600000</v>
      </c>
      <c r="F28" s="1">
        <v>2000</v>
      </c>
      <c r="G28" s="4">
        <v>1000000</v>
      </c>
      <c r="H28" s="1" t="s">
        <v>38</v>
      </c>
      <c r="I28" s="1">
        <v>3</v>
      </c>
      <c r="J28" s="1">
        <v>122</v>
      </c>
    </row>
    <row r="29" spans="1:10" x14ac:dyDescent="0.2">
      <c r="A29" s="5" t="s">
        <v>52</v>
      </c>
      <c r="B29" s="1">
        <f t="shared" si="3"/>
        <v>1062200</v>
      </c>
      <c r="C29" s="1">
        <f t="shared" si="4"/>
        <v>53110</v>
      </c>
      <c r="D29" s="1">
        <v>30</v>
      </c>
      <c r="E29" s="1">
        <f t="shared" si="5"/>
        <v>1586800000</v>
      </c>
      <c r="F29" s="1">
        <v>2000</v>
      </c>
      <c r="G29" s="4">
        <v>1000000</v>
      </c>
      <c r="H29" s="1" t="s">
        <v>38</v>
      </c>
      <c r="I29" s="1">
        <v>3</v>
      </c>
      <c r="J29" s="1">
        <v>226</v>
      </c>
    </row>
    <row r="30" spans="1:10" x14ac:dyDescent="0.2">
      <c r="A30" s="5" t="s">
        <v>53</v>
      </c>
      <c r="B30" s="1">
        <f t="shared" si="3"/>
        <v>916500</v>
      </c>
      <c r="C30" s="1">
        <f t="shared" si="4"/>
        <v>45825</v>
      </c>
      <c r="D30" s="1">
        <v>30</v>
      </c>
      <c r="E30" s="1">
        <f t="shared" si="5"/>
        <v>1376000000</v>
      </c>
      <c r="F30" s="1">
        <v>2000</v>
      </c>
      <c r="G30" s="4">
        <v>1000000</v>
      </c>
      <c r="H30" s="1" t="s">
        <v>38</v>
      </c>
      <c r="I30" s="1">
        <v>3</v>
      </c>
      <c r="J30" s="1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3EEB-7CB2-7845-8610-393B884E8E2C}">
  <dimension ref="A1:J30"/>
  <sheetViews>
    <sheetView workbookViewId="0">
      <selection activeCell="E5" sqref="E5"/>
    </sheetView>
  </sheetViews>
  <sheetFormatPr baseColWidth="10" defaultColWidth="8.83203125" defaultRowHeight="16" x14ac:dyDescent="0.2"/>
  <cols>
    <col min="1" max="1" width="17.6640625" style="5" bestFit="1" customWidth="1"/>
    <col min="2" max="2" width="16" style="4" bestFit="1" customWidth="1"/>
    <col min="3" max="3" width="16.6640625" style="4" bestFit="1" customWidth="1"/>
    <col min="4" max="4" width="4.1640625" style="4" bestFit="1" customWidth="1"/>
    <col min="5" max="5" width="16" style="4" bestFit="1" customWidth="1"/>
    <col min="6" max="7" width="29.83203125" style="4" bestFit="1" customWidth="1"/>
    <col min="8" max="8" width="17.6640625" style="4" bestFit="1" customWidth="1"/>
    <col min="9" max="9" width="42.5" style="4" bestFit="1" customWidth="1"/>
    <col min="10" max="10" width="24.83203125" style="4" bestFit="1" customWidth="1"/>
    <col min="11" max="16384" width="8.83203125" style="4"/>
  </cols>
  <sheetData>
    <row r="1" spans="1:10" s="5" customFormat="1" x14ac:dyDescent="0.2">
      <c r="A1" s="5" t="s">
        <v>16</v>
      </c>
      <c r="B1" s="5" t="s">
        <v>2</v>
      </c>
      <c r="C1" s="5" t="s">
        <v>3</v>
      </c>
      <c r="D1" s="5" t="s">
        <v>4</v>
      </c>
      <c r="E1" s="5" t="s">
        <v>74</v>
      </c>
      <c r="F1" s="5" t="s">
        <v>75</v>
      </c>
      <c r="G1" s="5" t="s">
        <v>5</v>
      </c>
      <c r="H1" s="5" t="s">
        <v>37</v>
      </c>
      <c r="I1" s="5" t="s">
        <v>41</v>
      </c>
      <c r="J1" s="5" t="s">
        <v>43</v>
      </c>
    </row>
    <row r="2" spans="1:10" s="5" customFormat="1" x14ac:dyDescent="0.2">
      <c r="A2" s="5" t="s">
        <v>1</v>
      </c>
      <c r="B2" s="5" t="s">
        <v>70</v>
      </c>
      <c r="C2" s="5" t="s">
        <v>71</v>
      </c>
      <c r="D2" s="5" t="s">
        <v>6</v>
      </c>
      <c r="E2" s="5" t="s">
        <v>70</v>
      </c>
      <c r="F2" s="5" t="s">
        <v>72</v>
      </c>
      <c r="G2" s="5" t="s">
        <v>72</v>
      </c>
      <c r="H2" s="5" t="s">
        <v>1</v>
      </c>
      <c r="I2" s="3" t="s">
        <v>42</v>
      </c>
      <c r="J2" s="5" t="s">
        <v>1</v>
      </c>
    </row>
    <row r="3" spans="1:10" x14ac:dyDescent="0.2">
      <c r="A3" s="5" t="s">
        <v>17</v>
      </c>
      <c r="B3" s="4">
        <v>0</v>
      </c>
      <c r="C3" s="4">
        <v>0</v>
      </c>
      <c r="D3" s="4">
        <v>20</v>
      </c>
      <c r="E3" s="4">
        <v>0</v>
      </c>
      <c r="F3" s="4">
        <v>0</v>
      </c>
      <c r="G3" s="4">
        <v>0</v>
      </c>
      <c r="H3" s="4" t="s">
        <v>17</v>
      </c>
      <c r="I3" s="4">
        <v>0</v>
      </c>
      <c r="J3" s="4" t="s">
        <v>44</v>
      </c>
    </row>
    <row r="4" spans="1:10" x14ac:dyDescent="0.2">
      <c r="A4" s="5" t="s">
        <v>18</v>
      </c>
      <c r="B4" s="4">
        <v>0</v>
      </c>
      <c r="C4" s="4">
        <v>0</v>
      </c>
      <c r="D4" s="4">
        <v>20</v>
      </c>
      <c r="E4" s="4">
        <v>0</v>
      </c>
      <c r="F4" s="4">
        <v>0</v>
      </c>
      <c r="G4" s="4">
        <v>0</v>
      </c>
      <c r="H4" s="4" t="s">
        <v>18</v>
      </c>
      <c r="I4" s="4">
        <v>0</v>
      </c>
      <c r="J4" s="4" t="s">
        <v>44</v>
      </c>
    </row>
    <row r="5" spans="1:10" x14ac:dyDescent="0.2">
      <c r="A5" s="5" t="s">
        <v>20</v>
      </c>
      <c r="B5" s="4">
        <v>1700000</v>
      </c>
      <c r="C5" s="4">
        <v>100000</v>
      </c>
      <c r="D5" s="4">
        <v>20</v>
      </c>
      <c r="E5" s="4">
        <v>13600</v>
      </c>
      <c r="F5" s="4">
        <v>1000000</v>
      </c>
      <c r="G5" s="4">
        <v>1000000</v>
      </c>
      <c r="H5" s="4" t="s">
        <v>20</v>
      </c>
      <c r="I5" s="4">
        <v>0</v>
      </c>
      <c r="J5" s="4" t="s">
        <v>44</v>
      </c>
    </row>
    <row r="6" spans="1:10" x14ac:dyDescent="0.2">
      <c r="A6" s="5" t="s">
        <v>21</v>
      </c>
      <c r="B6" s="4">
        <v>7284500</v>
      </c>
      <c r="C6" s="4">
        <v>309145</v>
      </c>
      <c r="D6" s="4">
        <v>15</v>
      </c>
      <c r="E6" s="4">
        <v>13600</v>
      </c>
      <c r="F6" s="4">
        <v>1000000</v>
      </c>
      <c r="G6" s="4">
        <v>1000000</v>
      </c>
      <c r="H6" s="4" t="s">
        <v>21</v>
      </c>
      <c r="I6" s="4">
        <v>0</v>
      </c>
      <c r="J6" s="4" t="s">
        <v>44</v>
      </c>
    </row>
    <row r="7" spans="1:10" x14ac:dyDescent="0.2">
      <c r="A7" s="5" t="s">
        <v>22</v>
      </c>
      <c r="B7" s="4">
        <v>0</v>
      </c>
      <c r="C7" s="4">
        <v>0</v>
      </c>
      <c r="D7" s="4">
        <v>20</v>
      </c>
      <c r="E7" s="4">
        <v>0</v>
      </c>
      <c r="F7" s="4">
        <v>0</v>
      </c>
      <c r="G7" s="4">
        <v>0</v>
      </c>
      <c r="H7" s="4" t="s">
        <v>22</v>
      </c>
      <c r="I7" s="4">
        <v>0</v>
      </c>
      <c r="J7" s="4" t="s">
        <v>44</v>
      </c>
    </row>
    <row r="8" spans="1:10" x14ac:dyDescent="0.2">
      <c r="A8" s="5" t="s">
        <v>23</v>
      </c>
      <c r="B8" s="4">
        <v>0</v>
      </c>
      <c r="C8" s="4">
        <v>0</v>
      </c>
      <c r="D8" s="4">
        <v>20</v>
      </c>
      <c r="E8" s="4">
        <v>0</v>
      </c>
      <c r="F8" s="4">
        <v>0</v>
      </c>
      <c r="G8" s="4">
        <v>0</v>
      </c>
      <c r="H8" s="4" t="s">
        <v>23</v>
      </c>
      <c r="I8" s="4">
        <v>0</v>
      </c>
      <c r="J8" s="4" t="s">
        <v>44</v>
      </c>
    </row>
    <row r="9" spans="1:10" x14ac:dyDescent="0.2">
      <c r="A9" s="5" t="s">
        <v>24</v>
      </c>
      <c r="B9" s="4">
        <v>0</v>
      </c>
      <c r="C9" s="4">
        <v>0</v>
      </c>
      <c r="D9" s="4">
        <v>20</v>
      </c>
      <c r="E9" s="4">
        <v>0</v>
      </c>
      <c r="F9" s="4">
        <v>0</v>
      </c>
      <c r="G9" s="4">
        <v>0</v>
      </c>
      <c r="H9" s="4" t="s">
        <v>24</v>
      </c>
      <c r="I9" s="4">
        <v>0</v>
      </c>
      <c r="J9" s="4" t="s">
        <v>44</v>
      </c>
    </row>
    <row r="10" spans="1:10" x14ac:dyDescent="0.2">
      <c r="A10" s="5" t="s">
        <v>27</v>
      </c>
      <c r="B10" s="4">
        <v>0</v>
      </c>
      <c r="C10" s="4">
        <v>0</v>
      </c>
      <c r="D10" s="4">
        <v>20</v>
      </c>
      <c r="E10" s="4">
        <v>0</v>
      </c>
      <c r="F10" s="4">
        <v>0</v>
      </c>
      <c r="G10" s="4">
        <v>0</v>
      </c>
      <c r="H10" s="4" t="s">
        <v>27</v>
      </c>
      <c r="I10" s="4">
        <v>0</v>
      </c>
      <c r="J10" s="4" t="s">
        <v>44</v>
      </c>
    </row>
    <row r="11" spans="1:10" x14ac:dyDescent="0.2">
      <c r="A11" s="5" t="s">
        <v>28</v>
      </c>
      <c r="B11" s="4">
        <v>0</v>
      </c>
      <c r="C11" s="4">
        <v>0</v>
      </c>
      <c r="D11" s="4">
        <v>20</v>
      </c>
      <c r="E11" s="4">
        <v>0</v>
      </c>
      <c r="F11" s="4">
        <v>0</v>
      </c>
      <c r="G11" s="4">
        <v>0</v>
      </c>
      <c r="H11" s="4" t="s">
        <v>28</v>
      </c>
      <c r="I11" s="4">
        <v>0</v>
      </c>
      <c r="J11" s="4" t="s">
        <v>44</v>
      </c>
    </row>
    <row r="12" spans="1:10" x14ac:dyDescent="0.2">
      <c r="A12" s="5" t="s">
        <v>69</v>
      </c>
      <c r="B12" s="4">
        <v>0</v>
      </c>
      <c r="C12" s="4">
        <v>0</v>
      </c>
      <c r="D12" s="4">
        <v>20</v>
      </c>
      <c r="E12" s="4">
        <v>0</v>
      </c>
      <c r="F12" s="4">
        <v>0</v>
      </c>
      <c r="G12" s="4">
        <v>0</v>
      </c>
      <c r="H12" s="4" t="s">
        <v>69</v>
      </c>
      <c r="I12" s="4">
        <v>0</v>
      </c>
      <c r="J12" s="4" t="s">
        <v>44</v>
      </c>
    </row>
    <row r="13" spans="1:10" x14ac:dyDescent="0.2">
      <c r="A13" s="5" t="s">
        <v>29</v>
      </c>
      <c r="B13" s="4">
        <v>0</v>
      </c>
      <c r="C13" s="4">
        <v>0</v>
      </c>
      <c r="D13" s="4">
        <v>20</v>
      </c>
      <c r="E13" s="4">
        <v>0</v>
      </c>
      <c r="F13" s="4">
        <v>0</v>
      </c>
      <c r="G13" s="4">
        <v>0</v>
      </c>
      <c r="H13" s="4" t="s">
        <v>29</v>
      </c>
      <c r="I13" s="4">
        <v>0</v>
      </c>
      <c r="J13" s="4" t="s">
        <v>44</v>
      </c>
    </row>
    <row r="14" spans="1:10" x14ac:dyDescent="0.2">
      <c r="A14" s="5" t="s">
        <v>13</v>
      </c>
      <c r="B14" s="4">
        <v>42763000</v>
      </c>
      <c r="C14" s="4">
        <v>722000</v>
      </c>
      <c r="D14" s="4">
        <v>25</v>
      </c>
      <c r="E14" s="4">
        <v>340000</v>
      </c>
      <c r="F14" s="4">
        <v>14</v>
      </c>
      <c r="G14" s="4">
        <v>1000000</v>
      </c>
      <c r="H14" s="4" t="s">
        <v>13</v>
      </c>
      <c r="I14" s="4">
        <v>1</v>
      </c>
      <c r="J14" s="4" t="s">
        <v>44</v>
      </c>
    </row>
    <row r="15" spans="1:10" x14ac:dyDescent="0.2">
      <c r="A15" s="5" t="s">
        <v>12</v>
      </c>
      <c r="B15" s="4">
        <v>16800000</v>
      </c>
      <c r="C15" s="4">
        <v>218400</v>
      </c>
      <c r="D15" s="4">
        <v>25</v>
      </c>
      <c r="E15" s="4">
        <v>408000</v>
      </c>
      <c r="F15" s="4">
        <v>1</v>
      </c>
      <c r="G15" s="4">
        <v>1000000</v>
      </c>
      <c r="H15" s="4" t="s">
        <v>12</v>
      </c>
      <c r="I15" s="4">
        <v>1</v>
      </c>
      <c r="J15" s="4" t="s">
        <v>44</v>
      </c>
    </row>
    <row r="16" spans="1:10" x14ac:dyDescent="0.2">
      <c r="A16" s="5" t="s">
        <v>14</v>
      </c>
      <c r="B16" s="4">
        <v>9205500</v>
      </c>
      <c r="C16" s="4">
        <v>425000</v>
      </c>
      <c r="D16" s="4">
        <v>15</v>
      </c>
      <c r="E16" s="4">
        <v>0</v>
      </c>
      <c r="F16" s="4">
        <v>10000000</v>
      </c>
      <c r="G16" s="4">
        <v>1000000</v>
      </c>
      <c r="H16" s="4" t="s">
        <v>14</v>
      </c>
      <c r="I16" s="4">
        <v>1</v>
      </c>
      <c r="J16" s="4" t="s">
        <v>44</v>
      </c>
    </row>
    <row r="17" spans="1:10" x14ac:dyDescent="0.2">
      <c r="A17" s="5" t="s">
        <v>15</v>
      </c>
      <c r="B17" s="4">
        <v>6910500</v>
      </c>
      <c r="C17" s="4">
        <v>229500</v>
      </c>
      <c r="D17" s="4">
        <v>15</v>
      </c>
      <c r="E17" s="4">
        <v>0</v>
      </c>
      <c r="F17" s="4">
        <v>10000000</v>
      </c>
      <c r="G17" s="4">
        <v>1000000</v>
      </c>
      <c r="H17" s="4" t="s">
        <v>15</v>
      </c>
      <c r="I17" s="4">
        <v>1</v>
      </c>
      <c r="J17" s="4" t="s">
        <v>44</v>
      </c>
    </row>
    <row r="18" spans="1:10" x14ac:dyDescent="0.2">
      <c r="A18" s="5" t="s">
        <v>19</v>
      </c>
      <c r="B18" s="4">
        <v>4386</v>
      </c>
      <c r="C18" s="4">
        <v>17</v>
      </c>
      <c r="D18" s="4">
        <v>30</v>
      </c>
      <c r="E18" s="4">
        <v>0</v>
      </c>
      <c r="F18" s="4">
        <v>10000000</v>
      </c>
      <c r="G18" s="4">
        <v>1000000</v>
      </c>
      <c r="H18" s="4" t="s">
        <v>19</v>
      </c>
      <c r="I18" s="4">
        <v>1</v>
      </c>
      <c r="J18" s="4" t="s">
        <v>44</v>
      </c>
    </row>
    <row r="19" spans="1:10" x14ac:dyDescent="0.2">
      <c r="A19" s="5" t="s">
        <v>30</v>
      </c>
      <c r="B19" s="7">
        <v>7578400</v>
      </c>
      <c r="C19" s="7">
        <v>378920</v>
      </c>
      <c r="D19" s="4">
        <v>30</v>
      </c>
      <c r="E19" s="4">
        <v>1299300000</v>
      </c>
      <c r="F19" s="4">
        <v>10000000</v>
      </c>
      <c r="G19" s="4">
        <v>1000000</v>
      </c>
      <c r="H19" s="4" t="s">
        <v>30</v>
      </c>
      <c r="I19" s="4">
        <v>1</v>
      </c>
      <c r="J19" s="4" t="s">
        <v>44</v>
      </c>
    </row>
    <row r="20" spans="1:10" x14ac:dyDescent="0.2">
      <c r="A20" s="5" t="s">
        <v>35</v>
      </c>
      <c r="B20" s="8">
        <v>1182800</v>
      </c>
      <c r="C20" s="8">
        <v>59140</v>
      </c>
      <c r="D20" s="1">
        <v>30</v>
      </c>
      <c r="E20" s="1">
        <v>202800000</v>
      </c>
      <c r="F20" s="4">
        <v>10000000</v>
      </c>
      <c r="G20" s="4">
        <v>1000000</v>
      </c>
      <c r="H20" s="4" t="s">
        <v>35</v>
      </c>
      <c r="I20" s="4">
        <v>2</v>
      </c>
      <c r="J20" s="4" t="s">
        <v>45</v>
      </c>
    </row>
    <row r="21" spans="1:10" x14ac:dyDescent="0.2">
      <c r="A21" s="5" t="s">
        <v>39</v>
      </c>
      <c r="B21" s="4">
        <f>11500*J21</f>
        <v>363572.5</v>
      </c>
      <c r="C21" s="4">
        <f>B21*0.05</f>
        <v>18178.625</v>
      </c>
      <c r="D21" s="4">
        <v>30</v>
      </c>
      <c r="E21" s="4">
        <f>50000000+J21*6560000</f>
        <v>257394400</v>
      </c>
      <c r="F21" s="4">
        <v>400</v>
      </c>
      <c r="G21" s="4">
        <v>1000000</v>
      </c>
      <c r="H21" s="4" t="s">
        <v>38</v>
      </c>
      <c r="I21" s="4">
        <v>3</v>
      </c>
      <c r="J21" s="4">
        <v>31.614999999999998</v>
      </c>
    </row>
    <row r="22" spans="1:10" x14ac:dyDescent="0.2">
      <c r="A22" s="5" t="s">
        <v>40</v>
      </c>
      <c r="B22" s="4">
        <f t="shared" ref="B22:B25" si="0">11500*J22</f>
        <v>380753.5</v>
      </c>
      <c r="C22" s="4">
        <f t="shared" ref="C22:C25" si="1">B22*0.05</f>
        <v>19037.674999999999</v>
      </c>
      <c r="D22" s="4">
        <v>30</v>
      </c>
      <c r="E22" s="4">
        <f t="shared" ref="E22:E25" si="2">50000000+J22*6560000</f>
        <v>267195040</v>
      </c>
      <c r="F22" s="4">
        <v>400</v>
      </c>
      <c r="G22" s="4">
        <v>1000000</v>
      </c>
      <c r="H22" s="4" t="s">
        <v>38</v>
      </c>
      <c r="I22" s="4">
        <v>3</v>
      </c>
      <c r="J22" s="4">
        <v>33.109000000000002</v>
      </c>
    </row>
    <row r="23" spans="1:10" x14ac:dyDescent="0.2">
      <c r="A23" s="5" t="s">
        <v>46</v>
      </c>
      <c r="B23" s="4">
        <f t="shared" si="0"/>
        <v>380190</v>
      </c>
      <c r="C23" s="4">
        <f t="shared" si="1"/>
        <v>19009.5</v>
      </c>
      <c r="D23" s="4">
        <v>30</v>
      </c>
      <c r="E23" s="4">
        <f t="shared" si="2"/>
        <v>266873600.00000003</v>
      </c>
      <c r="F23" s="4">
        <v>400</v>
      </c>
      <c r="G23" s="4">
        <v>1000000</v>
      </c>
      <c r="H23" s="4" t="s">
        <v>38</v>
      </c>
      <c r="I23" s="4">
        <v>3</v>
      </c>
      <c r="J23" s="4">
        <v>33.06</v>
      </c>
    </row>
    <row r="24" spans="1:10" x14ac:dyDescent="0.2">
      <c r="A24" s="5" t="s">
        <v>47</v>
      </c>
      <c r="B24" s="4">
        <f t="shared" si="0"/>
        <v>374612.50000000006</v>
      </c>
      <c r="C24" s="4">
        <f t="shared" si="1"/>
        <v>18730.625000000004</v>
      </c>
      <c r="D24" s="4">
        <v>30</v>
      </c>
      <c r="E24" s="4">
        <f t="shared" si="2"/>
        <v>263692000.00000003</v>
      </c>
      <c r="F24" s="4">
        <v>400</v>
      </c>
      <c r="G24" s="4">
        <v>1000000</v>
      </c>
      <c r="H24" s="4" t="s">
        <v>38</v>
      </c>
      <c r="I24" s="4">
        <v>3</v>
      </c>
      <c r="J24" s="4">
        <v>32.575000000000003</v>
      </c>
    </row>
    <row r="25" spans="1:10" x14ac:dyDescent="0.2">
      <c r="A25" s="5" t="s">
        <v>48</v>
      </c>
      <c r="B25" s="4">
        <f t="shared" si="0"/>
        <v>368264.50000000006</v>
      </c>
      <c r="C25" s="4">
        <f t="shared" si="1"/>
        <v>18413.225000000002</v>
      </c>
      <c r="D25" s="4">
        <v>30</v>
      </c>
      <c r="E25" s="4">
        <f t="shared" si="2"/>
        <v>260070880.00000003</v>
      </c>
      <c r="F25" s="4">
        <v>400</v>
      </c>
      <c r="G25" s="4">
        <v>1000000</v>
      </c>
      <c r="H25" s="4" t="s">
        <v>38</v>
      </c>
      <c r="I25" s="4">
        <v>3</v>
      </c>
      <c r="J25" s="4">
        <v>32.023000000000003</v>
      </c>
    </row>
    <row r="26" spans="1:10" x14ac:dyDescent="0.2">
      <c r="A26" s="5" t="s">
        <v>49</v>
      </c>
      <c r="B26" s="1">
        <f>4700*J26</f>
        <v>794300</v>
      </c>
      <c r="C26" s="1">
        <f>0.05*B26</f>
        <v>39715</v>
      </c>
      <c r="D26" s="1">
        <v>30</v>
      </c>
      <c r="E26" s="1">
        <f>50000000+J26*6800000</f>
        <v>1199200000</v>
      </c>
      <c r="F26" s="1">
        <v>2000</v>
      </c>
      <c r="G26" s="4">
        <v>1000000</v>
      </c>
      <c r="H26" s="1" t="s">
        <v>38</v>
      </c>
      <c r="I26" s="1">
        <v>3</v>
      </c>
      <c r="J26" s="1">
        <v>169</v>
      </c>
    </row>
    <row r="27" spans="1:10" x14ac:dyDescent="0.2">
      <c r="A27" s="5" t="s">
        <v>50</v>
      </c>
      <c r="B27" s="1">
        <f t="shared" ref="B27:B30" si="3">4700*J27</f>
        <v>1588600</v>
      </c>
      <c r="C27" s="1">
        <f t="shared" ref="C27:C30" si="4">0.05*B27</f>
        <v>79430</v>
      </c>
      <c r="D27" s="1">
        <v>30</v>
      </c>
      <c r="E27" s="1">
        <f t="shared" ref="E27:E30" si="5">50000000+J27*6800000</f>
        <v>2348400000</v>
      </c>
      <c r="F27" s="1">
        <v>2000</v>
      </c>
      <c r="G27" s="4">
        <v>1000000</v>
      </c>
      <c r="H27" s="1" t="s">
        <v>38</v>
      </c>
      <c r="I27" s="1">
        <v>3</v>
      </c>
      <c r="J27" s="1">
        <v>338</v>
      </c>
    </row>
    <row r="28" spans="1:10" x14ac:dyDescent="0.2">
      <c r="A28" s="5" t="s">
        <v>51</v>
      </c>
      <c r="B28" s="1">
        <f t="shared" si="3"/>
        <v>573400</v>
      </c>
      <c r="C28" s="1">
        <f t="shared" si="4"/>
        <v>28670</v>
      </c>
      <c r="D28" s="1">
        <v>30</v>
      </c>
      <c r="E28" s="1">
        <f t="shared" si="5"/>
        <v>879600000</v>
      </c>
      <c r="F28" s="1">
        <v>2000</v>
      </c>
      <c r="G28" s="4">
        <v>1000000</v>
      </c>
      <c r="H28" s="1" t="s">
        <v>38</v>
      </c>
      <c r="I28" s="1">
        <v>3</v>
      </c>
      <c r="J28" s="1">
        <v>122</v>
      </c>
    </row>
    <row r="29" spans="1:10" x14ac:dyDescent="0.2">
      <c r="A29" s="5" t="s">
        <v>52</v>
      </c>
      <c r="B29" s="1">
        <f t="shared" si="3"/>
        <v>1062200</v>
      </c>
      <c r="C29" s="1">
        <f t="shared" si="4"/>
        <v>53110</v>
      </c>
      <c r="D29" s="1">
        <v>30</v>
      </c>
      <c r="E29" s="1">
        <f t="shared" si="5"/>
        <v>1586800000</v>
      </c>
      <c r="F29" s="1">
        <v>2000</v>
      </c>
      <c r="G29" s="4">
        <v>1000000</v>
      </c>
      <c r="H29" s="1" t="s">
        <v>38</v>
      </c>
      <c r="I29" s="1">
        <v>3</v>
      </c>
      <c r="J29" s="1">
        <v>226</v>
      </c>
    </row>
    <row r="30" spans="1:10" x14ac:dyDescent="0.2">
      <c r="A30" s="5" t="s">
        <v>53</v>
      </c>
      <c r="B30" s="1">
        <f t="shared" si="3"/>
        <v>916500</v>
      </c>
      <c r="C30" s="1">
        <f t="shared" si="4"/>
        <v>45825</v>
      </c>
      <c r="D30" s="1">
        <v>30</v>
      </c>
      <c r="E30" s="1">
        <f t="shared" si="5"/>
        <v>1376000000</v>
      </c>
      <c r="F30" s="1">
        <v>2000</v>
      </c>
      <c r="G30" s="4">
        <v>1000000</v>
      </c>
      <c r="H30" s="1" t="s">
        <v>38</v>
      </c>
      <c r="I30" s="1">
        <v>3</v>
      </c>
      <c r="J30" s="1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35AF-2239-7E4C-96C1-A4E6B98FD96D}">
  <dimension ref="A1:B17"/>
  <sheetViews>
    <sheetView zoomScale="188" workbookViewId="0">
      <selection activeCell="D11" sqref="D11"/>
    </sheetView>
  </sheetViews>
  <sheetFormatPr baseColWidth="10" defaultRowHeight="16" x14ac:dyDescent="0.2"/>
  <cols>
    <col min="1" max="1" width="8.6640625" style="3" bestFit="1" customWidth="1"/>
    <col min="2" max="2" width="35.83203125" style="1" bestFit="1" customWidth="1"/>
    <col min="3" max="16384" width="10.83203125" style="1"/>
  </cols>
  <sheetData>
    <row r="1" spans="1:2" s="3" customFormat="1" x14ac:dyDescent="0.2">
      <c r="A1" s="3" t="s">
        <v>31</v>
      </c>
      <c r="B1" s="3" t="s">
        <v>37</v>
      </c>
    </row>
    <row r="2" spans="1:2" s="3" customFormat="1" x14ac:dyDescent="0.2">
      <c r="A2" s="3" t="s">
        <v>1</v>
      </c>
      <c r="B2" s="3" t="s">
        <v>34</v>
      </c>
    </row>
    <row r="3" spans="1:2" x14ac:dyDescent="0.2">
      <c r="A3" s="6" t="s">
        <v>54</v>
      </c>
      <c r="B3" s="1">
        <v>0</v>
      </c>
    </row>
    <row r="4" spans="1:2" x14ac:dyDescent="0.2">
      <c r="A4" s="6" t="s">
        <v>55</v>
      </c>
      <c r="B4" s="1">
        <v>0</v>
      </c>
    </row>
    <row r="5" spans="1:2" x14ac:dyDescent="0.2">
      <c r="A5" s="6" t="s">
        <v>56</v>
      </c>
      <c r="B5" s="1">
        <v>0</v>
      </c>
    </row>
    <row r="6" spans="1:2" x14ac:dyDescent="0.2">
      <c r="A6" s="6" t="s">
        <v>57</v>
      </c>
      <c r="B6" s="1">
        <v>0</v>
      </c>
    </row>
    <row r="7" spans="1:2" x14ac:dyDescent="0.2">
      <c r="A7" s="6" t="s">
        <v>58</v>
      </c>
      <c r="B7" s="1">
        <v>0</v>
      </c>
    </row>
    <row r="8" spans="1:2" x14ac:dyDescent="0.2">
      <c r="A8" s="6" t="s">
        <v>36</v>
      </c>
      <c r="B8" s="1">
        <v>1</v>
      </c>
    </row>
    <row r="9" spans="1:2" x14ac:dyDescent="0.2">
      <c r="A9" s="6" t="s">
        <v>59</v>
      </c>
      <c r="B9" s="1">
        <v>1</v>
      </c>
    </row>
    <row r="10" spans="1:2" x14ac:dyDescent="0.2">
      <c r="A10" s="6" t="s">
        <v>60</v>
      </c>
      <c r="B10" s="1">
        <v>1</v>
      </c>
    </row>
    <row r="11" spans="1:2" x14ac:dyDescent="0.2">
      <c r="A11" s="6" t="s">
        <v>61</v>
      </c>
      <c r="B11" s="1">
        <v>1</v>
      </c>
    </row>
    <row r="12" spans="1:2" x14ac:dyDescent="0.2">
      <c r="A12" s="6" t="s">
        <v>62</v>
      </c>
      <c r="B12" s="1">
        <v>1</v>
      </c>
    </row>
    <row r="13" spans="1:2" x14ac:dyDescent="0.2">
      <c r="A13" s="6" t="s">
        <v>63</v>
      </c>
      <c r="B13" s="1">
        <v>2</v>
      </c>
    </row>
    <row r="14" spans="1:2" x14ac:dyDescent="0.2">
      <c r="A14" s="6" t="s">
        <v>64</v>
      </c>
      <c r="B14" s="1">
        <v>2</v>
      </c>
    </row>
    <row r="15" spans="1:2" x14ac:dyDescent="0.2">
      <c r="A15" s="6" t="s">
        <v>65</v>
      </c>
      <c r="B15" s="1">
        <v>2</v>
      </c>
    </row>
    <row r="16" spans="1:2" x14ac:dyDescent="0.2">
      <c r="A16" s="6" t="s">
        <v>66</v>
      </c>
      <c r="B16" s="1">
        <v>2</v>
      </c>
    </row>
    <row r="17" spans="1:2" x14ac:dyDescent="0.2">
      <c r="A17" s="6" t="s">
        <v>67</v>
      </c>
      <c r="B17" s="1">
        <v>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954D-428A-4AEB-A822-DE5DE8B87CF1}">
  <dimension ref="A1:G12"/>
  <sheetViews>
    <sheetView zoomScale="278" zoomScaleNormal="325" workbookViewId="0">
      <selection activeCell="E14" sqref="E14"/>
    </sheetView>
  </sheetViews>
  <sheetFormatPr baseColWidth="10" defaultColWidth="8.83203125" defaultRowHeight="16" x14ac:dyDescent="0.2"/>
  <cols>
    <col min="1" max="1" width="5.1640625" style="1" bestFit="1" customWidth="1"/>
    <col min="2" max="2" width="5.6640625" style="1" bestFit="1" customWidth="1"/>
    <col min="3" max="3" width="5.33203125" style="1" bestFit="1" customWidth="1"/>
    <col min="4" max="4" width="7.6640625" style="1" bestFit="1" customWidth="1"/>
    <col min="5" max="6" width="12.6640625" style="1" bestFit="1" customWidth="1"/>
    <col min="7" max="7" width="13.6640625" style="1" bestFit="1" customWidth="1"/>
    <col min="8" max="16384" width="8.83203125" style="1"/>
  </cols>
  <sheetData>
    <row r="1" spans="1:7" x14ac:dyDescent="0.2">
      <c r="A1" s="3" t="s">
        <v>38</v>
      </c>
      <c r="B1" s="3" t="s">
        <v>37</v>
      </c>
      <c r="C1" s="3" t="s">
        <v>7</v>
      </c>
      <c r="D1" s="3" t="s">
        <v>8</v>
      </c>
      <c r="E1" s="2" t="s">
        <v>9</v>
      </c>
      <c r="F1" s="2" t="s">
        <v>10</v>
      </c>
      <c r="G1" s="2" t="s">
        <v>11</v>
      </c>
    </row>
    <row r="2" spans="1:7" x14ac:dyDescent="0.2">
      <c r="A2" s="3" t="s">
        <v>1</v>
      </c>
      <c r="B2" s="3" t="s">
        <v>1</v>
      </c>
      <c r="C2" s="3" t="s">
        <v>1</v>
      </c>
      <c r="D2" s="3" t="s">
        <v>1</v>
      </c>
      <c r="E2" s="2" t="s">
        <v>0</v>
      </c>
      <c r="F2" s="2" t="s">
        <v>0</v>
      </c>
      <c r="G2" s="2" t="s">
        <v>0</v>
      </c>
    </row>
    <row r="3" spans="1:7" x14ac:dyDescent="0.2">
      <c r="A3" s="6" t="s">
        <v>39</v>
      </c>
      <c r="B3" s="6" t="s">
        <v>73</v>
      </c>
      <c r="C3" s="6" t="s">
        <v>36</v>
      </c>
      <c r="D3" s="6" t="s">
        <v>54</v>
      </c>
      <c r="E3" s="6">
        <v>0</v>
      </c>
      <c r="F3" s="6">
        <v>0</v>
      </c>
      <c r="G3" s="6">
        <v>0</v>
      </c>
    </row>
    <row r="4" spans="1:7" x14ac:dyDescent="0.2">
      <c r="A4" s="6" t="s">
        <v>40</v>
      </c>
      <c r="B4" s="6" t="s">
        <v>73</v>
      </c>
      <c r="C4" s="6" t="s">
        <v>59</v>
      </c>
      <c r="D4" s="6" t="s">
        <v>55</v>
      </c>
      <c r="E4" s="6">
        <v>0</v>
      </c>
      <c r="F4" s="6">
        <v>0</v>
      </c>
      <c r="G4" s="6">
        <v>0</v>
      </c>
    </row>
    <row r="5" spans="1:7" x14ac:dyDescent="0.2">
      <c r="A5" s="6" t="s">
        <v>46</v>
      </c>
      <c r="B5" s="6" t="s">
        <v>73</v>
      </c>
      <c r="C5" s="1" t="s">
        <v>60</v>
      </c>
      <c r="D5" s="1" t="s">
        <v>56</v>
      </c>
      <c r="E5" s="6">
        <v>0</v>
      </c>
      <c r="F5" s="6">
        <v>0</v>
      </c>
      <c r="G5" s="6">
        <v>0</v>
      </c>
    </row>
    <row r="6" spans="1:7" x14ac:dyDescent="0.2">
      <c r="A6" s="6" t="s">
        <v>47</v>
      </c>
      <c r="B6" s="6" t="s">
        <v>73</v>
      </c>
      <c r="C6" s="1" t="s">
        <v>61</v>
      </c>
      <c r="D6" s="1" t="s">
        <v>57</v>
      </c>
      <c r="E6" s="6">
        <v>0</v>
      </c>
      <c r="F6" s="6">
        <v>0</v>
      </c>
      <c r="G6" s="6">
        <v>0</v>
      </c>
    </row>
    <row r="7" spans="1:7" x14ac:dyDescent="0.2">
      <c r="A7" s="6" t="s">
        <v>48</v>
      </c>
      <c r="B7" s="6" t="s">
        <v>73</v>
      </c>
      <c r="C7" s="1" t="s">
        <v>62</v>
      </c>
      <c r="D7" s="1" t="s">
        <v>58</v>
      </c>
      <c r="E7" s="6">
        <v>0</v>
      </c>
      <c r="F7" s="6">
        <v>0</v>
      </c>
      <c r="G7" s="6">
        <v>0</v>
      </c>
    </row>
    <row r="8" spans="1:7" x14ac:dyDescent="0.2">
      <c r="A8" s="6" t="s">
        <v>49</v>
      </c>
      <c r="B8" s="1" t="s">
        <v>68</v>
      </c>
      <c r="C8" s="1" t="s">
        <v>36</v>
      </c>
      <c r="D8" s="1" t="s">
        <v>63</v>
      </c>
      <c r="E8" s="6">
        <v>0</v>
      </c>
      <c r="F8" s="6">
        <v>0</v>
      </c>
      <c r="G8" s="6">
        <v>0</v>
      </c>
    </row>
    <row r="9" spans="1:7" x14ac:dyDescent="0.2">
      <c r="A9" s="6" t="s">
        <v>50</v>
      </c>
      <c r="B9" s="1" t="s">
        <v>68</v>
      </c>
      <c r="C9" s="1" t="s">
        <v>59</v>
      </c>
      <c r="D9" s="1" t="s">
        <v>64</v>
      </c>
      <c r="E9" s="6">
        <v>0</v>
      </c>
      <c r="F9" s="6">
        <v>0</v>
      </c>
      <c r="G9" s="6">
        <v>0</v>
      </c>
    </row>
    <row r="10" spans="1:7" x14ac:dyDescent="0.2">
      <c r="A10" s="6" t="s">
        <v>51</v>
      </c>
      <c r="B10" s="1" t="s">
        <v>68</v>
      </c>
      <c r="C10" s="1" t="s">
        <v>60</v>
      </c>
      <c r="D10" s="1" t="s">
        <v>65</v>
      </c>
      <c r="E10" s="6">
        <v>0</v>
      </c>
      <c r="F10" s="6">
        <v>0</v>
      </c>
      <c r="G10" s="6">
        <v>0</v>
      </c>
    </row>
    <row r="11" spans="1:7" x14ac:dyDescent="0.2">
      <c r="A11" s="6" t="s">
        <v>52</v>
      </c>
      <c r="B11" s="1" t="s">
        <v>68</v>
      </c>
      <c r="C11" s="1" t="s">
        <v>61</v>
      </c>
      <c r="D11" s="1" t="s">
        <v>66</v>
      </c>
      <c r="E11" s="6">
        <v>0</v>
      </c>
      <c r="F11" s="6">
        <v>0</v>
      </c>
      <c r="G11" s="6">
        <v>0</v>
      </c>
    </row>
    <row r="12" spans="1:7" x14ac:dyDescent="0.2">
      <c r="A12" s="6" t="s">
        <v>53</v>
      </c>
      <c r="B12" s="1" t="s">
        <v>68</v>
      </c>
      <c r="C12" s="1" t="s">
        <v>62</v>
      </c>
      <c r="D12" s="1" t="s">
        <v>67</v>
      </c>
      <c r="E12" s="6">
        <v>0</v>
      </c>
      <c r="F12" s="6">
        <v>0</v>
      </c>
      <c r="G12" s="6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E3E8-E40A-4056-8D13-A13D76A82482}">
  <dimension ref="A1:E7"/>
  <sheetViews>
    <sheetView zoomScale="200" workbookViewId="0">
      <selection activeCell="E11" sqref="E11"/>
    </sheetView>
  </sheetViews>
  <sheetFormatPr baseColWidth="10" defaultColWidth="8.83203125" defaultRowHeight="16" x14ac:dyDescent="0.2"/>
  <cols>
    <col min="1" max="1" width="7.6640625" bestFit="1" customWidth="1"/>
    <col min="2" max="2" width="35.66406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9E11-6A80-45D4-8F58-DFA98AD0C457}">
  <dimension ref="A1:E7"/>
  <sheetViews>
    <sheetView zoomScale="200" workbookViewId="0">
      <selection activeCell="C3" sqref="C3:E7"/>
    </sheetView>
  </sheetViews>
  <sheetFormatPr baseColWidth="10" defaultColWidth="8.83203125" defaultRowHeight="16" x14ac:dyDescent="0.2"/>
  <cols>
    <col min="1" max="1" width="7.66406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8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investment</vt:lpstr>
      <vt:lpstr>Sheet4</vt:lpstr>
      <vt:lpstr>Sheet3</vt:lpstr>
      <vt:lpstr>Sheet2</vt:lpstr>
      <vt:lpstr>Sheet1</vt:lpstr>
      <vt:lpstr>nodes</vt:lpstr>
      <vt:lpstr>lines</vt:lpstr>
      <vt:lpstr>wind</vt:lpstr>
      <vt:lpstr>solar</vt:lpstr>
      <vt:lpstr>electrolyser</vt:lpstr>
      <vt:lpstr>fuel_cell</vt:lpstr>
      <vt:lpstr>hydrogen_store</vt:lpstr>
      <vt:lpstr>battery</vt:lpstr>
      <vt:lpstr>converter</vt:lpstr>
      <vt:lpstr>OCGT</vt:lpstr>
      <vt:lpstr>NG_boiler</vt:lpstr>
      <vt:lpstr>E_boiler</vt:lpstr>
      <vt:lpstr>NG_well</vt:lpstr>
      <vt:lpstr>compressor</vt:lpstr>
      <vt:lpstr>separator</vt:lpstr>
      <vt:lpstr>water_lift_pump</vt:lpstr>
      <vt:lpstr>water_inj_pump</vt:lpstr>
      <vt:lpstr>gas_inj_compressor</vt:lpstr>
      <vt:lpstr>oil_exp_pump</vt:lpstr>
      <vt:lpstr>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XLSX.jl</dc:creator>
  <dc:description/>
  <cp:lastModifiedBy>ZHANG Hongyu</cp:lastModifiedBy>
  <cp:revision>19</cp:revision>
  <dcterms:created xsi:type="dcterms:W3CDTF">2018-05-22T02:41:32Z</dcterms:created>
  <dcterms:modified xsi:type="dcterms:W3CDTF">2022-03-07T23:22:28Z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