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hongyuzh_ntnu_no/Documents/papers/retrofit/revision/dataset/"/>
    </mc:Choice>
  </mc:AlternateContent>
  <xr:revisionPtr revIDLastSave="1" documentId="13_ncr:1_{032275CF-FE7C-064D-B6F4-7F3879949E43}" xr6:coauthVersionLast="47" xr6:coauthVersionMax="47" xr10:uidLastSave="{5D4A8C7E-1498-CC41-BF19-E00AC2809D5C}"/>
  <bookViews>
    <workbookView xWindow="0" yWindow="500" windowWidth="35840" windowHeight="20860" activeTab="6" xr2:uid="{00000000-000D-0000-FFFF-FFFF00000000}"/>
  </bookViews>
  <sheets>
    <sheet name="index" sheetId="1" r:id="rId1"/>
    <sheet name="parameters" sheetId="2" r:id="rId2"/>
    <sheet name="sets" sheetId="6" r:id="rId3"/>
    <sheet name="tech_types" sheetId="4" r:id="rId4"/>
    <sheet name="technologies" sheetId="5" r:id="rId5"/>
    <sheet name="abandonment_cost" sheetId="34" r:id="rId6"/>
    <sheet name="all_devices" sheetId="25" r:id="rId7"/>
    <sheet name="areas" sheetId="17" r:id="rId8"/>
    <sheet name="lines" sheetId="10" r:id="rId9"/>
    <sheet name="line_hist" sheetId="11" r:id="rId10"/>
    <sheet name="pipelines" sheetId="23" r:id="rId11"/>
    <sheet name="pipeline_hist" sheetId="24" r:id="rId12"/>
    <sheet name="stages" sheetId="7" r:id="rId13"/>
    <sheet name="structure" sheetId="8" r:id="rId14"/>
    <sheet name="structure_2realisation" sheetId="33" r:id="rId15"/>
    <sheet name="discount_factor" sheetId="18" r:id="rId16"/>
  </sheets>
  <definedNames>
    <definedName name="_xlnm._FilterDatabase" localSheetId="14" hidden="1">structure_2realisation!$C$1:$C$117</definedName>
    <definedName name="_xlnm._FilterDatabase" localSheetId="3" hidden="1">tech_types!$C$1:$C$126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6" i="23" l="1"/>
  <c r="AN96" i="23"/>
  <c r="AP95" i="23"/>
  <c r="AN95" i="23"/>
  <c r="AP94" i="23"/>
  <c r="AN94" i="23"/>
  <c r="AP93" i="23"/>
  <c r="AN93" i="23"/>
  <c r="AP92" i="23"/>
  <c r="AN92" i="23"/>
  <c r="AO92" i="23" s="1"/>
  <c r="AP91" i="23"/>
  <c r="AN91" i="23"/>
  <c r="AO91" i="23" s="1"/>
  <c r="AP90" i="23"/>
  <c r="AO90" i="23"/>
  <c r="AN90" i="23"/>
  <c r="AP89" i="23"/>
  <c r="AO89" i="23"/>
  <c r="AN89" i="23"/>
  <c r="AP88" i="23"/>
  <c r="AO88" i="23"/>
  <c r="AN88" i="23"/>
  <c r="AP87" i="23"/>
  <c r="AN87" i="23"/>
  <c r="AP86" i="23"/>
  <c r="AN86" i="23"/>
  <c r="AP85" i="23"/>
  <c r="AN85" i="23"/>
  <c r="AP84" i="23"/>
  <c r="AN84" i="23"/>
  <c r="AO84" i="23" s="1"/>
  <c r="AP83" i="23"/>
  <c r="AN83" i="23"/>
  <c r="AO83" i="23" s="1"/>
  <c r="AP82" i="23"/>
  <c r="AO82" i="23"/>
  <c r="AN82" i="23"/>
  <c r="AP81" i="23"/>
  <c r="AO81" i="23"/>
  <c r="AN81" i="23"/>
  <c r="AP80" i="23"/>
  <c r="AN80" i="23"/>
  <c r="AP79" i="23"/>
  <c r="AN79" i="23"/>
  <c r="AP78" i="23"/>
  <c r="AN78" i="23"/>
  <c r="AP77" i="23"/>
  <c r="AN77" i="23"/>
  <c r="AP76" i="23"/>
  <c r="AN76" i="23"/>
  <c r="AO76" i="23" s="1"/>
  <c r="AP75" i="23"/>
  <c r="AN75" i="23"/>
  <c r="AO75" i="23" s="1"/>
  <c r="AP74" i="23"/>
  <c r="AO74" i="23"/>
  <c r="AN74" i="23"/>
  <c r="AP73" i="23"/>
  <c r="AO73" i="23"/>
  <c r="AN73" i="23"/>
  <c r="AP72" i="23"/>
  <c r="AN72" i="23"/>
  <c r="AP71" i="23"/>
  <c r="AN71" i="23"/>
  <c r="AP70" i="23"/>
  <c r="AO70" i="23"/>
  <c r="AN70" i="23"/>
  <c r="AP69" i="23"/>
  <c r="AN69" i="23"/>
  <c r="AP68" i="23"/>
  <c r="AN68" i="23"/>
  <c r="AO68" i="23" s="1"/>
  <c r="AP67" i="23"/>
  <c r="AN67" i="23"/>
  <c r="AO67" i="23" s="1"/>
  <c r="AP66" i="23"/>
  <c r="AO66" i="23"/>
  <c r="AN66" i="23"/>
  <c r="AP65" i="23"/>
  <c r="AO65" i="23"/>
  <c r="AN65" i="23"/>
  <c r="AP64" i="23"/>
  <c r="AN64" i="23"/>
  <c r="AP63" i="23"/>
  <c r="AN63" i="23"/>
  <c r="AP62" i="23"/>
  <c r="AN62" i="23"/>
  <c r="AP61" i="23"/>
  <c r="AN61" i="23"/>
  <c r="AP60" i="23"/>
  <c r="AN60" i="23"/>
  <c r="AO60" i="23" s="1"/>
  <c r="AP59" i="23"/>
  <c r="AN59" i="23"/>
  <c r="AO59" i="23" s="1"/>
  <c r="AP58" i="23"/>
  <c r="AO58" i="23"/>
  <c r="AN58" i="23"/>
  <c r="AP57" i="23"/>
  <c r="AO57" i="23"/>
  <c r="AN57" i="23"/>
  <c r="AP56" i="23"/>
  <c r="AN56" i="23"/>
  <c r="AP55" i="23"/>
  <c r="AN55" i="23"/>
  <c r="AP54" i="23"/>
  <c r="AN54" i="23"/>
  <c r="AP53" i="23"/>
  <c r="AN53" i="23"/>
  <c r="AP52" i="23"/>
  <c r="AN52" i="23"/>
  <c r="AO52" i="23" s="1"/>
  <c r="AP51" i="23"/>
  <c r="AN51" i="23"/>
  <c r="AO51" i="23" s="1"/>
  <c r="AP50" i="23"/>
  <c r="AO50" i="23"/>
  <c r="AN50" i="23"/>
  <c r="AP49" i="23"/>
  <c r="AO49" i="23"/>
  <c r="AN49" i="23"/>
  <c r="AP48" i="23"/>
  <c r="AN48" i="23"/>
  <c r="AP47" i="23"/>
  <c r="AN47" i="23"/>
  <c r="AP46" i="23"/>
  <c r="AN46" i="23"/>
  <c r="AP45" i="23"/>
  <c r="AN45" i="23"/>
  <c r="AP44" i="23"/>
  <c r="AN44" i="23"/>
  <c r="AO44" i="23" s="1"/>
  <c r="AP43" i="23"/>
  <c r="AN43" i="23"/>
  <c r="AO43" i="23" s="1"/>
  <c r="AP42" i="23"/>
  <c r="AO42" i="23"/>
  <c r="AN42" i="23"/>
  <c r="AP41" i="23"/>
  <c r="AO41" i="23"/>
  <c r="AN41" i="23"/>
  <c r="AP40" i="23"/>
  <c r="AN40" i="23"/>
  <c r="AP39" i="23"/>
  <c r="AN39" i="23"/>
  <c r="AP38" i="23"/>
  <c r="AN38" i="23"/>
  <c r="AO38" i="23" s="1"/>
  <c r="AP37" i="23"/>
  <c r="AN37" i="23"/>
  <c r="AP36" i="23"/>
  <c r="AN36" i="23"/>
  <c r="AO36" i="23" s="1"/>
  <c r="AP35" i="23"/>
  <c r="AN35" i="23"/>
  <c r="AO35" i="23" s="1"/>
  <c r="AP34" i="23"/>
  <c r="AO34" i="23"/>
  <c r="AN34" i="23"/>
  <c r="AP33" i="23"/>
  <c r="AO33" i="23"/>
  <c r="AN33" i="23"/>
  <c r="AP32" i="23"/>
  <c r="AN32" i="23"/>
  <c r="AP31" i="23"/>
  <c r="AN31" i="23"/>
  <c r="AP30" i="23"/>
  <c r="AN30" i="23"/>
  <c r="AO30" i="23" s="1"/>
  <c r="AP29" i="23"/>
  <c r="AN29" i="23"/>
  <c r="AP28" i="23"/>
  <c r="AN28" i="23"/>
  <c r="AO28" i="23" s="1"/>
  <c r="AP27" i="23"/>
  <c r="AN27" i="23"/>
  <c r="AO27" i="23" s="1"/>
  <c r="AP26" i="23"/>
  <c r="AO26" i="23"/>
  <c r="AN26" i="23"/>
  <c r="AP25" i="23"/>
  <c r="AO25" i="23"/>
  <c r="AN25" i="23"/>
  <c r="AP24" i="23"/>
  <c r="AN24" i="23"/>
  <c r="AP23" i="23"/>
  <c r="AO23" i="23"/>
  <c r="AN23" i="23"/>
  <c r="AP22" i="23"/>
  <c r="AN22" i="23"/>
  <c r="AO22" i="23" s="1"/>
  <c r="AP21" i="23"/>
  <c r="AN21" i="23"/>
  <c r="AP20" i="23"/>
  <c r="AO20" i="23"/>
  <c r="AN20" i="23"/>
  <c r="AP19" i="23"/>
  <c r="AN19" i="23"/>
  <c r="AO19" i="23" s="1"/>
  <c r="AP18" i="23"/>
  <c r="AO18" i="23"/>
  <c r="AN18" i="23"/>
  <c r="AP17" i="23"/>
  <c r="AO17" i="23"/>
  <c r="AN17" i="23"/>
  <c r="AP16" i="23"/>
  <c r="AN16" i="23"/>
  <c r="AP15" i="23"/>
  <c r="AN15" i="23"/>
  <c r="AO15" i="23" s="1"/>
  <c r="AP14" i="23"/>
  <c r="AN14" i="23"/>
  <c r="AP13" i="23"/>
  <c r="AN13" i="23"/>
  <c r="AP12" i="23"/>
  <c r="AN12" i="23"/>
  <c r="AO12" i="23" s="1"/>
  <c r="AP11" i="23"/>
  <c r="AN11" i="23"/>
  <c r="AO11" i="23" s="1"/>
  <c r="AP10" i="23"/>
  <c r="AO10" i="23"/>
  <c r="AN10" i="23"/>
  <c r="AP9" i="23"/>
  <c r="AO9" i="23"/>
  <c r="AN9" i="23"/>
  <c r="AP8" i="23"/>
  <c r="AN8" i="23"/>
  <c r="AP7" i="23"/>
  <c r="AN7" i="23"/>
  <c r="AP6" i="23"/>
  <c r="AN6" i="23"/>
  <c r="AP5" i="23"/>
  <c r="AN5" i="23"/>
  <c r="AP4" i="23"/>
  <c r="AN4" i="23"/>
  <c r="AO4" i="23" s="1"/>
  <c r="AP3" i="23"/>
  <c r="AN3" i="23"/>
  <c r="AO3" i="23" s="1"/>
  <c r="AM96" i="23"/>
  <c r="AH96" i="23"/>
  <c r="AL96" i="23" s="1"/>
  <c r="AF96" i="23"/>
  <c r="AJ96" i="23" s="1"/>
  <c r="AM95" i="23"/>
  <c r="AH95" i="23"/>
  <c r="AL95" i="23" s="1"/>
  <c r="AF95" i="23"/>
  <c r="AG95" i="23" s="1"/>
  <c r="AK95" i="23" s="1"/>
  <c r="AM94" i="23"/>
  <c r="AH94" i="23"/>
  <c r="AL94" i="23" s="1"/>
  <c r="AF94" i="23"/>
  <c r="AJ94" i="23" s="1"/>
  <c r="AM93" i="23"/>
  <c r="AH93" i="23"/>
  <c r="AL93" i="23" s="1"/>
  <c r="AF93" i="23"/>
  <c r="AJ93" i="23" s="1"/>
  <c r="AM92" i="23"/>
  <c r="AJ92" i="23"/>
  <c r="AH92" i="23"/>
  <c r="AL92" i="23" s="1"/>
  <c r="AF92" i="23"/>
  <c r="AG92" i="23" s="1"/>
  <c r="AK92" i="23" s="1"/>
  <c r="AM91" i="23"/>
  <c r="AJ91" i="23"/>
  <c r="AH91" i="23"/>
  <c r="AL91" i="23" s="1"/>
  <c r="AF91" i="23"/>
  <c r="AG91" i="23" s="1"/>
  <c r="AK91" i="23" s="1"/>
  <c r="AM90" i="23"/>
  <c r="AK90" i="23"/>
  <c r="AJ90" i="23"/>
  <c r="AH90" i="23"/>
  <c r="AL90" i="23" s="1"/>
  <c r="AG90" i="23"/>
  <c r="AF90" i="23"/>
  <c r="AM89" i="23"/>
  <c r="AJ89" i="23"/>
  <c r="AH89" i="23"/>
  <c r="AL89" i="23" s="1"/>
  <c r="AG89" i="23"/>
  <c r="AK89" i="23" s="1"/>
  <c r="AF89" i="23"/>
  <c r="AM88" i="23"/>
  <c r="AH88" i="23"/>
  <c r="AL88" i="23" s="1"/>
  <c r="AF88" i="23"/>
  <c r="AG88" i="23" s="1"/>
  <c r="AK88" i="23" s="1"/>
  <c r="AM87" i="23"/>
  <c r="AH87" i="23"/>
  <c r="AL87" i="23" s="1"/>
  <c r="AF87" i="23"/>
  <c r="AJ87" i="23" s="1"/>
  <c r="AM86" i="23"/>
  <c r="AH86" i="23"/>
  <c r="AL86" i="23" s="1"/>
  <c r="AF86" i="23"/>
  <c r="AJ86" i="23" s="1"/>
  <c r="AM85" i="23"/>
  <c r="AH85" i="23"/>
  <c r="AL85" i="23" s="1"/>
  <c r="AF85" i="23"/>
  <c r="AJ85" i="23" s="1"/>
  <c r="AM84" i="23"/>
  <c r="AK84" i="23"/>
  <c r="AJ84" i="23"/>
  <c r="AH84" i="23"/>
  <c r="AL84" i="23" s="1"/>
  <c r="AG84" i="23"/>
  <c r="AF84" i="23"/>
  <c r="AM83" i="23"/>
  <c r="AJ83" i="23"/>
  <c r="AH83" i="23"/>
  <c r="AL83" i="23" s="1"/>
  <c r="AF83" i="23"/>
  <c r="AG83" i="23" s="1"/>
  <c r="AK83" i="23" s="1"/>
  <c r="AM82" i="23"/>
  <c r="AK82" i="23"/>
  <c r="AJ82" i="23"/>
  <c r="AH82" i="23"/>
  <c r="AL82" i="23" s="1"/>
  <c r="AG82" i="23"/>
  <c r="AF82" i="23"/>
  <c r="AM81" i="23"/>
  <c r="AJ81" i="23"/>
  <c r="AH81" i="23"/>
  <c r="AL81" i="23" s="1"/>
  <c r="AG81" i="23"/>
  <c r="AK81" i="23" s="1"/>
  <c r="AF81" i="23"/>
  <c r="AM80" i="23"/>
  <c r="AH80" i="23"/>
  <c r="AL80" i="23" s="1"/>
  <c r="AF80" i="23"/>
  <c r="AJ80" i="23" s="1"/>
  <c r="AM79" i="23"/>
  <c r="AH79" i="23"/>
  <c r="AL79" i="23" s="1"/>
  <c r="AF79" i="23"/>
  <c r="AG79" i="23" s="1"/>
  <c r="AK79" i="23" s="1"/>
  <c r="AM78" i="23"/>
  <c r="AH78" i="23"/>
  <c r="AL78" i="23" s="1"/>
  <c r="AF78" i="23"/>
  <c r="AJ78" i="23" s="1"/>
  <c r="AM77" i="23"/>
  <c r="AH77" i="23"/>
  <c r="AL77" i="23" s="1"/>
  <c r="AF77" i="23"/>
  <c r="AJ77" i="23" s="1"/>
  <c r="AM76" i="23"/>
  <c r="AJ76" i="23"/>
  <c r="AH76" i="23"/>
  <c r="AL76" i="23" s="1"/>
  <c r="AF76" i="23"/>
  <c r="AG76" i="23" s="1"/>
  <c r="AK76" i="23" s="1"/>
  <c r="AM75" i="23"/>
  <c r="AK75" i="23"/>
  <c r="AJ75" i="23"/>
  <c r="AH75" i="23"/>
  <c r="AL75" i="23" s="1"/>
  <c r="AG75" i="23"/>
  <c r="AF75" i="23"/>
  <c r="AM74" i="23"/>
  <c r="AK74" i="23"/>
  <c r="AJ74" i="23"/>
  <c r="AH74" i="23"/>
  <c r="AL74" i="23" s="1"/>
  <c r="AG74" i="23"/>
  <c r="AF74" i="23"/>
  <c r="AM73" i="23"/>
  <c r="AJ73" i="23"/>
  <c r="AH73" i="23"/>
  <c r="AL73" i="23" s="1"/>
  <c r="AG73" i="23"/>
  <c r="AK73" i="23" s="1"/>
  <c r="AF73" i="23"/>
  <c r="AM72" i="23"/>
  <c r="AH72" i="23"/>
  <c r="AL72" i="23" s="1"/>
  <c r="AF72" i="23"/>
  <c r="AJ72" i="23" s="1"/>
  <c r="AM71" i="23"/>
  <c r="AH71" i="23"/>
  <c r="AL71" i="23" s="1"/>
  <c r="AF71" i="23"/>
  <c r="AJ71" i="23" s="1"/>
  <c r="AM70" i="23"/>
  <c r="AH70" i="23"/>
  <c r="AL70" i="23" s="1"/>
  <c r="AF70" i="23"/>
  <c r="AJ70" i="23" s="1"/>
  <c r="AM69" i="23"/>
  <c r="AH69" i="23"/>
  <c r="AL69" i="23" s="1"/>
  <c r="AF69" i="23"/>
  <c r="AJ69" i="23" s="1"/>
  <c r="AM68" i="23"/>
  <c r="AJ68" i="23"/>
  <c r="AH68" i="23"/>
  <c r="AL68" i="23" s="1"/>
  <c r="AF68" i="23"/>
  <c r="AG68" i="23" s="1"/>
  <c r="AK68" i="23" s="1"/>
  <c r="AM67" i="23"/>
  <c r="AJ67" i="23"/>
  <c r="AH67" i="23"/>
  <c r="AL67" i="23" s="1"/>
  <c r="AF67" i="23"/>
  <c r="AG67" i="23" s="1"/>
  <c r="AK67" i="23" s="1"/>
  <c r="AM66" i="23"/>
  <c r="AK66" i="23"/>
  <c r="AJ66" i="23"/>
  <c r="AH66" i="23"/>
  <c r="AL66" i="23" s="1"/>
  <c r="AG66" i="23"/>
  <c r="AF66" i="23"/>
  <c r="AM65" i="23"/>
  <c r="AJ65" i="23"/>
  <c r="AH65" i="23"/>
  <c r="AL65" i="23" s="1"/>
  <c r="AG65" i="23"/>
  <c r="AK65" i="23" s="1"/>
  <c r="AF65" i="23"/>
  <c r="AM64" i="23"/>
  <c r="AH64" i="23"/>
  <c r="AL64" i="23" s="1"/>
  <c r="AF64" i="23"/>
  <c r="AJ64" i="23" s="1"/>
  <c r="AM63" i="23"/>
  <c r="AH63" i="23"/>
  <c r="AL63" i="23" s="1"/>
  <c r="AF63" i="23"/>
  <c r="AJ63" i="23" s="1"/>
  <c r="AM62" i="23"/>
  <c r="AH62" i="23"/>
  <c r="AL62" i="23" s="1"/>
  <c r="AF62" i="23"/>
  <c r="AJ62" i="23" s="1"/>
  <c r="AM61" i="23"/>
  <c r="AH61" i="23"/>
  <c r="AL61" i="23" s="1"/>
  <c r="AF61" i="23"/>
  <c r="AJ61" i="23" s="1"/>
  <c r="AM60" i="23"/>
  <c r="AJ60" i="23"/>
  <c r="AH60" i="23"/>
  <c r="AL60" i="23" s="1"/>
  <c r="AF60" i="23"/>
  <c r="AG60" i="23" s="1"/>
  <c r="AK60" i="23" s="1"/>
  <c r="AM59" i="23"/>
  <c r="AJ59" i="23"/>
  <c r="AH59" i="23"/>
  <c r="AL59" i="23" s="1"/>
  <c r="AF59" i="23"/>
  <c r="AG59" i="23" s="1"/>
  <c r="AK59" i="23" s="1"/>
  <c r="AM58" i="23"/>
  <c r="AK58" i="23"/>
  <c r="AJ58" i="23"/>
  <c r="AH58" i="23"/>
  <c r="AL58" i="23" s="1"/>
  <c r="AG58" i="23"/>
  <c r="AF58" i="23"/>
  <c r="AM57" i="23"/>
  <c r="AJ57" i="23"/>
  <c r="AH57" i="23"/>
  <c r="AL57" i="23" s="1"/>
  <c r="AG57" i="23"/>
  <c r="AK57" i="23" s="1"/>
  <c r="AF57" i="23"/>
  <c r="AM56" i="23"/>
  <c r="AH56" i="23"/>
  <c r="AL56" i="23" s="1"/>
  <c r="AF56" i="23"/>
  <c r="AJ56" i="23" s="1"/>
  <c r="AM55" i="23"/>
  <c r="AH55" i="23"/>
  <c r="AL55" i="23" s="1"/>
  <c r="AF55" i="23"/>
  <c r="AG55" i="23" s="1"/>
  <c r="AK55" i="23" s="1"/>
  <c r="AM54" i="23"/>
  <c r="AH54" i="23"/>
  <c r="AL54" i="23" s="1"/>
  <c r="AF54" i="23"/>
  <c r="AJ54" i="23" s="1"/>
  <c r="AM53" i="23"/>
  <c r="AH53" i="23"/>
  <c r="AL53" i="23" s="1"/>
  <c r="AF53" i="23"/>
  <c r="AJ53" i="23" s="1"/>
  <c r="AM52" i="23"/>
  <c r="AK52" i="23"/>
  <c r="AJ52" i="23"/>
  <c r="AH52" i="23"/>
  <c r="AL52" i="23" s="1"/>
  <c r="AG52" i="23"/>
  <c r="AF52" i="23"/>
  <c r="AM51" i="23"/>
  <c r="AJ51" i="23"/>
  <c r="AH51" i="23"/>
  <c r="AL51" i="23" s="1"/>
  <c r="AF51" i="23"/>
  <c r="AG51" i="23" s="1"/>
  <c r="AK51" i="23" s="1"/>
  <c r="AM50" i="23"/>
  <c r="AK50" i="23"/>
  <c r="AJ50" i="23"/>
  <c r="AH50" i="23"/>
  <c r="AL50" i="23" s="1"/>
  <c r="AG50" i="23"/>
  <c r="AF50" i="23"/>
  <c r="AM49" i="23"/>
  <c r="AJ49" i="23"/>
  <c r="AH49" i="23"/>
  <c r="AL49" i="23" s="1"/>
  <c r="AG49" i="23"/>
  <c r="AK49" i="23" s="1"/>
  <c r="AF49" i="23"/>
  <c r="AM48" i="23"/>
  <c r="AH48" i="23"/>
  <c r="AL48" i="23" s="1"/>
  <c r="AF48" i="23"/>
  <c r="AJ48" i="23" s="1"/>
  <c r="AM47" i="23"/>
  <c r="AH47" i="23"/>
  <c r="AL47" i="23" s="1"/>
  <c r="AF47" i="23"/>
  <c r="AJ47" i="23" s="1"/>
  <c r="AM46" i="23"/>
  <c r="AH46" i="23"/>
  <c r="AL46" i="23" s="1"/>
  <c r="AF46" i="23"/>
  <c r="AJ46" i="23" s="1"/>
  <c r="AM45" i="23"/>
  <c r="AH45" i="23"/>
  <c r="AL45" i="23" s="1"/>
  <c r="AF45" i="23"/>
  <c r="AJ45" i="23" s="1"/>
  <c r="AM44" i="23"/>
  <c r="AJ44" i="23"/>
  <c r="AH44" i="23"/>
  <c r="AL44" i="23" s="1"/>
  <c r="AF44" i="23"/>
  <c r="AG44" i="23" s="1"/>
  <c r="AK44" i="23" s="1"/>
  <c r="AM43" i="23"/>
  <c r="AJ43" i="23"/>
  <c r="AH43" i="23"/>
  <c r="AL43" i="23" s="1"/>
  <c r="AF43" i="23"/>
  <c r="AG43" i="23" s="1"/>
  <c r="AK43" i="23" s="1"/>
  <c r="AM42" i="23"/>
  <c r="AK42" i="23"/>
  <c r="AJ42" i="23"/>
  <c r="AH42" i="23"/>
  <c r="AL42" i="23" s="1"/>
  <c r="AG42" i="23"/>
  <c r="AF42" i="23"/>
  <c r="AM41" i="23"/>
  <c r="AJ41" i="23"/>
  <c r="AH41" i="23"/>
  <c r="AL41" i="23" s="1"/>
  <c r="AG41" i="23"/>
  <c r="AK41" i="23" s="1"/>
  <c r="AF41" i="23"/>
  <c r="AM40" i="23"/>
  <c r="AH40" i="23"/>
  <c r="AL40" i="23" s="1"/>
  <c r="AF40" i="23"/>
  <c r="AJ40" i="23" s="1"/>
  <c r="AM39" i="23"/>
  <c r="AH39" i="23"/>
  <c r="AL39" i="23" s="1"/>
  <c r="AF39" i="23"/>
  <c r="AG39" i="23" s="1"/>
  <c r="AK39" i="23" s="1"/>
  <c r="AM38" i="23"/>
  <c r="AH38" i="23"/>
  <c r="AL38" i="23" s="1"/>
  <c r="AF38" i="23"/>
  <c r="AJ38" i="23" s="1"/>
  <c r="AM37" i="23"/>
  <c r="AH37" i="23"/>
  <c r="AL37" i="23" s="1"/>
  <c r="AF37" i="23"/>
  <c r="AJ37" i="23" s="1"/>
  <c r="AM36" i="23"/>
  <c r="AJ36" i="23"/>
  <c r="AH36" i="23"/>
  <c r="AL36" i="23" s="1"/>
  <c r="AF36" i="23"/>
  <c r="AG36" i="23" s="1"/>
  <c r="AK36" i="23" s="1"/>
  <c r="AM35" i="23"/>
  <c r="AJ35" i="23"/>
  <c r="AH35" i="23"/>
  <c r="AL35" i="23" s="1"/>
  <c r="AF35" i="23"/>
  <c r="AG35" i="23" s="1"/>
  <c r="AK35" i="23" s="1"/>
  <c r="AM34" i="23"/>
  <c r="AK34" i="23"/>
  <c r="AJ34" i="23"/>
  <c r="AH34" i="23"/>
  <c r="AL34" i="23" s="1"/>
  <c r="AG34" i="23"/>
  <c r="AF34" i="23"/>
  <c r="AM33" i="23"/>
  <c r="AJ33" i="23"/>
  <c r="AH33" i="23"/>
  <c r="AL33" i="23" s="1"/>
  <c r="AG33" i="23"/>
  <c r="AK33" i="23" s="1"/>
  <c r="AF33" i="23"/>
  <c r="AM32" i="23"/>
  <c r="AH32" i="23"/>
  <c r="AL32" i="23" s="1"/>
  <c r="AF32" i="23"/>
  <c r="AJ32" i="23" s="1"/>
  <c r="AM31" i="23"/>
  <c r="AH31" i="23"/>
  <c r="AL31" i="23" s="1"/>
  <c r="AF31" i="23"/>
  <c r="AJ31" i="23" s="1"/>
  <c r="AM30" i="23"/>
  <c r="AH30" i="23"/>
  <c r="AL30" i="23" s="1"/>
  <c r="AF30" i="23"/>
  <c r="AJ30" i="23" s="1"/>
  <c r="AM29" i="23"/>
  <c r="AH29" i="23"/>
  <c r="AL29" i="23" s="1"/>
  <c r="AF29" i="23"/>
  <c r="AJ29" i="23" s="1"/>
  <c r="AM28" i="23"/>
  <c r="AJ28" i="23"/>
  <c r="AH28" i="23"/>
  <c r="AL28" i="23" s="1"/>
  <c r="AF28" i="23"/>
  <c r="AG28" i="23" s="1"/>
  <c r="AK28" i="23" s="1"/>
  <c r="AM27" i="23"/>
  <c r="AK27" i="23"/>
  <c r="AJ27" i="23"/>
  <c r="AH27" i="23"/>
  <c r="AL27" i="23" s="1"/>
  <c r="AG27" i="23"/>
  <c r="AF27" i="23"/>
  <c r="AM26" i="23"/>
  <c r="AK26" i="23"/>
  <c r="AJ26" i="23"/>
  <c r="AH26" i="23"/>
  <c r="AL26" i="23" s="1"/>
  <c r="AG26" i="23"/>
  <c r="AF26" i="23"/>
  <c r="AM25" i="23"/>
  <c r="AJ25" i="23"/>
  <c r="AH25" i="23"/>
  <c r="AL25" i="23" s="1"/>
  <c r="AG25" i="23"/>
  <c r="AK25" i="23" s="1"/>
  <c r="AF25" i="23"/>
  <c r="AM24" i="23"/>
  <c r="AH24" i="23"/>
  <c r="AL24" i="23" s="1"/>
  <c r="AF24" i="23"/>
  <c r="AJ24" i="23" s="1"/>
  <c r="AM23" i="23"/>
  <c r="AH23" i="23"/>
  <c r="AL23" i="23" s="1"/>
  <c r="AF23" i="23"/>
  <c r="AJ23" i="23" s="1"/>
  <c r="AM22" i="23"/>
  <c r="AH22" i="23"/>
  <c r="AL22" i="23" s="1"/>
  <c r="AF22" i="23"/>
  <c r="AG22" i="23" s="1"/>
  <c r="AK22" i="23" s="1"/>
  <c r="AM21" i="23"/>
  <c r="AH21" i="23"/>
  <c r="AL21" i="23" s="1"/>
  <c r="AF21" i="23"/>
  <c r="AJ21" i="23" s="1"/>
  <c r="AM20" i="23"/>
  <c r="AJ20" i="23"/>
  <c r="AH20" i="23"/>
  <c r="AL20" i="23" s="1"/>
  <c r="AF20" i="23"/>
  <c r="AG20" i="23" s="1"/>
  <c r="AK20" i="23" s="1"/>
  <c r="AM19" i="23"/>
  <c r="AJ19" i="23"/>
  <c r="AH19" i="23"/>
  <c r="AL19" i="23" s="1"/>
  <c r="AF19" i="23"/>
  <c r="AG19" i="23" s="1"/>
  <c r="AK19" i="23" s="1"/>
  <c r="AM18" i="23"/>
  <c r="AK18" i="23"/>
  <c r="AJ18" i="23"/>
  <c r="AH18" i="23"/>
  <c r="AL18" i="23" s="1"/>
  <c r="AG18" i="23"/>
  <c r="AF18" i="23"/>
  <c r="AM17" i="23"/>
  <c r="AJ17" i="23"/>
  <c r="AH17" i="23"/>
  <c r="AL17" i="23" s="1"/>
  <c r="AG17" i="23"/>
  <c r="AK17" i="23" s="1"/>
  <c r="AF17" i="23"/>
  <c r="AM16" i="23"/>
  <c r="AH16" i="23"/>
  <c r="AL16" i="23" s="1"/>
  <c r="AF16" i="23"/>
  <c r="AJ16" i="23" s="1"/>
  <c r="AM15" i="23"/>
  <c r="AH15" i="23"/>
  <c r="AL15" i="23" s="1"/>
  <c r="AF15" i="23"/>
  <c r="AJ15" i="23" s="1"/>
  <c r="AM14" i="23"/>
  <c r="AH14" i="23"/>
  <c r="AL14" i="23" s="1"/>
  <c r="AF14" i="23"/>
  <c r="AJ14" i="23" s="1"/>
  <c r="AM13" i="23"/>
  <c r="AH13" i="23"/>
  <c r="AL13" i="23" s="1"/>
  <c r="AF13" i="23"/>
  <c r="AJ13" i="23" s="1"/>
  <c r="AM12" i="23"/>
  <c r="AK12" i="23"/>
  <c r="AJ12" i="23"/>
  <c r="AH12" i="23"/>
  <c r="AL12" i="23" s="1"/>
  <c r="AG12" i="23"/>
  <c r="AF12" i="23"/>
  <c r="AM11" i="23"/>
  <c r="AJ11" i="23"/>
  <c r="AH11" i="23"/>
  <c r="AL11" i="23" s="1"/>
  <c r="AF11" i="23"/>
  <c r="AG11" i="23" s="1"/>
  <c r="AK11" i="23" s="1"/>
  <c r="AM10" i="23"/>
  <c r="AK10" i="23"/>
  <c r="AJ10" i="23"/>
  <c r="AH10" i="23"/>
  <c r="AL10" i="23" s="1"/>
  <c r="AG10" i="23"/>
  <c r="AF10" i="23"/>
  <c r="AM9" i="23"/>
  <c r="AJ9" i="23"/>
  <c r="AH9" i="23"/>
  <c r="AL9" i="23" s="1"/>
  <c r="AG9" i="23"/>
  <c r="AK9" i="23" s="1"/>
  <c r="AF9" i="23"/>
  <c r="AM8" i="23"/>
  <c r="AH8" i="23"/>
  <c r="AL8" i="23" s="1"/>
  <c r="AF8" i="23"/>
  <c r="AG8" i="23" s="1"/>
  <c r="AK8" i="23" s="1"/>
  <c r="AM7" i="23"/>
  <c r="AH7" i="23"/>
  <c r="AL7" i="23" s="1"/>
  <c r="AF7" i="23"/>
  <c r="AG7" i="23" s="1"/>
  <c r="AK7" i="23" s="1"/>
  <c r="AM6" i="23"/>
  <c r="AH6" i="23"/>
  <c r="AL6" i="23" s="1"/>
  <c r="AF6" i="23"/>
  <c r="AJ6" i="23" s="1"/>
  <c r="AM5" i="23"/>
  <c r="AH5" i="23"/>
  <c r="AL5" i="23" s="1"/>
  <c r="AF5" i="23"/>
  <c r="AJ5" i="23" s="1"/>
  <c r="AM4" i="23"/>
  <c r="AK4" i="23"/>
  <c r="AJ4" i="23"/>
  <c r="AH4" i="23"/>
  <c r="AL4" i="23" s="1"/>
  <c r="AG4" i="23"/>
  <c r="AF4" i="23"/>
  <c r="AM3" i="23"/>
  <c r="AJ3" i="23"/>
  <c r="AH3" i="23"/>
  <c r="AL3" i="23" s="1"/>
  <c r="AF3" i="23"/>
  <c r="AG3" i="23" s="1"/>
  <c r="AK3" i="23" s="1"/>
  <c r="AE96" i="23"/>
  <c r="Z96" i="23"/>
  <c r="AD96" i="23" s="1"/>
  <c r="X96" i="23"/>
  <c r="AB96" i="23" s="1"/>
  <c r="AE95" i="23"/>
  <c r="Z95" i="23"/>
  <c r="AD95" i="23" s="1"/>
  <c r="X95" i="23"/>
  <c r="AE94" i="23"/>
  <c r="Z94" i="23"/>
  <c r="AD94" i="23" s="1"/>
  <c r="X94" i="23"/>
  <c r="Y94" i="23" s="1"/>
  <c r="AC94" i="23" s="1"/>
  <c r="AE93" i="23"/>
  <c r="Z93" i="23"/>
  <c r="AD93" i="23" s="1"/>
  <c r="X93" i="23"/>
  <c r="AB93" i="23" s="1"/>
  <c r="AE92" i="23"/>
  <c r="AB92" i="23"/>
  <c r="Z92" i="23"/>
  <c r="AD92" i="23" s="1"/>
  <c r="X92" i="23"/>
  <c r="Y92" i="23" s="1"/>
  <c r="AC92" i="23" s="1"/>
  <c r="AE91" i="23"/>
  <c r="AC91" i="23"/>
  <c r="AB91" i="23"/>
  <c r="Z91" i="23"/>
  <c r="AD91" i="23" s="1"/>
  <c r="X91" i="23"/>
  <c r="Y91" i="23" s="1"/>
  <c r="AE90" i="23"/>
  <c r="AB90" i="23"/>
  <c r="Z90" i="23"/>
  <c r="AD90" i="23" s="1"/>
  <c r="Y90" i="23"/>
  <c r="AC90" i="23" s="1"/>
  <c r="X90" i="23"/>
  <c r="AE89" i="23"/>
  <c r="Z89" i="23"/>
  <c r="AD89" i="23" s="1"/>
  <c r="X89" i="23"/>
  <c r="AB89" i="23" s="1"/>
  <c r="AE88" i="23"/>
  <c r="Z88" i="23"/>
  <c r="AD88" i="23" s="1"/>
  <c r="X88" i="23"/>
  <c r="AB88" i="23" s="1"/>
  <c r="AE87" i="23"/>
  <c r="Z87" i="23"/>
  <c r="AD87" i="23" s="1"/>
  <c r="X87" i="23"/>
  <c r="AE86" i="23"/>
  <c r="Z86" i="23"/>
  <c r="AD86" i="23" s="1"/>
  <c r="X86" i="23"/>
  <c r="AB86" i="23" s="1"/>
  <c r="AE85" i="23"/>
  <c r="Z85" i="23"/>
  <c r="AD85" i="23" s="1"/>
  <c r="X85" i="23"/>
  <c r="AB85" i="23" s="1"/>
  <c r="AE84" i="23"/>
  <c r="AC84" i="23"/>
  <c r="AB84" i="23"/>
  <c r="Z84" i="23"/>
  <c r="AD84" i="23" s="1"/>
  <c r="X84" i="23"/>
  <c r="Y84" i="23" s="1"/>
  <c r="AE83" i="23"/>
  <c r="AC83" i="23"/>
  <c r="AB83" i="23"/>
  <c r="Z83" i="23"/>
  <c r="AD83" i="23" s="1"/>
  <c r="X83" i="23"/>
  <c r="Y83" i="23" s="1"/>
  <c r="AE82" i="23"/>
  <c r="AB82" i="23"/>
  <c r="Z82" i="23"/>
  <c r="AD82" i="23" s="1"/>
  <c r="Y82" i="23"/>
  <c r="AC82" i="23" s="1"/>
  <c r="X82" i="23"/>
  <c r="AE81" i="23"/>
  <c r="Z81" i="23"/>
  <c r="AD81" i="23" s="1"/>
  <c r="X81" i="23"/>
  <c r="AB81" i="23" s="1"/>
  <c r="AE80" i="23"/>
  <c r="Z80" i="23"/>
  <c r="AD80" i="23" s="1"/>
  <c r="X80" i="23"/>
  <c r="AB80" i="23" s="1"/>
  <c r="AE79" i="23"/>
  <c r="Z79" i="23"/>
  <c r="AD79" i="23" s="1"/>
  <c r="X79" i="23"/>
  <c r="AE78" i="23"/>
  <c r="Z78" i="23"/>
  <c r="AD78" i="23" s="1"/>
  <c r="X78" i="23"/>
  <c r="Y78" i="23" s="1"/>
  <c r="AC78" i="23" s="1"/>
  <c r="AE77" i="23"/>
  <c r="Z77" i="23"/>
  <c r="AD77" i="23" s="1"/>
  <c r="X77" i="23"/>
  <c r="AB77" i="23" s="1"/>
  <c r="AE76" i="23"/>
  <c r="AB76" i="23"/>
  <c r="Z76" i="23"/>
  <c r="AD76" i="23" s="1"/>
  <c r="X76" i="23"/>
  <c r="Y76" i="23" s="1"/>
  <c r="AC76" i="23" s="1"/>
  <c r="AE75" i="23"/>
  <c r="AC75" i="23"/>
  <c r="AB75" i="23"/>
  <c r="Z75" i="23"/>
  <c r="AD75" i="23" s="1"/>
  <c r="X75" i="23"/>
  <c r="Y75" i="23" s="1"/>
  <c r="AE74" i="23"/>
  <c r="AB74" i="23"/>
  <c r="Z74" i="23"/>
  <c r="AD74" i="23" s="1"/>
  <c r="Y74" i="23"/>
  <c r="AC74" i="23" s="1"/>
  <c r="X74" i="23"/>
  <c r="AE73" i="23"/>
  <c r="Z73" i="23"/>
  <c r="AD73" i="23" s="1"/>
  <c r="X73" i="23"/>
  <c r="AB73" i="23" s="1"/>
  <c r="AE72" i="23"/>
  <c r="Z72" i="23"/>
  <c r="AD72" i="23" s="1"/>
  <c r="X72" i="23"/>
  <c r="AB72" i="23" s="1"/>
  <c r="AE71" i="23"/>
  <c r="Z71" i="23"/>
  <c r="AD71" i="23" s="1"/>
  <c r="X71" i="23"/>
  <c r="AE70" i="23"/>
  <c r="Z70" i="23"/>
  <c r="AD70" i="23" s="1"/>
  <c r="X70" i="23"/>
  <c r="Y70" i="23" s="1"/>
  <c r="AC70" i="23" s="1"/>
  <c r="AE69" i="23"/>
  <c r="Z69" i="23"/>
  <c r="AD69" i="23" s="1"/>
  <c r="X69" i="23"/>
  <c r="AB69" i="23" s="1"/>
  <c r="AE68" i="23"/>
  <c r="AC68" i="23"/>
  <c r="AB68" i="23"/>
  <c r="Z68" i="23"/>
  <c r="AD68" i="23" s="1"/>
  <c r="X68" i="23"/>
  <c r="Y68" i="23" s="1"/>
  <c r="AE67" i="23"/>
  <c r="AC67" i="23"/>
  <c r="AB67" i="23"/>
  <c r="Z67" i="23"/>
  <c r="AD67" i="23" s="1"/>
  <c r="X67" i="23"/>
  <c r="Y67" i="23" s="1"/>
  <c r="AE66" i="23"/>
  <c r="AB66" i="23"/>
  <c r="Z66" i="23"/>
  <c r="AD66" i="23" s="1"/>
  <c r="Y66" i="23"/>
  <c r="AC66" i="23" s="1"/>
  <c r="X66" i="23"/>
  <c r="AE65" i="23"/>
  <c r="Z65" i="23"/>
  <c r="AD65" i="23" s="1"/>
  <c r="X65" i="23"/>
  <c r="AB65" i="23" s="1"/>
  <c r="AE64" i="23"/>
  <c r="Z64" i="23"/>
  <c r="AD64" i="23" s="1"/>
  <c r="X64" i="23"/>
  <c r="AB64" i="23" s="1"/>
  <c r="AE63" i="23"/>
  <c r="Z63" i="23"/>
  <c r="AD63" i="23" s="1"/>
  <c r="X63" i="23"/>
  <c r="AE62" i="23"/>
  <c r="Z62" i="23"/>
  <c r="AD62" i="23" s="1"/>
  <c r="X62" i="23"/>
  <c r="AB62" i="23" s="1"/>
  <c r="AE61" i="23"/>
  <c r="Z61" i="23"/>
  <c r="AD61" i="23" s="1"/>
  <c r="X61" i="23"/>
  <c r="AB61" i="23" s="1"/>
  <c r="AE60" i="23"/>
  <c r="AB60" i="23"/>
  <c r="Z60" i="23"/>
  <c r="AD60" i="23" s="1"/>
  <c r="X60" i="23"/>
  <c r="Y60" i="23" s="1"/>
  <c r="AC60" i="23" s="1"/>
  <c r="AE59" i="23"/>
  <c r="AC59" i="23"/>
  <c r="AB59" i="23"/>
  <c r="Z59" i="23"/>
  <c r="AD59" i="23" s="1"/>
  <c r="X59" i="23"/>
  <c r="Y59" i="23" s="1"/>
  <c r="AE58" i="23"/>
  <c r="AB58" i="23"/>
  <c r="Z58" i="23"/>
  <c r="AD58" i="23" s="1"/>
  <c r="Y58" i="23"/>
  <c r="AC58" i="23" s="1"/>
  <c r="X58" i="23"/>
  <c r="AE57" i="23"/>
  <c r="Z57" i="23"/>
  <c r="AD57" i="23" s="1"/>
  <c r="X57" i="23"/>
  <c r="AB57" i="23" s="1"/>
  <c r="AE56" i="23"/>
  <c r="Z56" i="23"/>
  <c r="AD56" i="23" s="1"/>
  <c r="X56" i="23"/>
  <c r="AB56" i="23" s="1"/>
  <c r="AE55" i="23"/>
  <c r="Z55" i="23"/>
  <c r="AD55" i="23" s="1"/>
  <c r="X55" i="23"/>
  <c r="AE54" i="23"/>
  <c r="Z54" i="23"/>
  <c r="AD54" i="23" s="1"/>
  <c r="X54" i="23"/>
  <c r="Y54" i="23" s="1"/>
  <c r="AC54" i="23" s="1"/>
  <c r="AE53" i="23"/>
  <c r="Z53" i="23"/>
  <c r="AD53" i="23" s="1"/>
  <c r="X53" i="23"/>
  <c r="AB53" i="23" s="1"/>
  <c r="AE52" i="23"/>
  <c r="AC52" i="23"/>
  <c r="AB52" i="23"/>
  <c r="Z52" i="23"/>
  <c r="AD52" i="23" s="1"/>
  <c r="X52" i="23"/>
  <c r="Y52" i="23" s="1"/>
  <c r="AE51" i="23"/>
  <c r="AC51" i="23"/>
  <c r="AB51" i="23"/>
  <c r="Z51" i="23"/>
  <c r="AD51" i="23" s="1"/>
  <c r="X51" i="23"/>
  <c r="Y51" i="23" s="1"/>
  <c r="AE50" i="23"/>
  <c r="AB50" i="23"/>
  <c r="Z50" i="23"/>
  <c r="AD50" i="23" s="1"/>
  <c r="Y50" i="23"/>
  <c r="AC50" i="23" s="1"/>
  <c r="X50" i="23"/>
  <c r="AE49" i="23"/>
  <c r="Z49" i="23"/>
  <c r="AD49" i="23" s="1"/>
  <c r="X49" i="23"/>
  <c r="AB49" i="23" s="1"/>
  <c r="AE48" i="23"/>
  <c r="Z48" i="23"/>
  <c r="AD48" i="23" s="1"/>
  <c r="X48" i="23"/>
  <c r="AB48" i="23" s="1"/>
  <c r="AE47" i="23"/>
  <c r="Z47" i="23"/>
  <c r="AD47" i="23" s="1"/>
  <c r="X47" i="23"/>
  <c r="AE46" i="23"/>
  <c r="Z46" i="23"/>
  <c r="AD46" i="23" s="1"/>
  <c r="X46" i="23"/>
  <c r="AB46" i="23" s="1"/>
  <c r="AE45" i="23"/>
  <c r="Z45" i="23"/>
  <c r="AD45" i="23" s="1"/>
  <c r="X45" i="23"/>
  <c r="AB45" i="23" s="1"/>
  <c r="AE44" i="23"/>
  <c r="AB44" i="23"/>
  <c r="Z44" i="23"/>
  <c r="AD44" i="23" s="1"/>
  <c r="X44" i="23"/>
  <c r="Y44" i="23" s="1"/>
  <c r="AC44" i="23" s="1"/>
  <c r="AE43" i="23"/>
  <c r="AC43" i="23"/>
  <c r="AB43" i="23"/>
  <c r="Z43" i="23"/>
  <c r="AD43" i="23" s="1"/>
  <c r="X43" i="23"/>
  <c r="Y43" i="23" s="1"/>
  <c r="AE42" i="23"/>
  <c r="AB42" i="23"/>
  <c r="Z42" i="23"/>
  <c r="AD42" i="23" s="1"/>
  <c r="Y42" i="23"/>
  <c r="AC42" i="23" s="1"/>
  <c r="X42" i="23"/>
  <c r="AE41" i="23"/>
  <c r="Z41" i="23"/>
  <c r="AD41" i="23" s="1"/>
  <c r="X41" i="23"/>
  <c r="AB41" i="23" s="1"/>
  <c r="AE40" i="23"/>
  <c r="Z40" i="23"/>
  <c r="AD40" i="23" s="1"/>
  <c r="X40" i="23"/>
  <c r="AB40" i="23" s="1"/>
  <c r="AE39" i="23"/>
  <c r="Z39" i="23"/>
  <c r="AD39" i="23" s="1"/>
  <c r="X39" i="23"/>
  <c r="AE38" i="23"/>
  <c r="Z38" i="23"/>
  <c r="AD38" i="23" s="1"/>
  <c r="X38" i="23"/>
  <c r="Y38" i="23" s="1"/>
  <c r="AC38" i="23" s="1"/>
  <c r="AE37" i="23"/>
  <c r="Z37" i="23"/>
  <c r="AD37" i="23" s="1"/>
  <c r="X37" i="23"/>
  <c r="AB37" i="23" s="1"/>
  <c r="AE36" i="23"/>
  <c r="AC36" i="23"/>
  <c r="AB36" i="23"/>
  <c r="Z36" i="23"/>
  <c r="AD36" i="23" s="1"/>
  <c r="X36" i="23"/>
  <c r="Y36" i="23" s="1"/>
  <c r="AE35" i="23"/>
  <c r="AC35" i="23"/>
  <c r="AB35" i="23"/>
  <c r="Z35" i="23"/>
  <c r="AD35" i="23" s="1"/>
  <c r="X35" i="23"/>
  <c r="Y35" i="23" s="1"/>
  <c r="AE34" i="23"/>
  <c r="AB34" i="23"/>
  <c r="Z34" i="23"/>
  <c r="AD34" i="23" s="1"/>
  <c r="Y34" i="23"/>
  <c r="AC34" i="23" s="1"/>
  <c r="X34" i="23"/>
  <c r="AE33" i="23"/>
  <c r="AB33" i="23"/>
  <c r="Z33" i="23"/>
  <c r="AD33" i="23" s="1"/>
  <c r="Y33" i="23"/>
  <c r="AC33" i="23" s="1"/>
  <c r="X33" i="23"/>
  <c r="AE32" i="23"/>
  <c r="Z32" i="23"/>
  <c r="AD32" i="23" s="1"/>
  <c r="X32" i="23"/>
  <c r="AB32" i="23" s="1"/>
  <c r="AE31" i="23"/>
  <c r="Z31" i="23"/>
  <c r="AD31" i="23" s="1"/>
  <c r="Y31" i="23"/>
  <c r="AC31" i="23" s="1"/>
  <c r="X31" i="23"/>
  <c r="AB31" i="23" s="1"/>
  <c r="AE30" i="23"/>
  <c r="Z30" i="23"/>
  <c r="AD30" i="23" s="1"/>
  <c r="X30" i="23"/>
  <c r="AE29" i="23"/>
  <c r="Z29" i="23"/>
  <c r="AD29" i="23" s="1"/>
  <c r="X29" i="23"/>
  <c r="AB29" i="23" s="1"/>
  <c r="AE28" i="23"/>
  <c r="AC28" i="23"/>
  <c r="AB28" i="23"/>
  <c r="Z28" i="23"/>
  <c r="AD28" i="23" s="1"/>
  <c r="X28" i="23"/>
  <c r="Y28" i="23" s="1"/>
  <c r="AE27" i="23"/>
  <c r="AB27" i="23"/>
  <c r="Z27" i="23"/>
  <c r="AD27" i="23" s="1"/>
  <c r="X27" i="23"/>
  <c r="Y27" i="23" s="1"/>
  <c r="AC27" i="23" s="1"/>
  <c r="AE26" i="23"/>
  <c r="AC26" i="23"/>
  <c r="AB26" i="23"/>
  <c r="Z26" i="23"/>
  <c r="AD26" i="23" s="1"/>
  <c r="Y26" i="23"/>
  <c r="X26" i="23"/>
  <c r="AE25" i="23"/>
  <c r="AB25" i="23"/>
  <c r="Z25" i="23"/>
  <c r="AD25" i="23" s="1"/>
  <c r="Y25" i="23"/>
  <c r="AC25" i="23" s="1"/>
  <c r="X25" i="23"/>
  <c r="AE24" i="23"/>
  <c r="Z24" i="23"/>
  <c r="AD24" i="23" s="1"/>
  <c r="X24" i="23"/>
  <c r="AB24" i="23" s="1"/>
  <c r="AE23" i="23"/>
  <c r="Z23" i="23"/>
  <c r="AD23" i="23" s="1"/>
  <c r="Y23" i="23"/>
  <c r="AC23" i="23" s="1"/>
  <c r="X23" i="23"/>
  <c r="AB23" i="23" s="1"/>
  <c r="AE22" i="23"/>
  <c r="Z22" i="23"/>
  <c r="AD22" i="23" s="1"/>
  <c r="X22" i="23"/>
  <c r="AE21" i="23"/>
  <c r="Z21" i="23"/>
  <c r="AD21" i="23" s="1"/>
  <c r="X21" i="23"/>
  <c r="AB21" i="23" s="1"/>
  <c r="AE20" i="23"/>
  <c r="AC20" i="23"/>
  <c r="AB20" i="23"/>
  <c r="Z20" i="23"/>
  <c r="AD20" i="23" s="1"/>
  <c r="X20" i="23"/>
  <c r="Y20" i="23" s="1"/>
  <c r="AE19" i="23"/>
  <c r="AB19" i="23"/>
  <c r="Z19" i="23"/>
  <c r="AD19" i="23" s="1"/>
  <c r="X19" i="23"/>
  <c r="Y19" i="23" s="1"/>
  <c r="AC19" i="23" s="1"/>
  <c r="AE18" i="23"/>
  <c r="AC18" i="23"/>
  <c r="AB18" i="23"/>
  <c r="Z18" i="23"/>
  <c r="AD18" i="23" s="1"/>
  <c r="Y18" i="23"/>
  <c r="X18" i="23"/>
  <c r="AE17" i="23"/>
  <c r="AB17" i="23"/>
  <c r="Z17" i="23"/>
  <c r="AD17" i="23" s="1"/>
  <c r="Y17" i="23"/>
  <c r="AC17" i="23" s="1"/>
  <c r="X17" i="23"/>
  <c r="AE16" i="23"/>
  <c r="Z16" i="23"/>
  <c r="AD16" i="23" s="1"/>
  <c r="X16" i="23"/>
  <c r="AB16" i="23" s="1"/>
  <c r="AE15" i="23"/>
  <c r="Z15" i="23"/>
  <c r="AD15" i="23" s="1"/>
  <c r="Y15" i="23"/>
  <c r="AC15" i="23" s="1"/>
  <c r="X15" i="23"/>
  <c r="AB15" i="23" s="1"/>
  <c r="AE14" i="23"/>
  <c r="Z14" i="23"/>
  <c r="AD14" i="23" s="1"/>
  <c r="X14" i="23"/>
  <c r="AE13" i="23"/>
  <c r="Z13" i="23"/>
  <c r="AD13" i="23" s="1"/>
  <c r="X13" i="23"/>
  <c r="AB13" i="23" s="1"/>
  <c r="AE12" i="23"/>
  <c r="AC12" i="23"/>
  <c r="AB12" i="23"/>
  <c r="Z12" i="23"/>
  <c r="AD12" i="23" s="1"/>
  <c r="X12" i="23"/>
  <c r="Y12" i="23" s="1"/>
  <c r="AE11" i="23"/>
  <c r="AB11" i="23"/>
  <c r="Z11" i="23"/>
  <c r="AD11" i="23" s="1"/>
  <c r="X11" i="23"/>
  <c r="Y11" i="23" s="1"/>
  <c r="AC11" i="23" s="1"/>
  <c r="AE10" i="23"/>
  <c r="AC10" i="23"/>
  <c r="AB10" i="23"/>
  <c r="Z10" i="23"/>
  <c r="AD10" i="23" s="1"/>
  <c r="Y10" i="23"/>
  <c r="X10" i="23"/>
  <c r="AE9" i="23"/>
  <c r="AB9" i="23"/>
  <c r="Z9" i="23"/>
  <c r="AD9" i="23" s="1"/>
  <c r="Y9" i="23"/>
  <c r="AC9" i="23" s="1"/>
  <c r="X9" i="23"/>
  <c r="AE8" i="23"/>
  <c r="Z8" i="23"/>
  <c r="AD8" i="23" s="1"/>
  <c r="X8" i="23"/>
  <c r="AB8" i="23" s="1"/>
  <c r="AE7" i="23"/>
  <c r="Z7" i="23"/>
  <c r="AD7" i="23" s="1"/>
  <c r="Y7" i="23"/>
  <c r="AC7" i="23" s="1"/>
  <c r="X7" i="23"/>
  <c r="AB7" i="23" s="1"/>
  <c r="AE6" i="23"/>
  <c r="Z6" i="23"/>
  <c r="AD6" i="23" s="1"/>
  <c r="X6" i="23"/>
  <c r="AE5" i="23"/>
  <c r="Z5" i="23"/>
  <c r="AD5" i="23" s="1"/>
  <c r="X5" i="23"/>
  <c r="AB5" i="23" s="1"/>
  <c r="AE4" i="23"/>
  <c r="AC4" i="23"/>
  <c r="AB4" i="23"/>
  <c r="Z4" i="23"/>
  <c r="AD4" i="23" s="1"/>
  <c r="X4" i="23"/>
  <c r="Y4" i="23" s="1"/>
  <c r="AE3" i="23"/>
  <c r="AB3" i="23"/>
  <c r="Z3" i="23"/>
  <c r="AD3" i="23" s="1"/>
  <c r="X3" i="23"/>
  <c r="Y3" i="23" s="1"/>
  <c r="AC3" i="23" s="1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3" i="23"/>
  <c r="AO6" i="23" l="1"/>
  <c r="AO8" i="23"/>
  <c r="AO16" i="23"/>
  <c r="AO24" i="23"/>
  <c r="AO32" i="23"/>
  <c r="AO40" i="23"/>
  <c r="AO48" i="23"/>
  <c r="AO56" i="23"/>
  <c r="AO64" i="23"/>
  <c r="AO72" i="23"/>
  <c r="AO80" i="23"/>
  <c r="AO96" i="23"/>
  <c r="AO7" i="23"/>
  <c r="AO31" i="23"/>
  <c r="AO39" i="23"/>
  <c r="AO47" i="23"/>
  <c r="AO55" i="23"/>
  <c r="AO63" i="23"/>
  <c r="AO71" i="23"/>
  <c r="AO79" i="23"/>
  <c r="AO87" i="23"/>
  <c r="AO95" i="23"/>
  <c r="AO62" i="23"/>
  <c r="AO78" i="23"/>
  <c r="AO86" i="23"/>
  <c r="AO94" i="23"/>
  <c r="AO5" i="23"/>
  <c r="AO13" i="23"/>
  <c r="AO21" i="23"/>
  <c r="AO29" i="23"/>
  <c r="AO37" i="23"/>
  <c r="AO45" i="23"/>
  <c r="AO53" i="23"/>
  <c r="AO61" i="23"/>
  <c r="AO69" i="23"/>
  <c r="AO77" i="23"/>
  <c r="AO85" i="23"/>
  <c r="AO93" i="23"/>
  <c r="AO14" i="23"/>
  <c r="AO46" i="23"/>
  <c r="AO54" i="23"/>
  <c r="AG64" i="23"/>
  <c r="AK64" i="23" s="1"/>
  <c r="AG72" i="23"/>
  <c r="AK72" i="23" s="1"/>
  <c r="AG23" i="23"/>
  <c r="AK23" i="23" s="1"/>
  <c r="AG31" i="23"/>
  <c r="AK31" i="23" s="1"/>
  <c r="AG38" i="23"/>
  <c r="AK38" i="23" s="1"/>
  <c r="AG46" i="23"/>
  <c r="AK46" i="23" s="1"/>
  <c r="AG96" i="23"/>
  <c r="AK96" i="23" s="1"/>
  <c r="AG24" i="23"/>
  <c r="AK24" i="23" s="1"/>
  <c r="AG40" i="23"/>
  <c r="AK40" i="23" s="1"/>
  <c r="AG48" i="23"/>
  <c r="AK48" i="23" s="1"/>
  <c r="AG47" i="23"/>
  <c r="AK47" i="23" s="1"/>
  <c r="AG16" i="23"/>
  <c r="AK16" i="23" s="1"/>
  <c r="AG32" i="23"/>
  <c r="AK32" i="23" s="1"/>
  <c r="AG56" i="23"/>
  <c r="AK56" i="23" s="1"/>
  <c r="AG80" i="23"/>
  <c r="AK80" i="23" s="1"/>
  <c r="AG62" i="23"/>
  <c r="AK62" i="23" s="1"/>
  <c r="AG70" i="23"/>
  <c r="AK70" i="23" s="1"/>
  <c r="AG15" i="23"/>
  <c r="AK15" i="23" s="1"/>
  <c r="AG63" i="23"/>
  <c r="AK63" i="23" s="1"/>
  <c r="AG71" i="23"/>
  <c r="AK71" i="23" s="1"/>
  <c r="AG87" i="23"/>
  <c r="AK87" i="23" s="1"/>
  <c r="AG30" i="23"/>
  <c r="AK30" i="23" s="1"/>
  <c r="AG94" i="23"/>
  <c r="AK94" i="23" s="1"/>
  <c r="AG5" i="23"/>
  <c r="AK5" i="23" s="1"/>
  <c r="AJ7" i="23"/>
  <c r="AG13" i="23"/>
  <c r="AK13" i="23" s="1"/>
  <c r="AG21" i="23"/>
  <c r="AK21" i="23" s="1"/>
  <c r="AG29" i="23"/>
  <c r="AK29" i="23" s="1"/>
  <c r="AG37" i="23"/>
  <c r="AK37" i="23" s="1"/>
  <c r="AJ39" i="23"/>
  <c r="AG45" i="23"/>
  <c r="AK45" i="23" s="1"/>
  <c r="AG53" i="23"/>
  <c r="AK53" i="23" s="1"/>
  <c r="AJ55" i="23"/>
  <c r="AG61" i="23"/>
  <c r="AK61" i="23" s="1"/>
  <c r="AG69" i="23"/>
  <c r="AK69" i="23" s="1"/>
  <c r="AG77" i="23"/>
  <c r="AK77" i="23" s="1"/>
  <c r="AJ79" i="23"/>
  <c r="AG85" i="23"/>
  <c r="AK85" i="23" s="1"/>
  <c r="AG93" i="23"/>
  <c r="AK93" i="23" s="1"/>
  <c r="AJ95" i="23"/>
  <c r="AG6" i="23"/>
  <c r="AK6" i="23" s="1"/>
  <c r="AJ8" i="23"/>
  <c r="AG14" i="23"/>
  <c r="AK14" i="23" s="1"/>
  <c r="AG54" i="23"/>
  <c r="AK54" i="23" s="1"/>
  <c r="AG78" i="23"/>
  <c r="AK78" i="23" s="1"/>
  <c r="AG86" i="23"/>
  <c r="AK86" i="23" s="1"/>
  <c r="AJ88" i="23"/>
  <c r="AJ22" i="23"/>
  <c r="Y6" i="23"/>
  <c r="AC6" i="23" s="1"/>
  <c r="AB6" i="23"/>
  <c r="AB22" i="23"/>
  <c r="Y22" i="23"/>
  <c r="AC22" i="23" s="1"/>
  <c r="Y8" i="23"/>
  <c r="AC8" i="23" s="1"/>
  <c r="Y24" i="23"/>
  <c r="AC24" i="23" s="1"/>
  <c r="Y40" i="23"/>
  <c r="AC40" i="23" s="1"/>
  <c r="Y47" i="23"/>
  <c r="AC47" i="23" s="1"/>
  <c r="AB47" i="23"/>
  <c r="Y49" i="23"/>
  <c r="AC49" i="23" s="1"/>
  <c r="Y56" i="23"/>
  <c r="AC56" i="23" s="1"/>
  <c r="AB63" i="23"/>
  <c r="Y63" i="23"/>
  <c r="AC63" i="23" s="1"/>
  <c r="Y65" i="23"/>
  <c r="AC65" i="23" s="1"/>
  <c r="Y72" i="23"/>
  <c r="AC72" i="23" s="1"/>
  <c r="AB79" i="23"/>
  <c r="Y79" i="23"/>
  <c r="AC79" i="23" s="1"/>
  <c r="Y81" i="23"/>
  <c r="AC81" i="23" s="1"/>
  <c r="Y88" i="23"/>
  <c r="AC88" i="23" s="1"/>
  <c r="AB95" i="23"/>
  <c r="Y95" i="23"/>
  <c r="AC95" i="23" s="1"/>
  <c r="Y14" i="23"/>
  <c r="AC14" i="23" s="1"/>
  <c r="AB14" i="23"/>
  <c r="Y30" i="23"/>
  <c r="AC30" i="23" s="1"/>
  <c r="AB30" i="23"/>
  <c r="Y16" i="23"/>
  <c r="AC16" i="23" s="1"/>
  <c r="Y32" i="23"/>
  <c r="AC32" i="23" s="1"/>
  <c r="Y39" i="23"/>
  <c r="AC39" i="23" s="1"/>
  <c r="AB39" i="23"/>
  <c r="Y41" i="23"/>
  <c r="AC41" i="23" s="1"/>
  <c r="Y48" i="23"/>
  <c r="AC48" i="23" s="1"/>
  <c r="Y55" i="23"/>
  <c r="AC55" i="23" s="1"/>
  <c r="AB55" i="23"/>
  <c r="Y57" i="23"/>
  <c r="AC57" i="23" s="1"/>
  <c r="Y64" i="23"/>
  <c r="AC64" i="23" s="1"/>
  <c r="AB71" i="23"/>
  <c r="Y71" i="23"/>
  <c r="AC71" i="23" s="1"/>
  <c r="Y73" i="23"/>
  <c r="AC73" i="23" s="1"/>
  <c r="Y80" i="23"/>
  <c r="AC80" i="23" s="1"/>
  <c r="Y87" i="23"/>
  <c r="AC87" i="23" s="1"/>
  <c r="AB87" i="23"/>
  <c r="Y89" i="23"/>
  <c r="AC89" i="23" s="1"/>
  <c r="Y96" i="23"/>
  <c r="AC96" i="23" s="1"/>
  <c r="Y62" i="23"/>
  <c r="AC62" i="23" s="1"/>
  <c r="Y86" i="23"/>
  <c r="AC86" i="23" s="1"/>
  <c r="Y21" i="23"/>
  <c r="AC21" i="23" s="1"/>
  <c r="Y37" i="23"/>
  <c r="AC37" i="23" s="1"/>
  <c r="Y53" i="23"/>
  <c r="AC53" i="23" s="1"/>
  <c r="Y69" i="23"/>
  <c r="AC69" i="23" s="1"/>
  <c r="Y77" i="23"/>
  <c r="AC77" i="23" s="1"/>
  <c r="Y85" i="23"/>
  <c r="AC85" i="23" s="1"/>
  <c r="Y93" i="23"/>
  <c r="AC93" i="23" s="1"/>
  <c r="Y46" i="23"/>
  <c r="AC46" i="23" s="1"/>
  <c r="Y5" i="23"/>
  <c r="AC5" i="23" s="1"/>
  <c r="Y13" i="23"/>
  <c r="AC13" i="23" s="1"/>
  <c r="Y45" i="23"/>
  <c r="AC45" i="23" s="1"/>
  <c r="AB38" i="23"/>
  <c r="AB54" i="23"/>
  <c r="AB70" i="23"/>
  <c r="AB78" i="23"/>
  <c r="AB94" i="23"/>
  <c r="Y29" i="23"/>
  <c r="AC29" i="23" s="1"/>
  <c r="Y61" i="23"/>
  <c r="AC61" i="23" s="1"/>
  <c r="AV38" i="4" l="1"/>
  <c r="AO38" i="4"/>
  <c r="AH38" i="4"/>
  <c r="AA38" i="4"/>
  <c r="T38" i="4"/>
  <c r="M38" i="4"/>
  <c r="F38" i="4"/>
  <c r="P4" i="10" l="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3" i="10"/>
  <c r="Q37" i="23"/>
  <c r="Q69" i="23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3" i="10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93" i="23"/>
  <c r="R94" i="23"/>
  <c r="R95" i="23"/>
  <c r="R96" i="23"/>
  <c r="R3" i="23"/>
  <c r="F3" i="34" l="1"/>
  <c r="V11" i="23" l="1"/>
  <c r="V27" i="23"/>
  <c r="V35" i="23"/>
  <c r="V43" i="23"/>
  <c r="V51" i="23"/>
  <c r="V67" i="23"/>
  <c r="U12" i="23"/>
  <c r="U26" i="23"/>
  <c r="U33" i="23"/>
  <c r="U56" i="23"/>
  <c r="T11" i="23"/>
  <c r="T27" i="23"/>
  <c r="T35" i="23"/>
  <c r="T43" i="23"/>
  <c r="T51" i="23"/>
  <c r="U24" i="23"/>
  <c r="T65" i="23"/>
  <c r="T87" i="23"/>
  <c r="F4" i="34"/>
  <c r="F5" i="34"/>
  <c r="F6" i="34"/>
  <c r="F7" i="34"/>
  <c r="G3" i="34"/>
  <c r="H3" i="34"/>
  <c r="I3" i="34"/>
  <c r="J3" i="34"/>
  <c r="K3" i="34"/>
  <c r="L3" i="34"/>
  <c r="G4" i="34"/>
  <c r="H4" i="34"/>
  <c r="I4" i="34"/>
  <c r="J4" i="34"/>
  <c r="K4" i="34"/>
  <c r="L4" i="34"/>
  <c r="G5" i="34"/>
  <c r="H5" i="34"/>
  <c r="I5" i="34"/>
  <c r="J5" i="34"/>
  <c r="K5" i="34"/>
  <c r="L5" i="34"/>
  <c r="G6" i="34"/>
  <c r="H6" i="34"/>
  <c r="I6" i="34"/>
  <c r="J6" i="34"/>
  <c r="K6" i="34"/>
  <c r="L6" i="34"/>
  <c r="G7" i="34"/>
  <c r="H7" i="34"/>
  <c r="I7" i="34"/>
  <c r="J7" i="34"/>
  <c r="K7" i="34"/>
  <c r="L7" i="34"/>
  <c r="V89" i="10"/>
  <c r="Z89" i="10" s="1"/>
  <c r="AD89" i="10" s="1"/>
  <c r="AH89" i="10" s="1"/>
  <c r="AL89" i="10" s="1"/>
  <c r="AP89" i="10" s="1"/>
  <c r="F89" i="10"/>
  <c r="V88" i="10"/>
  <c r="Z88" i="10" s="1"/>
  <c r="AD88" i="10" s="1"/>
  <c r="AH88" i="10" s="1"/>
  <c r="AL88" i="10" s="1"/>
  <c r="AP88" i="10" s="1"/>
  <c r="F88" i="10"/>
  <c r="V87" i="10"/>
  <c r="Z87" i="10" s="1"/>
  <c r="AD87" i="10" s="1"/>
  <c r="AH87" i="10" s="1"/>
  <c r="AL87" i="10" s="1"/>
  <c r="AP87" i="10" s="1"/>
  <c r="F87" i="10"/>
  <c r="V86" i="10"/>
  <c r="Z86" i="10" s="1"/>
  <c r="AD86" i="10" s="1"/>
  <c r="AH86" i="10" s="1"/>
  <c r="AL86" i="10" s="1"/>
  <c r="AP86" i="10" s="1"/>
  <c r="F86" i="10"/>
  <c r="Z85" i="10"/>
  <c r="AD85" i="10" s="1"/>
  <c r="AH85" i="10" s="1"/>
  <c r="AL85" i="10" s="1"/>
  <c r="AP85" i="10" s="1"/>
  <c r="V85" i="10"/>
  <c r="F85" i="10"/>
  <c r="V84" i="10"/>
  <c r="Z84" i="10" s="1"/>
  <c r="AD84" i="10" s="1"/>
  <c r="AH84" i="10" s="1"/>
  <c r="AL84" i="10" s="1"/>
  <c r="AP84" i="10" s="1"/>
  <c r="F84" i="10"/>
  <c r="V83" i="10"/>
  <c r="Z83" i="10" s="1"/>
  <c r="AD83" i="10" s="1"/>
  <c r="AH83" i="10" s="1"/>
  <c r="AL83" i="10" s="1"/>
  <c r="AP83" i="10" s="1"/>
  <c r="F83" i="10"/>
  <c r="V82" i="10"/>
  <c r="Z82" i="10" s="1"/>
  <c r="AD82" i="10" s="1"/>
  <c r="AH82" i="10" s="1"/>
  <c r="AL82" i="10" s="1"/>
  <c r="AP82" i="10" s="1"/>
  <c r="F82" i="10"/>
  <c r="V81" i="10"/>
  <c r="Z81" i="10" s="1"/>
  <c r="AD81" i="10" s="1"/>
  <c r="AH81" i="10" s="1"/>
  <c r="AL81" i="10" s="1"/>
  <c r="AP81" i="10" s="1"/>
  <c r="F81" i="10"/>
  <c r="V80" i="10"/>
  <c r="Z80" i="10" s="1"/>
  <c r="AD80" i="10" s="1"/>
  <c r="AH80" i="10" s="1"/>
  <c r="AL80" i="10" s="1"/>
  <c r="AP80" i="10" s="1"/>
  <c r="F80" i="10"/>
  <c r="V79" i="10"/>
  <c r="Z79" i="10" s="1"/>
  <c r="AD79" i="10" s="1"/>
  <c r="AH79" i="10" s="1"/>
  <c r="AL79" i="10" s="1"/>
  <c r="AP79" i="10" s="1"/>
  <c r="F79" i="10"/>
  <c r="AD78" i="10"/>
  <c r="AH78" i="10" s="1"/>
  <c r="AL78" i="10" s="1"/>
  <c r="AP78" i="10" s="1"/>
  <c r="V78" i="10"/>
  <c r="Z78" i="10" s="1"/>
  <c r="F78" i="10"/>
  <c r="V77" i="10"/>
  <c r="Z77" i="10" s="1"/>
  <c r="AD77" i="10" s="1"/>
  <c r="AH77" i="10" s="1"/>
  <c r="AL77" i="10" s="1"/>
  <c r="AP77" i="10" s="1"/>
  <c r="F77" i="10"/>
  <c r="V76" i="10"/>
  <c r="Z76" i="10" s="1"/>
  <c r="AD76" i="10" s="1"/>
  <c r="AH76" i="10" s="1"/>
  <c r="AL76" i="10" s="1"/>
  <c r="AP76" i="10" s="1"/>
  <c r="F76" i="10"/>
  <c r="AH75" i="10"/>
  <c r="AL75" i="10" s="1"/>
  <c r="AP75" i="10" s="1"/>
  <c r="Z75" i="10"/>
  <c r="AD75" i="10" s="1"/>
  <c r="V75" i="10"/>
  <c r="F75" i="10"/>
  <c r="Z74" i="10"/>
  <c r="AD74" i="10" s="1"/>
  <c r="AH74" i="10" s="1"/>
  <c r="AL74" i="10" s="1"/>
  <c r="AP74" i="10" s="1"/>
  <c r="V74" i="10"/>
  <c r="F74" i="10"/>
  <c r="V73" i="10"/>
  <c r="Z73" i="10" s="1"/>
  <c r="AD73" i="10" s="1"/>
  <c r="AH73" i="10" s="1"/>
  <c r="AL73" i="10" s="1"/>
  <c r="AP73" i="10" s="1"/>
  <c r="F73" i="10"/>
  <c r="AD72" i="10"/>
  <c r="AH72" i="10" s="1"/>
  <c r="AL72" i="10" s="1"/>
  <c r="AP72" i="10" s="1"/>
  <c r="V72" i="10"/>
  <c r="Z72" i="10" s="1"/>
  <c r="F72" i="10"/>
  <c r="AD71" i="10"/>
  <c r="AH71" i="10" s="1"/>
  <c r="AL71" i="10" s="1"/>
  <c r="AP71" i="10" s="1"/>
  <c r="V71" i="10"/>
  <c r="Z71" i="10" s="1"/>
  <c r="F71" i="10"/>
  <c r="V70" i="10"/>
  <c r="Z70" i="10" s="1"/>
  <c r="AD70" i="10" s="1"/>
  <c r="AH70" i="10" s="1"/>
  <c r="AL70" i="10" s="1"/>
  <c r="AP70" i="10" s="1"/>
  <c r="F70" i="10"/>
  <c r="Z69" i="10"/>
  <c r="AD69" i="10" s="1"/>
  <c r="AH69" i="10" s="1"/>
  <c r="AL69" i="10" s="1"/>
  <c r="AP69" i="10" s="1"/>
  <c r="V69" i="10"/>
  <c r="F69" i="10"/>
  <c r="AD68" i="10"/>
  <c r="AH68" i="10" s="1"/>
  <c r="AL68" i="10" s="1"/>
  <c r="AP68" i="10" s="1"/>
  <c r="V68" i="10"/>
  <c r="Z68" i="10" s="1"/>
  <c r="F68" i="10"/>
  <c r="V67" i="10"/>
  <c r="Z67" i="10" s="1"/>
  <c r="AD67" i="10" s="1"/>
  <c r="AH67" i="10" s="1"/>
  <c r="AL67" i="10" s="1"/>
  <c r="AP67" i="10" s="1"/>
  <c r="F67" i="10"/>
  <c r="AL66" i="10"/>
  <c r="AP66" i="10" s="1"/>
  <c r="AD66" i="10"/>
  <c r="AH66" i="10" s="1"/>
  <c r="V66" i="10"/>
  <c r="Z66" i="10" s="1"/>
  <c r="F66" i="10"/>
  <c r="V65" i="10"/>
  <c r="Z65" i="10" s="1"/>
  <c r="AD65" i="10" s="1"/>
  <c r="AH65" i="10" s="1"/>
  <c r="AL65" i="10" s="1"/>
  <c r="AP65" i="10" s="1"/>
  <c r="F65" i="10"/>
  <c r="Z64" i="10"/>
  <c r="AD64" i="10" s="1"/>
  <c r="AH64" i="10" s="1"/>
  <c r="AL64" i="10" s="1"/>
  <c r="AP64" i="10" s="1"/>
  <c r="V64" i="10"/>
  <c r="F64" i="10"/>
  <c r="AD63" i="10"/>
  <c r="AH63" i="10" s="1"/>
  <c r="AL63" i="10" s="1"/>
  <c r="AP63" i="10" s="1"/>
  <c r="V63" i="10"/>
  <c r="Z63" i="10" s="1"/>
  <c r="F63" i="10"/>
  <c r="V62" i="10"/>
  <c r="Z62" i="10" s="1"/>
  <c r="AD62" i="10" s="1"/>
  <c r="AH62" i="10" s="1"/>
  <c r="AL62" i="10" s="1"/>
  <c r="AP62" i="10" s="1"/>
  <c r="F62" i="10"/>
  <c r="Z61" i="10"/>
  <c r="AD61" i="10" s="1"/>
  <c r="AH61" i="10" s="1"/>
  <c r="AL61" i="10" s="1"/>
  <c r="AP61" i="10" s="1"/>
  <c r="V61" i="10"/>
  <c r="F61" i="10"/>
  <c r="AD60" i="10"/>
  <c r="AH60" i="10" s="1"/>
  <c r="AL60" i="10" s="1"/>
  <c r="AP60" i="10" s="1"/>
  <c r="V60" i="10"/>
  <c r="Z60" i="10" s="1"/>
  <c r="F60" i="10"/>
  <c r="Z59" i="10"/>
  <c r="AD59" i="10" s="1"/>
  <c r="AH59" i="10" s="1"/>
  <c r="AL59" i="10" s="1"/>
  <c r="AP59" i="10" s="1"/>
  <c r="V59" i="10"/>
  <c r="F59" i="10"/>
  <c r="V58" i="10"/>
  <c r="Z58" i="10" s="1"/>
  <c r="AD58" i="10" s="1"/>
  <c r="AH58" i="10" s="1"/>
  <c r="AL58" i="10" s="1"/>
  <c r="AP58" i="10" s="1"/>
  <c r="F58" i="10"/>
  <c r="V57" i="10"/>
  <c r="Z57" i="10" s="1"/>
  <c r="AD57" i="10" s="1"/>
  <c r="AH57" i="10" s="1"/>
  <c r="AL57" i="10" s="1"/>
  <c r="AP57" i="10" s="1"/>
  <c r="F57" i="10"/>
  <c r="Z56" i="10"/>
  <c r="AD56" i="10" s="1"/>
  <c r="AH56" i="10" s="1"/>
  <c r="AL56" i="10" s="1"/>
  <c r="AP56" i="10" s="1"/>
  <c r="V56" i="10"/>
  <c r="F56" i="10"/>
  <c r="AH55" i="10"/>
  <c r="AL55" i="10" s="1"/>
  <c r="AP55" i="10" s="1"/>
  <c r="V55" i="10"/>
  <c r="Z55" i="10" s="1"/>
  <c r="AD55" i="10" s="1"/>
  <c r="F55" i="10"/>
  <c r="V54" i="10"/>
  <c r="Z54" i="10" s="1"/>
  <c r="AD54" i="10" s="1"/>
  <c r="AH54" i="10" s="1"/>
  <c r="AL54" i="10" s="1"/>
  <c r="AP54" i="10" s="1"/>
  <c r="F54" i="10"/>
  <c r="V53" i="10"/>
  <c r="Z53" i="10" s="1"/>
  <c r="AD53" i="10" s="1"/>
  <c r="AH53" i="10" s="1"/>
  <c r="AL53" i="10" s="1"/>
  <c r="AP53" i="10" s="1"/>
  <c r="F53" i="10"/>
  <c r="AL52" i="10"/>
  <c r="AP52" i="10" s="1"/>
  <c r="V52" i="10"/>
  <c r="Z52" i="10" s="1"/>
  <c r="AD52" i="10" s="1"/>
  <c r="AH52" i="10" s="1"/>
  <c r="F52" i="10"/>
  <c r="V51" i="10"/>
  <c r="Z51" i="10" s="1"/>
  <c r="AD51" i="10" s="1"/>
  <c r="AH51" i="10" s="1"/>
  <c r="AL51" i="10" s="1"/>
  <c r="AP51" i="10" s="1"/>
  <c r="F51" i="10"/>
  <c r="AD50" i="10"/>
  <c r="AH50" i="10" s="1"/>
  <c r="AL50" i="10" s="1"/>
  <c r="AP50" i="10" s="1"/>
  <c r="V50" i="10"/>
  <c r="Z50" i="10" s="1"/>
  <c r="F50" i="10"/>
  <c r="V49" i="10"/>
  <c r="Z49" i="10" s="1"/>
  <c r="AD49" i="10" s="1"/>
  <c r="AH49" i="10" s="1"/>
  <c r="AL49" i="10" s="1"/>
  <c r="AP49" i="10" s="1"/>
  <c r="F49" i="10"/>
  <c r="Z48" i="10"/>
  <c r="AD48" i="10" s="1"/>
  <c r="AH48" i="10" s="1"/>
  <c r="AL48" i="10" s="1"/>
  <c r="AP48" i="10" s="1"/>
  <c r="V48" i="10"/>
  <c r="F48" i="10"/>
  <c r="V47" i="10"/>
  <c r="Z47" i="10" s="1"/>
  <c r="AD47" i="10" s="1"/>
  <c r="AH47" i="10" s="1"/>
  <c r="AL47" i="10" s="1"/>
  <c r="AP47" i="10" s="1"/>
  <c r="F47" i="10"/>
  <c r="Z46" i="10"/>
  <c r="AD46" i="10" s="1"/>
  <c r="AH46" i="10" s="1"/>
  <c r="AL46" i="10" s="1"/>
  <c r="AP46" i="10" s="1"/>
  <c r="V46" i="10"/>
  <c r="F46" i="10"/>
  <c r="V45" i="10"/>
  <c r="Z45" i="10" s="1"/>
  <c r="AD45" i="10" s="1"/>
  <c r="AH45" i="10" s="1"/>
  <c r="AL45" i="10" s="1"/>
  <c r="AP45" i="10" s="1"/>
  <c r="F45" i="10"/>
  <c r="V44" i="10"/>
  <c r="Z44" i="10" s="1"/>
  <c r="AD44" i="10" s="1"/>
  <c r="AH44" i="10" s="1"/>
  <c r="AL44" i="10" s="1"/>
  <c r="AP44" i="10" s="1"/>
  <c r="F44" i="10"/>
  <c r="V43" i="10"/>
  <c r="Z43" i="10" s="1"/>
  <c r="AD43" i="10" s="1"/>
  <c r="AH43" i="10" s="1"/>
  <c r="AL43" i="10" s="1"/>
  <c r="AP43" i="10" s="1"/>
  <c r="F43" i="10"/>
  <c r="V42" i="10"/>
  <c r="Z42" i="10" s="1"/>
  <c r="AD42" i="10" s="1"/>
  <c r="AH42" i="10" s="1"/>
  <c r="AL42" i="10" s="1"/>
  <c r="AP42" i="10" s="1"/>
  <c r="F42" i="10"/>
  <c r="Z41" i="10"/>
  <c r="AD41" i="10" s="1"/>
  <c r="AH41" i="10" s="1"/>
  <c r="AL41" i="10" s="1"/>
  <c r="AP41" i="10" s="1"/>
  <c r="V41" i="10"/>
  <c r="F41" i="10"/>
  <c r="V40" i="10"/>
  <c r="Z40" i="10" s="1"/>
  <c r="AD40" i="10" s="1"/>
  <c r="AH40" i="10" s="1"/>
  <c r="AL40" i="10" s="1"/>
  <c r="AP40" i="10" s="1"/>
  <c r="F40" i="10"/>
  <c r="Z39" i="10"/>
  <c r="AD39" i="10" s="1"/>
  <c r="AH39" i="10" s="1"/>
  <c r="AL39" i="10" s="1"/>
  <c r="AP39" i="10" s="1"/>
  <c r="V39" i="10"/>
  <c r="F39" i="10"/>
  <c r="Z38" i="10"/>
  <c r="AD38" i="10" s="1"/>
  <c r="AH38" i="10" s="1"/>
  <c r="AL38" i="10" s="1"/>
  <c r="AP38" i="10" s="1"/>
  <c r="V38" i="10"/>
  <c r="F38" i="10"/>
  <c r="AD37" i="10"/>
  <c r="AH37" i="10" s="1"/>
  <c r="AL37" i="10" s="1"/>
  <c r="AP37" i="10" s="1"/>
  <c r="V37" i="10"/>
  <c r="Z37" i="10" s="1"/>
  <c r="F37" i="10"/>
  <c r="V36" i="10"/>
  <c r="Z36" i="10" s="1"/>
  <c r="AD36" i="10" s="1"/>
  <c r="AH36" i="10" s="1"/>
  <c r="AL36" i="10" s="1"/>
  <c r="AP36" i="10" s="1"/>
  <c r="F36" i="10"/>
  <c r="AH35" i="10"/>
  <c r="AL35" i="10" s="1"/>
  <c r="AP35" i="10" s="1"/>
  <c r="Z35" i="10"/>
  <c r="AD35" i="10" s="1"/>
  <c r="V35" i="10"/>
  <c r="F35" i="10"/>
  <c r="AL34" i="10"/>
  <c r="AP34" i="10" s="1"/>
  <c r="V34" i="10"/>
  <c r="Z34" i="10" s="1"/>
  <c r="AD34" i="10" s="1"/>
  <c r="AH34" i="10" s="1"/>
  <c r="F34" i="10"/>
  <c r="V33" i="10"/>
  <c r="Z33" i="10" s="1"/>
  <c r="AD33" i="10" s="1"/>
  <c r="AH33" i="10" s="1"/>
  <c r="AL33" i="10" s="1"/>
  <c r="AP33" i="10" s="1"/>
  <c r="F33" i="10"/>
  <c r="V32" i="10"/>
  <c r="Z32" i="10" s="1"/>
  <c r="AD32" i="10" s="1"/>
  <c r="AH32" i="10" s="1"/>
  <c r="AL32" i="10" s="1"/>
  <c r="AP32" i="10" s="1"/>
  <c r="F32" i="10"/>
  <c r="V31" i="10"/>
  <c r="Z31" i="10" s="1"/>
  <c r="AD31" i="10" s="1"/>
  <c r="AH31" i="10" s="1"/>
  <c r="AL31" i="10" s="1"/>
  <c r="AP31" i="10" s="1"/>
  <c r="F31" i="10"/>
  <c r="V30" i="10"/>
  <c r="Z30" i="10" s="1"/>
  <c r="AD30" i="10" s="1"/>
  <c r="AH30" i="10" s="1"/>
  <c r="AL30" i="10" s="1"/>
  <c r="AP30" i="10" s="1"/>
  <c r="F30" i="10"/>
  <c r="V29" i="10"/>
  <c r="Z29" i="10" s="1"/>
  <c r="AD29" i="10" s="1"/>
  <c r="AH29" i="10" s="1"/>
  <c r="AL29" i="10" s="1"/>
  <c r="AP29" i="10" s="1"/>
  <c r="F29" i="10"/>
  <c r="Z28" i="10"/>
  <c r="AD28" i="10" s="1"/>
  <c r="AH28" i="10" s="1"/>
  <c r="AL28" i="10" s="1"/>
  <c r="AP28" i="10" s="1"/>
  <c r="V28" i="10"/>
  <c r="F28" i="10"/>
  <c r="AH27" i="10"/>
  <c r="AL27" i="10" s="1"/>
  <c r="AP27" i="10" s="1"/>
  <c r="V27" i="10"/>
  <c r="Z27" i="10" s="1"/>
  <c r="AD27" i="10" s="1"/>
  <c r="F27" i="10"/>
  <c r="AD26" i="10"/>
  <c r="AH26" i="10" s="1"/>
  <c r="AL26" i="10" s="1"/>
  <c r="AP26" i="10" s="1"/>
  <c r="V26" i="10"/>
  <c r="Z26" i="10" s="1"/>
  <c r="F26" i="10"/>
  <c r="V25" i="10"/>
  <c r="Z25" i="10" s="1"/>
  <c r="AD25" i="10" s="1"/>
  <c r="AH25" i="10" s="1"/>
  <c r="AL25" i="10" s="1"/>
  <c r="AP25" i="10" s="1"/>
  <c r="F25" i="10"/>
  <c r="V24" i="10"/>
  <c r="Z24" i="10" s="1"/>
  <c r="AD24" i="10" s="1"/>
  <c r="AH24" i="10" s="1"/>
  <c r="AL24" i="10" s="1"/>
  <c r="AP24" i="10" s="1"/>
  <c r="F24" i="10"/>
  <c r="V23" i="10"/>
  <c r="Z23" i="10" s="1"/>
  <c r="AD23" i="10" s="1"/>
  <c r="AH23" i="10" s="1"/>
  <c r="AL23" i="10" s="1"/>
  <c r="AP23" i="10" s="1"/>
  <c r="F23" i="10"/>
  <c r="V22" i="10"/>
  <c r="Z22" i="10" s="1"/>
  <c r="AD22" i="10" s="1"/>
  <c r="AH22" i="10" s="1"/>
  <c r="AL22" i="10" s="1"/>
  <c r="AP22" i="10" s="1"/>
  <c r="F22" i="10"/>
  <c r="V21" i="10"/>
  <c r="Z21" i="10" s="1"/>
  <c r="AD21" i="10" s="1"/>
  <c r="AH21" i="10" s="1"/>
  <c r="AL21" i="10" s="1"/>
  <c r="AP21" i="10" s="1"/>
  <c r="F21" i="10"/>
  <c r="AD20" i="10"/>
  <c r="AH20" i="10" s="1"/>
  <c r="AL20" i="10" s="1"/>
  <c r="AP20" i="10" s="1"/>
  <c r="V20" i="10"/>
  <c r="Z20" i="10" s="1"/>
  <c r="F20" i="10"/>
  <c r="AD19" i="10"/>
  <c r="AH19" i="10" s="1"/>
  <c r="AL19" i="10" s="1"/>
  <c r="AP19" i="10" s="1"/>
  <c r="V19" i="10"/>
  <c r="Z19" i="10" s="1"/>
  <c r="F19" i="10"/>
  <c r="V18" i="10"/>
  <c r="Z18" i="10" s="1"/>
  <c r="AD18" i="10" s="1"/>
  <c r="AH18" i="10" s="1"/>
  <c r="AL18" i="10" s="1"/>
  <c r="AP18" i="10" s="1"/>
  <c r="F18" i="10"/>
  <c r="Z17" i="10"/>
  <c r="AD17" i="10" s="1"/>
  <c r="AH17" i="10" s="1"/>
  <c r="AL17" i="10" s="1"/>
  <c r="AP17" i="10" s="1"/>
  <c r="V17" i="10"/>
  <c r="F17" i="10"/>
  <c r="Z16" i="10"/>
  <c r="AD16" i="10" s="1"/>
  <c r="AH16" i="10" s="1"/>
  <c r="AL16" i="10" s="1"/>
  <c r="AP16" i="10" s="1"/>
  <c r="V16" i="10"/>
  <c r="F16" i="10"/>
  <c r="V15" i="10"/>
  <c r="Z15" i="10" s="1"/>
  <c r="AD15" i="10" s="1"/>
  <c r="AH15" i="10" s="1"/>
  <c r="AL15" i="10" s="1"/>
  <c r="AP15" i="10" s="1"/>
  <c r="F15" i="10"/>
  <c r="V14" i="10"/>
  <c r="Z14" i="10" s="1"/>
  <c r="AD14" i="10" s="1"/>
  <c r="AH14" i="10" s="1"/>
  <c r="AL14" i="10" s="1"/>
  <c r="AP14" i="10" s="1"/>
  <c r="F14" i="10"/>
  <c r="V13" i="10"/>
  <c r="Z13" i="10" s="1"/>
  <c r="AD13" i="10" s="1"/>
  <c r="AH13" i="10" s="1"/>
  <c r="AL13" i="10" s="1"/>
  <c r="AP13" i="10" s="1"/>
  <c r="F13" i="10"/>
  <c r="V12" i="10"/>
  <c r="Z12" i="10" s="1"/>
  <c r="AD12" i="10" s="1"/>
  <c r="AH12" i="10" s="1"/>
  <c r="AL12" i="10" s="1"/>
  <c r="AP12" i="10" s="1"/>
  <c r="F12" i="10"/>
  <c r="AD11" i="10"/>
  <c r="AH11" i="10" s="1"/>
  <c r="AL11" i="10" s="1"/>
  <c r="AP11" i="10" s="1"/>
  <c r="V11" i="10"/>
  <c r="Z11" i="10" s="1"/>
  <c r="F11" i="10"/>
  <c r="AD10" i="10"/>
  <c r="AH10" i="10" s="1"/>
  <c r="AL10" i="10" s="1"/>
  <c r="AP10" i="10" s="1"/>
  <c r="V10" i="10"/>
  <c r="Z10" i="10" s="1"/>
  <c r="F10" i="10"/>
  <c r="Z9" i="10"/>
  <c r="AD9" i="10" s="1"/>
  <c r="AH9" i="10" s="1"/>
  <c r="AL9" i="10" s="1"/>
  <c r="AP9" i="10" s="1"/>
  <c r="V9" i="10"/>
  <c r="F9" i="10"/>
  <c r="V8" i="10"/>
  <c r="Z8" i="10" s="1"/>
  <c r="AD8" i="10" s="1"/>
  <c r="AH8" i="10" s="1"/>
  <c r="AL8" i="10" s="1"/>
  <c r="AP8" i="10" s="1"/>
  <c r="F8" i="10"/>
  <c r="AP7" i="10"/>
  <c r="Z7" i="10"/>
  <c r="AD7" i="10" s="1"/>
  <c r="AH7" i="10" s="1"/>
  <c r="AL7" i="10" s="1"/>
  <c r="V7" i="10"/>
  <c r="F7" i="10"/>
  <c r="AH6" i="10"/>
  <c r="AL6" i="10" s="1"/>
  <c r="AP6" i="10" s="1"/>
  <c r="V6" i="10"/>
  <c r="Z6" i="10" s="1"/>
  <c r="AD6" i="10" s="1"/>
  <c r="F6" i="10"/>
  <c r="V5" i="10"/>
  <c r="Z5" i="10" s="1"/>
  <c r="AD5" i="10" s="1"/>
  <c r="AH5" i="10" s="1"/>
  <c r="AL5" i="10" s="1"/>
  <c r="AP5" i="10" s="1"/>
  <c r="F5" i="10"/>
  <c r="V4" i="10"/>
  <c r="Z4" i="10" s="1"/>
  <c r="AD4" i="10" s="1"/>
  <c r="AH4" i="10" s="1"/>
  <c r="AL4" i="10" s="1"/>
  <c r="AP4" i="10" s="1"/>
  <c r="F4" i="10"/>
  <c r="AD3" i="10"/>
  <c r="AH3" i="10" s="1"/>
  <c r="AL3" i="10" s="1"/>
  <c r="AP3" i="10" s="1"/>
  <c r="V3" i="10"/>
  <c r="Z3" i="10" s="1"/>
  <c r="F3" i="10"/>
  <c r="W96" i="23"/>
  <c r="V96" i="23"/>
  <c r="G96" i="23"/>
  <c r="W95" i="23"/>
  <c r="V95" i="23"/>
  <c r="G95" i="23"/>
  <c r="W94" i="23"/>
  <c r="V94" i="23"/>
  <c r="T94" i="23"/>
  <c r="U94" i="23"/>
  <c r="G94" i="23"/>
  <c r="W93" i="23"/>
  <c r="G93" i="23"/>
  <c r="W92" i="23"/>
  <c r="G92" i="23"/>
  <c r="W91" i="23"/>
  <c r="G91" i="23"/>
  <c r="W90" i="23"/>
  <c r="V90" i="23"/>
  <c r="G90" i="23"/>
  <c r="W89" i="23"/>
  <c r="G89" i="23"/>
  <c r="W88" i="23"/>
  <c r="V88" i="23"/>
  <c r="G88" i="23"/>
  <c r="W87" i="23"/>
  <c r="V87" i="23"/>
  <c r="G87" i="23"/>
  <c r="W86" i="23"/>
  <c r="V86" i="23"/>
  <c r="T86" i="23"/>
  <c r="U86" i="23"/>
  <c r="G86" i="23"/>
  <c r="W85" i="23"/>
  <c r="G85" i="23"/>
  <c r="W84" i="23"/>
  <c r="G84" i="23"/>
  <c r="W83" i="23"/>
  <c r="G83" i="23"/>
  <c r="W82" i="23"/>
  <c r="V82" i="23"/>
  <c r="U82" i="23"/>
  <c r="T82" i="23"/>
  <c r="G82" i="23"/>
  <c r="W81" i="23"/>
  <c r="G81" i="23"/>
  <c r="W80" i="23"/>
  <c r="V80" i="23"/>
  <c r="G80" i="23"/>
  <c r="W79" i="23"/>
  <c r="V79" i="23"/>
  <c r="G79" i="23"/>
  <c r="W78" i="23"/>
  <c r="V78" i="23"/>
  <c r="G78" i="23"/>
  <c r="W77" i="23"/>
  <c r="G77" i="23"/>
  <c r="W76" i="23"/>
  <c r="T76" i="23"/>
  <c r="V76" i="23"/>
  <c r="U76" i="23"/>
  <c r="G76" i="23"/>
  <c r="W75" i="23"/>
  <c r="G75" i="23"/>
  <c r="W74" i="23"/>
  <c r="G74" i="23"/>
  <c r="W73" i="23"/>
  <c r="G73" i="23"/>
  <c r="W72" i="23"/>
  <c r="V72" i="23"/>
  <c r="G72" i="23"/>
  <c r="W71" i="23"/>
  <c r="V71" i="23"/>
  <c r="G71" i="23"/>
  <c r="W70" i="23"/>
  <c r="V70" i="23"/>
  <c r="G70" i="23"/>
  <c r="W69" i="23"/>
  <c r="G69" i="23"/>
  <c r="W68" i="23"/>
  <c r="G68" i="23"/>
  <c r="W67" i="23"/>
  <c r="G67" i="23"/>
  <c r="W66" i="23"/>
  <c r="G66" i="23"/>
  <c r="W65" i="23"/>
  <c r="V65" i="23"/>
  <c r="G65" i="23"/>
  <c r="W64" i="23"/>
  <c r="V64" i="23"/>
  <c r="G64" i="23"/>
  <c r="W63" i="23"/>
  <c r="G63" i="23"/>
  <c r="W62" i="23"/>
  <c r="V62" i="23"/>
  <c r="G62" i="23"/>
  <c r="W61" i="23"/>
  <c r="V61" i="23"/>
  <c r="G61" i="23"/>
  <c r="W60" i="23"/>
  <c r="G60" i="23"/>
  <c r="W59" i="23"/>
  <c r="V59" i="23"/>
  <c r="G59" i="23"/>
  <c r="W58" i="23"/>
  <c r="V58" i="23"/>
  <c r="G58" i="23"/>
  <c r="W57" i="23"/>
  <c r="V57" i="23"/>
  <c r="G57" i="23"/>
  <c r="W56" i="23"/>
  <c r="V56" i="23"/>
  <c r="G56" i="23"/>
  <c r="W55" i="23"/>
  <c r="G55" i="23"/>
  <c r="W54" i="23"/>
  <c r="V54" i="23"/>
  <c r="T54" i="23"/>
  <c r="U54" i="23"/>
  <c r="G54" i="23"/>
  <c r="W53" i="23"/>
  <c r="V53" i="23"/>
  <c r="G53" i="23"/>
  <c r="W52" i="23"/>
  <c r="G52" i="23"/>
  <c r="V52" i="23" s="1"/>
  <c r="W51" i="23"/>
  <c r="G51" i="23"/>
  <c r="W50" i="23"/>
  <c r="G50" i="23"/>
  <c r="W49" i="23"/>
  <c r="V49" i="23"/>
  <c r="G49" i="23"/>
  <c r="W48" i="23"/>
  <c r="V48" i="23"/>
  <c r="G48" i="23"/>
  <c r="W47" i="23"/>
  <c r="V47" i="23"/>
  <c r="G47" i="23"/>
  <c r="W46" i="23"/>
  <c r="G46" i="23"/>
  <c r="W45" i="23"/>
  <c r="V45" i="23"/>
  <c r="T45" i="23"/>
  <c r="G45" i="23"/>
  <c r="W44" i="23"/>
  <c r="G44" i="23"/>
  <c r="W43" i="23"/>
  <c r="G43" i="23"/>
  <c r="W42" i="23"/>
  <c r="G42" i="23"/>
  <c r="W41" i="23"/>
  <c r="V41" i="23"/>
  <c r="G41" i="23"/>
  <c r="W40" i="23"/>
  <c r="V40" i="23"/>
  <c r="G40" i="23"/>
  <c r="W39" i="23"/>
  <c r="V39" i="23"/>
  <c r="G39" i="23"/>
  <c r="W38" i="23"/>
  <c r="V38" i="23"/>
  <c r="G38" i="23"/>
  <c r="W37" i="23"/>
  <c r="G37" i="23"/>
  <c r="W36" i="23"/>
  <c r="G36" i="23"/>
  <c r="W35" i="23"/>
  <c r="G35" i="23"/>
  <c r="W34" i="23"/>
  <c r="V34" i="23"/>
  <c r="G34" i="23"/>
  <c r="W33" i="23"/>
  <c r="V33" i="23"/>
  <c r="G33" i="23"/>
  <c r="W32" i="23"/>
  <c r="G32" i="23"/>
  <c r="W31" i="23"/>
  <c r="G31" i="23"/>
  <c r="W30" i="23"/>
  <c r="G30" i="23"/>
  <c r="W29" i="23"/>
  <c r="G29" i="23"/>
  <c r="W28" i="23"/>
  <c r="G28" i="23"/>
  <c r="W27" i="23"/>
  <c r="G27" i="23"/>
  <c r="W26" i="23"/>
  <c r="T26" i="23"/>
  <c r="V26" i="23"/>
  <c r="G26" i="23"/>
  <c r="W25" i="23"/>
  <c r="V25" i="23"/>
  <c r="G25" i="23"/>
  <c r="W24" i="23"/>
  <c r="V24" i="23"/>
  <c r="T24" i="23"/>
  <c r="G24" i="23"/>
  <c r="W23" i="23"/>
  <c r="G23" i="23"/>
  <c r="W22" i="23"/>
  <c r="G22" i="23"/>
  <c r="W21" i="23"/>
  <c r="G21" i="23"/>
  <c r="V21" i="23" s="1"/>
  <c r="W20" i="23"/>
  <c r="G20" i="23"/>
  <c r="W19" i="23"/>
  <c r="G19" i="23"/>
  <c r="W18" i="23"/>
  <c r="V18" i="23"/>
  <c r="T18" i="23"/>
  <c r="U18" i="23"/>
  <c r="G18" i="23"/>
  <c r="W17" i="23"/>
  <c r="V17" i="23"/>
  <c r="G17" i="23"/>
  <c r="W16" i="23"/>
  <c r="G16" i="23"/>
  <c r="W15" i="23"/>
  <c r="G15" i="23"/>
  <c r="V15" i="23" s="1"/>
  <c r="W14" i="23"/>
  <c r="V14" i="23"/>
  <c r="T14" i="23"/>
  <c r="G14" i="23"/>
  <c r="W13" i="23"/>
  <c r="V13" i="23"/>
  <c r="G13" i="23"/>
  <c r="W12" i="23"/>
  <c r="T12" i="23"/>
  <c r="V12" i="23"/>
  <c r="G12" i="23"/>
  <c r="W11" i="23"/>
  <c r="G11" i="23"/>
  <c r="W10" i="23"/>
  <c r="V10" i="23"/>
  <c r="U10" i="23"/>
  <c r="G10" i="23"/>
  <c r="W9" i="23"/>
  <c r="G9" i="23"/>
  <c r="W8" i="23"/>
  <c r="G8" i="23"/>
  <c r="W7" i="23"/>
  <c r="V7" i="23"/>
  <c r="G7" i="23"/>
  <c r="W6" i="23"/>
  <c r="V6" i="23"/>
  <c r="T6" i="23"/>
  <c r="U6" i="23"/>
  <c r="G6" i="23"/>
  <c r="W5" i="23"/>
  <c r="K5" i="23"/>
  <c r="G5" i="23"/>
  <c r="V5" i="23" s="1"/>
  <c r="W4" i="23"/>
  <c r="G4" i="23"/>
  <c r="W3" i="23"/>
  <c r="V3" i="23"/>
  <c r="U3" i="23"/>
  <c r="K3" i="23"/>
  <c r="G3" i="23"/>
  <c r="U10" i="10" l="1"/>
  <c r="Y10" i="10" s="1"/>
  <c r="AC10" i="10" s="1"/>
  <c r="AG10" i="10" s="1"/>
  <c r="AK10" i="10" s="1"/>
  <c r="AO10" i="10" s="1"/>
  <c r="T23" i="10"/>
  <c r="X23" i="10" s="1"/>
  <c r="AB23" i="10" s="1"/>
  <c r="AF23" i="10" s="1"/>
  <c r="AJ23" i="10" s="1"/>
  <c r="AN23" i="10" s="1"/>
  <c r="U23" i="10"/>
  <c r="Y23" i="10" s="1"/>
  <c r="AC23" i="10" s="1"/>
  <c r="AG23" i="10" s="1"/>
  <c r="AK23" i="10" s="1"/>
  <c r="AO23" i="10" s="1"/>
  <c r="U29" i="10"/>
  <c r="Y29" i="10" s="1"/>
  <c r="AC29" i="10" s="1"/>
  <c r="AG29" i="10" s="1"/>
  <c r="AK29" i="10" s="1"/>
  <c r="AO29" i="10" s="1"/>
  <c r="T38" i="10"/>
  <c r="X38" i="10" s="1"/>
  <c r="AB38" i="10" s="1"/>
  <c r="AF38" i="10" s="1"/>
  <c r="AJ38" i="10" s="1"/>
  <c r="AN38" i="10" s="1"/>
  <c r="U38" i="10"/>
  <c r="Y38" i="10" s="1"/>
  <c r="AC38" i="10" s="1"/>
  <c r="AG38" i="10" s="1"/>
  <c r="AK38" i="10" s="1"/>
  <c r="AO38" i="10" s="1"/>
  <c r="U54" i="10"/>
  <c r="Y54" i="10" s="1"/>
  <c r="AC54" i="10" s="1"/>
  <c r="AG54" i="10" s="1"/>
  <c r="AK54" i="10" s="1"/>
  <c r="AO54" i="10" s="1"/>
  <c r="U63" i="10"/>
  <c r="Y63" i="10" s="1"/>
  <c r="AC63" i="10" s="1"/>
  <c r="AG63" i="10" s="1"/>
  <c r="AK63" i="10" s="1"/>
  <c r="AO63" i="10" s="1"/>
  <c r="U26" i="10"/>
  <c r="Y26" i="10" s="1"/>
  <c r="AC26" i="10" s="1"/>
  <c r="AG26" i="10" s="1"/>
  <c r="AK26" i="10" s="1"/>
  <c r="AO26" i="10" s="1"/>
  <c r="U20" i="10"/>
  <c r="Y20" i="10" s="1"/>
  <c r="AC20" i="10" s="1"/>
  <c r="AG20" i="10" s="1"/>
  <c r="AK20" i="10" s="1"/>
  <c r="AO20" i="10" s="1"/>
  <c r="U27" i="10"/>
  <c r="Y27" i="10" s="1"/>
  <c r="AC27" i="10" s="1"/>
  <c r="AG27" i="10" s="1"/>
  <c r="AK27" i="10" s="1"/>
  <c r="AO27" i="10" s="1"/>
  <c r="U48" i="10"/>
  <c r="Y48" i="10" s="1"/>
  <c r="AC48" i="10" s="1"/>
  <c r="AG48" i="10" s="1"/>
  <c r="AK48" i="10" s="1"/>
  <c r="AO48" i="10" s="1"/>
  <c r="U69" i="10"/>
  <c r="Y69" i="10" s="1"/>
  <c r="AC69" i="10" s="1"/>
  <c r="AG69" i="10" s="1"/>
  <c r="AK69" i="10" s="1"/>
  <c r="AO69" i="10" s="1"/>
  <c r="U78" i="10"/>
  <c r="Y78" i="10" s="1"/>
  <c r="AC78" i="10" s="1"/>
  <c r="AG78" i="10" s="1"/>
  <c r="AK78" i="10" s="1"/>
  <c r="AO78" i="10" s="1"/>
  <c r="U89" i="10"/>
  <c r="Y89" i="10" s="1"/>
  <c r="AC89" i="10" s="1"/>
  <c r="AG89" i="10" s="1"/>
  <c r="AK89" i="10" s="1"/>
  <c r="AO89" i="10" s="1"/>
  <c r="U65" i="10"/>
  <c r="Y65" i="10" s="1"/>
  <c r="AC65" i="10" s="1"/>
  <c r="AG65" i="10" s="1"/>
  <c r="AK65" i="10" s="1"/>
  <c r="AO65" i="10" s="1"/>
  <c r="T47" i="10"/>
  <c r="X47" i="10" s="1"/>
  <c r="AB47" i="10" s="1"/>
  <c r="AF47" i="10" s="1"/>
  <c r="AJ47" i="10" s="1"/>
  <c r="AN47" i="10" s="1"/>
  <c r="U5" i="10"/>
  <c r="Y5" i="10" s="1"/>
  <c r="AC5" i="10" s="1"/>
  <c r="AG5" i="10" s="1"/>
  <c r="AK5" i="10" s="1"/>
  <c r="AO5" i="10" s="1"/>
  <c r="T14" i="10"/>
  <c r="X14" i="10" s="1"/>
  <c r="AB14" i="10" s="1"/>
  <c r="AF14" i="10" s="1"/>
  <c r="AJ14" i="10" s="1"/>
  <c r="AN14" i="10" s="1"/>
  <c r="U55" i="10"/>
  <c r="Y55" i="10" s="1"/>
  <c r="AC55" i="10" s="1"/>
  <c r="AG55" i="10" s="1"/>
  <c r="AK55" i="10" s="1"/>
  <c r="AO55" i="10" s="1"/>
  <c r="T58" i="10"/>
  <c r="X58" i="10" s="1"/>
  <c r="AB58" i="10" s="1"/>
  <c r="AF58" i="10" s="1"/>
  <c r="AJ58" i="10" s="1"/>
  <c r="AN58" i="10" s="1"/>
  <c r="U58" i="10"/>
  <c r="Y58" i="10" s="1"/>
  <c r="AC58" i="10" s="1"/>
  <c r="AG58" i="10" s="1"/>
  <c r="AK58" i="10" s="1"/>
  <c r="AO58" i="10" s="1"/>
  <c r="U82" i="10"/>
  <c r="Y82" i="10" s="1"/>
  <c r="AC82" i="10" s="1"/>
  <c r="AG82" i="10" s="1"/>
  <c r="AK82" i="10" s="1"/>
  <c r="AO82" i="10" s="1"/>
  <c r="T22" i="10"/>
  <c r="X22" i="10" s="1"/>
  <c r="AB22" i="10" s="1"/>
  <c r="AF22" i="10" s="1"/>
  <c r="AJ22" i="10" s="1"/>
  <c r="AN22" i="10" s="1"/>
  <c r="U36" i="10"/>
  <c r="Y36" i="10" s="1"/>
  <c r="AC36" i="10" s="1"/>
  <c r="AG36" i="10" s="1"/>
  <c r="AK36" i="10" s="1"/>
  <c r="AO36" i="10" s="1"/>
  <c r="U52" i="10"/>
  <c r="Y52" i="10" s="1"/>
  <c r="AC52" i="10" s="1"/>
  <c r="AG52" i="10" s="1"/>
  <c r="AK52" i="10" s="1"/>
  <c r="AO52" i="10" s="1"/>
  <c r="U31" i="10"/>
  <c r="Y31" i="10" s="1"/>
  <c r="AC31" i="10" s="1"/>
  <c r="AG31" i="10" s="1"/>
  <c r="AK31" i="10" s="1"/>
  <c r="AO31" i="10" s="1"/>
  <c r="T74" i="10"/>
  <c r="X74" i="10" s="1"/>
  <c r="AB74" i="10" s="1"/>
  <c r="AF74" i="10" s="1"/>
  <c r="AJ74" i="10" s="1"/>
  <c r="AN74" i="10" s="1"/>
  <c r="T77" i="10"/>
  <c r="X77" i="10" s="1"/>
  <c r="AB77" i="10" s="1"/>
  <c r="AF77" i="10" s="1"/>
  <c r="AJ77" i="10" s="1"/>
  <c r="AN77" i="10" s="1"/>
  <c r="U77" i="10"/>
  <c r="Y77" i="10" s="1"/>
  <c r="AC77" i="10" s="1"/>
  <c r="AG77" i="10" s="1"/>
  <c r="AK77" i="10" s="1"/>
  <c r="AO77" i="10" s="1"/>
  <c r="T25" i="10"/>
  <c r="X25" i="10" s="1"/>
  <c r="AB25" i="10" s="1"/>
  <c r="AF25" i="10" s="1"/>
  <c r="AJ25" i="10" s="1"/>
  <c r="AN25" i="10" s="1"/>
  <c r="T28" i="10"/>
  <c r="X28" i="10" s="1"/>
  <c r="AB28" i="10" s="1"/>
  <c r="AF28" i="10" s="1"/>
  <c r="AJ28" i="10" s="1"/>
  <c r="AN28" i="10" s="1"/>
  <c r="U49" i="10"/>
  <c r="Y49" i="10" s="1"/>
  <c r="AC49" i="10" s="1"/>
  <c r="AG49" i="10" s="1"/>
  <c r="AK49" i="10" s="1"/>
  <c r="AO49" i="10" s="1"/>
  <c r="U73" i="10"/>
  <c r="Y73" i="10" s="1"/>
  <c r="AC73" i="10" s="1"/>
  <c r="AG73" i="10" s="1"/>
  <c r="AK73" i="10" s="1"/>
  <c r="AO73" i="10" s="1"/>
  <c r="U35" i="10"/>
  <c r="Y35" i="10" s="1"/>
  <c r="AC35" i="10" s="1"/>
  <c r="AG35" i="10" s="1"/>
  <c r="AK35" i="10" s="1"/>
  <c r="AO35" i="10" s="1"/>
  <c r="U37" i="10"/>
  <c r="Y37" i="10" s="1"/>
  <c r="AC37" i="10" s="1"/>
  <c r="AG37" i="10" s="1"/>
  <c r="AK37" i="10" s="1"/>
  <c r="AO37" i="10" s="1"/>
  <c r="U56" i="10"/>
  <c r="Y56" i="10" s="1"/>
  <c r="AC56" i="10" s="1"/>
  <c r="AG56" i="10" s="1"/>
  <c r="AK56" i="10" s="1"/>
  <c r="AO56" i="10" s="1"/>
  <c r="T12" i="10"/>
  <c r="X12" i="10" s="1"/>
  <c r="AB12" i="10" s="1"/>
  <c r="AF12" i="10" s="1"/>
  <c r="AJ12" i="10" s="1"/>
  <c r="AN12" i="10" s="1"/>
  <c r="T62" i="10"/>
  <c r="X62" i="10" s="1"/>
  <c r="AB62" i="10" s="1"/>
  <c r="AF62" i="10" s="1"/>
  <c r="AJ62" i="10" s="1"/>
  <c r="AN62" i="10" s="1"/>
  <c r="U79" i="10"/>
  <c r="Y79" i="10" s="1"/>
  <c r="AC79" i="10" s="1"/>
  <c r="AG79" i="10" s="1"/>
  <c r="AK79" i="10" s="1"/>
  <c r="AO79" i="10" s="1"/>
  <c r="U47" i="10"/>
  <c r="Y47" i="10" s="1"/>
  <c r="AC47" i="10" s="1"/>
  <c r="AG47" i="10" s="1"/>
  <c r="AK47" i="10" s="1"/>
  <c r="AO47" i="10" s="1"/>
  <c r="U15" i="10"/>
  <c r="Y15" i="10" s="1"/>
  <c r="AC15" i="10" s="1"/>
  <c r="AG15" i="10" s="1"/>
  <c r="AK15" i="10" s="1"/>
  <c r="AO15" i="10" s="1"/>
  <c r="U7" i="10"/>
  <c r="Y7" i="10" s="1"/>
  <c r="AC7" i="10" s="1"/>
  <c r="AG7" i="10" s="1"/>
  <c r="AK7" i="10" s="1"/>
  <c r="AO7" i="10" s="1"/>
  <c r="U21" i="10"/>
  <c r="Y21" i="10" s="1"/>
  <c r="AC21" i="10" s="1"/>
  <c r="AG21" i="10" s="1"/>
  <c r="AK21" i="10" s="1"/>
  <c r="AO21" i="10" s="1"/>
  <c r="T21" i="10"/>
  <c r="X21" i="10" s="1"/>
  <c r="AB21" i="10" s="1"/>
  <c r="AF21" i="10" s="1"/>
  <c r="AJ21" i="10" s="1"/>
  <c r="AN21" i="10" s="1"/>
  <c r="T81" i="10"/>
  <c r="X81" i="10" s="1"/>
  <c r="AB81" i="10" s="1"/>
  <c r="AF81" i="10" s="1"/>
  <c r="AJ81" i="10" s="1"/>
  <c r="AN81" i="10" s="1"/>
  <c r="U46" i="10"/>
  <c r="Y46" i="10" s="1"/>
  <c r="AC46" i="10" s="1"/>
  <c r="AG46" i="10" s="1"/>
  <c r="AK46" i="10" s="1"/>
  <c r="AO46" i="10" s="1"/>
  <c r="U30" i="10"/>
  <c r="Y30" i="10" s="1"/>
  <c r="AC30" i="10" s="1"/>
  <c r="AG30" i="10" s="1"/>
  <c r="AK30" i="10" s="1"/>
  <c r="AO30" i="10" s="1"/>
  <c r="U22" i="10"/>
  <c r="Y22" i="10" s="1"/>
  <c r="AC22" i="10" s="1"/>
  <c r="AG22" i="10" s="1"/>
  <c r="AK22" i="10" s="1"/>
  <c r="AO22" i="10" s="1"/>
  <c r="U14" i="10"/>
  <c r="Y14" i="10" s="1"/>
  <c r="AC14" i="10" s="1"/>
  <c r="AG14" i="10" s="1"/>
  <c r="AK14" i="10" s="1"/>
  <c r="AO14" i="10" s="1"/>
  <c r="T13" i="10"/>
  <c r="X13" i="10" s="1"/>
  <c r="AB13" i="10" s="1"/>
  <c r="AF13" i="10" s="1"/>
  <c r="AJ13" i="10" s="1"/>
  <c r="AN13" i="10" s="1"/>
  <c r="U60" i="10"/>
  <c r="Y60" i="10" s="1"/>
  <c r="AC60" i="10" s="1"/>
  <c r="AG60" i="10" s="1"/>
  <c r="AK60" i="10" s="1"/>
  <c r="AO60" i="10" s="1"/>
  <c r="T60" i="10"/>
  <c r="X60" i="10" s="1"/>
  <c r="AB60" i="10" s="1"/>
  <c r="AF60" i="10" s="1"/>
  <c r="AJ60" i="10" s="1"/>
  <c r="AN60" i="10" s="1"/>
  <c r="U71" i="10"/>
  <c r="Y71" i="10" s="1"/>
  <c r="AC71" i="10" s="1"/>
  <c r="AG71" i="10" s="1"/>
  <c r="AK71" i="10" s="1"/>
  <c r="AO71" i="10" s="1"/>
  <c r="U85" i="10"/>
  <c r="Y85" i="10" s="1"/>
  <c r="AC85" i="10" s="1"/>
  <c r="AG85" i="10" s="1"/>
  <c r="AK85" i="10" s="1"/>
  <c r="AO85" i="10" s="1"/>
  <c r="U45" i="10"/>
  <c r="Y45" i="10" s="1"/>
  <c r="AC45" i="10" s="1"/>
  <c r="AG45" i="10" s="1"/>
  <c r="AK45" i="10" s="1"/>
  <c r="AO45" i="10" s="1"/>
  <c r="U13" i="10"/>
  <c r="Y13" i="10" s="1"/>
  <c r="AC13" i="10" s="1"/>
  <c r="AG13" i="10" s="1"/>
  <c r="AK13" i="10" s="1"/>
  <c r="AO13" i="10" s="1"/>
  <c r="T16" i="10"/>
  <c r="X16" i="10" s="1"/>
  <c r="AB16" i="10" s="1"/>
  <c r="AF16" i="10" s="1"/>
  <c r="AJ16" i="10" s="1"/>
  <c r="AN16" i="10" s="1"/>
  <c r="U84" i="10"/>
  <c r="Y84" i="10" s="1"/>
  <c r="AC84" i="10" s="1"/>
  <c r="AG84" i="10" s="1"/>
  <c r="AK84" i="10" s="1"/>
  <c r="AO84" i="10" s="1"/>
  <c r="U76" i="10"/>
  <c r="Y76" i="10" s="1"/>
  <c r="AC76" i="10" s="1"/>
  <c r="AG76" i="10" s="1"/>
  <c r="AK76" i="10" s="1"/>
  <c r="AO76" i="10" s="1"/>
  <c r="U28" i="10"/>
  <c r="Y28" i="10" s="1"/>
  <c r="AC28" i="10" s="1"/>
  <c r="AG28" i="10" s="1"/>
  <c r="AK28" i="10" s="1"/>
  <c r="AO28" i="10" s="1"/>
  <c r="U4" i="10"/>
  <c r="Y4" i="10" s="1"/>
  <c r="AC4" i="10" s="1"/>
  <c r="AG4" i="10" s="1"/>
  <c r="AK4" i="10" s="1"/>
  <c r="AO4" i="10" s="1"/>
  <c r="U59" i="10"/>
  <c r="Y59" i="10" s="1"/>
  <c r="AC59" i="10" s="1"/>
  <c r="AG59" i="10" s="1"/>
  <c r="AK59" i="10" s="1"/>
  <c r="AO59" i="10" s="1"/>
  <c r="U51" i="10"/>
  <c r="Y51" i="10" s="1"/>
  <c r="AC51" i="10" s="1"/>
  <c r="AG51" i="10" s="1"/>
  <c r="AK51" i="10" s="1"/>
  <c r="AO51" i="10" s="1"/>
  <c r="U11" i="10"/>
  <c r="Y11" i="10" s="1"/>
  <c r="AC11" i="10" s="1"/>
  <c r="AG11" i="10" s="1"/>
  <c r="AK11" i="10" s="1"/>
  <c r="AO11" i="10" s="1"/>
  <c r="U61" i="10"/>
  <c r="Y61" i="10" s="1"/>
  <c r="AC61" i="10" s="1"/>
  <c r="AG61" i="10" s="1"/>
  <c r="AK61" i="10" s="1"/>
  <c r="AO61" i="10" s="1"/>
  <c r="S79" i="10"/>
  <c r="W79" i="10" s="1"/>
  <c r="AA79" i="10" s="1"/>
  <c r="AE79" i="10" s="1"/>
  <c r="AI79" i="10" s="1"/>
  <c r="AM79" i="10" s="1"/>
  <c r="S25" i="10"/>
  <c r="W25" i="10" s="1"/>
  <c r="AA25" i="10" s="1"/>
  <c r="AE25" i="10" s="1"/>
  <c r="AI25" i="10" s="1"/>
  <c r="AM25" i="10" s="1"/>
  <c r="U74" i="10"/>
  <c r="Y74" i="10" s="1"/>
  <c r="AC74" i="10" s="1"/>
  <c r="AG74" i="10" s="1"/>
  <c r="AK74" i="10" s="1"/>
  <c r="AO74" i="10" s="1"/>
  <c r="U34" i="10"/>
  <c r="Y34" i="10" s="1"/>
  <c r="AC34" i="10" s="1"/>
  <c r="AG34" i="10" s="1"/>
  <c r="AK34" i="10" s="1"/>
  <c r="AO34" i="10" s="1"/>
  <c r="U6" i="10"/>
  <c r="Y6" i="10" s="1"/>
  <c r="AC6" i="10" s="1"/>
  <c r="AG6" i="10" s="1"/>
  <c r="AK6" i="10" s="1"/>
  <c r="AO6" i="10" s="1"/>
  <c r="U40" i="10"/>
  <c r="Y40" i="10" s="1"/>
  <c r="AC40" i="10" s="1"/>
  <c r="AG40" i="10" s="1"/>
  <c r="AK40" i="10" s="1"/>
  <c r="AO40" i="10" s="1"/>
  <c r="S72" i="10"/>
  <c r="W72" i="10" s="1"/>
  <c r="AA72" i="10" s="1"/>
  <c r="AE72" i="10" s="1"/>
  <c r="AI72" i="10" s="1"/>
  <c r="AM72" i="10" s="1"/>
  <c r="U75" i="10"/>
  <c r="Y75" i="10" s="1"/>
  <c r="AC75" i="10" s="1"/>
  <c r="AG75" i="10" s="1"/>
  <c r="AK75" i="10" s="1"/>
  <c r="AO75" i="10" s="1"/>
  <c r="U81" i="10"/>
  <c r="Y81" i="10" s="1"/>
  <c r="AC81" i="10" s="1"/>
  <c r="AG81" i="10" s="1"/>
  <c r="AK81" i="10" s="1"/>
  <c r="AO81" i="10" s="1"/>
  <c r="U25" i="10"/>
  <c r="Y25" i="10" s="1"/>
  <c r="AC25" i="10" s="1"/>
  <c r="AG25" i="10" s="1"/>
  <c r="AK25" i="10" s="1"/>
  <c r="AO25" i="10" s="1"/>
  <c r="U17" i="10"/>
  <c r="Y17" i="10" s="1"/>
  <c r="AC17" i="10" s="1"/>
  <c r="AG17" i="10" s="1"/>
  <c r="AK17" i="10" s="1"/>
  <c r="AO17" i="10" s="1"/>
  <c r="U9" i="10"/>
  <c r="Y9" i="10" s="1"/>
  <c r="AC9" i="10" s="1"/>
  <c r="AG9" i="10" s="1"/>
  <c r="AK9" i="10" s="1"/>
  <c r="AO9" i="10" s="1"/>
  <c r="U53" i="10"/>
  <c r="Y53" i="10" s="1"/>
  <c r="AC53" i="10" s="1"/>
  <c r="AG53" i="10" s="1"/>
  <c r="AK53" i="10" s="1"/>
  <c r="AO53" i="10" s="1"/>
  <c r="S77" i="10"/>
  <c r="W77" i="10" s="1"/>
  <c r="AA77" i="10" s="1"/>
  <c r="AE77" i="10" s="1"/>
  <c r="AI77" i="10" s="1"/>
  <c r="AM77" i="10" s="1"/>
  <c r="U88" i="10"/>
  <c r="Y88" i="10" s="1"/>
  <c r="AC88" i="10" s="1"/>
  <c r="AG88" i="10" s="1"/>
  <c r="AK88" i="10" s="1"/>
  <c r="AO88" i="10" s="1"/>
  <c r="U80" i="10"/>
  <c r="Y80" i="10" s="1"/>
  <c r="AC80" i="10" s="1"/>
  <c r="AG80" i="10" s="1"/>
  <c r="AK80" i="10" s="1"/>
  <c r="AO80" i="10" s="1"/>
  <c r="U72" i="10"/>
  <c r="Y72" i="10" s="1"/>
  <c r="AC72" i="10" s="1"/>
  <c r="AG72" i="10" s="1"/>
  <c r="AK72" i="10" s="1"/>
  <c r="AO72" i="10" s="1"/>
  <c r="U64" i="10"/>
  <c r="Y64" i="10" s="1"/>
  <c r="AC64" i="10" s="1"/>
  <c r="AG64" i="10" s="1"/>
  <c r="AK64" i="10" s="1"/>
  <c r="AO64" i="10" s="1"/>
  <c r="U24" i="10"/>
  <c r="Y24" i="10" s="1"/>
  <c r="AC24" i="10" s="1"/>
  <c r="AG24" i="10" s="1"/>
  <c r="AK24" i="10" s="1"/>
  <c r="AO24" i="10" s="1"/>
  <c r="U16" i="10"/>
  <c r="Y16" i="10" s="1"/>
  <c r="AC16" i="10" s="1"/>
  <c r="AG16" i="10" s="1"/>
  <c r="AK16" i="10" s="1"/>
  <c r="AO16" i="10" s="1"/>
  <c r="U8" i="10"/>
  <c r="Y8" i="10" s="1"/>
  <c r="AC8" i="10" s="1"/>
  <c r="AG8" i="10" s="1"/>
  <c r="AK8" i="10" s="1"/>
  <c r="AO8" i="10" s="1"/>
  <c r="U3" i="10"/>
  <c r="Y3" i="10" s="1"/>
  <c r="AC3" i="10" s="1"/>
  <c r="AG3" i="10" s="1"/>
  <c r="AK3" i="10" s="1"/>
  <c r="AO3" i="10" s="1"/>
  <c r="U96" i="23"/>
  <c r="U95" i="23"/>
  <c r="U39" i="23"/>
  <c r="U51" i="23"/>
  <c r="T95" i="23"/>
  <c r="T39" i="23"/>
  <c r="U87" i="23"/>
  <c r="T56" i="23"/>
  <c r="U43" i="23"/>
  <c r="U35" i="23"/>
  <c r="U83" i="10"/>
  <c r="Y83" i="10" s="1"/>
  <c r="AC83" i="10" s="1"/>
  <c r="AG83" i="10" s="1"/>
  <c r="AK83" i="10" s="1"/>
  <c r="AO83" i="10" s="1"/>
  <c r="U87" i="10"/>
  <c r="Y87" i="10" s="1"/>
  <c r="AC87" i="10" s="1"/>
  <c r="AG87" i="10" s="1"/>
  <c r="AK87" i="10" s="1"/>
  <c r="AO87" i="10" s="1"/>
  <c r="U67" i="10"/>
  <c r="Y67" i="10" s="1"/>
  <c r="AC67" i="10" s="1"/>
  <c r="AG67" i="10" s="1"/>
  <c r="AK67" i="10" s="1"/>
  <c r="AO67" i="10" s="1"/>
  <c r="T17" i="10"/>
  <c r="X17" i="10" s="1"/>
  <c r="AB17" i="10" s="1"/>
  <c r="AF17" i="10" s="1"/>
  <c r="AJ17" i="10" s="1"/>
  <c r="AN17" i="10" s="1"/>
  <c r="T80" i="10"/>
  <c r="X80" i="10" s="1"/>
  <c r="AB80" i="10" s="1"/>
  <c r="AF80" i="10" s="1"/>
  <c r="AJ80" i="10" s="1"/>
  <c r="AN80" i="10" s="1"/>
  <c r="T72" i="10"/>
  <c r="X72" i="10" s="1"/>
  <c r="AB72" i="10" s="1"/>
  <c r="AF72" i="10" s="1"/>
  <c r="AJ72" i="10" s="1"/>
  <c r="AN72" i="10" s="1"/>
  <c r="S17" i="10"/>
  <c r="W17" i="10" s="1"/>
  <c r="AA17" i="10" s="1"/>
  <c r="AE17" i="10" s="1"/>
  <c r="AI17" i="10" s="1"/>
  <c r="AM17" i="10" s="1"/>
  <c r="S82" i="10"/>
  <c r="W82" i="10" s="1"/>
  <c r="AA82" i="10" s="1"/>
  <c r="AE82" i="10" s="1"/>
  <c r="AI82" i="10" s="1"/>
  <c r="AM82" i="10" s="1"/>
  <c r="T82" i="10"/>
  <c r="X82" i="10" s="1"/>
  <c r="AB82" i="10" s="1"/>
  <c r="AF82" i="10" s="1"/>
  <c r="AJ82" i="10" s="1"/>
  <c r="AN82" i="10" s="1"/>
  <c r="S27" i="10"/>
  <c r="W27" i="10" s="1"/>
  <c r="AA27" i="10" s="1"/>
  <c r="AE27" i="10" s="1"/>
  <c r="AI27" i="10" s="1"/>
  <c r="AM27" i="10" s="1"/>
  <c r="T27" i="10"/>
  <c r="X27" i="10" s="1"/>
  <c r="AB27" i="10" s="1"/>
  <c r="AF27" i="10" s="1"/>
  <c r="AJ27" i="10" s="1"/>
  <c r="AN27" i="10" s="1"/>
  <c r="T40" i="10"/>
  <c r="X40" i="10" s="1"/>
  <c r="AB40" i="10" s="1"/>
  <c r="AF40" i="10" s="1"/>
  <c r="AJ40" i="10" s="1"/>
  <c r="AN40" i="10" s="1"/>
  <c r="S83" i="10"/>
  <c r="W83" i="10" s="1"/>
  <c r="AA83" i="10" s="1"/>
  <c r="AE83" i="10" s="1"/>
  <c r="AI83" i="10" s="1"/>
  <c r="AM83" i="10" s="1"/>
  <c r="T79" i="10"/>
  <c r="X79" i="10" s="1"/>
  <c r="AB79" i="10" s="1"/>
  <c r="AF79" i="10" s="1"/>
  <c r="AJ79" i="10" s="1"/>
  <c r="AN79" i="10" s="1"/>
  <c r="T71" i="10"/>
  <c r="X71" i="10" s="1"/>
  <c r="AB71" i="10" s="1"/>
  <c r="AF71" i="10" s="1"/>
  <c r="AJ71" i="10" s="1"/>
  <c r="AN71" i="10" s="1"/>
  <c r="U12" i="10"/>
  <c r="Y12" i="10" s="1"/>
  <c r="AC12" i="10" s="1"/>
  <c r="AG12" i="10" s="1"/>
  <c r="AK12" i="10" s="1"/>
  <c r="AO12" i="10" s="1"/>
  <c r="U33" i="10"/>
  <c r="Y33" i="10" s="1"/>
  <c r="AC33" i="10" s="1"/>
  <c r="AG33" i="10" s="1"/>
  <c r="AK33" i="10" s="1"/>
  <c r="AO33" i="10" s="1"/>
  <c r="S38" i="10"/>
  <c r="W38" i="10" s="1"/>
  <c r="AA38" i="10" s="1"/>
  <c r="AE38" i="10" s="1"/>
  <c r="AI38" i="10" s="1"/>
  <c r="AM38" i="10" s="1"/>
  <c r="T35" i="10"/>
  <c r="X35" i="10" s="1"/>
  <c r="AB35" i="10" s="1"/>
  <c r="AF35" i="10" s="1"/>
  <c r="AJ35" i="10" s="1"/>
  <c r="AN35" i="10" s="1"/>
  <c r="U68" i="10"/>
  <c r="Y68" i="10" s="1"/>
  <c r="AC68" i="10" s="1"/>
  <c r="AG68" i="10" s="1"/>
  <c r="AK68" i="10" s="1"/>
  <c r="AO68" i="10" s="1"/>
  <c r="S16" i="10"/>
  <c r="W16" i="10" s="1"/>
  <c r="AA16" i="10" s="1"/>
  <c r="AE16" i="10" s="1"/>
  <c r="AI16" i="10" s="1"/>
  <c r="AM16" i="10" s="1"/>
  <c r="T15" i="10"/>
  <c r="X15" i="10" s="1"/>
  <c r="AB15" i="10" s="1"/>
  <c r="AF15" i="10" s="1"/>
  <c r="AJ15" i="10" s="1"/>
  <c r="AN15" i="10" s="1"/>
  <c r="S15" i="10"/>
  <c r="W15" i="10" s="1"/>
  <c r="AA15" i="10" s="1"/>
  <c r="AE15" i="10" s="1"/>
  <c r="AI15" i="10" s="1"/>
  <c r="AM15" i="10" s="1"/>
  <c r="U19" i="10"/>
  <c r="Y19" i="10" s="1"/>
  <c r="AC19" i="10" s="1"/>
  <c r="AG19" i="10" s="1"/>
  <c r="AK19" i="10" s="1"/>
  <c r="AO19" i="10" s="1"/>
  <c r="U39" i="10"/>
  <c r="Y39" i="10" s="1"/>
  <c r="AC39" i="10" s="1"/>
  <c r="AG39" i="10" s="1"/>
  <c r="AK39" i="10" s="1"/>
  <c r="AO39" i="10" s="1"/>
  <c r="T6" i="10"/>
  <c r="X6" i="10" s="1"/>
  <c r="AB6" i="10" s="1"/>
  <c r="AF6" i="10" s="1"/>
  <c r="AJ6" i="10" s="1"/>
  <c r="AN6" i="10" s="1"/>
  <c r="T9" i="10"/>
  <c r="X9" i="10" s="1"/>
  <c r="AB9" i="10" s="1"/>
  <c r="AF9" i="10" s="1"/>
  <c r="AJ9" i="10" s="1"/>
  <c r="AN9" i="10" s="1"/>
  <c r="S5" i="10"/>
  <c r="W5" i="10" s="1"/>
  <c r="AA5" i="10" s="1"/>
  <c r="AE5" i="10" s="1"/>
  <c r="AI5" i="10" s="1"/>
  <c r="AM5" i="10" s="1"/>
  <c r="T5" i="10"/>
  <c r="X5" i="10" s="1"/>
  <c r="AB5" i="10" s="1"/>
  <c r="AF5" i="10" s="1"/>
  <c r="AJ5" i="10" s="1"/>
  <c r="AN5" i="10" s="1"/>
  <c r="S23" i="10"/>
  <c r="W23" i="10" s="1"/>
  <c r="AA23" i="10" s="1"/>
  <c r="AE23" i="10" s="1"/>
  <c r="AI23" i="10" s="1"/>
  <c r="AM23" i="10" s="1"/>
  <c r="S24" i="10"/>
  <c r="W24" i="10" s="1"/>
  <c r="AA24" i="10" s="1"/>
  <c r="AE24" i="10" s="1"/>
  <c r="AI24" i="10" s="1"/>
  <c r="AM24" i="10" s="1"/>
  <c r="T24" i="10"/>
  <c r="X24" i="10" s="1"/>
  <c r="AB24" i="10" s="1"/>
  <c r="AF24" i="10" s="1"/>
  <c r="AJ24" i="10" s="1"/>
  <c r="AN24" i="10" s="1"/>
  <c r="T45" i="10"/>
  <c r="X45" i="10" s="1"/>
  <c r="AB45" i="10" s="1"/>
  <c r="AF45" i="10" s="1"/>
  <c r="AJ45" i="10" s="1"/>
  <c r="AN45" i="10" s="1"/>
  <c r="S55" i="10"/>
  <c r="W55" i="10" s="1"/>
  <c r="AA55" i="10" s="1"/>
  <c r="AE55" i="10" s="1"/>
  <c r="AI55" i="10" s="1"/>
  <c r="AM55" i="10" s="1"/>
  <c r="T55" i="10"/>
  <c r="X55" i="10" s="1"/>
  <c r="AB55" i="10" s="1"/>
  <c r="AF55" i="10" s="1"/>
  <c r="AJ55" i="10" s="1"/>
  <c r="AN55" i="10" s="1"/>
  <c r="U50" i="10"/>
  <c r="Y50" i="10" s="1"/>
  <c r="AC50" i="10" s="1"/>
  <c r="AG50" i="10" s="1"/>
  <c r="AK50" i="10" s="1"/>
  <c r="AO50" i="10" s="1"/>
  <c r="U18" i="10"/>
  <c r="Y18" i="10" s="1"/>
  <c r="AC18" i="10" s="1"/>
  <c r="AG18" i="10" s="1"/>
  <c r="AK18" i="10" s="1"/>
  <c r="AO18" i="10" s="1"/>
  <c r="T34" i="10"/>
  <c r="X34" i="10" s="1"/>
  <c r="AB34" i="10" s="1"/>
  <c r="AF34" i="10" s="1"/>
  <c r="AJ34" i="10" s="1"/>
  <c r="AN34" i="10" s="1"/>
  <c r="S40" i="10"/>
  <c r="W40" i="10" s="1"/>
  <c r="AA40" i="10" s="1"/>
  <c r="AE40" i="10" s="1"/>
  <c r="AI40" i="10" s="1"/>
  <c r="AM40" i="10" s="1"/>
  <c r="U41" i="10"/>
  <c r="Y41" i="10" s="1"/>
  <c r="AC41" i="10" s="1"/>
  <c r="AG41" i="10" s="1"/>
  <c r="AK41" i="10" s="1"/>
  <c r="AO41" i="10" s="1"/>
  <c r="S48" i="10"/>
  <c r="W48" i="10" s="1"/>
  <c r="AA48" i="10" s="1"/>
  <c r="AE48" i="10" s="1"/>
  <c r="AI48" i="10" s="1"/>
  <c r="AM48" i="10" s="1"/>
  <c r="T48" i="10"/>
  <c r="X48" i="10" s="1"/>
  <c r="AB48" i="10" s="1"/>
  <c r="AF48" i="10" s="1"/>
  <c r="AJ48" i="10" s="1"/>
  <c r="AN48" i="10" s="1"/>
  <c r="S68" i="10"/>
  <c r="W68" i="10" s="1"/>
  <c r="AA68" i="10" s="1"/>
  <c r="AE68" i="10" s="1"/>
  <c r="AI68" i="10" s="1"/>
  <c r="AM68" i="10" s="1"/>
  <c r="T68" i="10"/>
  <c r="X68" i="10" s="1"/>
  <c r="AB68" i="10" s="1"/>
  <c r="AF68" i="10" s="1"/>
  <c r="AJ68" i="10" s="1"/>
  <c r="AN68" i="10" s="1"/>
  <c r="S29" i="10"/>
  <c r="W29" i="10" s="1"/>
  <c r="AA29" i="10" s="1"/>
  <c r="AE29" i="10" s="1"/>
  <c r="AI29" i="10" s="1"/>
  <c r="AM29" i="10" s="1"/>
  <c r="T29" i="10"/>
  <c r="X29" i="10" s="1"/>
  <c r="AB29" i="10" s="1"/>
  <c r="AF29" i="10" s="1"/>
  <c r="AJ29" i="10" s="1"/>
  <c r="AN29" i="10" s="1"/>
  <c r="U32" i="10"/>
  <c r="Y32" i="10" s="1"/>
  <c r="AC32" i="10" s="1"/>
  <c r="AG32" i="10" s="1"/>
  <c r="AK32" i="10" s="1"/>
  <c r="AO32" i="10" s="1"/>
  <c r="S22" i="10"/>
  <c r="W22" i="10" s="1"/>
  <c r="AA22" i="10" s="1"/>
  <c r="AE22" i="10" s="1"/>
  <c r="AI22" i="10" s="1"/>
  <c r="AM22" i="10" s="1"/>
  <c r="S28" i="10"/>
  <c r="W28" i="10" s="1"/>
  <c r="AA28" i="10" s="1"/>
  <c r="AE28" i="10" s="1"/>
  <c r="AI28" i="10" s="1"/>
  <c r="AM28" i="10" s="1"/>
  <c r="T33" i="10"/>
  <c r="X33" i="10" s="1"/>
  <c r="AB33" i="10" s="1"/>
  <c r="AF33" i="10" s="1"/>
  <c r="AJ33" i="10" s="1"/>
  <c r="AN33" i="10" s="1"/>
  <c r="T46" i="10"/>
  <c r="X46" i="10" s="1"/>
  <c r="AB46" i="10" s="1"/>
  <c r="AF46" i="10" s="1"/>
  <c r="AJ46" i="10" s="1"/>
  <c r="AN46" i="10" s="1"/>
  <c r="S71" i="10"/>
  <c r="W71" i="10" s="1"/>
  <c r="AA71" i="10" s="1"/>
  <c r="AE71" i="10" s="1"/>
  <c r="AI71" i="10" s="1"/>
  <c r="AM71" i="10" s="1"/>
  <c r="S76" i="10"/>
  <c r="W76" i="10" s="1"/>
  <c r="AA76" i="10" s="1"/>
  <c r="AE76" i="10" s="1"/>
  <c r="AI76" i="10" s="1"/>
  <c r="AM76" i="10" s="1"/>
  <c r="T76" i="10"/>
  <c r="X76" i="10" s="1"/>
  <c r="AB76" i="10" s="1"/>
  <c r="AF76" i="10" s="1"/>
  <c r="AJ76" i="10" s="1"/>
  <c r="AN76" i="10" s="1"/>
  <c r="U44" i="10"/>
  <c r="Y44" i="10" s="1"/>
  <c r="AC44" i="10" s="1"/>
  <c r="AG44" i="10" s="1"/>
  <c r="AK44" i="10" s="1"/>
  <c r="AO44" i="10" s="1"/>
  <c r="T49" i="10"/>
  <c r="X49" i="10" s="1"/>
  <c r="AB49" i="10" s="1"/>
  <c r="AF49" i="10" s="1"/>
  <c r="AJ49" i="10" s="1"/>
  <c r="AN49" i="10" s="1"/>
  <c r="S49" i="10"/>
  <c r="W49" i="10" s="1"/>
  <c r="AA49" i="10" s="1"/>
  <c r="AE49" i="10" s="1"/>
  <c r="AI49" i="10" s="1"/>
  <c r="AM49" i="10" s="1"/>
  <c r="U57" i="10"/>
  <c r="Y57" i="10" s="1"/>
  <c r="AC57" i="10" s="1"/>
  <c r="AG57" i="10" s="1"/>
  <c r="AK57" i="10" s="1"/>
  <c r="AO57" i="10" s="1"/>
  <c r="U70" i="10"/>
  <c r="Y70" i="10" s="1"/>
  <c r="AC70" i="10" s="1"/>
  <c r="AG70" i="10" s="1"/>
  <c r="AK70" i="10" s="1"/>
  <c r="AO70" i="10" s="1"/>
  <c r="S74" i="10"/>
  <c r="W74" i="10" s="1"/>
  <c r="AA74" i="10" s="1"/>
  <c r="AE74" i="10" s="1"/>
  <c r="AI74" i="10" s="1"/>
  <c r="AM74" i="10" s="1"/>
  <c r="U43" i="10"/>
  <c r="Y43" i="10" s="1"/>
  <c r="AC43" i="10" s="1"/>
  <c r="AG43" i="10" s="1"/>
  <c r="AK43" i="10" s="1"/>
  <c r="AO43" i="10" s="1"/>
  <c r="U66" i="10"/>
  <c r="Y66" i="10" s="1"/>
  <c r="AC66" i="10" s="1"/>
  <c r="AG66" i="10" s="1"/>
  <c r="AK66" i="10" s="1"/>
  <c r="AO66" i="10" s="1"/>
  <c r="U42" i="10"/>
  <c r="Y42" i="10" s="1"/>
  <c r="AC42" i="10" s="1"/>
  <c r="AG42" i="10" s="1"/>
  <c r="AK42" i="10" s="1"/>
  <c r="AO42" i="10" s="1"/>
  <c r="U62" i="10"/>
  <c r="Y62" i="10" s="1"/>
  <c r="AC62" i="10" s="1"/>
  <c r="AG62" i="10" s="1"/>
  <c r="AK62" i="10" s="1"/>
  <c r="AO62" i="10" s="1"/>
  <c r="T69" i="10"/>
  <c r="X69" i="10" s="1"/>
  <c r="AB69" i="10" s="1"/>
  <c r="AF69" i="10" s="1"/>
  <c r="AJ69" i="10" s="1"/>
  <c r="AN69" i="10" s="1"/>
  <c r="S69" i="10"/>
  <c r="W69" i="10" s="1"/>
  <c r="AA69" i="10" s="1"/>
  <c r="AE69" i="10" s="1"/>
  <c r="AI69" i="10" s="1"/>
  <c r="AM69" i="10" s="1"/>
  <c r="S84" i="10"/>
  <c r="W84" i="10" s="1"/>
  <c r="AA84" i="10" s="1"/>
  <c r="AE84" i="10" s="1"/>
  <c r="AI84" i="10" s="1"/>
  <c r="AM84" i="10" s="1"/>
  <c r="T84" i="10"/>
  <c r="X84" i="10" s="1"/>
  <c r="AB84" i="10" s="1"/>
  <c r="AF84" i="10" s="1"/>
  <c r="AJ84" i="10" s="1"/>
  <c r="AN84" i="10" s="1"/>
  <c r="U86" i="10"/>
  <c r="Y86" i="10" s="1"/>
  <c r="AC86" i="10" s="1"/>
  <c r="AG86" i="10" s="1"/>
  <c r="AK86" i="10" s="1"/>
  <c r="AO86" i="10" s="1"/>
  <c r="S88" i="10"/>
  <c r="W88" i="10" s="1"/>
  <c r="AA88" i="10" s="1"/>
  <c r="AE88" i="10" s="1"/>
  <c r="AI88" i="10" s="1"/>
  <c r="AM88" i="10" s="1"/>
  <c r="T88" i="10"/>
  <c r="X88" i="10" s="1"/>
  <c r="AB88" i="10" s="1"/>
  <c r="AF88" i="10" s="1"/>
  <c r="AJ88" i="10" s="1"/>
  <c r="AN88" i="10" s="1"/>
  <c r="T83" i="10"/>
  <c r="X83" i="10" s="1"/>
  <c r="AB83" i="10" s="1"/>
  <c r="AF83" i="10" s="1"/>
  <c r="AJ83" i="10" s="1"/>
  <c r="AN83" i="10" s="1"/>
  <c r="V20" i="23"/>
  <c r="V22" i="23"/>
  <c r="V8" i="23"/>
  <c r="V31" i="23"/>
  <c r="V37" i="23"/>
  <c r="U49" i="23"/>
  <c r="T49" i="23"/>
  <c r="V74" i="23"/>
  <c r="U11" i="23"/>
  <c r="V30" i="23"/>
  <c r="V55" i="23"/>
  <c r="V66" i="23"/>
  <c r="V16" i="23"/>
  <c r="V23" i="23"/>
  <c r="V29" i="23"/>
  <c r="T33" i="23"/>
  <c r="V46" i="23"/>
  <c r="V63" i="23"/>
  <c r="T79" i="23"/>
  <c r="U79" i="23"/>
  <c r="V32" i="23"/>
  <c r="U45" i="23"/>
  <c r="T3" i="23"/>
  <c r="V4" i="23"/>
  <c r="U27" i="23"/>
  <c r="V36" i="23"/>
  <c r="V50" i="23"/>
  <c r="V83" i="23"/>
  <c r="V9" i="23"/>
  <c r="T10" i="23"/>
  <c r="V19" i="23"/>
  <c r="V28" i="23"/>
  <c r="T36" i="23"/>
  <c r="U36" i="23"/>
  <c r="U14" i="23"/>
  <c r="V44" i="23"/>
  <c r="T90" i="23"/>
  <c r="U90" i="23"/>
  <c r="T58" i="23"/>
  <c r="U58" i="23"/>
  <c r="V42" i="23"/>
  <c r="V60" i="23"/>
  <c r="T70" i="23"/>
  <c r="U70" i="23"/>
  <c r="V89" i="23"/>
  <c r="T92" i="23"/>
  <c r="U92" i="23"/>
  <c r="T62" i="23"/>
  <c r="U62" i="23"/>
  <c r="U65" i="23"/>
  <c r="V73" i="23"/>
  <c r="T78" i="23"/>
  <c r="U78" i="23"/>
  <c r="U88" i="23"/>
  <c r="T88" i="23"/>
  <c r="V91" i="23"/>
  <c r="V75" i="23"/>
  <c r="V81" i="23"/>
  <c r="V68" i="23"/>
  <c r="V69" i="23"/>
  <c r="T96" i="23"/>
  <c r="V92" i="23"/>
  <c r="V84" i="23"/>
  <c r="V85" i="23"/>
  <c r="V93" i="23"/>
  <c r="V77" i="23"/>
  <c r="S9" i="10" l="1"/>
  <c r="W9" i="10" s="1"/>
  <c r="AA9" i="10" s="1"/>
  <c r="AE9" i="10" s="1"/>
  <c r="AI9" i="10" s="1"/>
  <c r="AM9" i="10" s="1"/>
  <c r="S47" i="10"/>
  <c r="W47" i="10" s="1"/>
  <c r="AA47" i="10" s="1"/>
  <c r="AE47" i="10" s="1"/>
  <c r="AI47" i="10" s="1"/>
  <c r="AM47" i="10" s="1"/>
  <c r="S45" i="10"/>
  <c r="W45" i="10" s="1"/>
  <c r="AA45" i="10" s="1"/>
  <c r="AE45" i="10" s="1"/>
  <c r="AI45" i="10" s="1"/>
  <c r="AM45" i="10" s="1"/>
  <c r="S46" i="10"/>
  <c r="W46" i="10" s="1"/>
  <c r="AA46" i="10" s="1"/>
  <c r="AE46" i="10" s="1"/>
  <c r="AI46" i="10" s="1"/>
  <c r="AM46" i="10" s="1"/>
  <c r="S14" i="10"/>
  <c r="W14" i="10" s="1"/>
  <c r="AA14" i="10" s="1"/>
  <c r="AE14" i="10" s="1"/>
  <c r="AI14" i="10" s="1"/>
  <c r="AM14" i="10" s="1"/>
  <c r="S58" i="10"/>
  <c r="W58" i="10" s="1"/>
  <c r="AA58" i="10" s="1"/>
  <c r="AE58" i="10" s="1"/>
  <c r="AI58" i="10" s="1"/>
  <c r="AM58" i="10" s="1"/>
  <c r="S34" i="10"/>
  <c r="W34" i="10" s="1"/>
  <c r="AA34" i="10" s="1"/>
  <c r="AE34" i="10" s="1"/>
  <c r="AI34" i="10" s="1"/>
  <c r="AM34" i="10" s="1"/>
  <c r="S80" i="10"/>
  <c r="W80" i="10" s="1"/>
  <c r="AA80" i="10" s="1"/>
  <c r="AE80" i="10" s="1"/>
  <c r="AI80" i="10" s="1"/>
  <c r="AM80" i="10" s="1"/>
  <c r="S35" i="10"/>
  <c r="W35" i="10" s="1"/>
  <c r="AA35" i="10" s="1"/>
  <c r="AE35" i="10" s="1"/>
  <c r="AI35" i="10" s="1"/>
  <c r="AM35" i="10" s="1"/>
  <c r="S60" i="10"/>
  <c r="W60" i="10" s="1"/>
  <c r="AA60" i="10" s="1"/>
  <c r="AE60" i="10" s="1"/>
  <c r="AI60" i="10" s="1"/>
  <c r="AM60" i="10" s="1"/>
  <c r="S6" i="10"/>
  <c r="W6" i="10" s="1"/>
  <c r="AA6" i="10" s="1"/>
  <c r="AE6" i="10" s="1"/>
  <c r="AI6" i="10" s="1"/>
  <c r="AM6" i="10" s="1"/>
  <c r="S13" i="10"/>
  <c r="W13" i="10" s="1"/>
  <c r="AA13" i="10" s="1"/>
  <c r="AE13" i="10" s="1"/>
  <c r="AI13" i="10" s="1"/>
  <c r="AM13" i="10" s="1"/>
  <c r="T59" i="10"/>
  <c r="X59" i="10" s="1"/>
  <c r="AB59" i="10" s="1"/>
  <c r="AF59" i="10" s="1"/>
  <c r="AJ59" i="10" s="1"/>
  <c r="AN59" i="10" s="1"/>
  <c r="S59" i="10"/>
  <c r="W59" i="10" s="1"/>
  <c r="AA59" i="10" s="1"/>
  <c r="AE59" i="10" s="1"/>
  <c r="AI59" i="10" s="1"/>
  <c r="AM59" i="10" s="1"/>
  <c r="T30" i="10"/>
  <c r="X30" i="10" s="1"/>
  <c r="AB30" i="10" s="1"/>
  <c r="AF30" i="10" s="1"/>
  <c r="AJ30" i="10" s="1"/>
  <c r="AN30" i="10" s="1"/>
  <c r="S30" i="10"/>
  <c r="W30" i="10" s="1"/>
  <c r="AA30" i="10" s="1"/>
  <c r="AE30" i="10" s="1"/>
  <c r="AI30" i="10" s="1"/>
  <c r="AM30" i="10" s="1"/>
  <c r="S21" i="10"/>
  <c r="W21" i="10" s="1"/>
  <c r="AA21" i="10" s="1"/>
  <c r="AE21" i="10" s="1"/>
  <c r="AI21" i="10" s="1"/>
  <c r="AM21" i="10" s="1"/>
  <c r="S33" i="10"/>
  <c r="W33" i="10" s="1"/>
  <c r="AA33" i="10" s="1"/>
  <c r="AE33" i="10" s="1"/>
  <c r="AI33" i="10" s="1"/>
  <c r="AM33" i="10" s="1"/>
  <c r="S62" i="10"/>
  <c r="W62" i="10" s="1"/>
  <c r="AA62" i="10" s="1"/>
  <c r="AE62" i="10" s="1"/>
  <c r="AI62" i="10" s="1"/>
  <c r="AM62" i="10" s="1"/>
  <c r="S81" i="10"/>
  <c r="W81" i="10" s="1"/>
  <c r="AA81" i="10" s="1"/>
  <c r="AE81" i="10" s="1"/>
  <c r="AI81" i="10" s="1"/>
  <c r="AM81" i="10" s="1"/>
  <c r="S12" i="10"/>
  <c r="W12" i="10" s="1"/>
  <c r="AA12" i="10" s="1"/>
  <c r="AE12" i="10" s="1"/>
  <c r="AI12" i="10" s="1"/>
  <c r="AM12" i="10" s="1"/>
  <c r="T3" i="10"/>
  <c r="X3" i="10" s="1"/>
  <c r="AB3" i="10" s="1"/>
  <c r="AF3" i="10" s="1"/>
  <c r="AJ3" i="10" s="1"/>
  <c r="AN3" i="10" s="1"/>
  <c r="S3" i="10"/>
  <c r="W3" i="10" s="1"/>
  <c r="AA3" i="10" s="1"/>
  <c r="AE3" i="10" s="1"/>
  <c r="AI3" i="10" s="1"/>
  <c r="AM3" i="10" s="1"/>
  <c r="S75" i="10"/>
  <c r="W75" i="10" s="1"/>
  <c r="AA75" i="10" s="1"/>
  <c r="AE75" i="10" s="1"/>
  <c r="AI75" i="10" s="1"/>
  <c r="AM75" i="10" s="1"/>
  <c r="T75" i="10"/>
  <c r="X75" i="10" s="1"/>
  <c r="AB75" i="10" s="1"/>
  <c r="AF75" i="10" s="1"/>
  <c r="AJ75" i="10" s="1"/>
  <c r="AN75" i="10" s="1"/>
  <c r="T4" i="10"/>
  <c r="X4" i="10" s="1"/>
  <c r="AB4" i="10" s="1"/>
  <c r="AF4" i="10" s="1"/>
  <c r="AJ4" i="10" s="1"/>
  <c r="AN4" i="10" s="1"/>
  <c r="S4" i="10"/>
  <c r="W4" i="10" s="1"/>
  <c r="AA4" i="10" s="1"/>
  <c r="AE4" i="10" s="1"/>
  <c r="AI4" i="10" s="1"/>
  <c r="AM4" i="10" s="1"/>
  <c r="S61" i="10"/>
  <c r="W61" i="10" s="1"/>
  <c r="AA61" i="10" s="1"/>
  <c r="AE61" i="10" s="1"/>
  <c r="AI61" i="10" s="1"/>
  <c r="AM61" i="10" s="1"/>
  <c r="T61" i="10"/>
  <c r="X61" i="10" s="1"/>
  <c r="AB61" i="10" s="1"/>
  <c r="AF61" i="10" s="1"/>
  <c r="AJ61" i="10" s="1"/>
  <c r="AN61" i="10" s="1"/>
  <c r="T67" i="10"/>
  <c r="X67" i="10" s="1"/>
  <c r="AB67" i="10" s="1"/>
  <c r="AF67" i="10" s="1"/>
  <c r="AJ67" i="10" s="1"/>
  <c r="AN67" i="10" s="1"/>
  <c r="S67" i="10"/>
  <c r="W67" i="10" s="1"/>
  <c r="AA67" i="10" s="1"/>
  <c r="AE67" i="10" s="1"/>
  <c r="AI67" i="10" s="1"/>
  <c r="AM67" i="10" s="1"/>
  <c r="T85" i="10"/>
  <c r="X85" i="10" s="1"/>
  <c r="AB85" i="10" s="1"/>
  <c r="AF85" i="10" s="1"/>
  <c r="AJ85" i="10" s="1"/>
  <c r="AN85" i="10" s="1"/>
  <c r="S85" i="10"/>
  <c r="W85" i="10" s="1"/>
  <c r="AA85" i="10" s="1"/>
  <c r="AE85" i="10" s="1"/>
  <c r="AI85" i="10" s="1"/>
  <c r="AM85" i="10" s="1"/>
  <c r="S64" i="10"/>
  <c r="W64" i="10" s="1"/>
  <c r="AA64" i="10" s="1"/>
  <c r="AE64" i="10" s="1"/>
  <c r="AI64" i="10" s="1"/>
  <c r="AM64" i="10" s="1"/>
  <c r="T64" i="10"/>
  <c r="X64" i="10" s="1"/>
  <c r="AB64" i="10" s="1"/>
  <c r="AF64" i="10" s="1"/>
  <c r="AJ64" i="10" s="1"/>
  <c r="AN64" i="10" s="1"/>
  <c r="T7" i="10"/>
  <c r="X7" i="10" s="1"/>
  <c r="AB7" i="10" s="1"/>
  <c r="AF7" i="10" s="1"/>
  <c r="AJ7" i="10" s="1"/>
  <c r="AN7" i="10" s="1"/>
  <c r="S7" i="10"/>
  <c r="W7" i="10" s="1"/>
  <c r="AA7" i="10" s="1"/>
  <c r="AE7" i="10" s="1"/>
  <c r="AI7" i="10" s="1"/>
  <c r="AM7" i="10" s="1"/>
  <c r="T56" i="10"/>
  <c r="X56" i="10" s="1"/>
  <c r="AB56" i="10" s="1"/>
  <c r="AF56" i="10" s="1"/>
  <c r="AJ56" i="10" s="1"/>
  <c r="AN56" i="10" s="1"/>
  <c r="S56" i="10"/>
  <c r="W56" i="10" s="1"/>
  <c r="AA56" i="10" s="1"/>
  <c r="AE56" i="10" s="1"/>
  <c r="AI56" i="10" s="1"/>
  <c r="AM56" i="10" s="1"/>
  <c r="T42" i="10"/>
  <c r="X42" i="10" s="1"/>
  <c r="AB42" i="10" s="1"/>
  <c r="AF42" i="10" s="1"/>
  <c r="AJ42" i="10" s="1"/>
  <c r="AN42" i="10" s="1"/>
  <c r="S42" i="10"/>
  <c r="W42" i="10" s="1"/>
  <c r="AA42" i="10" s="1"/>
  <c r="AE42" i="10" s="1"/>
  <c r="AI42" i="10" s="1"/>
  <c r="AM42" i="10" s="1"/>
  <c r="S19" i="10"/>
  <c r="W19" i="10" s="1"/>
  <c r="AA19" i="10" s="1"/>
  <c r="AE19" i="10" s="1"/>
  <c r="AI19" i="10" s="1"/>
  <c r="AM19" i="10" s="1"/>
  <c r="T19" i="10"/>
  <c r="X19" i="10" s="1"/>
  <c r="AB19" i="10" s="1"/>
  <c r="AF19" i="10" s="1"/>
  <c r="AJ19" i="10" s="1"/>
  <c r="AN19" i="10" s="1"/>
  <c r="T86" i="10"/>
  <c r="X86" i="10" s="1"/>
  <c r="AB86" i="10" s="1"/>
  <c r="AF86" i="10" s="1"/>
  <c r="AJ86" i="10" s="1"/>
  <c r="AN86" i="10" s="1"/>
  <c r="S86" i="10"/>
  <c r="W86" i="10" s="1"/>
  <c r="AA86" i="10" s="1"/>
  <c r="AE86" i="10" s="1"/>
  <c r="AI86" i="10" s="1"/>
  <c r="AM86" i="10" s="1"/>
  <c r="T43" i="10"/>
  <c r="X43" i="10" s="1"/>
  <c r="AB43" i="10" s="1"/>
  <c r="AF43" i="10" s="1"/>
  <c r="AJ43" i="10" s="1"/>
  <c r="AN43" i="10" s="1"/>
  <c r="S43" i="10"/>
  <c r="W43" i="10" s="1"/>
  <c r="AA43" i="10" s="1"/>
  <c r="AE43" i="10" s="1"/>
  <c r="AI43" i="10" s="1"/>
  <c r="AM43" i="10" s="1"/>
  <c r="T57" i="10"/>
  <c r="X57" i="10" s="1"/>
  <c r="AB57" i="10" s="1"/>
  <c r="AF57" i="10" s="1"/>
  <c r="AJ57" i="10" s="1"/>
  <c r="AN57" i="10" s="1"/>
  <c r="S57" i="10"/>
  <c r="W57" i="10" s="1"/>
  <c r="AA57" i="10" s="1"/>
  <c r="AE57" i="10" s="1"/>
  <c r="AI57" i="10" s="1"/>
  <c r="AM57" i="10" s="1"/>
  <c r="T54" i="10"/>
  <c r="X54" i="10" s="1"/>
  <c r="AB54" i="10" s="1"/>
  <c r="AF54" i="10" s="1"/>
  <c r="AJ54" i="10" s="1"/>
  <c r="AN54" i="10" s="1"/>
  <c r="S54" i="10"/>
  <c r="W54" i="10" s="1"/>
  <c r="AA54" i="10" s="1"/>
  <c r="AE54" i="10" s="1"/>
  <c r="AI54" i="10" s="1"/>
  <c r="AM54" i="10" s="1"/>
  <c r="T18" i="10"/>
  <c r="X18" i="10" s="1"/>
  <c r="AB18" i="10" s="1"/>
  <c r="AF18" i="10" s="1"/>
  <c r="AJ18" i="10" s="1"/>
  <c r="AN18" i="10" s="1"/>
  <c r="S18" i="10"/>
  <c r="W18" i="10" s="1"/>
  <c r="AA18" i="10" s="1"/>
  <c r="AE18" i="10" s="1"/>
  <c r="AI18" i="10" s="1"/>
  <c r="AM18" i="10" s="1"/>
  <c r="T78" i="10"/>
  <c r="X78" i="10" s="1"/>
  <c r="AB78" i="10" s="1"/>
  <c r="AF78" i="10" s="1"/>
  <c r="AJ78" i="10" s="1"/>
  <c r="AN78" i="10" s="1"/>
  <c r="S78" i="10"/>
  <c r="W78" i="10" s="1"/>
  <c r="AA78" i="10" s="1"/>
  <c r="AE78" i="10" s="1"/>
  <c r="AI78" i="10" s="1"/>
  <c r="AM78" i="10" s="1"/>
  <c r="S44" i="10"/>
  <c r="W44" i="10" s="1"/>
  <c r="AA44" i="10" s="1"/>
  <c r="AE44" i="10" s="1"/>
  <c r="AI44" i="10" s="1"/>
  <c r="AM44" i="10" s="1"/>
  <c r="T44" i="10"/>
  <c r="X44" i="10" s="1"/>
  <c r="AB44" i="10" s="1"/>
  <c r="AF44" i="10" s="1"/>
  <c r="AJ44" i="10" s="1"/>
  <c r="AN44" i="10" s="1"/>
  <c r="T32" i="10"/>
  <c r="X32" i="10" s="1"/>
  <c r="AB32" i="10" s="1"/>
  <c r="AF32" i="10" s="1"/>
  <c r="AJ32" i="10" s="1"/>
  <c r="AN32" i="10" s="1"/>
  <c r="S32" i="10"/>
  <c r="W32" i="10" s="1"/>
  <c r="AA32" i="10" s="1"/>
  <c r="AE32" i="10" s="1"/>
  <c r="AI32" i="10" s="1"/>
  <c r="AM32" i="10" s="1"/>
  <c r="T39" i="10"/>
  <c r="X39" i="10" s="1"/>
  <c r="AB39" i="10" s="1"/>
  <c r="AF39" i="10" s="1"/>
  <c r="AJ39" i="10" s="1"/>
  <c r="AN39" i="10" s="1"/>
  <c r="S39" i="10"/>
  <c r="W39" i="10" s="1"/>
  <c r="AA39" i="10" s="1"/>
  <c r="AE39" i="10" s="1"/>
  <c r="AI39" i="10" s="1"/>
  <c r="AM39" i="10" s="1"/>
  <c r="S66" i="10"/>
  <c r="W66" i="10" s="1"/>
  <c r="AA66" i="10" s="1"/>
  <c r="AE66" i="10" s="1"/>
  <c r="AI66" i="10" s="1"/>
  <c r="AM66" i="10" s="1"/>
  <c r="T66" i="10"/>
  <c r="X66" i="10" s="1"/>
  <c r="AB66" i="10" s="1"/>
  <c r="AF66" i="10" s="1"/>
  <c r="AJ66" i="10" s="1"/>
  <c r="AN66" i="10" s="1"/>
  <c r="S41" i="10"/>
  <c r="W41" i="10" s="1"/>
  <c r="AA41" i="10" s="1"/>
  <c r="AE41" i="10" s="1"/>
  <c r="AI41" i="10" s="1"/>
  <c r="AM41" i="10" s="1"/>
  <c r="T41" i="10"/>
  <c r="X41" i="10" s="1"/>
  <c r="AB41" i="10" s="1"/>
  <c r="AF41" i="10" s="1"/>
  <c r="AJ41" i="10" s="1"/>
  <c r="AN41" i="10" s="1"/>
  <c r="T20" i="10"/>
  <c r="X20" i="10" s="1"/>
  <c r="AB20" i="10" s="1"/>
  <c r="AF20" i="10" s="1"/>
  <c r="AJ20" i="10" s="1"/>
  <c r="AN20" i="10" s="1"/>
  <c r="S20" i="10"/>
  <c r="W20" i="10" s="1"/>
  <c r="AA20" i="10" s="1"/>
  <c r="AE20" i="10" s="1"/>
  <c r="AI20" i="10" s="1"/>
  <c r="AM20" i="10" s="1"/>
  <c r="T89" i="10"/>
  <c r="X89" i="10" s="1"/>
  <c r="AB89" i="10" s="1"/>
  <c r="AF89" i="10" s="1"/>
  <c r="AJ89" i="10" s="1"/>
  <c r="AN89" i="10" s="1"/>
  <c r="S89" i="10"/>
  <c r="W89" i="10" s="1"/>
  <c r="AA89" i="10" s="1"/>
  <c r="AE89" i="10" s="1"/>
  <c r="AI89" i="10" s="1"/>
  <c r="AM89" i="10" s="1"/>
  <c r="S52" i="10"/>
  <c r="W52" i="10" s="1"/>
  <c r="AA52" i="10" s="1"/>
  <c r="AE52" i="10" s="1"/>
  <c r="AI52" i="10" s="1"/>
  <c r="AM52" i="10" s="1"/>
  <c r="T52" i="10"/>
  <c r="X52" i="10" s="1"/>
  <c r="AB52" i="10" s="1"/>
  <c r="AF52" i="10" s="1"/>
  <c r="AJ52" i="10" s="1"/>
  <c r="AN52" i="10" s="1"/>
  <c r="S51" i="10"/>
  <c r="W51" i="10" s="1"/>
  <c r="AA51" i="10" s="1"/>
  <c r="AE51" i="10" s="1"/>
  <c r="AI51" i="10" s="1"/>
  <c r="AM51" i="10" s="1"/>
  <c r="T51" i="10"/>
  <c r="X51" i="10" s="1"/>
  <c r="AB51" i="10" s="1"/>
  <c r="AF51" i="10" s="1"/>
  <c r="AJ51" i="10" s="1"/>
  <c r="AN51" i="10" s="1"/>
  <c r="T50" i="10"/>
  <c r="X50" i="10" s="1"/>
  <c r="AB50" i="10" s="1"/>
  <c r="AF50" i="10" s="1"/>
  <c r="AJ50" i="10" s="1"/>
  <c r="AN50" i="10" s="1"/>
  <c r="S50" i="10"/>
  <c r="W50" i="10" s="1"/>
  <c r="AA50" i="10" s="1"/>
  <c r="AE50" i="10" s="1"/>
  <c r="AI50" i="10" s="1"/>
  <c r="AM50" i="10" s="1"/>
  <c r="T26" i="10"/>
  <c r="X26" i="10" s="1"/>
  <c r="AB26" i="10" s="1"/>
  <c r="AF26" i="10" s="1"/>
  <c r="AJ26" i="10" s="1"/>
  <c r="AN26" i="10" s="1"/>
  <c r="S26" i="10"/>
  <c r="W26" i="10" s="1"/>
  <c r="AA26" i="10" s="1"/>
  <c r="AE26" i="10" s="1"/>
  <c r="AI26" i="10" s="1"/>
  <c r="AM26" i="10" s="1"/>
  <c r="S37" i="10"/>
  <c r="W37" i="10" s="1"/>
  <c r="AA37" i="10" s="1"/>
  <c r="AE37" i="10" s="1"/>
  <c r="AI37" i="10" s="1"/>
  <c r="AM37" i="10" s="1"/>
  <c r="T37" i="10"/>
  <c r="X37" i="10" s="1"/>
  <c r="AB37" i="10" s="1"/>
  <c r="AF37" i="10" s="1"/>
  <c r="AJ37" i="10" s="1"/>
  <c r="AN37" i="10" s="1"/>
  <c r="S87" i="10"/>
  <c r="W87" i="10" s="1"/>
  <c r="AA87" i="10" s="1"/>
  <c r="AE87" i="10" s="1"/>
  <c r="AI87" i="10" s="1"/>
  <c r="AM87" i="10" s="1"/>
  <c r="T87" i="10"/>
  <c r="X87" i="10" s="1"/>
  <c r="AB87" i="10" s="1"/>
  <c r="AF87" i="10" s="1"/>
  <c r="AJ87" i="10" s="1"/>
  <c r="AN87" i="10" s="1"/>
  <c r="T70" i="10"/>
  <c r="X70" i="10" s="1"/>
  <c r="AB70" i="10" s="1"/>
  <c r="AF70" i="10" s="1"/>
  <c r="AJ70" i="10" s="1"/>
  <c r="AN70" i="10" s="1"/>
  <c r="S70" i="10"/>
  <c r="W70" i="10" s="1"/>
  <c r="AA70" i="10" s="1"/>
  <c r="AE70" i="10" s="1"/>
  <c r="AI70" i="10" s="1"/>
  <c r="AM70" i="10" s="1"/>
  <c r="S8" i="10"/>
  <c r="W8" i="10" s="1"/>
  <c r="AA8" i="10" s="1"/>
  <c r="AE8" i="10" s="1"/>
  <c r="AI8" i="10" s="1"/>
  <c r="AM8" i="10" s="1"/>
  <c r="T8" i="10"/>
  <c r="X8" i="10" s="1"/>
  <c r="AB8" i="10" s="1"/>
  <c r="AF8" i="10" s="1"/>
  <c r="AJ8" i="10" s="1"/>
  <c r="AN8" i="10" s="1"/>
  <c r="S36" i="10"/>
  <c r="W36" i="10" s="1"/>
  <c r="AA36" i="10" s="1"/>
  <c r="AE36" i="10" s="1"/>
  <c r="AI36" i="10" s="1"/>
  <c r="AM36" i="10" s="1"/>
  <c r="T36" i="10"/>
  <c r="X36" i="10" s="1"/>
  <c r="AB36" i="10" s="1"/>
  <c r="AF36" i="10" s="1"/>
  <c r="AJ36" i="10" s="1"/>
  <c r="AN36" i="10" s="1"/>
  <c r="T10" i="10"/>
  <c r="X10" i="10" s="1"/>
  <c r="AB10" i="10" s="1"/>
  <c r="AF10" i="10" s="1"/>
  <c r="AJ10" i="10" s="1"/>
  <c r="AN10" i="10" s="1"/>
  <c r="S10" i="10"/>
  <c r="W10" i="10" s="1"/>
  <c r="AA10" i="10" s="1"/>
  <c r="AE10" i="10" s="1"/>
  <c r="AI10" i="10" s="1"/>
  <c r="AM10" i="10" s="1"/>
  <c r="T31" i="10"/>
  <c r="X31" i="10" s="1"/>
  <c r="AB31" i="10" s="1"/>
  <c r="AF31" i="10" s="1"/>
  <c r="AJ31" i="10" s="1"/>
  <c r="AN31" i="10" s="1"/>
  <c r="S31" i="10"/>
  <c r="W31" i="10" s="1"/>
  <c r="AA31" i="10" s="1"/>
  <c r="AE31" i="10" s="1"/>
  <c r="AI31" i="10" s="1"/>
  <c r="AM31" i="10" s="1"/>
  <c r="S73" i="10"/>
  <c r="W73" i="10" s="1"/>
  <c r="AA73" i="10" s="1"/>
  <c r="AE73" i="10" s="1"/>
  <c r="AI73" i="10" s="1"/>
  <c r="AM73" i="10" s="1"/>
  <c r="T73" i="10"/>
  <c r="X73" i="10" s="1"/>
  <c r="AB73" i="10" s="1"/>
  <c r="AF73" i="10" s="1"/>
  <c r="AJ73" i="10" s="1"/>
  <c r="AN73" i="10" s="1"/>
  <c r="S53" i="10"/>
  <c r="W53" i="10" s="1"/>
  <c r="AA53" i="10" s="1"/>
  <c r="AE53" i="10" s="1"/>
  <c r="AI53" i="10" s="1"/>
  <c r="AM53" i="10" s="1"/>
  <c r="T53" i="10"/>
  <c r="X53" i="10" s="1"/>
  <c r="AB53" i="10" s="1"/>
  <c r="AF53" i="10" s="1"/>
  <c r="AJ53" i="10" s="1"/>
  <c r="AN53" i="10" s="1"/>
  <c r="S65" i="10"/>
  <c r="W65" i="10" s="1"/>
  <c r="AA65" i="10" s="1"/>
  <c r="AE65" i="10" s="1"/>
  <c r="AI65" i="10" s="1"/>
  <c r="AM65" i="10" s="1"/>
  <c r="T65" i="10"/>
  <c r="X65" i="10" s="1"/>
  <c r="AB65" i="10" s="1"/>
  <c r="AF65" i="10" s="1"/>
  <c r="AJ65" i="10" s="1"/>
  <c r="AN65" i="10" s="1"/>
  <c r="S63" i="10"/>
  <c r="W63" i="10" s="1"/>
  <c r="AA63" i="10" s="1"/>
  <c r="AE63" i="10" s="1"/>
  <c r="AI63" i="10" s="1"/>
  <c r="AM63" i="10" s="1"/>
  <c r="T63" i="10"/>
  <c r="X63" i="10" s="1"/>
  <c r="AB63" i="10" s="1"/>
  <c r="AF63" i="10" s="1"/>
  <c r="AJ63" i="10" s="1"/>
  <c r="AN63" i="10" s="1"/>
  <c r="S11" i="10"/>
  <c r="W11" i="10" s="1"/>
  <c r="AA11" i="10" s="1"/>
  <c r="AE11" i="10" s="1"/>
  <c r="AI11" i="10" s="1"/>
  <c r="AM11" i="10" s="1"/>
  <c r="T11" i="10"/>
  <c r="X11" i="10" s="1"/>
  <c r="AB11" i="10" s="1"/>
  <c r="AF11" i="10" s="1"/>
  <c r="AJ11" i="10" s="1"/>
  <c r="AN11" i="10" s="1"/>
  <c r="T75" i="23"/>
  <c r="U75" i="23"/>
  <c r="U53" i="23"/>
  <c r="T53" i="23"/>
  <c r="T15" i="23"/>
  <c r="U15" i="23"/>
  <c r="T29" i="23"/>
  <c r="U29" i="23"/>
  <c r="T63" i="23"/>
  <c r="U63" i="23"/>
  <c r="T9" i="23"/>
  <c r="U9" i="23"/>
  <c r="T4" i="23"/>
  <c r="U4" i="23"/>
  <c r="U93" i="23"/>
  <c r="T93" i="23"/>
  <c r="U80" i="23"/>
  <c r="T80" i="23"/>
  <c r="T44" i="23"/>
  <c r="U44" i="23"/>
  <c r="T28" i="23"/>
  <c r="U28" i="23"/>
  <c r="T55" i="23"/>
  <c r="U55" i="23"/>
  <c r="U71" i="23"/>
  <c r="T71" i="23"/>
  <c r="U85" i="23"/>
  <c r="T85" i="23"/>
  <c r="U25" i="23"/>
  <c r="T25" i="23"/>
  <c r="T42" i="23"/>
  <c r="U42" i="23"/>
  <c r="T13" i="23"/>
  <c r="U13" i="23"/>
  <c r="U72" i="23"/>
  <c r="T72" i="23"/>
  <c r="U77" i="23"/>
  <c r="T77" i="23"/>
  <c r="U68" i="23"/>
  <c r="T68" i="23"/>
  <c r="T83" i="23"/>
  <c r="U83" i="23"/>
  <c r="T66" i="23"/>
  <c r="U66" i="23"/>
  <c r="T37" i="23"/>
  <c r="U37" i="23"/>
  <c r="U67" i="23"/>
  <c r="T67" i="23"/>
  <c r="U40" i="23"/>
  <c r="T40" i="23"/>
  <c r="T22" i="23"/>
  <c r="U22" i="23"/>
  <c r="T20" i="23"/>
  <c r="U20" i="23"/>
  <c r="U41" i="23"/>
  <c r="T41" i="23"/>
  <c r="U64" i="23"/>
  <c r="T64" i="23"/>
  <c r="T81" i="23"/>
  <c r="U81" i="23"/>
  <c r="T91" i="23"/>
  <c r="U91" i="23"/>
  <c r="U60" i="23"/>
  <c r="T60" i="23"/>
  <c r="U52" i="23"/>
  <c r="T52" i="23"/>
  <c r="T47" i="23"/>
  <c r="U47" i="23"/>
  <c r="U8" i="23"/>
  <c r="T8" i="23"/>
  <c r="U16" i="23"/>
  <c r="T16" i="23"/>
  <c r="T38" i="23"/>
  <c r="U38" i="23"/>
  <c r="U61" i="23"/>
  <c r="T61" i="23"/>
  <c r="U59" i="23"/>
  <c r="T59" i="23"/>
  <c r="U73" i="23"/>
  <c r="T73" i="23"/>
  <c r="T69" i="23"/>
  <c r="U69" i="23"/>
  <c r="T57" i="23"/>
  <c r="U57" i="23"/>
  <c r="T7" i="23"/>
  <c r="U7" i="23"/>
  <c r="T50" i="23"/>
  <c r="U50" i="23"/>
  <c r="U23" i="23"/>
  <c r="T23" i="23"/>
  <c r="T84" i="23"/>
  <c r="U84" i="23"/>
  <c r="U34" i="23"/>
  <c r="T34" i="23"/>
  <c r="U48" i="23"/>
  <c r="T48" i="23"/>
  <c r="T89" i="23"/>
  <c r="U89" i="23"/>
  <c r="T17" i="23"/>
  <c r="U17" i="23"/>
  <c r="T21" i="23"/>
  <c r="U21" i="23"/>
  <c r="T19" i="23"/>
  <c r="U19" i="23"/>
  <c r="T32" i="23"/>
  <c r="U32" i="23"/>
  <c r="U5" i="23"/>
  <c r="T5" i="23"/>
  <c r="U46" i="23"/>
  <c r="T46" i="23"/>
  <c r="T30" i="23"/>
  <c r="U30" i="23"/>
  <c r="T74" i="23"/>
  <c r="U74" i="23"/>
  <c r="U31" i="23"/>
  <c r="T31" i="23"/>
  <c r="G9" i="8" l="1"/>
  <c r="G8" i="8"/>
  <c r="G7" i="8"/>
  <c r="G6" i="8"/>
  <c r="G5" i="8"/>
  <c r="G4" i="8"/>
  <c r="N6" i="4" l="1"/>
  <c r="U6" i="4" s="1"/>
  <c r="AB6" i="4" s="1"/>
  <c r="AI6" i="4" s="1"/>
  <c r="AP6" i="4" s="1"/>
  <c r="AW6" i="4" s="1"/>
</calcChain>
</file>

<file path=xl/sharedStrings.xml><?xml version="1.0" encoding="utf-8"?>
<sst xmlns="http://schemas.openxmlformats.org/spreadsheetml/2006/main" count="5769" uniqueCount="1186">
  <si>
    <t>#</t>
  </si>
  <si>
    <t>table_name</t>
  </si>
  <si>
    <t>stages</t>
  </si>
  <si>
    <t>sets</t>
  </si>
  <si>
    <t>parameters</t>
  </si>
  <si>
    <t>structure</t>
  </si>
  <si>
    <t>sheet_name</t>
  </si>
  <si>
    <t>model_name</t>
  </si>
  <si>
    <t>table_name_1</t>
  </si>
  <si>
    <t>indexing_1</t>
  </si>
  <si>
    <t>column_name_1</t>
  </si>
  <si>
    <t>table_name_2</t>
  </si>
  <si>
    <t>indexing_2</t>
  </si>
  <si>
    <t>table_data</t>
  </si>
  <si>
    <t>row_data</t>
  </si>
  <si>
    <t>column_data</t>
  </si>
  <si>
    <t>comment</t>
  </si>
  <si>
    <t>Name</t>
  </si>
  <si>
    <t>cf</t>
  </si>
  <si>
    <t>FixOM</t>
  </si>
  <si>
    <t>pn</t>
  </si>
  <si>
    <t>Node</t>
  </si>
  <si>
    <t>Path</t>
  </si>
  <si>
    <t>lv</t>
  </si>
  <si>
    <t>Level</t>
  </si>
  <si>
    <t>prob</t>
  </si>
  <si>
    <t>CondProb</t>
  </si>
  <si>
    <t>kappa</t>
  </si>
  <si>
    <t>Length</t>
  </si>
  <si>
    <t>xh</t>
  </si>
  <si>
    <t>$1</t>
  </si>
  <si>
    <t>Cap_$2</t>
  </si>
  <si>
    <t>Historic capacity</t>
  </si>
  <si>
    <t>ci</t>
  </si>
  <si>
    <t>C_CO2</t>
  </si>
  <si>
    <t>Cost of CO2</t>
  </si>
  <si>
    <t>L_CO2</t>
  </si>
  <si>
    <t>Life</t>
  </si>
  <si>
    <t>(yr)</t>
  </si>
  <si>
    <t>Coal</t>
  </si>
  <si>
    <t>CoalCCS</t>
  </si>
  <si>
    <t>Nuclear</t>
  </si>
  <si>
    <t>OnWind</t>
  </si>
  <si>
    <t>OffWind</t>
  </si>
  <si>
    <t>element_table</t>
  </si>
  <si>
    <t>indexing_table</t>
  </si>
  <si>
    <t>indexing_property</t>
  </si>
  <si>
    <t>filtergroup_1</t>
  </si>
  <si>
    <t>filterval_1</t>
  </si>
  <si>
    <t>matching_property</t>
  </si>
  <si>
    <t>inner_indexing</t>
  </si>
  <si>
    <t>S</t>
  </si>
  <si>
    <t>Stage</t>
  </si>
  <si>
    <t>I</t>
  </si>
  <si>
    <t>Operation</t>
  </si>
  <si>
    <t>I0</t>
  </si>
  <si>
    <t>Investment</t>
  </si>
  <si>
    <t>IL</t>
  </si>
  <si>
    <t>Set of set of nodes by stage</t>
  </si>
  <si>
    <t>map</t>
  </si>
  <si>
    <t>ParentsInv</t>
  </si>
  <si>
    <t>#Integer</t>
  </si>
  <si>
    <t>y2020</t>
  </si>
  <si>
    <t>y2025</t>
  </si>
  <si>
    <t>Parent_Node</t>
  </si>
  <si>
    <t>Probability</t>
  </si>
  <si>
    <t>N1</t>
  </si>
  <si>
    <t>N2</t>
  </si>
  <si>
    <t>N3</t>
  </si>
  <si>
    <t>N4</t>
  </si>
  <si>
    <t>N5</t>
  </si>
  <si>
    <t>N6</t>
  </si>
  <si>
    <t xml:space="preserve"># </t>
  </si>
  <si>
    <t>first_index</t>
  </si>
  <si>
    <t>corespond_column</t>
  </si>
  <si>
    <t>second_index</t>
  </si>
  <si>
    <t>first_data_source</t>
  </si>
  <si>
    <t>second_index_data_source(if no, leave blank)</t>
  </si>
  <si>
    <t>data_source(populate_data)</t>
  </si>
  <si>
    <t>fill_first_index</t>
  </si>
  <si>
    <t>fill_second_index</t>
  </si>
  <si>
    <t>y2030</t>
  </si>
  <si>
    <t>y2035</t>
  </si>
  <si>
    <t>y2040</t>
  </si>
  <si>
    <t>y2045</t>
  </si>
  <si>
    <t>y2050</t>
  </si>
  <si>
    <t>OffWind_NOO1</t>
  </si>
  <si>
    <t>OffWind_NOO2</t>
  </si>
  <si>
    <t>OffWind_NOO3</t>
  </si>
  <si>
    <t>OffWind_NOO4</t>
  </si>
  <si>
    <t>OffWind_NOO5</t>
  </si>
  <si>
    <t>OffWind_EEO</t>
  </si>
  <si>
    <t>OffWind_WEO1</t>
  </si>
  <si>
    <t>OffWind_WEO2</t>
  </si>
  <si>
    <t>OffWind_UKO1</t>
  </si>
  <si>
    <t>OffWind_UKO2</t>
  </si>
  <si>
    <t>OffWind_UKO3</t>
  </si>
  <si>
    <t>OffWind_UKO4</t>
  </si>
  <si>
    <t>OffSolar_NOO1</t>
  </si>
  <si>
    <t>OffSolar_NOO2</t>
  </si>
  <si>
    <t>OffSolar_NOO3</t>
  </si>
  <si>
    <t>OffSolar_NOO4</t>
  </si>
  <si>
    <t>OffSolar_NOO5</t>
  </si>
  <si>
    <t>OffSolar_NEO</t>
  </si>
  <si>
    <t>OffSolar_EEO</t>
  </si>
  <si>
    <t>OffSolar_WEO1</t>
  </si>
  <si>
    <t>OffSolar_WEO2</t>
  </si>
  <si>
    <t>OffSolar_UKO1</t>
  </si>
  <si>
    <t>OffSolar_UKO2</t>
  </si>
  <si>
    <t>OffSolar_UKO3</t>
  </si>
  <si>
    <t>OffSolar_UKO4</t>
  </si>
  <si>
    <t>FuelCell_NOO1</t>
  </si>
  <si>
    <t>FuelCell_NOO2</t>
  </si>
  <si>
    <t>FuelCell_NOO3</t>
  </si>
  <si>
    <t>FuelCell_NOO4</t>
  </si>
  <si>
    <t>FuelCell_NOO5</t>
  </si>
  <si>
    <t>FuelCell_NEO</t>
  </si>
  <si>
    <t>FuelCell_EEO</t>
  </si>
  <si>
    <t>FuelCell_WEO1</t>
  </si>
  <si>
    <t>FuelCell_WEO2</t>
  </si>
  <si>
    <t>FuelCell_UKO1</t>
  </si>
  <si>
    <t>FuelCell_UKO2</t>
  </si>
  <si>
    <t>FuelCell_UKO3</t>
  </si>
  <si>
    <t>FuelCell_UKO4</t>
  </si>
  <si>
    <t>Electrolyser_NOO1</t>
  </si>
  <si>
    <t>Electrolyser_NOO2</t>
  </si>
  <si>
    <t>Electrolyser_NOO3</t>
  </si>
  <si>
    <t>Electrolyser_NOO4</t>
  </si>
  <si>
    <t>Electrolyser_NOO5</t>
  </si>
  <si>
    <t>Electrolyser_NEO</t>
  </si>
  <si>
    <t>Electrolyser_EEO</t>
  </si>
  <si>
    <t>Electrolyser_WEO1</t>
  </si>
  <si>
    <t>Electrolyser_WEO2</t>
  </si>
  <si>
    <t>Electrolyser_UKO1</t>
  </si>
  <si>
    <t>Electrolyser_UKO2</t>
  </si>
  <si>
    <t>Electrolyser_UKO3</t>
  </si>
  <si>
    <t>Electrolyser_UKO4</t>
  </si>
  <si>
    <t>HydrogenStore_NOO1</t>
  </si>
  <si>
    <t>HydrogenStore_NOO2</t>
  </si>
  <si>
    <t>HydrogenStore_NOO3</t>
  </si>
  <si>
    <t>HydrogenStore_NOO4</t>
  </si>
  <si>
    <t>HydrogenStore_NOO5</t>
  </si>
  <si>
    <t>HydrogenStore_NEO</t>
  </si>
  <si>
    <t>HydrogenStore_EEO</t>
  </si>
  <si>
    <t>HydrogenStore_WEO1</t>
  </si>
  <si>
    <t>HydrogenStore_WEO2</t>
  </si>
  <si>
    <t>HydrogenStore_UKO1</t>
  </si>
  <si>
    <t>HydrogenStore_UKO2</t>
  </si>
  <si>
    <t>HydrogenStore_UKO3</t>
  </si>
  <si>
    <t>HydrogenStore_UKO4</t>
  </si>
  <si>
    <t>FuelCell_NO1</t>
  </si>
  <si>
    <t>Electrolyser_NO1</t>
  </si>
  <si>
    <t>Electrolyser_NO2</t>
  </si>
  <si>
    <t>Electrolyser_NO3</t>
  </si>
  <si>
    <t>Electrolyser_NO4</t>
  </si>
  <si>
    <t>Electrolyser_NO5</t>
  </si>
  <si>
    <t>Electrolyser_NE</t>
  </si>
  <si>
    <t>Electrolyser_EE</t>
  </si>
  <si>
    <t>Electrolyser_WE</t>
  </si>
  <si>
    <t>Electrolyser_UK1</t>
  </si>
  <si>
    <t>Electrolyser_UK2</t>
  </si>
  <si>
    <t>Electrolyser_UK3</t>
  </si>
  <si>
    <t>Electrolyser_UK4</t>
  </si>
  <si>
    <t>Electrolyser_UK5</t>
  </si>
  <si>
    <t>Electrolyser_IE</t>
  </si>
  <si>
    <t>FuelCell_NO2</t>
  </si>
  <si>
    <t>FuelCell_NO3</t>
  </si>
  <si>
    <t>FuelCell_NO4</t>
  </si>
  <si>
    <t>FuelCell_NO5</t>
  </si>
  <si>
    <t>FuelCell_NE</t>
  </si>
  <si>
    <t>FuelCell_EE</t>
  </si>
  <si>
    <t>FuelCell_WE</t>
  </si>
  <si>
    <t>FuelCell_UK1</t>
  </si>
  <si>
    <t>FuelCell_UK2</t>
  </si>
  <si>
    <t>FuelCell_UK3</t>
  </si>
  <si>
    <t>FuelCell_UK4</t>
  </si>
  <si>
    <t>FuelCell_UK5</t>
  </si>
  <si>
    <t>FuelCell_IE</t>
  </si>
  <si>
    <t>HydrogenStore_NO1</t>
  </si>
  <si>
    <t>HydrogenStore_NO2</t>
  </si>
  <si>
    <t>HydrogenStore_NO3</t>
  </si>
  <si>
    <t>HydrogenStore_NO4</t>
  </si>
  <si>
    <t>HydrogenStore_NO5</t>
  </si>
  <si>
    <t>HydrogenStore_NE</t>
  </si>
  <si>
    <t>HydrogenStore_EE</t>
  </si>
  <si>
    <t>HydrogenStore_WE</t>
  </si>
  <si>
    <t>HydrogenStore_UK1</t>
  </si>
  <si>
    <t>HydrogenStore_UK2</t>
  </si>
  <si>
    <t>HydrogenStore_UK3</t>
  </si>
  <si>
    <t>HydrogenStore_UK4</t>
  </si>
  <si>
    <t>HydrogenStore_UK5</t>
  </si>
  <si>
    <t>HydrogenStore_IE</t>
  </si>
  <si>
    <t>Lignite_NE</t>
  </si>
  <si>
    <t>Lignite_EE</t>
  </si>
  <si>
    <t>Lignite_WE</t>
  </si>
  <si>
    <t>Lignite_UK1</t>
  </si>
  <si>
    <t>Lignite_UK2</t>
  </si>
  <si>
    <t>Lignite_UK3</t>
  </si>
  <si>
    <t>Lignite_UK4</t>
  </si>
  <si>
    <t>Lignite_UK5</t>
  </si>
  <si>
    <t>Lignite_IE</t>
  </si>
  <si>
    <t>LigniteCCSadv_NO1</t>
  </si>
  <si>
    <t>LigniteCCSadv_NO2</t>
  </si>
  <si>
    <t>LigniteCCSadv_NO3</t>
  </si>
  <si>
    <t>LigniteCCSadv_NO4</t>
  </si>
  <si>
    <t>LigniteCCSadv_NO5</t>
  </si>
  <si>
    <t>LigniteCCSadv_NE</t>
  </si>
  <si>
    <t>LigniteCCSadv_EE</t>
  </si>
  <si>
    <t>LigniteCCSadv_WE</t>
  </si>
  <si>
    <t>LigniteCCSadv_UK1</t>
  </si>
  <si>
    <t>LigniteCCSadv_UK2</t>
  </si>
  <si>
    <t>LigniteCCSadv_UK3</t>
  </si>
  <si>
    <t>LigniteCCSadv_UK4</t>
  </si>
  <si>
    <t>LigniteCCSadv_UK5</t>
  </si>
  <si>
    <t>LigniteCCSadv_IE</t>
  </si>
  <si>
    <t>LigniteCCSsup_NO1</t>
  </si>
  <si>
    <t>LigniteCCSsup_NO2</t>
  </si>
  <si>
    <t>LigniteCCSsup_NO3</t>
  </si>
  <si>
    <t>LigniteCCSsup_NO4</t>
  </si>
  <si>
    <t>LigniteCCSsup_NO5</t>
  </si>
  <si>
    <t>LigniteCCSsup_NE</t>
  </si>
  <si>
    <t>LigniteCCSsup_EE</t>
  </si>
  <si>
    <t>LigniteCCSsup_WE</t>
  </si>
  <si>
    <t>LigniteCCSsup_UK1</t>
  </si>
  <si>
    <t>LigniteCCSsup_UK2</t>
  </si>
  <si>
    <t>LigniteCCSsup_UK3</t>
  </si>
  <si>
    <t>LigniteCCSsup_UK4</t>
  </si>
  <si>
    <t>LigniteCCSsup_UK5</t>
  </si>
  <si>
    <t>LigniteCCSsup_IE</t>
  </si>
  <si>
    <t>Coal_NE</t>
  </si>
  <si>
    <t>Coal_EE</t>
  </si>
  <si>
    <t>Coal_WE</t>
  </si>
  <si>
    <t>Coal_UK1</t>
  </si>
  <si>
    <t>Coal_UK2</t>
  </si>
  <si>
    <t>Coal_UK3</t>
  </si>
  <si>
    <t>Coal_UK4</t>
  </si>
  <si>
    <t>Coal_UK5</t>
  </si>
  <si>
    <t>Coal_IE</t>
  </si>
  <si>
    <t>CoalCCSadv_NO1</t>
  </si>
  <si>
    <t>CoalCCSadv_NO2</t>
  </si>
  <si>
    <t>CoalCCSadv_NO3</t>
  </si>
  <si>
    <t>CoalCCSadv_NO4</t>
  </si>
  <si>
    <t>CoalCCSadv_NO5</t>
  </si>
  <si>
    <t>CoalCCSadv_NE</t>
  </si>
  <si>
    <t>CoalCCSadv_EE</t>
  </si>
  <si>
    <t>CoalCCSadv_WE</t>
  </si>
  <si>
    <t>CoalCCSadv_UK1</t>
  </si>
  <si>
    <t>CoalCCSadv_UK2</t>
  </si>
  <si>
    <t>CoalCCSadv_UK3</t>
  </si>
  <si>
    <t>CoalCCSadv_UK4</t>
  </si>
  <si>
    <t>CoalCCSadv_UK5</t>
  </si>
  <si>
    <t>CoalCCSadv_IE</t>
  </si>
  <si>
    <t>CoalCCS_NO1</t>
  </si>
  <si>
    <t>CoalCCS_NO2</t>
  </si>
  <si>
    <t>CoalCCS_NO3</t>
  </si>
  <si>
    <t>CoalCCS_NO4</t>
  </si>
  <si>
    <t>CoalCCS_NO5</t>
  </si>
  <si>
    <t>CoalCCS_NE</t>
  </si>
  <si>
    <t>CoalCCS_EE</t>
  </si>
  <si>
    <t>CoalCCS_WE</t>
  </si>
  <si>
    <t>CoalCCS_UK1</t>
  </si>
  <si>
    <t>CoalCCS_UK2</t>
  </si>
  <si>
    <t>CoalCCS_UK3</t>
  </si>
  <si>
    <t>CoalCCS_UK4</t>
  </si>
  <si>
    <t>CoalCCS_UK5</t>
  </si>
  <si>
    <t>CoalCCS_IE</t>
  </si>
  <si>
    <t>GasOCGT_NO1</t>
  </si>
  <si>
    <t>GasOCGT_NO2</t>
  </si>
  <si>
    <t>GasOCGT_NO3</t>
  </si>
  <si>
    <t>GasOCGT_NO4</t>
  </si>
  <si>
    <t>GasOCGT_NO5</t>
  </si>
  <si>
    <t>GasOCGT_NE</t>
  </si>
  <si>
    <t>GasOCGT_EE</t>
  </si>
  <si>
    <t>GasOCGT_WE</t>
  </si>
  <si>
    <t>GasOCGT_UK1</t>
  </si>
  <si>
    <t>GasOCGT_UK2</t>
  </si>
  <si>
    <t>GasOCGT_UK3</t>
  </si>
  <si>
    <t>GasOCGT_UK4</t>
  </si>
  <si>
    <t>GasOCGT_UK5</t>
  </si>
  <si>
    <t>GasOCGT_IE</t>
  </si>
  <si>
    <t>GasCCGT_NO1</t>
  </si>
  <si>
    <t>GasCCGT_NO2</t>
  </si>
  <si>
    <t>GasCCGT_NO3</t>
  </si>
  <si>
    <t>GasCCGT_NO4</t>
  </si>
  <si>
    <t>GasCCGT_NO5</t>
  </si>
  <si>
    <t>GasCCGT_NE</t>
  </si>
  <si>
    <t>GasCCGT_EE</t>
  </si>
  <si>
    <t>GasCCGT_WE</t>
  </si>
  <si>
    <t>GasCCGT_UK1</t>
  </si>
  <si>
    <t>GasCCGT_UK2</t>
  </si>
  <si>
    <t>GasCCGT_UK3</t>
  </si>
  <si>
    <t>GasCCGT_UK4</t>
  </si>
  <si>
    <t>GasCCGT_UK5</t>
  </si>
  <si>
    <t>GasCCGT_IE</t>
  </si>
  <si>
    <t>GasCCSadv_NO1</t>
  </si>
  <si>
    <t>GasCCSadv_NO2</t>
  </si>
  <si>
    <t>GasCCSadv_NO3</t>
  </si>
  <si>
    <t>GasCCSadv_NO4</t>
  </si>
  <si>
    <t>GasCCSadv_NO5</t>
  </si>
  <si>
    <t>GasCCSadv_NE</t>
  </si>
  <si>
    <t>GasCCSadv_EE</t>
  </si>
  <si>
    <t>GasCCSadv_WE</t>
  </si>
  <si>
    <t>GasCCSadv_UK1</t>
  </si>
  <si>
    <t>GasCCSadv_UK2</t>
  </si>
  <si>
    <t>GasCCSadv_UK3</t>
  </si>
  <si>
    <t>GasCCSadv_UK4</t>
  </si>
  <si>
    <t>GasCCSadv_UK5</t>
  </si>
  <si>
    <t>GasCCSadv_IE</t>
  </si>
  <si>
    <t>GasCCS_NO1</t>
  </si>
  <si>
    <t>GasCCS_NO2</t>
  </si>
  <si>
    <t>GasCCS_NO3</t>
  </si>
  <si>
    <t>GasCCS_NO4</t>
  </si>
  <si>
    <t>GasCCS_NO5</t>
  </si>
  <si>
    <t>GasCCS_NE</t>
  </si>
  <si>
    <t>GasCCS_EE</t>
  </si>
  <si>
    <t>GasCCS_WE</t>
  </si>
  <si>
    <t>GasCCS_UK1</t>
  </si>
  <si>
    <t>GasCCS_UK2</t>
  </si>
  <si>
    <t>GasCCS_UK3</t>
  </si>
  <si>
    <t>GasCCS_UK4</t>
  </si>
  <si>
    <t>GasCCS_UK5</t>
  </si>
  <si>
    <t>GasCCS_IE</t>
  </si>
  <si>
    <t>Oil_NE</t>
  </si>
  <si>
    <t>Oil_EE</t>
  </si>
  <si>
    <t>Oil_WE</t>
  </si>
  <si>
    <t>Oil_UK1</t>
  </si>
  <si>
    <t>Oil_UK2</t>
  </si>
  <si>
    <t>Oil_UK3</t>
  </si>
  <si>
    <t>Oil_UK4</t>
  </si>
  <si>
    <t>Oil_UK5</t>
  </si>
  <si>
    <t>Oil_IE</t>
  </si>
  <si>
    <t>Bio10Cofiring_NO1</t>
  </si>
  <si>
    <t>Bio10Cofiring_NO2</t>
  </si>
  <si>
    <t>Bio10Cofiring_NO3</t>
  </si>
  <si>
    <t>Bio10Cofiring_NO4</t>
  </si>
  <si>
    <t>Bio10Cofiring_NO5</t>
  </si>
  <si>
    <t>Bio10Cofiring_NE</t>
  </si>
  <si>
    <t>Bio10Cofiring_EE</t>
  </si>
  <si>
    <t>Bio10Cofiring_WE</t>
  </si>
  <si>
    <t>Bio10Cofiring_UK1</t>
  </si>
  <si>
    <t>Bio10Cofiring_UK2</t>
  </si>
  <si>
    <t>Bio10Cofiring_UK3</t>
  </si>
  <si>
    <t>Bio10Cofiring_UK4</t>
  </si>
  <si>
    <t>Bio10Cofiring_UK5</t>
  </si>
  <si>
    <t>Bio10Cofiring_IE</t>
  </si>
  <si>
    <t>Bio10CofiringCCS_NO1</t>
  </si>
  <si>
    <t>Bio10CofiringCCS_NO2</t>
  </si>
  <si>
    <t>Bio10CofiringCCS_NO3</t>
  </si>
  <si>
    <t>Bio10CofiringCCS_NO4</t>
  </si>
  <si>
    <t>Bio10CofiringCCS_NO5</t>
  </si>
  <si>
    <t>Bio10CofiringCCS_NE</t>
  </si>
  <si>
    <t>Bio10CofiringCCS_EE</t>
  </si>
  <si>
    <t>Bio10CofiringCCS_WE</t>
  </si>
  <si>
    <t>Bio10CofiringCCS_UK1</t>
  </si>
  <si>
    <t>Bio10CofiringCCS_UK2</t>
  </si>
  <si>
    <t>Bio10CofiringCCS_UK3</t>
  </si>
  <si>
    <t>Bio10CofiringCCS_UK4</t>
  </si>
  <si>
    <t>Bio10CofiringCCS_UK5</t>
  </si>
  <si>
    <t>Bio10CofiringCCS_IE</t>
  </si>
  <si>
    <t>Nuclear_NE</t>
  </si>
  <si>
    <t>Nuclear_EE</t>
  </si>
  <si>
    <t>Nuclear_WE</t>
  </si>
  <si>
    <t>Nuclear_UK1</t>
  </si>
  <si>
    <t>Nuclear_UK2</t>
  </si>
  <si>
    <t>Nuclear_UK3</t>
  </si>
  <si>
    <t>Nuclear_UK4</t>
  </si>
  <si>
    <t>Nuclear_UK5</t>
  </si>
  <si>
    <t>Nuclear_IE</t>
  </si>
  <si>
    <t>Wave_NE</t>
  </si>
  <si>
    <t>Wave_WE</t>
  </si>
  <si>
    <t>Wave_UK1</t>
  </si>
  <si>
    <t>Wave_UK2</t>
  </si>
  <si>
    <t>Wave_UK3</t>
  </si>
  <si>
    <t>Wave_UK4</t>
  </si>
  <si>
    <t>Wave_UK5</t>
  </si>
  <si>
    <t>Wave_IE</t>
  </si>
  <si>
    <t>Geo_NE</t>
  </si>
  <si>
    <t>Geo_EE</t>
  </si>
  <si>
    <t>Geo_WE</t>
  </si>
  <si>
    <t>HydroRegulated_NO1</t>
  </si>
  <si>
    <t>HydroRegulated_NO2</t>
  </si>
  <si>
    <t>HydroRegulated_NO3</t>
  </si>
  <si>
    <t>HydroRegulated_NO4</t>
  </si>
  <si>
    <t>HydroRegulated_NO5</t>
  </si>
  <si>
    <t>HydroRegulated_NE</t>
  </si>
  <si>
    <t>HydroRegulated_EE</t>
  </si>
  <si>
    <t>HydroRegulated_WE</t>
  </si>
  <si>
    <t>HydroRegulated_UK1</t>
  </si>
  <si>
    <t>HydroRegulated_UK2</t>
  </si>
  <si>
    <t>HydroRegulated_UK3</t>
  </si>
  <si>
    <t>HydroRegulated_UK4</t>
  </si>
  <si>
    <t>HydroRegulated_UK5</t>
  </si>
  <si>
    <t>HydroRunoftheRiver_NO1</t>
  </si>
  <si>
    <t>HydroRunoftheRiver_NO2</t>
  </si>
  <si>
    <t>HydroRunoftheRiver_NO3</t>
  </si>
  <si>
    <t>HydroRunoftheRiver_NO4</t>
  </si>
  <si>
    <t>HydroRunoftheRiver_NO5</t>
  </si>
  <si>
    <t>HydroRunoftheRiver_NE</t>
  </si>
  <si>
    <t>HydroRunoftheRiver_EE</t>
  </si>
  <si>
    <t>HydroRunoftheRiver_WE</t>
  </si>
  <si>
    <t>HydroRunoftheRiver_UK1</t>
  </si>
  <si>
    <t>HydroRunoftheRiver_UK2</t>
  </si>
  <si>
    <t>HydroRunoftheRiver_UK3</t>
  </si>
  <si>
    <t>HydroRunoftheRiver_UK4</t>
  </si>
  <si>
    <t>HydroRunoftheRiver_UK5</t>
  </si>
  <si>
    <t>HydroRunoftheRiver_IE</t>
  </si>
  <si>
    <t>Bio_NO1</t>
  </si>
  <si>
    <t>Bio_NO2</t>
  </si>
  <si>
    <t>Bio_NO3</t>
  </si>
  <si>
    <t>Bio_NO4</t>
  </si>
  <si>
    <t>Bio_NO5</t>
  </si>
  <si>
    <t>Bio_NE</t>
  </si>
  <si>
    <t>Bio_EE</t>
  </si>
  <si>
    <t>Bio_WE</t>
  </si>
  <si>
    <t>Bio_UK1</t>
  </si>
  <si>
    <t>Bio_UK2</t>
  </si>
  <si>
    <t>Bio_UK3</t>
  </si>
  <si>
    <t>Bio_UK4</t>
  </si>
  <si>
    <t>Bio_UK5</t>
  </si>
  <si>
    <t>Bio_IE</t>
  </si>
  <si>
    <t>OnWind_NO1</t>
  </si>
  <si>
    <t>OnWind_NO2</t>
  </si>
  <si>
    <t>OnWind_NO3</t>
  </si>
  <si>
    <t>OnWind_NO4</t>
  </si>
  <si>
    <t>OnWind_NO5</t>
  </si>
  <si>
    <t>OnWind_NE</t>
  </si>
  <si>
    <t>OnWind_EE</t>
  </si>
  <si>
    <t>OnWind_WE</t>
  </si>
  <si>
    <t>OnWind_UK1</t>
  </si>
  <si>
    <t>OnWind_UK2</t>
  </si>
  <si>
    <t>OnWind_UK3</t>
  </si>
  <si>
    <t>OnWind_UK4</t>
  </si>
  <si>
    <t>OnWind_UK5</t>
  </si>
  <si>
    <t>OnWind_IE</t>
  </si>
  <si>
    <t>OnSolar_NO1</t>
  </si>
  <si>
    <t>OnSolar_NO2</t>
  </si>
  <si>
    <t>OnSolar_NO3</t>
  </si>
  <si>
    <t>OnSolar_NO4</t>
  </si>
  <si>
    <t>OnSolar_NO5</t>
  </si>
  <si>
    <t>OnSolar_NE</t>
  </si>
  <si>
    <t>OnSolar_EE</t>
  </si>
  <si>
    <t>OnSolar_WE</t>
  </si>
  <si>
    <t>OnSolar_UK1</t>
  </si>
  <si>
    <t>OnSolar_UK2</t>
  </si>
  <si>
    <t>OnSolar_UK3</t>
  </si>
  <si>
    <t>OnSolar_UK4</t>
  </si>
  <si>
    <t>OnSolar_UK5</t>
  </si>
  <si>
    <t>OnSolar_IE</t>
  </si>
  <si>
    <t>Waste_NE</t>
  </si>
  <si>
    <t>Waste_EE</t>
  </si>
  <si>
    <t>Waste_WE</t>
  </si>
  <si>
    <t>Waste_UK1</t>
  </si>
  <si>
    <t>Waste_UK2</t>
  </si>
  <si>
    <t>Waste_UK3</t>
  </si>
  <si>
    <t>Waste_UK4</t>
  </si>
  <si>
    <t>Waste_UK5</t>
  </si>
  <si>
    <t>Waste_IE</t>
  </si>
  <si>
    <t>Max_built</t>
  </si>
  <si>
    <t>Max_installed</t>
  </si>
  <si>
    <t>technologies</t>
  </si>
  <si>
    <t>P</t>
  </si>
  <si>
    <t>xmb</t>
  </si>
  <si>
    <t>xmi</t>
  </si>
  <si>
    <t>lf</t>
  </si>
  <si>
    <t>tech_types</t>
  </si>
  <si>
    <t>Eboiler</t>
  </si>
  <si>
    <t>Battery</t>
  </si>
  <si>
    <t>Turbine</t>
  </si>
  <si>
    <t>OffSolar</t>
  </si>
  <si>
    <t>Electrolyser</t>
  </si>
  <si>
    <t>HydrogenStore</t>
  </si>
  <si>
    <t>FuelCell</t>
  </si>
  <si>
    <t>OffEnergyHub</t>
  </si>
  <si>
    <t>Lignite</t>
  </si>
  <si>
    <t>LigniteCCSadv</t>
  </si>
  <si>
    <t>LigniteCCSsup</t>
  </si>
  <si>
    <t>CoalCCSadv</t>
  </si>
  <si>
    <t>GasOCGT</t>
  </si>
  <si>
    <t>GasCCGT</t>
  </si>
  <si>
    <t>GasCCSadv</t>
  </si>
  <si>
    <t>GasCCS</t>
  </si>
  <si>
    <t>Oil</t>
  </si>
  <si>
    <t>Bio10Cofiring</t>
  </si>
  <si>
    <t>Bio10CofiringCCS</t>
  </si>
  <si>
    <t>Wave</t>
  </si>
  <si>
    <t>Geo</t>
  </si>
  <si>
    <t>HydroRegulated</t>
  </si>
  <si>
    <t>HydroRunoftheRiver</t>
  </si>
  <si>
    <t>Bio</t>
  </si>
  <si>
    <t>OnSolar</t>
  </si>
  <si>
    <t>Waste</t>
  </si>
  <si>
    <t>FixCap</t>
  </si>
  <si>
    <t>HydroPumpStorage_NE</t>
  </si>
  <si>
    <t>HydroPumpStorage_EE</t>
  </si>
  <si>
    <t>HydroPumpStorage_WE</t>
  </si>
  <si>
    <t>HydroPumpStorage_UK1</t>
  </si>
  <si>
    <t>HydroPumpStorage_UK2</t>
  </si>
  <si>
    <t>HydroPumpStorage_UK3</t>
  </si>
  <si>
    <t>HydroPumpStorage_UK4</t>
  </si>
  <si>
    <t>HydroPumpStorage_UK5</t>
  </si>
  <si>
    <t>HydroPumpStorage_IE</t>
  </si>
  <si>
    <t>LiIonBESS_NE</t>
  </si>
  <si>
    <t>LiIonBESS_EE</t>
  </si>
  <si>
    <t>LiIonBESS_WE</t>
  </si>
  <si>
    <t>LiIonBESS_UK1</t>
  </si>
  <si>
    <t>LiIonBESS_UK2</t>
  </si>
  <si>
    <t>LiIonBESS_UK3</t>
  </si>
  <si>
    <t>LiIonBESS_UK4</t>
  </si>
  <si>
    <t>LiIonBESS_UK5</t>
  </si>
  <si>
    <t>LiIonBESS_IE</t>
  </si>
  <si>
    <t>HydroPumpStorage_NO1</t>
  </si>
  <si>
    <t>HydroPumpStorage_NO2</t>
  </si>
  <si>
    <t>HydroPumpStorage_NO3</t>
  </si>
  <si>
    <t>HydroPumpStorage_NO4</t>
  </si>
  <si>
    <t>HydroPumpStorage_NO5</t>
  </si>
  <si>
    <t>LiIonBESS_NO2</t>
  </si>
  <si>
    <t>LiIonBESS_NO3</t>
  </si>
  <si>
    <t>LiIonBESS_NO4</t>
  </si>
  <si>
    <t>LiIonBESS_NO5</t>
  </si>
  <si>
    <t>demand scaling</t>
  </si>
  <si>
    <t>production scaling</t>
  </si>
  <si>
    <t>C_CO2_NO</t>
  </si>
  <si>
    <t>CO2 tax (€/tonne)</t>
  </si>
  <si>
    <t>Norwegian CO2 tax (€/tonne)</t>
  </si>
  <si>
    <t>Capacity_S1</t>
  </si>
  <si>
    <t>Capacity_S2</t>
  </si>
  <si>
    <t>Capacity_S3</t>
  </si>
  <si>
    <t>Capacity_S4</t>
  </si>
  <si>
    <t>Capacity_S5</t>
  </si>
  <si>
    <t>Capacity_S6</t>
  </si>
  <si>
    <t>CO2 budegt scaling</t>
  </si>
  <si>
    <t>Tech_type</t>
  </si>
  <si>
    <t>HydroPumpStorage</t>
  </si>
  <si>
    <t>LiIonBESS</t>
  </si>
  <si>
    <t>Var_type</t>
  </si>
  <si>
    <t>line_type</t>
  </si>
  <si>
    <t>length</t>
  </si>
  <si>
    <t>linear</t>
  </si>
  <si>
    <t>integer</t>
  </si>
  <si>
    <t>HVAC</t>
  </si>
  <si>
    <t>HVDC</t>
  </si>
  <si>
    <t>HVAC_linear</t>
  </si>
  <si>
    <t>HVDC_linear</t>
  </si>
  <si>
    <t>HVAC_integer</t>
  </si>
  <si>
    <t>HVDC_integer</t>
  </si>
  <si>
    <t>device</t>
  </si>
  <si>
    <t>CaPeX</t>
  </si>
  <si>
    <t>FixCap_length</t>
  </si>
  <si>
    <t>unit_cap</t>
  </si>
  <si>
    <t>(-)</t>
  </si>
  <si>
    <t>Capex_S1</t>
  </si>
  <si>
    <t>FixOM_S2</t>
  </si>
  <si>
    <t>FixCap_S3</t>
  </si>
  <si>
    <t>VarOM_S4</t>
  </si>
  <si>
    <t>FixOM_S1</t>
  </si>
  <si>
    <t>FixCap_S1</t>
  </si>
  <si>
    <t>VarOM_S1</t>
  </si>
  <si>
    <t>FuelCost_S1</t>
  </si>
  <si>
    <t>Efficiency_S1</t>
  </si>
  <si>
    <t>Life_S1</t>
  </si>
  <si>
    <t>Capex_S2</t>
  </si>
  <si>
    <t>FixCap_S2</t>
  </si>
  <si>
    <t>VarOM_S2</t>
  </si>
  <si>
    <t>FuelCost_S2</t>
  </si>
  <si>
    <t>Efficiency_S2</t>
  </si>
  <si>
    <t>Life_S2</t>
  </si>
  <si>
    <t>Capex_S3</t>
  </si>
  <si>
    <t>FixOM_S3</t>
  </si>
  <si>
    <t>VarOM_S3</t>
  </si>
  <si>
    <t>FuelCost_S3</t>
  </si>
  <si>
    <t>Efficiency_S3</t>
  </si>
  <si>
    <t>Life_S3</t>
  </si>
  <si>
    <t>Capex_S4</t>
  </si>
  <si>
    <t>FixOM_S4</t>
  </si>
  <si>
    <t>FixCap_S4</t>
  </si>
  <si>
    <t>FuelCost_S4</t>
  </si>
  <si>
    <t>Efficiency_S4</t>
  </si>
  <si>
    <t>Life_S4</t>
  </si>
  <si>
    <t>Capex_S5</t>
  </si>
  <si>
    <t>FixOM_S5</t>
  </si>
  <si>
    <t>FixCap_S5</t>
  </si>
  <si>
    <t>VarOM_S5</t>
  </si>
  <si>
    <t>FuelCost_S5</t>
  </si>
  <si>
    <t>Efficiency_S5</t>
  </si>
  <si>
    <t>Life_S5</t>
  </si>
  <si>
    <t>Capex_S6</t>
  </si>
  <si>
    <t>FixOM_S6</t>
  </si>
  <si>
    <t>FixCap_S6</t>
  </si>
  <si>
    <t>VarOM_S6</t>
  </si>
  <si>
    <t>FuelCost_S6</t>
  </si>
  <si>
    <t>Efficiency_S6</t>
  </si>
  <si>
    <t>Life_S6</t>
  </si>
  <si>
    <t>Capacity_S7</t>
  </si>
  <si>
    <t>match_name</t>
  </si>
  <si>
    <t>Capex_S7</t>
  </si>
  <si>
    <t>FixOM_S7</t>
  </si>
  <si>
    <t>FixCap_S7</t>
  </si>
  <si>
    <t>Life_S7</t>
  </si>
  <si>
    <t>VarOM_S7</t>
  </si>
  <si>
    <t>FuelCost_S7</t>
  </si>
  <si>
    <t>Efficiency_S7</t>
  </si>
  <si>
    <t>OffWind_NEO</t>
  </si>
  <si>
    <t>L</t>
  </si>
  <si>
    <t>Li</t>
  </si>
  <si>
    <t>lines</t>
  </si>
  <si>
    <t>line_hist</t>
  </si>
  <si>
    <t>L_P</t>
  </si>
  <si>
    <t>L_D</t>
  </si>
  <si>
    <t>FixedOM</t>
  </si>
  <si>
    <t>FixOM_$2</t>
  </si>
  <si>
    <t>Life_$2</t>
  </si>
  <si>
    <t>Capex_$2</t>
  </si>
  <si>
    <t>cost of CO2 Norway</t>
  </si>
  <si>
    <t>CO2 limit</t>
  </si>
  <si>
    <t>cvar</t>
  </si>
  <si>
    <t>c_co2</t>
  </si>
  <si>
    <t>c_co2NO</t>
  </si>
  <si>
    <t>h_P</t>
  </si>
  <si>
    <t>h_D</t>
  </si>
  <si>
    <t>VarOM_$2</t>
  </si>
  <si>
    <t>cfuel</t>
  </si>
  <si>
    <t>FuelCost_$2</t>
  </si>
  <si>
    <t>cfl</t>
  </si>
  <si>
    <t>lfl</t>
  </si>
  <si>
    <t>life time of techs</t>
  </si>
  <si>
    <t>cfcapl</t>
  </si>
  <si>
    <t>FixCap_$2</t>
  </si>
  <si>
    <t>cfcap</t>
  </si>
  <si>
    <t>h_co2</t>
  </si>
  <si>
    <t>OffEnergyHub_NOO1</t>
  </si>
  <si>
    <t>OffEnergyHub_NOO2</t>
  </si>
  <si>
    <t>OffEnergyHub_NOO3</t>
  </si>
  <si>
    <t>OffEnergyHub_NOO4</t>
  </si>
  <si>
    <t>OffEnergyHub_NOO5</t>
  </si>
  <si>
    <t>OffEnergyHub_NEO</t>
  </si>
  <si>
    <t>OffEnergyHub_EEO</t>
  </si>
  <si>
    <t>OffEnergyHub_WEO1</t>
  </si>
  <si>
    <t>OffEnergyHub_WEO2</t>
  </si>
  <si>
    <t>OffEnergyHub_UKO1</t>
  </si>
  <si>
    <t>OffEnergyHub_UKO2</t>
  </si>
  <si>
    <t>OffEnergyHub_UKO3</t>
  </si>
  <si>
    <t>OffEnergyHub_UKO4</t>
  </si>
  <si>
    <t>HydroPumpStorageEnergy</t>
  </si>
  <si>
    <t>HydroPumpStorageEnergy_NO1</t>
  </si>
  <si>
    <t>HydroPumpStorageEnergy_NO2</t>
  </si>
  <si>
    <t>HydroPumpStorageEnergy_NO3</t>
  </si>
  <si>
    <t>HydroPumpStorageEnergy_NO4</t>
  </si>
  <si>
    <t>HydroPumpStorageEnergy_NO5</t>
  </si>
  <si>
    <t>HydroPumpStorageEnergy_NE</t>
  </si>
  <si>
    <t>HydroPumpStorageEnergy_EE</t>
  </si>
  <si>
    <t>HydroPumpStorageEnergy_WE</t>
  </si>
  <si>
    <t>HydroPumpStorageEnergy_UK1</t>
  </si>
  <si>
    <t>HydroPumpStorageEnergy_UK2</t>
  </si>
  <si>
    <t>HydroPumpStorageEnergy_UK3</t>
  </si>
  <si>
    <t>HydroPumpStorageEnergy_UK4</t>
  </si>
  <si>
    <t>HydroPumpStorageEnergy_UK5</t>
  </si>
  <si>
    <t>HydroPumpStorageEnergy_IE</t>
  </si>
  <si>
    <t>xmbl</t>
  </si>
  <si>
    <t>xmil</t>
  </si>
  <si>
    <t>xhl</t>
  </si>
  <si>
    <t>cil</t>
  </si>
  <si>
    <t>Capex of lines</t>
  </si>
  <si>
    <t>Capex of techs</t>
  </si>
  <si>
    <t>life time of lines</t>
  </si>
  <si>
    <t>FixedOM of tech</t>
  </si>
  <si>
    <t>varOM of tech</t>
  </si>
  <si>
    <t>fixed capex of tech</t>
  </si>
  <si>
    <t>fixed cap of lines</t>
  </si>
  <si>
    <t>fuel cost of tech</t>
  </si>
  <si>
    <t>N7</t>
  </si>
  <si>
    <t>Ps</t>
  </si>
  <si>
    <t>Subset1</t>
  </si>
  <si>
    <t>Subset2</t>
  </si>
  <si>
    <t>P_OEH</t>
  </si>
  <si>
    <t>set of OEH devices</t>
  </si>
  <si>
    <t>Area</t>
  </si>
  <si>
    <t>NOO1</t>
  </si>
  <si>
    <t>NOO2</t>
  </si>
  <si>
    <t>NOO3</t>
  </si>
  <si>
    <t>NOO4</t>
  </si>
  <si>
    <t>NOO5</t>
  </si>
  <si>
    <t>NEO</t>
  </si>
  <si>
    <t>EEO</t>
  </si>
  <si>
    <t>WEO1</t>
  </si>
  <si>
    <t>WEO2</t>
  </si>
  <si>
    <t>UKO1</t>
  </si>
  <si>
    <t>UKO2</t>
  </si>
  <si>
    <t>UKO3</t>
  </si>
  <si>
    <t>UKO4</t>
  </si>
  <si>
    <t>NO1</t>
  </si>
  <si>
    <t>NO2</t>
  </si>
  <si>
    <t>NO3</t>
  </si>
  <si>
    <t>NO4</t>
  </si>
  <si>
    <t>NO5</t>
  </si>
  <si>
    <t>NE</t>
  </si>
  <si>
    <t>EE</t>
  </si>
  <si>
    <t>WE</t>
  </si>
  <si>
    <t>UK1</t>
  </si>
  <si>
    <t>UK2</t>
  </si>
  <si>
    <t>UK3</t>
  </si>
  <si>
    <t>UK4</t>
  </si>
  <si>
    <t>UK5</t>
  </si>
  <si>
    <t>IE</t>
  </si>
  <si>
    <t>Type</t>
  </si>
  <si>
    <t>lat</t>
  </si>
  <si>
    <t>longt</t>
  </si>
  <si>
    <t>onshore</t>
  </si>
  <si>
    <t>offshore</t>
  </si>
  <si>
    <t>ZO</t>
  </si>
  <si>
    <t>areas</t>
  </si>
  <si>
    <t>set of offshore locations</t>
  </si>
  <si>
    <t>P_OEHz</t>
  </si>
  <si>
    <t>oeh</t>
  </si>
  <si>
    <t>discount_factor_S1</t>
  </si>
  <si>
    <t>discount_factor_S2</t>
  </si>
  <si>
    <t>discount_factor_S3</t>
  </si>
  <si>
    <t>discount_factor_S4</t>
  </si>
  <si>
    <t>discount_factor_S5</t>
  </si>
  <si>
    <t>discount_factor_S6</t>
  </si>
  <si>
    <t>discount_factor_S7</t>
  </si>
  <si>
    <t># 0.05</t>
  </si>
  <si>
    <t>discount_factor</t>
  </si>
  <si>
    <t>df</t>
  </si>
  <si>
    <t>discount</t>
  </si>
  <si>
    <t>LiIonBESS_NO1</t>
  </si>
  <si>
    <t>(GW)</t>
  </si>
  <si>
    <t>(MEUR/GW/km)</t>
  </si>
  <si>
    <t xml:space="preserve">(MEUR/GW) </t>
  </si>
  <si>
    <t>(MEUR)</t>
  </si>
  <si>
    <t>(MEUR/km)</t>
  </si>
  <si>
    <t>(EUR/MW)</t>
  </si>
  <si>
    <t>(EUR/MWh)</t>
  </si>
  <si>
    <t>set of all lines</t>
  </si>
  <si>
    <t>set of integer lines</t>
  </si>
  <si>
    <t>set of stages</t>
  </si>
  <si>
    <t>technologies with varing costs</t>
  </si>
  <si>
    <t>fuel_scaling</t>
  </si>
  <si>
    <t>var_scaling</t>
  </si>
  <si>
    <t>From</t>
  </si>
  <si>
    <t>To</t>
  </si>
  <si>
    <t>l_from</t>
  </si>
  <si>
    <t>l_to</t>
  </si>
  <si>
    <t>Hydrogen demand scaling</t>
  </si>
  <si>
    <t>L_DHy</t>
  </si>
  <si>
    <t>h_DHy</t>
  </si>
  <si>
    <t>SMRCCS</t>
  </si>
  <si>
    <t>SMRCCS_UK1</t>
  </si>
  <si>
    <t>SMRCCS_NO5</t>
  </si>
  <si>
    <t>SMRCCS_NO1</t>
  </si>
  <si>
    <t>SMRCCS_NE</t>
  </si>
  <si>
    <t>SMRCCS_EE</t>
  </si>
  <si>
    <t>SMRCCS_WE</t>
  </si>
  <si>
    <t>SMRCCS_UK2</t>
  </si>
  <si>
    <t>SMRCCS_UK3</t>
  </si>
  <si>
    <t>SMRCCS_UK4</t>
  </si>
  <si>
    <t>SMRCCS_UK5</t>
  </si>
  <si>
    <t>SMRCCS_NO2</t>
  </si>
  <si>
    <t>SMRCCS_NO3</t>
  </si>
  <si>
    <t>SMRCCS_NO4</t>
  </si>
  <si>
    <t>pipeline_type</t>
  </si>
  <si>
    <t>retrofit</t>
  </si>
  <si>
    <t>Eboiler_NOO1</t>
  </si>
  <si>
    <t>Eboiler_NOO2</t>
  </si>
  <si>
    <t>Eboiler_NOO3</t>
  </si>
  <si>
    <t>Eboiler_NOO4</t>
  </si>
  <si>
    <t>Eboiler_NOO5</t>
  </si>
  <si>
    <t>Battery_NOO1</t>
  </si>
  <si>
    <t>Battery_NOO2</t>
  </si>
  <si>
    <t>Battery_NOO3</t>
  </si>
  <si>
    <t>Battery_NOO4</t>
  </si>
  <si>
    <t>Battery_NOO5</t>
  </si>
  <si>
    <t>Turbine_NOO1</t>
  </si>
  <si>
    <t>Turbine_NOO2</t>
  </si>
  <si>
    <t>Turbine_NOO3</t>
  </si>
  <si>
    <t>Turbine_NOO4</t>
  </si>
  <si>
    <t>Turbine_NOO5</t>
  </si>
  <si>
    <t>new</t>
  </si>
  <si>
    <t>new_linear</t>
  </si>
  <si>
    <t>new_integer</t>
  </si>
  <si>
    <t>retrofit_integer</t>
  </si>
  <si>
    <t>(tonne)</t>
  </si>
  <si>
    <t>Langeled</t>
  </si>
  <si>
    <t>Zeepipe 1</t>
  </si>
  <si>
    <t>Franpipe</t>
  </si>
  <si>
    <t>Norpipe</t>
  </si>
  <si>
    <t>Europipe 1</t>
  </si>
  <si>
    <t>Europipe 2</t>
  </si>
  <si>
    <t>real name</t>
  </si>
  <si>
    <t>Vesterled</t>
  </si>
  <si>
    <t>pipelines</t>
  </si>
  <si>
    <t>pipeline_hist</t>
  </si>
  <si>
    <t>LHyN</t>
  </si>
  <si>
    <t>LHyR</t>
  </si>
  <si>
    <t>set of new hydrogen pipelines</t>
  </si>
  <si>
    <t>set of retrofit hydrogen pipelines</t>
  </si>
  <si>
    <t>xmblHy</t>
  </si>
  <si>
    <t>xmilHy</t>
  </si>
  <si>
    <t>cflHy</t>
  </si>
  <si>
    <t>cfcaplHy</t>
  </si>
  <si>
    <t>lflHy</t>
  </si>
  <si>
    <t>xhlHy</t>
  </si>
  <si>
    <t>cilHy</t>
  </si>
  <si>
    <t>fixed cap of pipelines</t>
  </si>
  <si>
    <t>life time of pipelines</t>
  </si>
  <si>
    <t>Capex of pipelines</t>
  </si>
  <si>
    <t>LHy</t>
  </si>
  <si>
    <t>lHy_from</t>
  </si>
  <si>
    <t>lHy_to</t>
  </si>
  <si>
    <t>max built technology</t>
  </si>
  <si>
    <t>max installed technology</t>
  </si>
  <si>
    <t>max built line</t>
  </si>
  <si>
    <t>max installed line</t>
  </si>
  <si>
    <t>max built pipeline</t>
  </si>
  <si>
    <t>max installed pipeline</t>
  </si>
  <si>
    <t>hydrogen demand scaling</t>
  </si>
  <si>
    <t>Platform</t>
  </si>
  <si>
    <t>platform</t>
  </si>
  <si>
    <t>P_PLM</t>
  </si>
  <si>
    <t>platform_NOO1</t>
  </si>
  <si>
    <t>platform_NOO2</t>
  </si>
  <si>
    <t>platform_NOO3</t>
  </si>
  <si>
    <t>platform_NOO4</t>
  </si>
  <si>
    <t>platform_NOO5</t>
  </si>
  <si>
    <t>ElectrolyserPLM_NOO1</t>
  </si>
  <si>
    <t>ElectrolyserPLM_NOO2</t>
  </si>
  <si>
    <t>ElectrolyserPLM_NOO3</t>
  </si>
  <si>
    <t>ElectrolyserPLM_NOO4</t>
  </si>
  <si>
    <t>ElectrolyserPLM_NOO5</t>
  </si>
  <si>
    <t>FuelCellPLM_NOO1</t>
  </si>
  <si>
    <t>FuelCellPLM_NOO2</t>
  </si>
  <si>
    <t>FuelCellPLM_NOO3</t>
  </si>
  <si>
    <t>FuelCellPLM_NOO4</t>
  </si>
  <si>
    <t>FuelCellPLM_NOO5</t>
  </si>
  <si>
    <t>HydrogenStorePLM_NOO1</t>
  </si>
  <si>
    <t>HydrogenStorePLM_NOO2</t>
  </si>
  <si>
    <t>HydrogenStorePLM_NOO3</t>
  </si>
  <si>
    <t>HydrogenStorePLM_NOO4</t>
  </si>
  <si>
    <t>HydrogenStorePLM_NOO5</t>
  </si>
  <si>
    <t>Subset</t>
  </si>
  <si>
    <t>OEHPLM</t>
  </si>
  <si>
    <t>P_OEHPLM</t>
  </si>
  <si>
    <t>P_OEHPLMz</t>
  </si>
  <si>
    <t>P_PLMz</t>
  </si>
  <si>
    <t>Subset3</t>
  </si>
  <si>
    <t>PLM</t>
  </si>
  <si>
    <t>set of all newly installed technologies</t>
  </si>
  <si>
    <t>set of all newly installed technologies with binary cost</t>
  </si>
  <si>
    <t>OEH</t>
  </si>
  <si>
    <t>PN</t>
  </si>
  <si>
    <t>PNi</t>
  </si>
  <si>
    <t>PNiz</t>
  </si>
  <si>
    <t>all_devices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</si>
  <si>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</si>
  <si>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</si>
  <si>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</si>
  <si>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</si>
  <si>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</si>
  <si>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</si>
  <si>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</si>
  <si>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</si>
  <si>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</si>
  <si>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</si>
  <si>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</si>
  <si>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</si>
  <si>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</si>
  <si>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</si>
  <si>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</si>
  <si>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</si>
  <si>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</si>
  <si>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</si>
  <si>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</si>
  <si>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</si>
  <si>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</si>
  <si>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</si>
  <si>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</si>
  <si>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</si>
  <si>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</si>
  <si>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</si>
  <si>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</si>
  <si>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</si>
  <si>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</si>
  <si>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</si>
  <si>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</si>
  <si>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</si>
  <si>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</si>
  <si>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</si>
  <si>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</si>
  <si>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</si>
  <si>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</si>
  <si>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</si>
  <si>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</si>
  <si>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</si>
  <si>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</si>
  <si>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</si>
  <si>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</si>
  <si>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</si>
  <si>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</si>
  <si>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</si>
  <si>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</si>
  <si>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</si>
  <si>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</si>
  <si>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</si>
  <si>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</si>
  <si>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</si>
  <si>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</si>
  <si>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</si>
  <si>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</si>
  <si>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</si>
  <si>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</si>
  <si>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</si>
  <si>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</si>
  <si>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</si>
  <si>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</si>
  <si>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</si>
  <si>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</si>
  <si>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</si>
  <si>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</si>
  <si>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</si>
  <si>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</si>
  <si>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</si>
  <si>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</si>
  <si>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</si>
  <si>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</si>
  <si>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</si>
  <si>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</si>
  <si>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</si>
  <si>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</si>
  <si>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</si>
  <si>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</si>
  <si>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</si>
  <si>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</si>
  <si>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</si>
  <si>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</si>
  <si>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</si>
  <si>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</si>
  <si>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</si>
  <si>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</si>
  <si>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</si>
  <si>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</si>
  <si>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pipeline_1</t>
  </si>
  <si>
    <t>pipeline_2</t>
  </si>
  <si>
    <t>pipeline_3</t>
  </si>
  <si>
    <t>pipeline_4</t>
  </si>
  <si>
    <t>pipeline_5</t>
  </si>
  <si>
    <t>pipeline_6</t>
  </si>
  <si>
    <t>pipeline_7</t>
  </si>
  <si>
    <t>pipeline_8</t>
  </si>
  <si>
    <t>pipeline_9</t>
  </si>
  <si>
    <t>pipeline_10</t>
  </si>
  <si>
    <t>pipeline_11</t>
  </si>
  <si>
    <t>pipeline_12</t>
  </si>
  <si>
    <t>pipeline_13</t>
  </si>
  <si>
    <t>pipeline_14</t>
  </si>
  <si>
    <t>pipeline_15</t>
  </si>
  <si>
    <t>pipeline_16</t>
  </si>
  <si>
    <t>pipeline_17</t>
  </si>
  <si>
    <t>pipeline_18</t>
  </si>
  <si>
    <t>pipeline_19</t>
  </si>
  <si>
    <t>pipeline_20</t>
  </si>
  <si>
    <t>pipeline_21</t>
  </si>
  <si>
    <t>pipeline_22</t>
  </si>
  <si>
    <t>pipeline_23</t>
  </si>
  <si>
    <t>pipeline_24</t>
  </si>
  <si>
    <t>pipeline_25</t>
  </si>
  <si>
    <t>pipeline_26</t>
  </si>
  <si>
    <t>C_OG</t>
  </si>
  <si>
    <t>c_OG</t>
  </si>
  <si>
    <t>price scaling of oil and gas</t>
  </si>
  <si>
    <t>oil and gas price scaling</t>
  </si>
  <si>
    <t>cval</t>
  </si>
  <si>
    <t>Initial_value</t>
  </si>
  <si>
    <t>initial value of platforms</t>
  </si>
  <si>
    <t>Subset_op</t>
  </si>
  <si>
    <t>EB</t>
  </si>
  <si>
    <t>SE</t>
  </si>
  <si>
    <t>G</t>
  </si>
  <si>
    <t>E</t>
  </si>
  <si>
    <t>Shy</t>
  </si>
  <si>
    <t>SEE</t>
  </si>
  <si>
    <t>R</t>
  </si>
  <si>
    <t>HydroReg</t>
  </si>
  <si>
    <t>special_cap</t>
  </si>
  <si>
    <t>x_special</t>
  </si>
  <si>
    <t>special_point</t>
  </si>
  <si>
    <t>match node with stage</t>
  </si>
  <si>
    <t>path to each node</t>
  </si>
  <si>
    <t>fuel scaling, per stage</t>
  </si>
  <si>
    <t>VarOM scaling, per stage</t>
  </si>
  <si>
    <t>map the accestor nodes to the current node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</si>
  <si>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</si>
  <si>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</si>
  <si>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</si>
  <si>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</si>
  <si>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</si>
  <si>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</si>
  <si>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</si>
  <si>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</si>
  <si>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</si>
  <si>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</si>
  <si>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</si>
  <si>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</si>
  <si>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</si>
  <si>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</si>
  <si>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</si>
  <si>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</si>
  <si>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</si>
  <si>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</si>
  <si>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</si>
  <si>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</si>
  <si>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</si>
  <si>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</si>
  <si>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</si>
  <si>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</si>
  <si>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</si>
  <si>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</si>
  <si>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</si>
  <si>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</si>
  <si>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</si>
  <si>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</si>
  <si>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</si>
  <si>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</si>
  <si>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</si>
  <si>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</si>
  <si>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</si>
  <si>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</si>
  <si>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</si>
  <si>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</si>
  <si>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</si>
  <si>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</si>
  <si>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</si>
  <si>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</si>
  <si>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</si>
  <si>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</si>
  <si>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</si>
  <si>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</si>
  <si>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</si>
  <si>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</si>
  <si>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</si>
  <si>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</si>
  <si>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</si>
  <si>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</si>
  <si>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</si>
  <si>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</si>
  <si>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</si>
  <si>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N64</t>
  </si>
  <si>
    <t>N65</t>
  </si>
  <si>
    <t>N66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</si>
  <si>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</si>
  <si>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</si>
  <si>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</si>
  <si>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</si>
  <si>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</si>
  <si>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</si>
  <si>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</si>
  <si>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</si>
  <si>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</si>
  <si>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N78</t>
  </si>
  <si>
    <t>N79</t>
  </si>
  <si>
    <t>N80</t>
  </si>
  <si>
    <t>N82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</si>
  <si>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</si>
  <si>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</si>
  <si>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</si>
  <si>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</si>
  <si>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</si>
  <si>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</si>
  <si>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</si>
  <si>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</si>
  <si>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</si>
  <si>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</si>
  <si>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</si>
  <si>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</si>
  <si>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</si>
  <si>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</si>
  <si>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</si>
  <si>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</si>
  <si>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</si>
  <si>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</si>
  <si>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</si>
  <si>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</si>
  <si>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</si>
  <si>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</si>
  <si>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</si>
  <si>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N108</t>
  </si>
  <si>
    <t>N109</t>
  </si>
  <si>
    <t>N110</t>
  </si>
  <si>
    <t>N112</t>
  </si>
  <si>
    <t>N113</t>
  </si>
  <si>
    <t>N114</t>
  </si>
  <si>
    <t>N115</t>
  </si>
  <si>
    <t>N116</t>
  </si>
  <si>
    <t>N118</t>
  </si>
  <si>
    <t>N119</t>
  </si>
  <si>
    <t>N120</t>
  </si>
  <si>
    <t>N121</t>
  </si>
  <si>
    <t>N122</t>
  </si>
  <si>
    <t>N124</t>
  </si>
  <si>
    <t>abandonment_cost</t>
  </si>
  <si>
    <t>caba</t>
  </si>
  <si>
    <t>pipeline_27</t>
  </si>
  <si>
    <t>pipeline_28</t>
  </si>
  <si>
    <t>pipeline_29</t>
  </si>
  <si>
    <t>pipeline_30</t>
  </si>
  <si>
    <t>pipeline_31</t>
  </si>
  <si>
    <t>pipeline_32</t>
  </si>
  <si>
    <t>pipeline_33</t>
  </si>
  <si>
    <t>pipeline_34</t>
  </si>
  <si>
    <t>pipeline_35</t>
  </si>
  <si>
    <t>pipeline_36</t>
  </si>
  <si>
    <t>pipeline_37</t>
  </si>
  <si>
    <t>pipeline_38</t>
  </si>
  <si>
    <t>pipeline_39</t>
  </si>
  <si>
    <t>pipeline_40</t>
  </si>
  <si>
    <t>pipeline_41</t>
  </si>
  <si>
    <t>pipeline_42</t>
  </si>
  <si>
    <t>pipeline_43</t>
  </si>
  <si>
    <t>pipeline_44</t>
  </si>
  <si>
    <t>pipeline_45</t>
  </si>
  <si>
    <t>pipeline_46</t>
  </si>
  <si>
    <t>pipeline_47</t>
  </si>
  <si>
    <t>pipeline_48</t>
  </si>
  <si>
    <t>pipeline_49</t>
  </si>
  <si>
    <t>pipeline_50</t>
  </si>
  <si>
    <t>pipeline_51</t>
  </si>
  <si>
    <t>pipeline_52</t>
  </si>
  <si>
    <t>pipeline_53</t>
  </si>
  <si>
    <t>pipeline_54</t>
  </si>
  <si>
    <t>pipeline_55</t>
  </si>
  <si>
    <t>pipeline_56</t>
  </si>
  <si>
    <t>pipeline_57</t>
  </si>
  <si>
    <t>pipeline_58</t>
  </si>
  <si>
    <t>pipeline_59</t>
  </si>
  <si>
    <t>pipeline_60</t>
  </si>
  <si>
    <t>pipeline_61</t>
  </si>
  <si>
    <t>pipeline_62</t>
  </si>
  <si>
    <t>pipeline_63</t>
  </si>
  <si>
    <t>pipeline_64</t>
  </si>
  <si>
    <t>pipeline_65</t>
  </si>
  <si>
    <t>pipeline_66</t>
  </si>
  <si>
    <t>pipeline_67</t>
  </si>
  <si>
    <t>pipeline_68</t>
  </si>
  <si>
    <t>pipeline_69</t>
  </si>
  <si>
    <t>pipeline_70</t>
  </si>
  <si>
    <t>pipeline_71</t>
  </si>
  <si>
    <t>pipeline_72</t>
  </si>
  <si>
    <t>pipeline_73</t>
  </si>
  <si>
    <t>pipeline_74</t>
  </si>
  <si>
    <t>pipeline_75</t>
  </si>
  <si>
    <t>pipeline_76</t>
  </si>
  <si>
    <t>pipeline_77</t>
  </si>
  <si>
    <t>pipeline_78</t>
  </si>
  <si>
    <t>pipeline_79</t>
  </si>
  <si>
    <t>pipeline_80</t>
  </si>
  <si>
    <t>pipeline_81</t>
  </si>
  <si>
    <t>pipeline_82</t>
  </si>
  <si>
    <t>pipeline_83</t>
  </si>
  <si>
    <t>pipeline_84</t>
  </si>
  <si>
    <t>pipeline_85</t>
  </si>
  <si>
    <t>pipeline_86</t>
  </si>
  <si>
    <t>pipeline_87</t>
  </si>
  <si>
    <t>pipeline_88</t>
  </si>
  <si>
    <t>pipeline_89</t>
  </si>
  <si>
    <t>pipeline_90</t>
  </si>
  <si>
    <t>pipeline_91</t>
  </si>
  <si>
    <t>pipeline_92</t>
  </si>
  <si>
    <t>pipeline_93</t>
  </si>
  <si>
    <t>pipeline_94</t>
  </si>
  <si>
    <t>number of wells</t>
  </si>
  <si>
    <t>number of fields</t>
  </si>
  <si>
    <t>P&amp;A cost per well</t>
  </si>
  <si>
    <t>removal cost per platform</t>
  </si>
  <si>
    <t>(10BEUR)</t>
  </si>
  <si>
    <t>(10BEUR/100GW, 10BEUR/100Ktonne)</t>
  </si>
  <si>
    <t xml:space="preserve">(10BEUR/100GWyr) </t>
  </si>
  <si>
    <t>(10BEUR/100GW)</t>
  </si>
  <si>
    <t>(10GW)</t>
  </si>
  <si>
    <t>10BEUR</t>
  </si>
  <si>
    <t>(100GW)</t>
  </si>
  <si>
    <t>(MEUR/ktonne/km)</t>
  </si>
  <si>
    <t xml:space="preserve">(MEUR/ktonne) </t>
  </si>
  <si>
    <t>(10ktonne/h)</t>
  </si>
  <si>
    <t>(10GW, 10Ktonne)</t>
  </si>
  <si>
    <t>(10BEUR/100Ktonne)</t>
  </si>
  <si>
    <t xml:space="preserve">(10BEUR/100Ktonneyr) </t>
  </si>
  <si>
    <t>Hydrogen demand scaling (Ktonne)</t>
  </si>
  <si>
    <t>structure_2realisation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</si>
</sst>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19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right"/>
    </xf>
    <xf numFmtId="2" fontId="0" fillId="0" borderId="0" xfId="0" applyNumberFormat="1" applyAlignment="1">
      <alignment horizontal="left"/>
    </xf>
    <xf numFmtId="2" fontId="21" fillId="33" borderId="0" xfId="0" applyNumberFormat="1" applyFont="1" applyFill="1" applyAlignment="1">
      <alignment horizontal="right"/>
    </xf>
    <xf numFmtId="2" fontId="0" fillId="33" borderId="0" xfId="0" applyNumberFormat="1" applyFill="1" applyAlignment="1">
      <alignment horizontal="right"/>
    </xf>
    <xf numFmtId="2" fontId="18" fillId="33" borderId="0" xfId="0" applyNumberFormat="1" applyFont="1" applyFill="1" applyAlignment="1">
      <alignment horizontal="right"/>
    </xf>
    <xf numFmtId="2" fontId="16" fillId="0" borderId="0" xfId="0" applyNumberFormat="1" applyFont="1" applyAlignment="1">
      <alignment horizontal="left"/>
    </xf>
    <xf numFmtId="2" fontId="21" fillId="33" borderId="0" xfId="0" applyNumberFormat="1" applyFont="1" applyFill="1" applyAlignment="1">
      <alignment horizontal="left"/>
    </xf>
    <xf numFmtId="2" fontId="0" fillId="33" borderId="0" xfId="0" applyNumberFormat="1" applyFill="1" applyAlignment="1">
      <alignment horizontal="left"/>
    </xf>
    <xf numFmtId="0" fontId="16" fillId="33" borderId="0" xfId="0" applyFont="1" applyFill="1"/>
    <xf numFmtId="0" fontId="0" fillId="33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2" fontId="19" fillId="0" borderId="0" xfId="0" applyNumberFormat="1" applyFont="1" applyAlignment="1">
      <alignment horizontal="left"/>
    </xf>
    <xf numFmtId="2" fontId="18" fillId="0" borderId="0" xfId="0" applyNumberFormat="1" applyFont="1" applyAlignment="1">
      <alignment horizontal="left"/>
    </xf>
    <xf numFmtId="2" fontId="18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164" fontId="19" fillId="0" borderId="0" xfId="0" applyNumberFormat="1" applyFont="1" applyAlignment="1">
      <alignment horizontal="right"/>
    </xf>
    <xf numFmtId="164" fontId="0" fillId="0" borderId="0" xfId="0" applyNumberFormat="1" applyAlignment="1">
      <alignment horizontal="left"/>
    </xf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zoomScale="186" workbookViewId="0">
      <selection activeCell="C9" sqref="C9"/>
    </sheetView>
  </sheetViews>
  <sheetFormatPr baseColWidth="10" defaultRowHeight="16" x14ac:dyDescent="0.2"/>
  <cols>
    <col min="1" max="1" width="17" style="3" bestFit="1" customWidth="1"/>
    <col min="2" max="2" width="19.33203125" style="3" bestFit="1" customWidth="1"/>
    <col min="3" max="16384" width="10.83203125" style="3"/>
  </cols>
  <sheetData>
    <row r="1" spans="1:2" s="2" customFormat="1" x14ac:dyDescent="0.2">
      <c r="A1" s="2" t="s">
        <v>1</v>
      </c>
      <c r="B1" s="2" t="s">
        <v>6</v>
      </c>
    </row>
    <row r="2" spans="1:2" s="2" customFormat="1" x14ac:dyDescent="0.2">
      <c r="A2" s="2" t="s">
        <v>72</v>
      </c>
    </row>
    <row r="3" spans="1:2" x14ac:dyDescent="0.2">
      <c r="A3" s="3" t="s">
        <v>2</v>
      </c>
      <c r="B3" s="3" t="s">
        <v>2</v>
      </c>
    </row>
    <row r="4" spans="1:2" x14ac:dyDescent="0.2">
      <c r="A4" s="3" t="s">
        <v>464</v>
      </c>
      <c r="B4" s="3" t="s">
        <v>464</v>
      </c>
    </row>
    <row r="5" spans="1:2" x14ac:dyDescent="0.2">
      <c r="A5" s="3" t="s">
        <v>459</v>
      </c>
      <c r="B5" s="3" t="s">
        <v>459</v>
      </c>
    </row>
    <row r="6" spans="1:2" x14ac:dyDescent="0.2">
      <c r="A6" s="3" t="s">
        <v>604</v>
      </c>
      <c r="B6" s="3" t="s">
        <v>604</v>
      </c>
    </row>
    <row r="7" spans="1:2" x14ac:dyDescent="0.2">
      <c r="A7" s="3" t="s">
        <v>605</v>
      </c>
      <c r="B7" s="3" t="s">
        <v>605</v>
      </c>
    </row>
    <row r="8" spans="1:2" x14ac:dyDescent="0.2">
      <c r="A8" s="3" t="s">
        <v>3</v>
      </c>
      <c r="B8" s="3" t="s">
        <v>3</v>
      </c>
    </row>
    <row r="9" spans="1:2" x14ac:dyDescent="0.2">
      <c r="A9" s="3" t="s">
        <v>4</v>
      </c>
      <c r="B9" s="3" t="s">
        <v>4</v>
      </c>
    </row>
    <row r="10" spans="1:2" x14ac:dyDescent="0.2">
      <c r="A10" s="3" t="s">
        <v>5</v>
      </c>
      <c r="B10" s="3" t="s">
        <v>1185</v>
      </c>
    </row>
    <row r="11" spans="1:2" x14ac:dyDescent="0.2">
      <c r="A11" s="3" t="s">
        <v>709</v>
      </c>
      <c r="B11" s="3" t="s">
        <v>709</v>
      </c>
    </row>
    <row r="12" spans="1:2" x14ac:dyDescent="0.2">
      <c r="A12" s="3" t="s">
        <v>721</v>
      </c>
      <c r="B12" s="3" t="s">
        <v>721</v>
      </c>
    </row>
    <row r="13" spans="1:2" x14ac:dyDescent="0.2">
      <c r="A13" s="3" t="s">
        <v>789</v>
      </c>
      <c r="B13" s="3" t="s">
        <v>789</v>
      </c>
    </row>
    <row r="14" spans="1:2" x14ac:dyDescent="0.2">
      <c r="A14" s="3" t="s">
        <v>790</v>
      </c>
      <c r="B14" s="3" t="s">
        <v>790</v>
      </c>
    </row>
    <row r="15" spans="1:2" x14ac:dyDescent="0.2">
      <c r="A15" s="3" t="s">
        <v>851</v>
      </c>
      <c r="B15" s="3" t="s">
        <v>851</v>
      </c>
    </row>
    <row r="16" spans="1:2" x14ac:dyDescent="0.2">
      <c r="A16" s="3" t="s">
        <v>983</v>
      </c>
      <c r="B16" s="3" t="s">
        <v>983</v>
      </c>
    </row>
    <row r="17" spans="1:2" x14ac:dyDescent="0.2">
      <c r="A17" s="3" t="s">
        <v>1097</v>
      </c>
      <c r="B17" s="3" t="s">
        <v>1097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3FB1-2B7C-9041-AF7D-69564A7AC064}">
  <dimension ref="A1:L89"/>
  <sheetViews>
    <sheetView zoomScale="136" workbookViewId="0">
      <selection activeCell="K21" sqref="K21"/>
    </sheetView>
  </sheetViews>
  <sheetFormatPr baseColWidth="10" defaultRowHeight="16" x14ac:dyDescent="0.2"/>
  <cols>
    <col min="1" max="1" width="7.5" style="3" bestFit="1" customWidth="1"/>
    <col min="2" max="3" width="6.33203125" style="3" bestFit="1" customWidth="1"/>
    <col min="4" max="10" width="11.1640625" style="22" bestFit="1" customWidth="1"/>
    <col min="11" max="11" width="9.5" style="22" bestFit="1" customWidth="1"/>
    <col min="12" max="12" width="12.83203125" style="22" bestFit="1" customWidth="1"/>
    <col min="13" max="16384" width="10.83203125" style="9"/>
  </cols>
  <sheetData>
    <row r="1" spans="1:12" s="8" customFormat="1" x14ac:dyDescent="0.2">
      <c r="A1" s="2" t="s">
        <v>17</v>
      </c>
      <c r="B1" s="2" t="s">
        <v>738</v>
      </c>
      <c r="C1" s="2" t="s">
        <v>739</v>
      </c>
      <c r="D1" s="26" t="s">
        <v>524</v>
      </c>
      <c r="E1" s="26" t="s">
        <v>525</v>
      </c>
      <c r="F1" s="26" t="s">
        <v>526</v>
      </c>
      <c r="G1" s="26" t="s">
        <v>527</v>
      </c>
      <c r="H1" s="26" t="s">
        <v>528</v>
      </c>
      <c r="I1" s="26" t="s">
        <v>529</v>
      </c>
      <c r="J1" s="26" t="s">
        <v>592</v>
      </c>
      <c r="K1" s="26" t="s">
        <v>457</v>
      </c>
      <c r="L1" s="26" t="s">
        <v>458</v>
      </c>
    </row>
    <row r="2" spans="1:12" s="8" customFormat="1" x14ac:dyDescent="0.2">
      <c r="A2" s="2" t="s">
        <v>0</v>
      </c>
      <c r="B2" s="2"/>
      <c r="C2" s="2"/>
      <c r="D2" s="26" t="s">
        <v>1175</v>
      </c>
      <c r="E2" s="26" t="s">
        <v>1175</v>
      </c>
      <c r="F2" s="26" t="s">
        <v>1175</v>
      </c>
      <c r="G2" s="26" t="s">
        <v>1175</v>
      </c>
      <c r="H2" s="26" t="s">
        <v>1175</v>
      </c>
      <c r="I2" s="26" t="s">
        <v>1175</v>
      </c>
      <c r="J2" s="26" t="s">
        <v>1175</v>
      </c>
      <c r="K2" s="26" t="s">
        <v>1177</v>
      </c>
      <c r="L2" s="26" t="s">
        <v>1177</v>
      </c>
    </row>
    <row r="3" spans="1:12" x14ac:dyDescent="0.2">
      <c r="A3" s="3" t="s">
        <v>852</v>
      </c>
      <c r="B3" s="3" t="s">
        <v>690</v>
      </c>
      <c r="C3" s="3" t="s">
        <v>694</v>
      </c>
      <c r="D3" s="22">
        <v>0.16399999999999998</v>
      </c>
      <c r="E3" s="22">
        <v>0.16399999999999998</v>
      </c>
      <c r="F3" s="22">
        <v>0.16399999999999998</v>
      </c>
      <c r="G3" s="22">
        <v>0.16399999999999998</v>
      </c>
      <c r="H3" s="22">
        <v>0.16399999999999998</v>
      </c>
      <c r="I3" s="22">
        <v>0.16399999999999998</v>
      </c>
      <c r="J3" s="22">
        <v>0.16399999999999998</v>
      </c>
      <c r="K3" s="22">
        <v>1.6400000000000001E-2</v>
      </c>
      <c r="L3" s="22">
        <v>1.6400000000000001E-2</v>
      </c>
    </row>
    <row r="4" spans="1:12" x14ac:dyDescent="0.2">
      <c r="A4" s="3" t="s">
        <v>853</v>
      </c>
      <c r="B4" s="3" t="s">
        <v>690</v>
      </c>
      <c r="C4" s="3" t="s">
        <v>695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2.8000000000000001E-2</v>
      </c>
      <c r="L4" s="22">
        <v>2.8000000000000001E-2</v>
      </c>
    </row>
    <row r="5" spans="1:12" x14ac:dyDescent="0.2">
      <c r="A5" s="3" t="s">
        <v>854</v>
      </c>
      <c r="B5" s="3" t="s">
        <v>690</v>
      </c>
      <c r="C5" s="3" t="s">
        <v>698</v>
      </c>
      <c r="D5" s="22">
        <v>0.13999999999999999</v>
      </c>
      <c r="E5" s="22">
        <v>0.13999999999999999</v>
      </c>
      <c r="F5" s="22">
        <v>0.13999999999999999</v>
      </c>
      <c r="G5" s="22">
        <v>0.13999999999999999</v>
      </c>
      <c r="H5" s="22">
        <v>0.13999999999999999</v>
      </c>
      <c r="I5" s="22">
        <v>0.13999999999999999</v>
      </c>
      <c r="J5" s="22">
        <v>0.13999999999999999</v>
      </c>
      <c r="K5" s="22">
        <v>1.4E-2</v>
      </c>
      <c r="L5" s="22">
        <v>1.4E-2</v>
      </c>
    </row>
    <row r="6" spans="1:12" x14ac:dyDescent="0.2">
      <c r="A6" s="3" t="s">
        <v>855</v>
      </c>
      <c r="B6" s="3" t="s">
        <v>690</v>
      </c>
      <c r="C6" s="3" t="s">
        <v>689</v>
      </c>
      <c r="D6" s="22">
        <v>0.2</v>
      </c>
      <c r="E6" s="22">
        <v>0.2</v>
      </c>
      <c r="F6" s="22">
        <v>0.2</v>
      </c>
      <c r="G6" s="22">
        <v>0.2</v>
      </c>
      <c r="H6" s="22">
        <v>0.2</v>
      </c>
      <c r="I6" s="22">
        <v>0.2</v>
      </c>
      <c r="J6" s="22">
        <v>0.2</v>
      </c>
      <c r="K6" s="22">
        <v>4.2000000000000003E-2</v>
      </c>
      <c r="L6" s="22">
        <v>4.2000000000000003E-2</v>
      </c>
    </row>
    <row r="7" spans="1:12" x14ac:dyDescent="0.2">
      <c r="A7" s="3" t="s">
        <v>856</v>
      </c>
      <c r="B7" s="3" t="s">
        <v>691</v>
      </c>
      <c r="C7" s="3" t="s">
        <v>689</v>
      </c>
      <c r="D7" s="22">
        <v>0.01</v>
      </c>
      <c r="E7" s="22">
        <v>0.01</v>
      </c>
      <c r="F7" s="22">
        <v>0.01</v>
      </c>
      <c r="G7" s="22">
        <v>0.01</v>
      </c>
      <c r="H7" s="22">
        <v>0.01</v>
      </c>
      <c r="I7" s="22">
        <v>0.01</v>
      </c>
      <c r="J7" s="22">
        <v>0.01</v>
      </c>
      <c r="K7" s="22">
        <v>0.02</v>
      </c>
      <c r="L7" s="22">
        <v>0.02</v>
      </c>
    </row>
    <row r="8" spans="1:12" x14ac:dyDescent="0.2">
      <c r="A8" s="3" t="s">
        <v>857</v>
      </c>
      <c r="B8" s="3" t="s">
        <v>692</v>
      </c>
      <c r="C8" s="3" t="s">
        <v>691</v>
      </c>
      <c r="D8" s="22">
        <v>3.4999999999999996E-2</v>
      </c>
      <c r="E8" s="22">
        <v>3.4999999999999996E-2</v>
      </c>
      <c r="F8" s="22">
        <v>3.4999999999999996E-2</v>
      </c>
      <c r="G8" s="22">
        <v>3.4999999999999996E-2</v>
      </c>
      <c r="H8" s="22">
        <v>3.4999999999999996E-2</v>
      </c>
      <c r="I8" s="22">
        <v>3.4999999999999996E-2</v>
      </c>
      <c r="J8" s="22">
        <v>3.4999999999999996E-2</v>
      </c>
      <c r="K8" s="22">
        <v>1.4E-2</v>
      </c>
      <c r="L8" s="22">
        <v>1.4E-2</v>
      </c>
    </row>
    <row r="9" spans="1:12" x14ac:dyDescent="0.2">
      <c r="A9" s="3" t="s">
        <v>858</v>
      </c>
      <c r="B9" s="3" t="s">
        <v>693</v>
      </c>
      <c r="C9" s="3" t="s">
        <v>689</v>
      </c>
      <c r="D9" s="22">
        <v>0.16</v>
      </c>
      <c r="E9" s="22">
        <v>0.16</v>
      </c>
      <c r="F9" s="22">
        <v>0.16</v>
      </c>
      <c r="G9" s="22">
        <v>0.16</v>
      </c>
      <c r="H9" s="22">
        <v>0.16</v>
      </c>
      <c r="I9" s="22">
        <v>0.16</v>
      </c>
      <c r="J9" s="22">
        <v>0.16</v>
      </c>
      <c r="K9" s="22">
        <v>4.6800000000000001E-2</v>
      </c>
      <c r="L9" s="22">
        <v>4.6800000000000001E-2</v>
      </c>
    </row>
    <row r="10" spans="1:12" x14ac:dyDescent="0.2">
      <c r="A10" s="3" t="s">
        <v>859</v>
      </c>
      <c r="B10" s="3" t="s">
        <v>693</v>
      </c>
      <c r="C10" s="3" t="s">
        <v>690</v>
      </c>
      <c r="D10" s="22">
        <v>0.03</v>
      </c>
      <c r="E10" s="22">
        <v>0.03</v>
      </c>
      <c r="F10" s="22">
        <v>0.03</v>
      </c>
      <c r="G10" s="22">
        <v>0.03</v>
      </c>
      <c r="H10" s="22">
        <v>0.03</v>
      </c>
      <c r="I10" s="22">
        <v>0.03</v>
      </c>
      <c r="J10" s="22">
        <v>0.03</v>
      </c>
      <c r="K10" s="22">
        <v>0.01</v>
      </c>
      <c r="L10" s="22">
        <v>0.01</v>
      </c>
    </row>
    <row r="11" spans="1:12" x14ac:dyDescent="0.2">
      <c r="A11" s="3" t="s">
        <v>860</v>
      </c>
      <c r="B11" s="3" t="s">
        <v>693</v>
      </c>
      <c r="C11" s="3" t="s">
        <v>691</v>
      </c>
      <c r="D11" s="22">
        <v>1.6E-2</v>
      </c>
      <c r="E11" s="22">
        <v>1.6E-2</v>
      </c>
      <c r="F11" s="22">
        <v>1.6E-2</v>
      </c>
      <c r="G11" s="22">
        <v>1.6E-2</v>
      </c>
      <c r="H11" s="22">
        <v>1.6E-2</v>
      </c>
      <c r="I11" s="22">
        <v>1.6E-2</v>
      </c>
      <c r="J11" s="22">
        <v>1.6E-2</v>
      </c>
      <c r="K11" s="22">
        <v>0.02</v>
      </c>
      <c r="L11" s="22">
        <v>0.02</v>
      </c>
    </row>
    <row r="12" spans="1:12" x14ac:dyDescent="0.2">
      <c r="A12" s="3" t="s">
        <v>861</v>
      </c>
      <c r="B12" s="3" t="s">
        <v>693</v>
      </c>
      <c r="C12" s="3" t="s">
        <v>697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1.4E-2</v>
      </c>
      <c r="L12" s="22">
        <v>1.4E-2</v>
      </c>
    </row>
    <row r="13" spans="1:12" x14ac:dyDescent="0.2">
      <c r="A13" s="3" t="s">
        <v>862</v>
      </c>
      <c r="B13" s="3" t="s">
        <v>694</v>
      </c>
      <c r="C13" s="3" t="s">
        <v>695</v>
      </c>
      <c r="D13" s="22">
        <v>0.24500000000000002</v>
      </c>
      <c r="E13" s="22">
        <v>0.24500000000000002</v>
      </c>
      <c r="F13" s="22">
        <v>0.24500000000000002</v>
      </c>
      <c r="G13" s="22">
        <v>0.24500000000000002</v>
      </c>
      <c r="H13" s="22">
        <v>0.24500000000000002</v>
      </c>
      <c r="I13" s="22">
        <v>0.24500000000000002</v>
      </c>
      <c r="J13" s="22">
        <v>0.24500000000000002</v>
      </c>
      <c r="K13" s="22">
        <v>5.2150000000000002E-2</v>
      </c>
      <c r="L13" s="22">
        <v>5.2150000000000002E-2</v>
      </c>
    </row>
    <row r="14" spans="1:12" x14ac:dyDescent="0.2">
      <c r="A14" s="3" t="s">
        <v>863</v>
      </c>
      <c r="B14" s="3" t="s">
        <v>694</v>
      </c>
      <c r="C14" s="3" t="s">
        <v>689</v>
      </c>
      <c r="D14" s="22">
        <v>0.12</v>
      </c>
      <c r="E14" s="22">
        <v>0.12</v>
      </c>
      <c r="F14" s="22">
        <v>0.12</v>
      </c>
      <c r="G14" s="22">
        <v>0.12</v>
      </c>
      <c r="H14" s="22">
        <v>0.12</v>
      </c>
      <c r="I14" s="22">
        <v>0.12</v>
      </c>
      <c r="J14" s="22">
        <v>0.12</v>
      </c>
      <c r="K14" s="22">
        <v>3.5999999999999997E-2</v>
      </c>
      <c r="L14" s="22">
        <v>3</v>
      </c>
    </row>
    <row r="15" spans="1:12" x14ac:dyDescent="0.2">
      <c r="A15" s="3" t="s">
        <v>864</v>
      </c>
      <c r="B15" s="3" t="s">
        <v>694</v>
      </c>
      <c r="C15" s="3" t="s">
        <v>691</v>
      </c>
      <c r="D15" s="22">
        <v>6.5000000000000002E-2</v>
      </c>
      <c r="E15" s="22">
        <v>6.5000000000000002E-2</v>
      </c>
      <c r="F15" s="22">
        <v>6.5000000000000002E-2</v>
      </c>
      <c r="G15" s="22">
        <v>6.5000000000000002E-2</v>
      </c>
      <c r="H15" s="22">
        <v>6.5000000000000002E-2</v>
      </c>
      <c r="I15" s="22">
        <v>6.5000000000000002E-2</v>
      </c>
      <c r="J15" s="22">
        <v>6.5000000000000002E-2</v>
      </c>
      <c r="K15" s="22">
        <v>2.5000000000000001E-2</v>
      </c>
      <c r="L15" s="22">
        <v>3</v>
      </c>
    </row>
    <row r="16" spans="1:12" x14ac:dyDescent="0.2">
      <c r="A16" s="3" t="s">
        <v>865</v>
      </c>
      <c r="B16" s="3" t="s">
        <v>694</v>
      </c>
      <c r="C16" s="3" t="s">
        <v>692</v>
      </c>
      <c r="D16" s="22">
        <v>0.06</v>
      </c>
      <c r="E16" s="22">
        <v>0.06</v>
      </c>
      <c r="F16" s="22">
        <v>0.06</v>
      </c>
      <c r="G16" s="22">
        <v>0.06</v>
      </c>
      <c r="H16" s="22">
        <v>0.06</v>
      </c>
      <c r="I16" s="22">
        <v>0.06</v>
      </c>
      <c r="J16" s="22">
        <v>0.06</v>
      </c>
      <c r="K16" s="22">
        <v>0.06</v>
      </c>
      <c r="L16" s="22">
        <v>0.06</v>
      </c>
    </row>
    <row r="17" spans="1:12" x14ac:dyDescent="0.2">
      <c r="A17" s="3" t="s">
        <v>866</v>
      </c>
      <c r="B17" s="3" t="s">
        <v>695</v>
      </c>
      <c r="C17" s="3" t="s">
        <v>696</v>
      </c>
      <c r="D17" s="22">
        <v>1.2513000000000001</v>
      </c>
      <c r="E17" s="22">
        <v>1.2513000000000001</v>
      </c>
      <c r="F17" s="22">
        <v>1.2513000000000001</v>
      </c>
      <c r="G17" s="22">
        <v>1.2513000000000001</v>
      </c>
      <c r="H17" s="22">
        <v>1.2513000000000001</v>
      </c>
      <c r="I17" s="22">
        <v>1.2513000000000001</v>
      </c>
      <c r="J17" s="22">
        <v>1.2513000000000001</v>
      </c>
      <c r="K17" s="22">
        <v>0.45524000000000003</v>
      </c>
      <c r="L17" s="22">
        <v>0.45524000000000003</v>
      </c>
    </row>
    <row r="18" spans="1:12" x14ac:dyDescent="0.2">
      <c r="A18" s="3" t="s">
        <v>867</v>
      </c>
      <c r="B18" s="3" t="s">
        <v>696</v>
      </c>
      <c r="C18" s="3" t="s">
        <v>694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0.01</v>
      </c>
      <c r="L18" s="22">
        <v>0.01</v>
      </c>
    </row>
    <row r="19" spans="1:12" x14ac:dyDescent="0.2">
      <c r="A19" s="3" t="s">
        <v>868</v>
      </c>
      <c r="B19" s="3" t="s">
        <v>696</v>
      </c>
      <c r="C19" s="3" t="s">
        <v>701</v>
      </c>
      <c r="D19" s="22">
        <v>0.3</v>
      </c>
      <c r="E19" s="22">
        <v>0.3</v>
      </c>
      <c r="F19" s="22">
        <v>0.3</v>
      </c>
      <c r="G19" s="22">
        <v>0.3</v>
      </c>
      <c r="H19" s="22">
        <v>0.3</v>
      </c>
      <c r="I19" s="22">
        <v>0.3</v>
      </c>
      <c r="J19" s="22">
        <v>0.3</v>
      </c>
      <c r="K19" s="22">
        <v>6.4000000000000001E-2</v>
      </c>
      <c r="L19" s="22">
        <v>6.4000000000000001E-2</v>
      </c>
    </row>
    <row r="20" spans="1:12" x14ac:dyDescent="0.2">
      <c r="A20" s="3" t="s">
        <v>869</v>
      </c>
      <c r="B20" s="3" t="s">
        <v>700</v>
      </c>
      <c r="C20" s="3" t="s">
        <v>694</v>
      </c>
      <c r="D20" s="22">
        <v>0.13999999999999999</v>
      </c>
      <c r="E20" s="22">
        <v>0.13999999999999999</v>
      </c>
      <c r="F20" s="22">
        <v>0.13999999999999999</v>
      </c>
      <c r="G20" s="22">
        <v>0.13999999999999999</v>
      </c>
      <c r="H20" s="22">
        <v>0.13999999999999999</v>
      </c>
      <c r="I20" s="22">
        <v>0.13999999999999999</v>
      </c>
      <c r="J20" s="22">
        <v>0.13999999999999999</v>
      </c>
      <c r="K20" s="22">
        <v>1.4E-2</v>
      </c>
      <c r="L20" s="22">
        <v>1.4E-2</v>
      </c>
    </row>
    <row r="21" spans="1:12" x14ac:dyDescent="0.2">
      <c r="A21" s="3" t="s">
        <v>870</v>
      </c>
      <c r="B21" s="3" t="s">
        <v>697</v>
      </c>
      <c r="C21" s="3" t="s">
        <v>698</v>
      </c>
      <c r="D21" s="22">
        <v>0.6</v>
      </c>
      <c r="E21" s="22">
        <v>0.6</v>
      </c>
      <c r="F21" s="22">
        <v>0.6</v>
      </c>
      <c r="G21" s="22">
        <v>0.6</v>
      </c>
      <c r="H21" s="22">
        <v>0.6</v>
      </c>
      <c r="I21" s="22">
        <v>0.6</v>
      </c>
      <c r="J21" s="22">
        <v>0.6</v>
      </c>
      <c r="K21" s="22">
        <v>2</v>
      </c>
      <c r="L21" s="22">
        <v>2</v>
      </c>
    </row>
    <row r="22" spans="1:12" x14ac:dyDescent="0.2">
      <c r="A22" s="3" t="s">
        <v>871</v>
      </c>
      <c r="B22" s="3" t="s">
        <v>697</v>
      </c>
      <c r="C22" s="3" t="s">
        <v>699</v>
      </c>
      <c r="D22" s="22">
        <v>0.6</v>
      </c>
      <c r="E22" s="22">
        <v>0.6</v>
      </c>
      <c r="F22" s="22">
        <v>0.6</v>
      </c>
      <c r="G22" s="22">
        <v>0.6</v>
      </c>
      <c r="H22" s="22">
        <v>0.6</v>
      </c>
      <c r="I22" s="22">
        <v>0.6</v>
      </c>
      <c r="J22" s="22">
        <v>0.6</v>
      </c>
      <c r="K22" s="22">
        <v>2</v>
      </c>
      <c r="L22" s="22">
        <v>2</v>
      </c>
    </row>
    <row r="23" spans="1:12" x14ac:dyDescent="0.2">
      <c r="A23" s="3" t="s">
        <v>872</v>
      </c>
      <c r="B23" s="3" t="s">
        <v>698</v>
      </c>
      <c r="C23" s="3" t="s">
        <v>699</v>
      </c>
      <c r="D23" s="22">
        <v>0.6</v>
      </c>
      <c r="E23" s="22">
        <v>0.6</v>
      </c>
      <c r="F23" s="22">
        <v>0.6</v>
      </c>
      <c r="G23" s="22">
        <v>0.6</v>
      </c>
      <c r="H23" s="22">
        <v>0.6</v>
      </c>
      <c r="I23" s="22">
        <v>0.6</v>
      </c>
      <c r="J23" s="22">
        <v>0.6</v>
      </c>
      <c r="K23" s="22">
        <v>2</v>
      </c>
      <c r="L23" s="22">
        <v>2</v>
      </c>
    </row>
    <row r="24" spans="1:12" x14ac:dyDescent="0.2">
      <c r="A24" s="3" t="s">
        <v>873</v>
      </c>
      <c r="B24" s="3" t="s">
        <v>698</v>
      </c>
      <c r="C24" s="3" t="s">
        <v>700</v>
      </c>
      <c r="D24" s="22">
        <v>0.6</v>
      </c>
      <c r="E24" s="22">
        <v>0.6</v>
      </c>
      <c r="F24" s="22">
        <v>0.6</v>
      </c>
      <c r="G24" s="22">
        <v>0.6</v>
      </c>
      <c r="H24" s="22">
        <v>0.6</v>
      </c>
      <c r="I24" s="22">
        <v>0.6</v>
      </c>
      <c r="J24" s="22">
        <v>0.6</v>
      </c>
      <c r="K24" s="22">
        <v>2</v>
      </c>
      <c r="L24" s="22">
        <v>2</v>
      </c>
    </row>
    <row r="25" spans="1:12" x14ac:dyDescent="0.2">
      <c r="A25" s="3" t="s">
        <v>874</v>
      </c>
      <c r="B25" s="3" t="s">
        <v>699</v>
      </c>
      <c r="C25" s="3" t="s">
        <v>700</v>
      </c>
      <c r="D25" s="22">
        <v>1.1000000000000001</v>
      </c>
      <c r="E25" s="22">
        <v>1.1000000000000001</v>
      </c>
      <c r="F25" s="22">
        <v>1.1000000000000001</v>
      </c>
      <c r="G25" s="22">
        <v>1.1000000000000001</v>
      </c>
      <c r="H25" s="22">
        <v>1.1000000000000001</v>
      </c>
      <c r="I25" s="22">
        <v>1.1000000000000001</v>
      </c>
      <c r="J25" s="22">
        <v>1.1000000000000001</v>
      </c>
      <c r="K25" s="22">
        <v>2</v>
      </c>
      <c r="L25" s="22">
        <v>2</v>
      </c>
    </row>
    <row r="26" spans="1:12" x14ac:dyDescent="0.2">
      <c r="A26" s="3" t="s">
        <v>875</v>
      </c>
      <c r="B26" s="3" t="s">
        <v>699</v>
      </c>
      <c r="C26" s="3" t="s">
        <v>701</v>
      </c>
      <c r="D26" s="22">
        <v>1.1000000000000001</v>
      </c>
      <c r="E26" s="22">
        <v>1.1000000000000001</v>
      </c>
      <c r="F26" s="22">
        <v>1.1000000000000001</v>
      </c>
      <c r="G26" s="22">
        <v>1.1000000000000001</v>
      </c>
      <c r="H26" s="22">
        <v>1.1000000000000001</v>
      </c>
      <c r="I26" s="22">
        <v>1.1000000000000001</v>
      </c>
      <c r="J26" s="22">
        <v>1.1000000000000001</v>
      </c>
      <c r="K26" s="22">
        <v>2</v>
      </c>
      <c r="L26" s="22">
        <v>2</v>
      </c>
    </row>
    <row r="27" spans="1:12" x14ac:dyDescent="0.2">
      <c r="A27" s="3" t="s">
        <v>876</v>
      </c>
      <c r="B27" s="3" t="s">
        <v>700</v>
      </c>
      <c r="C27" s="3" t="s">
        <v>701</v>
      </c>
      <c r="D27" s="22">
        <v>0.8</v>
      </c>
      <c r="E27" s="22">
        <v>0.8</v>
      </c>
      <c r="F27" s="22">
        <v>0.8</v>
      </c>
      <c r="G27" s="22">
        <v>0.8</v>
      </c>
      <c r="H27" s="22">
        <v>0.8</v>
      </c>
      <c r="I27" s="22">
        <v>0.8</v>
      </c>
      <c r="J27" s="22">
        <v>0.8</v>
      </c>
      <c r="K27" s="22">
        <v>2</v>
      </c>
      <c r="L27" s="22">
        <v>2</v>
      </c>
    </row>
    <row r="28" spans="1:12" x14ac:dyDescent="0.2">
      <c r="A28" s="3" t="s">
        <v>877</v>
      </c>
      <c r="B28" s="3" t="s">
        <v>699</v>
      </c>
      <c r="C28" s="3" t="s">
        <v>702</v>
      </c>
      <c r="D28" s="22">
        <v>4.0999999999999995E-2</v>
      </c>
      <c r="E28" s="22">
        <v>4.0999999999999995E-2</v>
      </c>
      <c r="F28" s="22">
        <v>4.0999999999999995E-2</v>
      </c>
      <c r="G28" s="22">
        <v>4.0999999999999995E-2</v>
      </c>
      <c r="H28" s="22">
        <v>4.0999999999999995E-2</v>
      </c>
      <c r="I28" s="22">
        <v>4.0999999999999995E-2</v>
      </c>
      <c r="J28" s="22">
        <v>4.0999999999999995E-2</v>
      </c>
      <c r="K28" s="22">
        <v>2.223E-2</v>
      </c>
      <c r="L28" s="22">
        <v>2.223E-2</v>
      </c>
    </row>
    <row r="29" spans="1:12" x14ac:dyDescent="0.2">
      <c r="A29" s="3" t="s">
        <v>878</v>
      </c>
      <c r="B29" s="3" t="s">
        <v>693</v>
      </c>
      <c r="C29" s="3" t="s">
        <v>676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2</v>
      </c>
      <c r="L29" s="22">
        <v>2</v>
      </c>
    </row>
    <row r="30" spans="1:12" x14ac:dyDescent="0.2">
      <c r="A30" s="3" t="s">
        <v>879</v>
      </c>
      <c r="B30" s="3" t="s">
        <v>693</v>
      </c>
      <c r="C30" s="3" t="s">
        <v>677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2</v>
      </c>
      <c r="L30" s="22">
        <v>2</v>
      </c>
    </row>
    <row r="31" spans="1:12" x14ac:dyDescent="0.2">
      <c r="A31" s="3" t="s">
        <v>880</v>
      </c>
      <c r="B31" s="3" t="s">
        <v>690</v>
      </c>
      <c r="C31" s="3" t="s">
        <v>678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2</v>
      </c>
      <c r="L31" s="22">
        <v>2</v>
      </c>
    </row>
    <row r="32" spans="1:12" x14ac:dyDescent="0.2">
      <c r="A32" s="3" t="s">
        <v>881</v>
      </c>
      <c r="B32" s="3" t="s">
        <v>690</v>
      </c>
      <c r="C32" s="3" t="s">
        <v>679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2</v>
      </c>
      <c r="L32" s="22">
        <v>2</v>
      </c>
    </row>
    <row r="33" spans="1:12" x14ac:dyDescent="0.2">
      <c r="A33" s="3" t="s">
        <v>882</v>
      </c>
      <c r="B33" s="3" t="s">
        <v>690</v>
      </c>
      <c r="C33" s="3" t="s">
        <v>680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2</v>
      </c>
      <c r="L33" s="22">
        <v>2</v>
      </c>
    </row>
    <row r="34" spans="1:12" x14ac:dyDescent="0.2">
      <c r="A34" s="3" t="s">
        <v>883</v>
      </c>
      <c r="B34" s="3" t="s">
        <v>676</v>
      </c>
      <c r="C34" s="3" t="s">
        <v>677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2</v>
      </c>
      <c r="L34" s="22">
        <v>2</v>
      </c>
    </row>
    <row r="35" spans="1:12" x14ac:dyDescent="0.2">
      <c r="A35" s="3" t="s">
        <v>884</v>
      </c>
      <c r="B35" s="3" t="s">
        <v>676</v>
      </c>
      <c r="C35" s="3" t="s">
        <v>678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2</v>
      </c>
      <c r="L35" s="22">
        <v>2</v>
      </c>
    </row>
    <row r="36" spans="1:12" x14ac:dyDescent="0.2">
      <c r="A36" s="3" t="s">
        <v>885</v>
      </c>
      <c r="B36" s="3" t="s">
        <v>676</v>
      </c>
      <c r="C36" s="3" t="s">
        <v>679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2</v>
      </c>
      <c r="L36" s="22">
        <v>2</v>
      </c>
    </row>
    <row r="37" spans="1:12" x14ac:dyDescent="0.2">
      <c r="A37" s="3" t="s">
        <v>886</v>
      </c>
      <c r="B37" s="3" t="s">
        <v>676</v>
      </c>
      <c r="C37" s="3" t="s">
        <v>680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2</v>
      </c>
      <c r="L37" s="22">
        <v>2</v>
      </c>
    </row>
    <row r="38" spans="1:12" x14ac:dyDescent="0.2">
      <c r="A38" s="3" t="s">
        <v>887</v>
      </c>
      <c r="B38" s="3" t="s">
        <v>677</v>
      </c>
      <c r="C38" s="3" t="s">
        <v>678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2</v>
      </c>
      <c r="L38" s="22">
        <v>2</v>
      </c>
    </row>
    <row r="39" spans="1:12" x14ac:dyDescent="0.2">
      <c r="A39" s="3" t="s">
        <v>888</v>
      </c>
      <c r="B39" s="3" t="s">
        <v>677</v>
      </c>
      <c r="C39" s="3" t="s">
        <v>679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2</v>
      </c>
      <c r="L39" s="22">
        <v>2</v>
      </c>
    </row>
    <row r="40" spans="1:12" x14ac:dyDescent="0.2">
      <c r="A40" s="3" t="s">
        <v>889</v>
      </c>
      <c r="B40" s="3" t="s">
        <v>677</v>
      </c>
      <c r="C40" s="3" t="s">
        <v>680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2</v>
      </c>
      <c r="L40" s="22">
        <v>2</v>
      </c>
    </row>
    <row r="41" spans="1:12" x14ac:dyDescent="0.2">
      <c r="A41" s="3" t="s">
        <v>890</v>
      </c>
      <c r="B41" s="3" t="s">
        <v>678</v>
      </c>
      <c r="C41" s="3" t="s">
        <v>679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2</v>
      </c>
      <c r="L41" s="22">
        <v>2</v>
      </c>
    </row>
    <row r="42" spans="1:12" x14ac:dyDescent="0.2">
      <c r="A42" s="3" t="s">
        <v>891</v>
      </c>
      <c r="B42" s="3" t="s">
        <v>678</v>
      </c>
      <c r="C42" s="3" t="s">
        <v>680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2</v>
      </c>
      <c r="L42" s="22">
        <v>2</v>
      </c>
    </row>
    <row r="43" spans="1:12" x14ac:dyDescent="0.2">
      <c r="A43" s="3" t="s">
        <v>892</v>
      </c>
      <c r="B43" s="3" t="s">
        <v>679</v>
      </c>
      <c r="C43" s="3" t="s">
        <v>680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2</v>
      </c>
      <c r="L43" s="22">
        <v>2</v>
      </c>
    </row>
    <row r="44" spans="1:12" x14ac:dyDescent="0.2">
      <c r="A44" s="3" t="s">
        <v>893</v>
      </c>
      <c r="B44" s="3" t="s">
        <v>681</v>
      </c>
      <c r="C44" s="3" t="s">
        <v>694</v>
      </c>
      <c r="D44" s="22">
        <v>0.11200000000000002</v>
      </c>
      <c r="E44" s="22">
        <v>0.11200000000000002</v>
      </c>
      <c r="F44" s="22">
        <v>0.11200000000000002</v>
      </c>
      <c r="G44" s="22">
        <v>0.11200000000000002</v>
      </c>
      <c r="H44" s="22">
        <v>0.11200000000000002</v>
      </c>
      <c r="I44" s="22">
        <v>0.11200000000000002</v>
      </c>
      <c r="J44" s="22">
        <v>0.11200000000000002</v>
      </c>
      <c r="K44" s="22">
        <v>2</v>
      </c>
      <c r="L44" s="22">
        <v>2</v>
      </c>
    </row>
    <row r="45" spans="1:12" x14ac:dyDescent="0.2">
      <c r="A45" s="3" t="s">
        <v>894</v>
      </c>
      <c r="B45" s="3" t="s">
        <v>682</v>
      </c>
      <c r="C45" s="3" t="s">
        <v>695</v>
      </c>
      <c r="D45" s="22">
        <v>0.71660000000000001</v>
      </c>
      <c r="E45" s="22">
        <v>0.71660000000000001</v>
      </c>
      <c r="F45" s="22">
        <v>0.71660000000000001</v>
      </c>
      <c r="G45" s="22">
        <v>0.71660000000000001</v>
      </c>
      <c r="H45" s="22">
        <v>0.71660000000000001</v>
      </c>
      <c r="I45" s="22">
        <v>0.71660000000000001</v>
      </c>
      <c r="J45" s="22">
        <v>0.71660000000000001</v>
      </c>
      <c r="K45" s="22">
        <v>2</v>
      </c>
      <c r="L45" s="22">
        <v>2</v>
      </c>
    </row>
    <row r="46" spans="1:12" x14ac:dyDescent="0.2">
      <c r="A46" s="3" t="s">
        <v>895</v>
      </c>
      <c r="B46" s="3" t="s">
        <v>683</v>
      </c>
      <c r="C46" s="3" t="s">
        <v>696</v>
      </c>
      <c r="D46" s="22">
        <v>3.5699999999999996E-2</v>
      </c>
      <c r="E46" s="22">
        <v>3.5699999999999996E-2</v>
      </c>
      <c r="F46" s="22">
        <v>3.5699999999999996E-2</v>
      </c>
      <c r="G46" s="22">
        <v>3.5699999999999996E-2</v>
      </c>
      <c r="H46" s="22">
        <v>3.5699999999999996E-2</v>
      </c>
      <c r="I46" s="22">
        <v>3.5699999999999996E-2</v>
      </c>
      <c r="J46" s="22">
        <v>3.5699999999999996E-2</v>
      </c>
      <c r="K46" s="22">
        <v>2</v>
      </c>
      <c r="L46" s="22">
        <v>2</v>
      </c>
    </row>
    <row r="47" spans="1:12" x14ac:dyDescent="0.2">
      <c r="A47" s="3" t="s">
        <v>896</v>
      </c>
      <c r="B47" s="3" t="s">
        <v>684</v>
      </c>
      <c r="C47" s="3" t="s">
        <v>696</v>
      </c>
      <c r="D47" s="22">
        <v>0.37392999999999998</v>
      </c>
      <c r="E47" s="22">
        <v>0.37392999999999998</v>
      </c>
      <c r="F47" s="22">
        <v>0.37392999999999998</v>
      </c>
      <c r="G47" s="22">
        <v>0.37392999999999998</v>
      </c>
      <c r="H47" s="22">
        <v>0.37392999999999998</v>
      </c>
      <c r="I47" s="22">
        <v>0.37392999999999998</v>
      </c>
      <c r="J47" s="22">
        <v>0.37392999999999998</v>
      </c>
      <c r="K47" s="22">
        <v>2</v>
      </c>
      <c r="L47" s="22">
        <v>2</v>
      </c>
    </row>
    <row r="48" spans="1:12" x14ac:dyDescent="0.2">
      <c r="A48" s="3" t="s">
        <v>897</v>
      </c>
      <c r="B48" s="3" t="s">
        <v>688</v>
      </c>
      <c r="C48" s="3" t="s">
        <v>697</v>
      </c>
      <c r="D48" s="22">
        <v>0.12179999999999999</v>
      </c>
      <c r="E48" s="22">
        <v>0.12179999999999999</v>
      </c>
      <c r="F48" s="22">
        <v>0.12179999999999999</v>
      </c>
      <c r="G48" s="22">
        <v>0.12179999999999999</v>
      </c>
      <c r="H48" s="22">
        <v>0.12179999999999999</v>
      </c>
      <c r="I48" s="22">
        <v>0.12179999999999999</v>
      </c>
      <c r="J48" s="22">
        <v>0.12179999999999999</v>
      </c>
      <c r="K48" s="22">
        <v>2</v>
      </c>
      <c r="L48" s="22">
        <v>2</v>
      </c>
    </row>
    <row r="49" spans="1:12" x14ac:dyDescent="0.2">
      <c r="A49" s="3" t="s">
        <v>898</v>
      </c>
      <c r="B49" s="3" t="s">
        <v>687</v>
      </c>
      <c r="C49" s="3" t="s">
        <v>697</v>
      </c>
      <c r="D49" s="22">
        <v>1.0999999999999999E-2</v>
      </c>
      <c r="E49" s="22">
        <v>1.0999999999999999E-2</v>
      </c>
      <c r="F49" s="22">
        <v>1.0999999999999999E-2</v>
      </c>
      <c r="G49" s="22">
        <v>1.0999999999999999E-2</v>
      </c>
      <c r="H49" s="22">
        <v>1.0999999999999999E-2</v>
      </c>
      <c r="I49" s="22">
        <v>1.0999999999999999E-2</v>
      </c>
      <c r="J49" s="22">
        <v>1.0999999999999999E-2</v>
      </c>
      <c r="K49" s="22">
        <v>2</v>
      </c>
      <c r="L49" s="22">
        <v>2</v>
      </c>
    </row>
    <row r="50" spans="1:12" x14ac:dyDescent="0.2">
      <c r="A50" s="3" t="s">
        <v>899</v>
      </c>
      <c r="B50" s="3" t="s">
        <v>686</v>
      </c>
      <c r="C50" s="3" t="s">
        <v>700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2</v>
      </c>
      <c r="L50" s="22">
        <v>2</v>
      </c>
    </row>
    <row r="51" spans="1:12" x14ac:dyDescent="0.2">
      <c r="A51" s="3" t="s">
        <v>900</v>
      </c>
      <c r="B51" s="3" t="s">
        <v>685</v>
      </c>
      <c r="C51" s="3" t="s">
        <v>701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2</v>
      </c>
      <c r="L51" s="22">
        <v>2</v>
      </c>
    </row>
    <row r="52" spans="1:12" x14ac:dyDescent="0.2">
      <c r="A52" s="3" t="s">
        <v>901</v>
      </c>
      <c r="B52" s="3" t="s">
        <v>676</v>
      </c>
      <c r="C52" s="3" t="s">
        <v>681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2</v>
      </c>
      <c r="L52" s="22">
        <v>2</v>
      </c>
    </row>
    <row r="53" spans="1:12" x14ac:dyDescent="0.2">
      <c r="A53" s="3" t="s">
        <v>902</v>
      </c>
      <c r="B53" s="3" t="s">
        <v>676</v>
      </c>
      <c r="C53" s="3" t="s">
        <v>688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2</v>
      </c>
      <c r="L53" s="22">
        <v>2</v>
      </c>
    </row>
    <row r="54" spans="1:12" x14ac:dyDescent="0.2">
      <c r="A54" s="3" t="s">
        <v>903</v>
      </c>
      <c r="B54" s="3" t="s">
        <v>676</v>
      </c>
      <c r="C54" s="3" t="s">
        <v>687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2</v>
      </c>
      <c r="L54" s="22">
        <v>2</v>
      </c>
    </row>
    <row r="55" spans="1:12" x14ac:dyDescent="0.2">
      <c r="A55" s="3" t="s">
        <v>904</v>
      </c>
      <c r="B55" s="3" t="s">
        <v>677</v>
      </c>
      <c r="C55" s="3" t="s">
        <v>681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2</v>
      </c>
      <c r="L55" s="22">
        <v>2</v>
      </c>
    </row>
    <row r="56" spans="1:12" x14ac:dyDescent="0.2">
      <c r="A56" s="3" t="s">
        <v>905</v>
      </c>
      <c r="B56" s="3" t="s">
        <v>677</v>
      </c>
      <c r="C56" s="3" t="s">
        <v>688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2</v>
      </c>
      <c r="L56" s="22">
        <v>2</v>
      </c>
    </row>
    <row r="57" spans="1:12" x14ac:dyDescent="0.2">
      <c r="A57" s="3" t="s">
        <v>906</v>
      </c>
      <c r="B57" s="3" t="s">
        <v>677</v>
      </c>
      <c r="C57" s="3" t="s">
        <v>687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2</v>
      </c>
      <c r="L57" s="22">
        <v>2</v>
      </c>
    </row>
    <row r="58" spans="1:12" x14ac:dyDescent="0.2">
      <c r="A58" s="3" t="s">
        <v>907</v>
      </c>
      <c r="B58" s="3" t="s">
        <v>678</v>
      </c>
      <c r="C58" s="3" t="s">
        <v>681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2</v>
      </c>
      <c r="L58" s="22">
        <v>2</v>
      </c>
    </row>
    <row r="59" spans="1:12" x14ac:dyDescent="0.2">
      <c r="A59" s="3" t="s">
        <v>908</v>
      </c>
      <c r="B59" s="3" t="s">
        <v>678</v>
      </c>
      <c r="C59" s="3" t="s">
        <v>687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2</v>
      </c>
      <c r="L59" s="22">
        <v>2</v>
      </c>
    </row>
    <row r="60" spans="1:12" x14ac:dyDescent="0.2">
      <c r="A60" s="3" t="s">
        <v>909</v>
      </c>
      <c r="B60" s="3" t="s">
        <v>679</v>
      </c>
      <c r="C60" s="3" t="s">
        <v>681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2</v>
      </c>
      <c r="L60" s="22">
        <v>2</v>
      </c>
    </row>
    <row r="61" spans="1:12" x14ac:dyDescent="0.2">
      <c r="A61" s="3" t="s">
        <v>910</v>
      </c>
      <c r="B61" s="3" t="s">
        <v>679</v>
      </c>
      <c r="C61" s="3" t="s">
        <v>688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2</v>
      </c>
      <c r="L61" s="22">
        <v>2</v>
      </c>
    </row>
    <row r="62" spans="1:12" x14ac:dyDescent="0.2">
      <c r="A62" s="3" t="s">
        <v>911</v>
      </c>
      <c r="B62" s="3" t="s">
        <v>679</v>
      </c>
      <c r="C62" s="3" t="s">
        <v>687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2</v>
      </c>
      <c r="L62" s="22">
        <v>2</v>
      </c>
    </row>
    <row r="63" spans="1:12" x14ac:dyDescent="0.2">
      <c r="A63" s="3" t="s">
        <v>912</v>
      </c>
      <c r="B63" s="3" t="s">
        <v>680</v>
      </c>
      <c r="C63" s="3" t="s">
        <v>681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2</v>
      </c>
      <c r="L63" s="22">
        <v>2</v>
      </c>
    </row>
    <row r="64" spans="1:12" x14ac:dyDescent="0.2">
      <c r="A64" s="3" t="s">
        <v>913</v>
      </c>
      <c r="B64" s="3" t="s">
        <v>680</v>
      </c>
      <c r="C64" s="3" t="s">
        <v>682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2</v>
      </c>
      <c r="L64" s="22">
        <v>2</v>
      </c>
    </row>
    <row r="65" spans="1:12" x14ac:dyDescent="0.2">
      <c r="A65" s="3" t="s">
        <v>914</v>
      </c>
      <c r="B65" s="3" t="s">
        <v>680</v>
      </c>
      <c r="C65" s="3" t="s">
        <v>683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2</v>
      </c>
      <c r="L65" s="22">
        <v>2</v>
      </c>
    </row>
    <row r="66" spans="1:12" x14ac:dyDescent="0.2">
      <c r="A66" s="3" t="s">
        <v>915</v>
      </c>
      <c r="B66" s="3" t="s">
        <v>680</v>
      </c>
      <c r="C66" s="3" t="s">
        <v>683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2</v>
      </c>
      <c r="L66" s="22">
        <v>2</v>
      </c>
    </row>
    <row r="67" spans="1:12" x14ac:dyDescent="0.2">
      <c r="A67" s="3" t="s">
        <v>916</v>
      </c>
      <c r="B67" s="3" t="s">
        <v>680</v>
      </c>
      <c r="C67" s="3" t="s">
        <v>684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2</v>
      </c>
      <c r="L67" s="22">
        <v>2</v>
      </c>
    </row>
    <row r="68" spans="1:12" x14ac:dyDescent="0.2">
      <c r="A68" s="3" t="s">
        <v>917</v>
      </c>
      <c r="B68" s="3" t="s">
        <v>680</v>
      </c>
      <c r="C68" s="3" t="s">
        <v>686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2</v>
      </c>
      <c r="L68" s="22">
        <v>2</v>
      </c>
    </row>
    <row r="69" spans="1:12" x14ac:dyDescent="0.2">
      <c r="A69" s="3" t="s">
        <v>918</v>
      </c>
      <c r="B69" s="3" t="s">
        <v>680</v>
      </c>
      <c r="C69" s="3" t="s">
        <v>687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2</v>
      </c>
      <c r="L69" s="22">
        <v>2</v>
      </c>
    </row>
    <row r="70" spans="1:12" x14ac:dyDescent="0.2">
      <c r="A70" s="3" t="s">
        <v>919</v>
      </c>
      <c r="B70" s="3" t="s">
        <v>680</v>
      </c>
      <c r="C70" s="3" t="s">
        <v>688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2</v>
      </c>
      <c r="L70" s="22">
        <v>2</v>
      </c>
    </row>
    <row r="71" spans="1:12" x14ac:dyDescent="0.2">
      <c r="A71" s="3" t="s">
        <v>920</v>
      </c>
      <c r="B71" s="3" t="s">
        <v>681</v>
      </c>
      <c r="C71" s="3" t="s">
        <v>682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2</v>
      </c>
      <c r="L71" s="22">
        <v>2</v>
      </c>
    </row>
    <row r="72" spans="1:12" x14ac:dyDescent="0.2">
      <c r="A72" s="3" t="s">
        <v>921</v>
      </c>
      <c r="B72" s="3" t="s">
        <v>681</v>
      </c>
      <c r="C72" s="3" t="s">
        <v>683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2</v>
      </c>
      <c r="L72" s="22">
        <v>2</v>
      </c>
    </row>
    <row r="73" spans="1:12" x14ac:dyDescent="0.2">
      <c r="A73" s="3" t="s">
        <v>922</v>
      </c>
      <c r="B73" s="3" t="s">
        <v>681</v>
      </c>
      <c r="C73" s="3" t="s">
        <v>685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2</v>
      </c>
      <c r="L73" s="22">
        <v>2</v>
      </c>
    </row>
    <row r="74" spans="1:12" x14ac:dyDescent="0.2">
      <c r="A74" s="3" t="s">
        <v>923</v>
      </c>
      <c r="B74" s="3" t="s">
        <v>681</v>
      </c>
      <c r="C74" s="3" t="s">
        <v>686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2</v>
      </c>
      <c r="L74" s="22">
        <v>2</v>
      </c>
    </row>
    <row r="75" spans="1:12" x14ac:dyDescent="0.2">
      <c r="A75" s="3" t="s">
        <v>924</v>
      </c>
      <c r="B75" s="3" t="s">
        <v>681</v>
      </c>
      <c r="C75" s="3" t="s">
        <v>687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2</v>
      </c>
      <c r="L75" s="22">
        <v>2</v>
      </c>
    </row>
    <row r="76" spans="1:12" x14ac:dyDescent="0.2">
      <c r="A76" s="3" t="s">
        <v>925</v>
      </c>
      <c r="B76" s="3" t="s">
        <v>682</v>
      </c>
      <c r="C76" s="3" t="s">
        <v>683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2</v>
      </c>
      <c r="L76" s="22">
        <v>2</v>
      </c>
    </row>
    <row r="77" spans="1:12" x14ac:dyDescent="0.2">
      <c r="A77" s="3" t="s">
        <v>926</v>
      </c>
      <c r="B77" s="3" t="s">
        <v>682</v>
      </c>
      <c r="C77" s="3" t="s">
        <v>684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2</v>
      </c>
      <c r="L77" s="22">
        <v>2</v>
      </c>
    </row>
    <row r="78" spans="1:12" x14ac:dyDescent="0.2">
      <c r="A78" s="3" t="s">
        <v>927</v>
      </c>
      <c r="B78" s="3" t="s">
        <v>682</v>
      </c>
      <c r="C78" s="3" t="s">
        <v>685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2</v>
      </c>
      <c r="L78" s="22">
        <v>2</v>
      </c>
    </row>
    <row r="79" spans="1:12" x14ac:dyDescent="0.2">
      <c r="A79" s="3" t="s">
        <v>928</v>
      </c>
      <c r="B79" s="3" t="s">
        <v>682</v>
      </c>
      <c r="C79" s="3" t="s">
        <v>686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2</v>
      </c>
      <c r="L79" s="22">
        <v>2</v>
      </c>
    </row>
    <row r="80" spans="1:12" x14ac:dyDescent="0.2">
      <c r="A80" s="3" t="s">
        <v>929</v>
      </c>
      <c r="B80" s="3" t="s">
        <v>682</v>
      </c>
      <c r="C80" s="3" t="s">
        <v>687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2</v>
      </c>
      <c r="L80" s="22">
        <v>2</v>
      </c>
    </row>
    <row r="81" spans="1:12" x14ac:dyDescent="0.2">
      <c r="A81" s="3" t="s">
        <v>930</v>
      </c>
      <c r="B81" s="3" t="s">
        <v>683</v>
      </c>
      <c r="C81" s="3" t="s">
        <v>684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2</v>
      </c>
      <c r="L81" s="22">
        <v>2</v>
      </c>
    </row>
    <row r="82" spans="1:12" x14ac:dyDescent="0.2">
      <c r="A82" s="3" t="s">
        <v>931</v>
      </c>
      <c r="B82" s="3" t="s">
        <v>683</v>
      </c>
      <c r="C82" s="3" t="s">
        <v>685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2</v>
      </c>
      <c r="L82" s="22">
        <v>2</v>
      </c>
    </row>
    <row r="83" spans="1:12" x14ac:dyDescent="0.2">
      <c r="A83" s="3" t="s">
        <v>932</v>
      </c>
      <c r="B83" s="3" t="s">
        <v>683</v>
      </c>
      <c r="C83" s="3" t="s">
        <v>686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2</v>
      </c>
      <c r="L83" s="22">
        <v>2</v>
      </c>
    </row>
    <row r="84" spans="1:12" x14ac:dyDescent="0.2">
      <c r="A84" s="3" t="s">
        <v>933</v>
      </c>
      <c r="B84" s="3" t="s">
        <v>683</v>
      </c>
      <c r="C84" s="3" t="s">
        <v>687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2</v>
      </c>
      <c r="L84" s="22">
        <v>2</v>
      </c>
    </row>
    <row r="85" spans="1:12" x14ac:dyDescent="0.2">
      <c r="A85" s="3" t="s">
        <v>934</v>
      </c>
      <c r="B85" s="3" t="s">
        <v>684</v>
      </c>
      <c r="C85" s="3" t="s">
        <v>685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2</v>
      </c>
      <c r="L85" s="22">
        <v>2</v>
      </c>
    </row>
    <row r="86" spans="1:12" x14ac:dyDescent="0.2">
      <c r="A86" s="3" t="s">
        <v>935</v>
      </c>
      <c r="B86" s="3" t="s">
        <v>684</v>
      </c>
      <c r="C86" s="3" t="s">
        <v>686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2</v>
      </c>
      <c r="L86" s="22">
        <v>2</v>
      </c>
    </row>
    <row r="87" spans="1:12" x14ac:dyDescent="0.2">
      <c r="A87" s="3" t="s">
        <v>936</v>
      </c>
      <c r="B87" s="3" t="s">
        <v>684</v>
      </c>
      <c r="C87" s="3" t="s">
        <v>687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2</v>
      </c>
      <c r="L87" s="22">
        <v>2</v>
      </c>
    </row>
    <row r="88" spans="1:12" x14ac:dyDescent="0.2">
      <c r="A88" s="3" t="s">
        <v>937</v>
      </c>
      <c r="B88" s="3" t="s">
        <v>685</v>
      </c>
      <c r="C88" s="3" t="s">
        <v>686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2</v>
      </c>
      <c r="L88" s="22">
        <v>2</v>
      </c>
    </row>
    <row r="89" spans="1:12" x14ac:dyDescent="0.2">
      <c r="A89" s="3" t="s">
        <v>938</v>
      </c>
      <c r="B89" s="3" t="s">
        <v>686</v>
      </c>
      <c r="C89" s="3" t="s">
        <v>687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2</v>
      </c>
      <c r="L89" s="22">
        <v>2</v>
      </c>
    </row>
  </sheetData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5D8A-6632-D749-954F-689DBF07109E}">
  <dimension ref="A1:AU96"/>
  <sheetViews>
    <sheetView zoomScale="107" zoomScaleNormal="42" workbookViewId="0">
      <selection activeCell="P33" sqref="P33"/>
    </sheetView>
  </sheetViews>
  <sheetFormatPr baseColWidth="10" defaultRowHeight="16" x14ac:dyDescent="0.2"/>
  <cols>
    <col min="1" max="1" width="10.83203125" style="3" bestFit="1" customWidth="1"/>
    <col min="2" max="3" width="6.33203125" style="3" bestFit="1" customWidth="1"/>
    <col min="4" max="4" width="10.1640625" style="9" bestFit="1" customWidth="1"/>
    <col min="5" max="5" width="8.83203125" style="3" bestFit="1" customWidth="1"/>
    <col min="6" max="6" width="12.83203125" style="3" bestFit="1" customWidth="1"/>
    <col min="7" max="7" width="13.83203125" style="3" bestFit="1" customWidth="1"/>
    <col min="8" max="8" width="8.1640625" style="11" bestFit="1" customWidth="1"/>
    <col min="9" max="9" width="13.83203125" style="13" bestFit="1" customWidth="1"/>
    <col min="10" max="10" width="18" style="11" bestFit="1" customWidth="1"/>
    <col min="11" max="11" width="14.83203125" style="11" bestFit="1" customWidth="1"/>
    <col min="12" max="12" width="6" style="11" bestFit="1" customWidth="1"/>
    <col min="13" max="13" width="7.6640625" style="11" bestFit="1" customWidth="1"/>
    <col min="14" max="14" width="13" style="11" bestFit="1" customWidth="1"/>
    <col min="15" max="15" width="8.33203125" style="11" bestFit="1" customWidth="1"/>
    <col min="16" max="16" width="19.5" style="22" bestFit="1" customWidth="1"/>
    <col min="17" max="17" width="21.6640625" style="11" bestFit="1" customWidth="1"/>
    <col min="18" max="18" width="9.6640625" style="11" bestFit="1" customWidth="1"/>
    <col min="19" max="19" width="7.1640625" style="11" bestFit="1" customWidth="1"/>
    <col min="20" max="20" width="19.5" style="11" bestFit="1" customWidth="1"/>
    <col min="21" max="21" width="21.6640625" style="11" bestFit="1" customWidth="1"/>
    <col min="22" max="22" width="9.6640625" style="11" bestFit="1" customWidth="1"/>
    <col min="23" max="23" width="7.1640625" style="11" bestFit="1" customWidth="1"/>
    <col min="24" max="24" width="19.5" style="11" bestFit="1" customWidth="1"/>
    <col min="25" max="25" width="21.6640625" style="11" bestFit="1" customWidth="1"/>
    <col min="26" max="26" width="9.6640625" style="11" bestFit="1" customWidth="1"/>
    <col min="27" max="27" width="7.1640625" style="11" bestFit="1" customWidth="1"/>
    <col min="28" max="28" width="19.5" style="11" bestFit="1" customWidth="1"/>
    <col min="29" max="29" width="21.6640625" style="11" bestFit="1" customWidth="1"/>
    <col min="30" max="30" width="9.6640625" style="11" bestFit="1" customWidth="1"/>
    <col min="31" max="31" width="7.1640625" style="11" bestFit="1" customWidth="1"/>
    <col min="32" max="32" width="19.5" style="11" bestFit="1" customWidth="1"/>
    <col min="33" max="33" width="21.6640625" style="11" bestFit="1" customWidth="1"/>
    <col min="34" max="34" width="9.6640625" style="11" bestFit="1" customWidth="1"/>
    <col min="35" max="35" width="7.1640625" style="11" bestFit="1" customWidth="1"/>
    <col min="36" max="36" width="19.5" style="11" bestFit="1" customWidth="1"/>
    <col min="37" max="37" width="21.6640625" style="11" bestFit="1" customWidth="1"/>
    <col min="38" max="38" width="9.6640625" style="11" bestFit="1" customWidth="1"/>
    <col min="39" max="39" width="7.1640625" style="11" bestFit="1" customWidth="1"/>
    <col min="40" max="40" width="19.5" style="11" bestFit="1" customWidth="1"/>
    <col min="41" max="41" width="21.6640625" style="11" bestFit="1" customWidth="1"/>
    <col min="42" max="42" width="9.6640625" style="11" bestFit="1" customWidth="1"/>
    <col min="43" max="43" width="7.1640625" style="11" bestFit="1" customWidth="1"/>
    <col min="44" max="16384" width="10.83203125" style="9"/>
  </cols>
  <sheetData>
    <row r="1" spans="1:47" x14ac:dyDescent="0.2">
      <c r="A1" s="4" t="s">
        <v>17</v>
      </c>
      <c r="B1" s="2" t="s">
        <v>738</v>
      </c>
      <c r="C1" s="2" t="s">
        <v>739</v>
      </c>
      <c r="D1" s="8" t="s">
        <v>787</v>
      </c>
      <c r="E1" s="4" t="s">
        <v>534</v>
      </c>
      <c r="F1" s="4" t="s">
        <v>759</v>
      </c>
      <c r="G1" s="4" t="s">
        <v>593</v>
      </c>
      <c r="H1" s="10" t="s">
        <v>536</v>
      </c>
      <c r="I1" s="18" t="s">
        <v>545</v>
      </c>
      <c r="J1" s="14" t="s">
        <v>546</v>
      </c>
      <c r="K1" s="14" t="s">
        <v>19</v>
      </c>
      <c r="L1" s="14" t="s">
        <v>37</v>
      </c>
      <c r="M1" s="14" t="s">
        <v>491</v>
      </c>
      <c r="N1" s="14" t="s">
        <v>547</v>
      </c>
      <c r="O1" s="14" t="s">
        <v>548</v>
      </c>
      <c r="P1" s="27" t="s">
        <v>550</v>
      </c>
      <c r="Q1" s="10" t="s">
        <v>554</v>
      </c>
      <c r="R1" s="10" t="s">
        <v>555</v>
      </c>
      <c r="S1" s="10" t="s">
        <v>559</v>
      </c>
      <c r="T1" s="10" t="s">
        <v>560</v>
      </c>
      <c r="U1" s="10" t="s">
        <v>551</v>
      </c>
      <c r="V1" s="10" t="s">
        <v>561</v>
      </c>
      <c r="W1" s="10" t="s">
        <v>565</v>
      </c>
      <c r="X1" s="10" t="s">
        <v>566</v>
      </c>
      <c r="Y1" s="10" t="s">
        <v>567</v>
      </c>
      <c r="Z1" s="10" t="s">
        <v>552</v>
      </c>
      <c r="AA1" s="10" t="s">
        <v>571</v>
      </c>
      <c r="AB1" s="10" t="s">
        <v>572</v>
      </c>
      <c r="AC1" s="10" t="s">
        <v>573</v>
      </c>
      <c r="AD1" s="10" t="s">
        <v>574</v>
      </c>
      <c r="AE1" s="10" t="s">
        <v>577</v>
      </c>
      <c r="AF1" s="10" t="s">
        <v>578</v>
      </c>
      <c r="AG1" s="10" t="s">
        <v>579</v>
      </c>
      <c r="AH1" s="10" t="s">
        <v>580</v>
      </c>
      <c r="AI1" s="10" t="s">
        <v>584</v>
      </c>
      <c r="AJ1" s="10" t="s">
        <v>585</v>
      </c>
      <c r="AK1" s="10" t="s">
        <v>586</v>
      </c>
      <c r="AL1" s="10" t="s">
        <v>587</v>
      </c>
      <c r="AM1" s="10" t="s">
        <v>591</v>
      </c>
      <c r="AN1" s="10" t="s">
        <v>594</v>
      </c>
      <c r="AO1" s="10" t="s">
        <v>595</v>
      </c>
      <c r="AP1" s="10" t="s">
        <v>596</v>
      </c>
      <c r="AQ1" s="10" t="s">
        <v>597</v>
      </c>
    </row>
    <row r="2" spans="1:47" x14ac:dyDescent="0.2">
      <c r="A2" s="4" t="s">
        <v>0</v>
      </c>
      <c r="B2" s="2"/>
      <c r="C2" s="2"/>
      <c r="D2" s="8"/>
      <c r="E2" s="4"/>
      <c r="F2" s="4"/>
      <c r="G2" s="4"/>
      <c r="H2" s="10"/>
      <c r="I2" s="18" t="s">
        <v>549</v>
      </c>
      <c r="J2" s="14" t="s">
        <v>1178</v>
      </c>
      <c r="K2" s="14" t="s">
        <v>1179</v>
      </c>
      <c r="L2" s="14" t="s">
        <v>38</v>
      </c>
      <c r="M2" s="14" t="s">
        <v>728</v>
      </c>
      <c r="N2" s="14" t="s">
        <v>729</v>
      </c>
      <c r="O2" s="14" t="s">
        <v>780</v>
      </c>
      <c r="P2" s="27" t="s">
        <v>1182</v>
      </c>
      <c r="Q2" s="10" t="s">
        <v>1183</v>
      </c>
      <c r="R2" s="10" t="s">
        <v>1171</v>
      </c>
      <c r="S2" s="10" t="s">
        <v>38</v>
      </c>
      <c r="T2" s="27" t="s">
        <v>1182</v>
      </c>
      <c r="U2" s="10" t="s">
        <v>1183</v>
      </c>
      <c r="V2" s="10" t="s">
        <v>1171</v>
      </c>
      <c r="W2" s="10" t="s">
        <v>38</v>
      </c>
      <c r="X2" s="27" t="s">
        <v>1182</v>
      </c>
      <c r="Y2" s="10" t="s">
        <v>1183</v>
      </c>
      <c r="Z2" s="10" t="s">
        <v>1171</v>
      </c>
      <c r="AA2" s="10" t="s">
        <v>38</v>
      </c>
      <c r="AB2" s="27" t="s">
        <v>1182</v>
      </c>
      <c r="AC2" s="10" t="s">
        <v>1183</v>
      </c>
      <c r="AD2" s="10" t="s">
        <v>1171</v>
      </c>
      <c r="AE2" s="10" t="s">
        <v>38</v>
      </c>
      <c r="AF2" s="27" t="s">
        <v>1182</v>
      </c>
      <c r="AG2" s="10" t="s">
        <v>1183</v>
      </c>
      <c r="AH2" s="10" t="s">
        <v>1171</v>
      </c>
      <c r="AI2" s="10" t="s">
        <v>38</v>
      </c>
      <c r="AJ2" s="27" t="s">
        <v>1182</v>
      </c>
      <c r="AK2" s="10" t="s">
        <v>1183</v>
      </c>
      <c r="AL2" s="10" t="s">
        <v>1171</v>
      </c>
      <c r="AM2" s="10" t="s">
        <v>38</v>
      </c>
      <c r="AN2" s="27" t="s">
        <v>1182</v>
      </c>
      <c r="AO2" s="10" t="s">
        <v>1183</v>
      </c>
      <c r="AP2" s="10" t="s">
        <v>1171</v>
      </c>
      <c r="AQ2" s="10" t="s">
        <v>38</v>
      </c>
    </row>
    <row r="3" spans="1:47" x14ac:dyDescent="0.2">
      <c r="A3" s="3" t="s">
        <v>939</v>
      </c>
      <c r="B3" s="3" t="s">
        <v>678</v>
      </c>
      <c r="C3" s="3" t="s">
        <v>697</v>
      </c>
      <c r="D3" s="9" t="s">
        <v>788</v>
      </c>
      <c r="E3" s="3" t="s">
        <v>538</v>
      </c>
      <c r="F3" s="3" t="s">
        <v>760</v>
      </c>
      <c r="G3" s="3" t="str">
        <f t="shared" ref="G3:G66" si="0">CONCATENATE(F3, "_",E3)</f>
        <v>retrofit_integer</v>
      </c>
      <c r="H3" s="11">
        <v>360</v>
      </c>
      <c r="I3" s="19" t="s">
        <v>777</v>
      </c>
      <c r="J3" s="16">
        <v>8.76</v>
      </c>
      <c r="K3" s="16">
        <f>J3*0.01</f>
        <v>8.7599999999999997E-2</v>
      </c>
      <c r="L3" s="15">
        <v>40</v>
      </c>
      <c r="M3" s="15">
        <v>0</v>
      </c>
      <c r="N3" s="15">
        <v>0</v>
      </c>
      <c r="O3" s="15">
        <v>0</v>
      </c>
      <c r="P3" s="22">
        <f>IF($G3=$I$3,$J$3*$H3,IF($G3=$I$4,$J$4*$H3,IF($G3=$I$5,$J$5*$H3)))*0.01</f>
        <v>0</v>
      </c>
      <c r="Q3" s="11">
        <f>P3*0.05</f>
        <v>0</v>
      </c>
      <c r="R3" s="11">
        <f>IF($G3=$I$3,$M$3*$H3,IF($G3=$I$4,$M$4*$H3+$N$4*$H3,IF($G3=$I$5,$M$5*$H3+$N$5*$H3)))/1000</f>
        <v>0.36</v>
      </c>
      <c r="S3" s="11">
        <v>40</v>
      </c>
      <c r="T3" s="11">
        <f>P3</f>
        <v>0</v>
      </c>
      <c r="U3" s="11">
        <f t="shared" ref="U3:W18" si="1">Q3</f>
        <v>0</v>
      </c>
      <c r="V3" s="11">
        <f>R3</f>
        <v>0.36</v>
      </c>
      <c r="W3" s="11">
        <f t="shared" si="1"/>
        <v>40</v>
      </c>
      <c r="X3" s="22">
        <f>IF($G3=$I$3,$J$3*$H3,IF($G3=$I$4,$J$4*$H3,IF($G3=$I$5,$J$5*$H3)))*0.01</f>
        <v>0</v>
      </c>
      <c r="Y3" s="11">
        <f>X3*0.05</f>
        <v>0</v>
      </c>
      <c r="Z3" s="11">
        <f>IF($G3=$I$3,$M$3*$H3,IF($G3=$I$4,$M$4*$H3+$N$4*$H3,IF($G3=$I$5,$M$5*$H3+$N$5*$H3)))/1000</f>
        <v>0.36</v>
      </c>
      <c r="AA3" s="11">
        <v>40</v>
      </c>
      <c r="AB3" s="11">
        <f>X3</f>
        <v>0</v>
      </c>
      <c r="AC3" s="11">
        <f t="shared" ref="AC3:AC66" si="2">Y3</f>
        <v>0</v>
      </c>
      <c r="AD3" s="11">
        <f>Z3</f>
        <v>0.36</v>
      </c>
      <c r="AE3" s="11">
        <f t="shared" ref="AE3:AE66" si="3">AA3</f>
        <v>40</v>
      </c>
      <c r="AF3" s="22">
        <f>IF($G3=$I$3,$J$3*$H3,IF($G3=$I$4,$J$4*$H3,IF($G3=$I$5,$J$5*$H3)))*0.01</f>
        <v>0</v>
      </c>
      <c r="AG3" s="11">
        <f>AF3*0.05</f>
        <v>0</v>
      </c>
      <c r="AH3" s="11">
        <f>IF($G3=$I$3,$M$3*$H3,IF($G3=$I$4,$M$4*$H3+$N$4*$H3,IF($G3=$I$5,$M$5*$H3+$N$5*$H3)))/1000</f>
        <v>0.36</v>
      </c>
      <c r="AI3" s="11">
        <v>40</v>
      </c>
      <c r="AJ3" s="11">
        <f>AF3</f>
        <v>0</v>
      </c>
      <c r="AK3" s="11">
        <f t="shared" ref="AK3:AK66" si="4">AG3</f>
        <v>0</v>
      </c>
      <c r="AL3" s="11">
        <f>AH3</f>
        <v>0.36</v>
      </c>
      <c r="AM3" s="11">
        <f t="shared" ref="AM3:AM66" si="5">AI3</f>
        <v>40</v>
      </c>
      <c r="AN3" s="22">
        <f>IF($G3=$I$3,$J$3*$H3,IF($G3=$I$4,$J$4*$H3,IF($G3=$I$5,$J$5*$H3)))*0.01</f>
        <v>0</v>
      </c>
      <c r="AO3" s="11">
        <f>AN3*0.05</f>
        <v>0</v>
      </c>
      <c r="AP3" s="11">
        <f>IF($G3=$I$3,$M$3*$H3,IF($G3=$I$4,$M$4*$H3+$N$4*$H3,IF($G3=$I$5,$M$5*$H3+$N$5*$H3)))/1000</f>
        <v>0.36</v>
      </c>
      <c r="AQ3" s="11">
        <v>40</v>
      </c>
      <c r="AR3" s="11"/>
      <c r="AS3" s="11"/>
      <c r="AT3" s="11"/>
      <c r="AU3" s="11"/>
    </row>
    <row r="4" spans="1:47" x14ac:dyDescent="0.2">
      <c r="A4" s="3" t="s">
        <v>940</v>
      </c>
      <c r="B4" s="3" t="s">
        <v>679</v>
      </c>
      <c r="C4" s="3" t="s">
        <v>698</v>
      </c>
      <c r="D4" s="9" t="s">
        <v>781</v>
      </c>
      <c r="E4" s="3" t="s">
        <v>538</v>
      </c>
      <c r="F4" s="3" t="s">
        <v>760</v>
      </c>
      <c r="G4" s="3" t="str">
        <f t="shared" si="0"/>
        <v>retrofit_integer</v>
      </c>
      <c r="H4" s="11">
        <v>536</v>
      </c>
      <c r="I4" s="19" t="s">
        <v>778</v>
      </c>
      <c r="J4" s="15"/>
      <c r="K4" s="15"/>
      <c r="L4" s="15"/>
      <c r="M4" s="15"/>
      <c r="N4" s="15"/>
      <c r="O4" s="15"/>
      <c r="P4" s="22">
        <f t="shared" ref="P4:P67" si="6">IF($G4=$I$3,$J$3*$H4,IF($G4=$I$4,$J$4*$H4,IF($G4=$I$5,$J$5*$H4)))*0.01</f>
        <v>0</v>
      </c>
      <c r="Q4" s="11">
        <f t="shared" ref="Q4:Q67" si="7">P4*0.05</f>
        <v>0</v>
      </c>
      <c r="R4" s="11">
        <f t="shared" ref="R4:R67" si="8">IF($G4=$I$3,$M$3*$H4,IF($G4=$I$4,$M$4*$H4+$N$4*$H4,IF($G4=$I$5,$M$5*$H4+$N$5*$H4)))/1000</f>
        <v>0.53600000000000003</v>
      </c>
      <c r="S4" s="11">
        <v>40</v>
      </c>
      <c r="T4" s="11">
        <f t="shared" ref="T4:W20" si="9">P4</f>
        <v>0</v>
      </c>
      <c r="U4" s="11">
        <f t="shared" si="1"/>
        <v>0</v>
      </c>
      <c r="V4" s="11">
        <f t="shared" si="1"/>
        <v>0.53600000000000003</v>
      </c>
      <c r="W4" s="11">
        <f t="shared" si="1"/>
        <v>40</v>
      </c>
      <c r="X4" s="22">
        <f t="shared" ref="X4:X67" si="10">IF($G4=$I$3,$J$3*$H4,IF($G4=$I$4,$J$4*$H4,IF($G4=$I$5,$J$5*$H4)))*0.01</f>
        <v>0</v>
      </c>
      <c r="Y4" s="11">
        <f t="shared" ref="Y4:Y67" si="11">X4*0.05</f>
        <v>0</v>
      </c>
      <c r="Z4" s="11">
        <f t="shared" ref="Z4:Z67" si="12">IF($G4=$I$3,$M$3*$H4,IF($G4=$I$4,$M$4*$H4+$N$4*$H4,IF($G4=$I$5,$M$5*$H4+$N$5*$H4)))/1000</f>
        <v>0.53600000000000003</v>
      </c>
      <c r="AA4" s="11">
        <v>40</v>
      </c>
      <c r="AB4" s="11">
        <f t="shared" ref="AB4:AB20" si="13">X4</f>
        <v>0</v>
      </c>
      <c r="AC4" s="11">
        <f t="shared" si="2"/>
        <v>0</v>
      </c>
      <c r="AD4" s="11">
        <f t="shared" ref="AD4:AD20" si="14">Z4</f>
        <v>0.53600000000000003</v>
      </c>
      <c r="AE4" s="11">
        <f t="shared" si="3"/>
        <v>40</v>
      </c>
      <c r="AF4" s="22">
        <f t="shared" ref="AF4:AF67" si="15">IF($G4=$I$3,$J$3*$H4,IF($G4=$I$4,$J$4*$H4,IF($G4=$I$5,$J$5*$H4)))*0.01</f>
        <v>0</v>
      </c>
      <c r="AG4" s="11">
        <f t="shared" ref="AG4:AG67" si="16">AF4*0.05</f>
        <v>0</v>
      </c>
      <c r="AH4" s="11">
        <f t="shared" ref="AH4:AH67" si="17">IF($G4=$I$3,$M$3*$H4,IF($G4=$I$4,$M$4*$H4+$N$4*$H4,IF($G4=$I$5,$M$5*$H4+$N$5*$H4)))/1000</f>
        <v>0.53600000000000003</v>
      </c>
      <c r="AI4" s="11">
        <v>40</v>
      </c>
      <c r="AJ4" s="11">
        <f t="shared" ref="AJ4:AJ20" si="18">AF4</f>
        <v>0</v>
      </c>
      <c r="AK4" s="11">
        <f t="shared" si="4"/>
        <v>0</v>
      </c>
      <c r="AL4" s="11">
        <f t="shared" ref="AL4:AL20" si="19">AH4</f>
        <v>0.53600000000000003</v>
      </c>
      <c r="AM4" s="11">
        <f t="shared" si="5"/>
        <v>40</v>
      </c>
      <c r="AN4" s="22">
        <f t="shared" ref="AN4:AN67" si="20">IF($G4=$I$3,$J$3*$H4,IF($G4=$I$4,$J$4*$H4,IF($G4=$I$5,$J$5*$H4)))*0.01</f>
        <v>0</v>
      </c>
      <c r="AO4" s="11">
        <f t="shared" ref="AO4:AO67" si="21">AN4*0.05</f>
        <v>0</v>
      </c>
      <c r="AP4" s="11">
        <f t="shared" ref="AP4:AP67" si="22">IF($G4=$I$3,$M$3*$H4,IF($G4=$I$4,$M$4*$H4+$N$4*$H4,IF($G4=$I$5,$M$5*$H4+$N$5*$H4)))/1000</f>
        <v>0.53600000000000003</v>
      </c>
      <c r="AQ4" s="11">
        <v>40</v>
      </c>
      <c r="AR4" s="11"/>
      <c r="AS4" s="11"/>
      <c r="AT4" s="11"/>
      <c r="AU4" s="11"/>
    </row>
    <row r="5" spans="1:47" x14ac:dyDescent="0.2">
      <c r="A5" s="3" t="s">
        <v>941</v>
      </c>
      <c r="B5" s="3" t="s">
        <v>679</v>
      </c>
      <c r="C5" s="3" t="s">
        <v>696</v>
      </c>
      <c r="D5" s="9" t="s">
        <v>782</v>
      </c>
      <c r="E5" s="3" t="s">
        <v>538</v>
      </c>
      <c r="F5" s="3" t="s">
        <v>760</v>
      </c>
      <c r="G5" s="3" t="str">
        <f t="shared" si="0"/>
        <v>retrofit_integer</v>
      </c>
      <c r="H5" s="11">
        <v>808</v>
      </c>
      <c r="I5" s="19" t="s">
        <v>779</v>
      </c>
      <c r="J5" s="15"/>
      <c r="K5" s="16">
        <f>0.0000876</f>
        <v>8.7600000000000002E-5</v>
      </c>
      <c r="L5" s="15">
        <v>40</v>
      </c>
      <c r="M5" s="15">
        <v>1</v>
      </c>
      <c r="N5" s="15"/>
      <c r="O5" s="15"/>
      <c r="P5" s="22">
        <f t="shared" si="6"/>
        <v>0</v>
      </c>
      <c r="Q5" s="11">
        <f t="shared" si="7"/>
        <v>0</v>
      </c>
      <c r="R5" s="11">
        <f t="shared" si="8"/>
        <v>0.80800000000000005</v>
      </c>
      <c r="S5" s="11">
        <v>40</v>
      </c>
      <c r="T5" s="11">
        <f t="shared" si="9"/>
        <v>0</v>
      </c>
      <c r="U5" s="11">
        <f t="shared" si="1"/>
        <v>0</v>
      </c>
      <c r="V5" s="11">
        <f t="shared" si="1"/>
        <v>0.80800000000000005</v>
      </c>
      <c r="W5" s="11">
        <f t="shared" si="1"/>
        <v>40</v>
      </c>
      <c r="X5" s="22">
        <f t="shared" si="10"/>
        <v>0</v>
      </c>
      <c r="Y5" s="11">
        <f t="shared" si="11"/>
        <v>0</v>
      </c>
      <c r="Z5" s="11">
        <f t="shared" si="12"/>
        <v>0.80800000000000005</v>
      </c>
      <c r="AA5" s="11">
        <v>40</v>
      </c>
      <c r="AB5" s="11">
        <f t="shared" si="13"/>
        <v>0</v>
      </c>
      <c r="AC5" s="11">
        <f t="shared" si="2"/>
        <v>0</v>
      </c>
      <c r="AD5" s="11">
        <f t="shared" si="14"/>
        <v>0.80800000000000005</v>
      </c>
      <c r="AE5" s="11">
        <f t="shared" si="3"/>
        <v>40</v>
      </c>
      <c r="AF5" s="22">
        <f t="shared" si="15"/>
        <v>0</v>
      </c>
      <c r="AG5" s="11">
        <f t="shared" si="16"/>
        <v>0</v>
      </c>
      <c r="AH5" s="11">
        <f t="shared" si="17"/>
        <v>0.80800000000000005</v>
      </c>
      <c r="AI5" s="11">
        <v>40</v>
      </c>
      <c r="AJ5" s="11">
        <f t="shared" si="18"/>
        <v>0</v>
      </c>
      <c r="AK5" s="11">
        <f t="shared" si="4"/>
        <v>0</v>
      </c>
      <c r="AL5" s="11">
        <f t="shared" si="19"/>
        <v>0.80800000000000005</v>
      </c>
      <c r="AM5" s="11">
        <f t="shared" si="5"/>
        <v>40</v>
      </c>
      <c r="AN5" s="22">
        <f t="shared" si="20"/>
        <v>0</v>
      </c>
      <c r="AO5" s="11">
        <f t="shared" si="21"/>
        <v>0</v>
      </c>
      <c r="AP5" s="11">
        <f t="shared" si="22"/>
        <v>0.80800000000000005</v>
      </c>
      <c r="AQ5" s="11">
        <v>40</v>
      </c>
      <c r="AR5" s="11"/>
      <c r="AS5" s="11"/>
      <c r="AT5" s="11"/>
      <c r="AU5" s="11"/>
    </row>
    <row r="6" spans="1:47" x14ac:dyDescent="0.2">
      <c r="A6" s="3" t="s">
        <v>942</v>
      </c>
      <c r="B6" s="3" t="s">
        <v>679</v>
      </c>
      <c r="C6" s="3" t="s">
        <v>696</v>
      </c>
      <c r="D6" s="9" t="s">
        <v>783</v>
      </c>
      <c r="E6" s="3" t="s">
        <v>538</v>
      </c>
      <c r="F6" s="3" t="s">
        <v>760</v>
      </c>
      <c r="G6" s="3" t="str">
        <f t="shared" si="0"/>
        <v>retrofit_integer</v>
      </c>
      <c r="H6" s="11">
        <v>840</v>
      </c>
      <c r="P6" s="22">
        <f t="shared" si="6"/>
        <v>0</v>
      </c>
      <c r="Q6" s="11">
        <f t="shared" si="7"/>
        <v>0</v>
      </c>
      <c r="R6" s="11">
        <f t="shared" si="8"/>
        <v>0.84</v>
      </c>
      <c r="S6" s="11">
        <v>40</v>
      </c>
      <c r="T6" s="11">
        <f t="shared" si="9"/>
        <v>0</v>
      </c>
      <c r="U6" s="11">
        <f t="shared" si="1"/>
        <v>0</v>
      </c>
      <c r="V6" s="11">
        <f t="shared" si="1"/>
        <v>0.84</v>
      </c>
      <c r="W6" s="11">
        <f t="shared" si="1"/>
        <v>40</v>
      </c>
      <c r="X6" s="22">
        <f t="shared" si="10"/>
        <v>0</v>
      </c>
      <c r="Y6" s="11">
        <f t="shared" si="11"/>
        <v>0</v>
      </c>
      <c r="Z6" s="11">
        <f t="shared" si="12"/>
        <v>0.84</v>
      </c>
      <c r="AA6" s="11">
        <v>40</v>
      </c>
      <c r="AB6" s="11">
        <f t="shared" si="13"/>
        <v>0</v>
      </c>
      <c r="AC6" s="11">
        <f t="shared" si="2"/>
        <v>0</v>
      </c>
      <c r="AD6" s="11">
        <f t="shared" si="14"/>
        <v>0.84</v>
      </c>
      <c r="AE6" s="11">
        <f t="shared" si="3"/>
        <v>40</v>
      </c>
      <c r="AF6" s="22">
        <f t="shared" si="15"/>
        <v>0</v>
      </c>
      <c r="AG6" s="11">
        <f t="shared" si="16"/>
        <v>0</v>
      </c>
      <c r="AH6" s="11">
        <f t="shared" si="17"/>
        <v>0.84</v>
      </c>
      <c r="AI6" s="11">
        <v>40</v>
      </c>
      <c r="AJ6" s="11">
        <f t="shared" si="18"/>
        <v>0</v>
      </c>
      <c r="AK6" s="11">
        <f t="shared" si="4"/>
        <v>0</v>
      </c>
      <c r="AL6" s="11">
        <f t="shared" si="19"/>
        <v>0.84</v>
      </c>
      <c r="AM6" s="11">
        <f t="shared" si="5"/>
        <v>40</v>
      </c>
      <c r="AN6" s="22">
        <f t="shared" si="20"/>
        <v>0</v>
      </c>
      <c r="AO6" s="11">
        <f t="shared" si="21"/>
        <v>0</v>
      </c>
      <c r="AP6" s="11">
        <f t="shared" si="22"/>
        <v>0.84</v>
      </c>
      <c r="AQ6" s="11">
        <v>40</v>
      </c>
      <c r="AR6" s="11"/>
      <c r="AS6" s="11"/>
      <c r="AT6" s="11"/>
      <c r="AU6" s="11"/>
    </row>
    <row r="7" spans="1:47" x14ac:dyDescent="0.2">
      <c r="A7" s="3" t="s">
        <v>943</v>
      </c>
      <c r="B7" s="3" t="s">
        <v>680</v>
      </c>
      <c r="C7" s="3" t="s">
        <v>695</v>
      </c>
      <c r="D7" s="9" t="s">
        <v>784</v>
      </c>
      <c r="E7" s="3" t="s">
        <v>538</v>
      </c>
      <c r="F7" s="3" t="s">
        <v>760</v>
      </c>
      <c r="G7" s="3" t="str">
        <f t="shared" si="0"/>
        <v>retrofit_integer</v>
      </c>
      <c r="H7" s="11">
        <v>440</v>
      </c>
      <c r="P7" s="22">
        <f t="shared" si="6"/>
        <v>0</v>
      </c>
      <c r="Q7" s="11">
        <f t="shared" si="7"/>
        <v>0</v>
      </c>
      <c r="R7" s="11">
        <f t="shared" si="8"/>
        <v>0.44</v>
      </c>
      <c r="S7" s="11">
        <v>40</v>
      </c>
      <c r="T7" s="11">
        <f t="shared" si="9"/>
        <v>0</v>
      </c>
      <c r="U7" s="11">
        <f t="shared" si="1"/>
        <v>0</v>
      </c>
      <c r="V7" s="11">
        <f t="shared" si="1"/>
        <v>0.44</v>
      </c>
      <c r="W7" s="11">
        <f t="shared" si="1"/>
        <v>40</v>
      </c>
      <c r="X7" s="22">
        <f t="shared" si="10"/>
        <v>0</v>
      </c>
      <c r="Y7" s="11">
        <f t="shared" si="11"/>
        <v>0</v>
      </c>
      <c r="Z7" s="11">
        <f t="shared" si="12"/>
        <v>0.44</v>
      </c>
      <c r="AA7" s="11">
        <v>40</v>
      </c>
      <c r="AB7" s="11">
        <f t="shared" si="13"/>
        <v>0</v>
      </c>
      <c r="AC7" s="11">
        <f t="shared" si="2"/>
        <v>0</v>
      </c>
      <c r="AD7" s="11">
        <f t="shared" si="14"/>
        <v>0.44</v>
      </c>
      <c r="AE7" s="11">
        <f t="shared" si="3"/>
        <v>40</v>
      </c>
      <c r="AF7" s="22">
        <f t="shared" si="15"/>
        <v>0</v>
      </c>
      <c r="AG7" s="11">
        <f t="shared" si="16"/>
        <v>0</v>
      </c>
      <c r="AH7" s="11">
        <f t="shared" si="17"/>
        <v>0.44</v>
      </c>
      <c r="AI7" s="11">
        <v>40</v>
      </c>
      <c r="AJ7" s="11">
        <f t="shared" si="18"/>
        <v>0</v>
      </c>
      <c r="AK7" s="11">
        <f t="shared" si="4"/>
        <v>0</v>
      </c>
      <c r="AL7" s="11">
        <f t="shared" si="19"/>
        <v>0.44</v>
      </c>
      <c r="AM7" s="11">
        <f t="shared" si="5"/>
        <v>40</v>
      </c>
      <c r="AN7" s="22">
        <f t="shared" si="20"/>
        <v>0</v>
      </c>
      <c r="AO7" s="11">
        <f t="shared" si="21"/>
        <v>0</v>
      </c>
      <c r="AP7" s="11">
        <f t="shared" si="22"/>
        <v>0.44</v>
      </c>
      <c r="AQ7" s="11">
        <v>40</v>
      </c>
      <c r="AR7" s="11"/>
      <c r="AS7" s="11"/>
      <c r="AT7" s="11"/>
      <c r="AU7" s="11"/>
    </row>
    <row r="8" spans="1:47" x14ac:dyDescent="0.2">
      <c r="A8" s="3" t="s">
        <v>944</v>
      </c>
      <c r="B8" s="3" t="s">
        <v>679</v>
      </c>
      <c r="C8" s="3" t="s">
        <v>695</v>
      </c>
      <c r="D8" s="9" t="s">
        <v>785</v>
      </c>
      <c r="E8" s="3" t="s">
        <v>538</v>
      </c>
      <c r="F8" s="3" t="s">
        <v>760</v>
      </c>
      <c r="G8" s="3" t="str">
        <f t="shared" si="0"/>
        <v>retrofit_integer</v>
      </c>
      <c r="H8" s="11">
        <v>620</v>
      </c>
      <c r="K8" s="3"/>
      <c r="P8" s="22">
        <f t="shared" si="6"/>
        <v>0</v>
      </c>
      <c r="Q8" s="11">
        <f t="shared" si="7"/>
        <v>0</v>
      </c>
      <c r="R8" s="11">
        <f t="shared" si="8"/>
        <v>0.62</v>
      </c>
      <c r="S8" s="11">
        <v>40</v>
      </c>
      <c r="T8" s="11">
        <f t="shared" si="9"/>
        <v>0</v>
      </c>
      <c r="U8" s="11">
        <f t="shared" si="1"/>
        <v>0</v>
      </c>
      <c r="V8" s="11">
        <f t="shared" si="1"/>
        <v>0.62</v>
      </c>
      <c r="W8" s="11">
        <f t="shared" si="1"/>
        <v>40</v>
      </c>
      <c r="X8" s="22">
        <f t="shared" si="10"/>
        <v>0</v>
      </c>
      <c r="Y8" s="11">
        <f t="shared" si="11"/>
        <v>0</v>
      </c>
      <c r="Z8" s="11">
        <f t="shared" si="12"/>
        <v>0.62</v>
      </c>
      <c r="AA8" s="11">
        <v>40</v>
      </c>
      <c r="AB8" s="11">
        <f t="shared" si="13"/>
        <v>0</v>
      </c>
      <c r="AC8" s="11">
        <f t="shared" si="2"/>
        <v>0</v>
      </c>
      <c r="AD8" s="11">
        <f t="shared" si="14"/>
        <v>0.62</v>
      </c>
      <c r="AE8" s="11">
        <f t="shared" si="3"/>
        <v>40</v>
      </c>
      <c r="AF8" s="22">
        <f t="shared" si="15"/>
        <v>0</v>
      </c>
      <c r="AG8" s="11">
        <f t="shared" si="16"/>
        <v>0</v>
      </c>
      <c r="AH8" s="11">
        <f t="shared" si="17"/>
        <v>0.62</v>
      </c>
      <c r="AI8" s="11">
        <v>40</v>
      </c>
      <c r="AJ8" s="11">
        <f t="shared" si="18"/>
        <v>0</v>
      </c>
      <c r="AK8" s="11">
        <f t="shared" si="4"/>
        <v>0</v>
      </c>
      <c r="AL8" s="11">
        <f t="shared" si="19"/>
        <v>0.62</v>
      </c>
      <c r="AM8" s="11">
        <f t="shared" si="5"/>
        <v>40</v>
      </c>
      <c r="AN8" s="22">
        <f t="shared" si="20"/>
        <v>0</v>
      </c>
      <c r="AO8" s="11">
        <f t="shared" si="21"/>
        <v>0</v>
      </c>
      <c r="AP8" s="11">
        <f t="shared" si="22"/>
        <v>0.62</v>
      </c>
      <c r="AQ8" s="11">
        <v>40</v>
      </c>
      <c r="AR8" s="11"/>
      <c r="AS8" s="11"/>
      <c r="AT8" s="11"/>
      <c r="AU8" s="11"/>
    </row>
    <row r="9" spans="1:47" x14ac:dyDescent="0.2">
      <c r="A9" s="3" t="s">
        <v>945</v>
      </c>
      <c r="B9" s="3" t="s">
        <v>679</v>
      </c>
      <c r="C9" s="3" t="s">
        <v>695</v>
      </c>
      <c r="D9" s="9" t="s">
        <v>786</v>
      </c>
      <c r="E9" s="3" t="s">
        <v>538</v>
      </c>
      <c r="F9" s="3" t="s">
        <v>760</v>
      </c>
      <c r="G9" s="3" t="str">
        <f t="shared" si="0"/>
        <v>retrofit_integer</v>
      </c>
      <c r="H9" s="11">
        <v>660</v>
      </c>
      <c r="K9" s="3"/>
      <c r="P9" s="22">
        <f t="shared" si="6"/>
        <v>0</v>
      </c>
      <c r="Q9" s="11">
        <f t="shared" si="7"/>
        <v>0</v>
      </c>
      <c r="R9" s="11">
        <f t="shared" si="8"/>
        <v>0.66</v>
      </c>
      <c r="S9" s="11">
        <v>40</v>
      </c>
      <c r="T9" s="11">
        <f t="shared" si="9"/>
        <v>0</v>
      </c>
      <c r="U9" s="11">
        <f t="shared" si="1"/>
        <v>0</v>
      </c>
      <c r="V9" s="11">
        <f t="shared" si="1"/>
        <v>0.66</v>
      </c>
      <c r="W9" s="11">
        <f t="shared" si="1"/>
        <v>40</v>
      </c>
      <c r="X9" s="22">
        <f t="shared" si="10"/>
        <v>0</v>
      </c>
      <c r="Y9" s="11">
        <f t="shared" si="11"/>
        <v>0</v>
      </c>
      <c r="Z9" s="11">
        <f t="shared" si="12"/>
        <v>0.66</v>
      </c>
      <c r="AA9" s="11">
        <v>40</v>
      </c>
      <c r="AB9" s="11">
        <f t="shared" si="13"/>
        <v>0</v>
      </c>
      <c r="AC9" s="11">
        <f t="shared" si="2"/>
        <v>0</v>
      </c>
      <c r="AD9" s="11">
        <f t="shared" si="14"/>
        <v>0.66</v>
      </c>
      <c r="AE9" s="11">
        <f t="shared" si="3"/>
        <v>40</v>
      </c>
      <c r="AF9" s="22">
        <f t="shared" si="15"/>
        <v>0</v>
      </c>
      <c r="AG9" s="11">
        <f t="shared" si="16"/>
        <v>0</v>
      </c>
      <c r="AH9" s="11">
        <f t="shared" si="17"/>
        <v>0.66</v>
      </c>
      <c r="AI9" s="11">
        <v>40</v>
      </c>
      <c r="AJ9" s="11">
        <f t="shared" si="18"/>
        <v>0</v>
      </c>
      <c r="AK9" s="11">
        <f t="shared" si="4"/>
        <v>0</v>
      </c>
      <c r="AL9" s="11">
        <f t="shared" si="19"/>
        <v>0.66</v>
      </c>
      <c r="AM9" s="11">
        <f t="shared" si="5"/>
        <v>40</v>
      </c>
      <c r="AN9" s="22">
        <f t="shared" si="20"/>
        <v>0</v>
      </c>
      <c r="AO9" s="11">
        <f t="shared" si="21"/>
        <v>0</v>
      </c>
      <c r="AP9" s="11">
        <f t="shared" si="22"/>
        <v>0.66</v>
      </c>
      <c r="AQ9" s="11">
        <v>40</v>
      </c>
      <c r="AR9" s="11"/>
      <c r="AS9" s="11"/>
      <c r="AT9" s="11"/>
      <c r="AU9" s="11"/>
    </row>
    <row r="10" spans="1:47" x14ac:dyDescent="0.2">
      <c r="A10" s="3" t="s">
        <v>946</v>
      </c>
      <c r="B10" s="3" t="s">
        <v>690</v>
      </c>
      <c r="C10" s="3" t="s">
        <v>694</v>
      </c>
      <c r="E10" s="3" t="s">
        <v>537</v>
      </c>
      <c r="F10" s="3" t="s">
        <v>776</v>
      </c>
      <c r="G10" s="3" t="str">
        <f t="shared" si="0"/>
        <v>new_linear</v>
      </c>
      <c r="H10" s="11">
        <v>240</v>
      </c>
      <c r="K10" s="3"/>
      <c r="P10" s="22">
        <f t="shared" si="6"/>
        <v>21.024000000000001</v>
      </c>
      <c r="Q10" s="11">
        <f t="shared" si="7"/>
        <v>1.0512000000000001</v>
      </c>
      <c r="R10" s="11">
        <f t="shared" si="8"/>
        <v>0</v>
      </c>
      <c r="S10" s="11">
        <v>40</v>
      </c>
      <c r="T10" s="11">
        <f t="shared" si="9"/>
        <v>21.024000000000001</v>
      </c>
      <c r="U10" s="11">
        <f t="shared" si="1"/>
        <v>1.0512000000000001</v>
      </c>
      <c r="V10" s="11">
        <f t="shared" si="1"/>
        <v>0</v>
      </c>
      <c r="W10" s="11">
        <f t="shared" si="1"/>
        <v>40</v>
      </c>
      <c r="X10" s="22">
        <f t="shared" si="10"/>
        <v>21.024000000000001</v>
      </c>
      <c r="Y10" s="11">
        <f t="shared" si="11"/>
        <v>1.0512000000000001</v>
      </c>
      <c r="Z10" s="11">
        <f t="shared" si="12"/>
        <v>0</v>
      </c>
      <c r="AA10" s="11">
        <v>40</v>
      </c>
      <c r="AB10" s="11">
        <f t="shared" si="13"/>
        <v>21.024000000000001</v>
      </c>
      <c r="AC10" s="11">
        <f t="shared" si="2"/>
        <v>1.0512000000000001</v>
      </c>
      <c r="AD10" s="11">
        <f t="shared" si="14"/>
        <v>0</v>
      </c>
      <c r="AE10" s="11">
        <f t="shared" si="3"/>
        <v>40</v>
      </c>
      <c r="AF10" s="22">
        <f t="shared" si="15"/>
        <v>21.024000000000001</v>
      </c>
      <c r="AG10" s="11">
        <f t="shared" si="16"/>
        <v>1.0512000000000001</v>
      </c>
      <c r="AH10" s="11">
        <f t="shared" si="17"/>
        <v>0</v>
      </c>
      <c r="AI10" s="11">
        <v>40</v>
      </c>
      <c r="AJ10" s="11">
        <f t="shared" si="18"/>
        <v>21.024000000000001</v>
      </c>
      <c r="AK10" s="11">
        <f t="shared" si="4"/>
        <v>1.0512000000000001</v>
      </c>
      <c r="AL10" s="11">
        <f t="shared" si="19"/>
        <v>0</v>
      </c>
      <c r="AM10" s="11">
        <f t="shared" si="5"/>
        <v>40</v>
      </c>
      <c r="AN10" s="22">
        <f t="shared" si="20"/>
        <v>21.024000000000001</v>
      </c>
      <c r="AO10" s="11">
        <f t="shared" si="21"/>
        <v>1.0512000000000001</v>
      </c>
      <c r="AP10" s="11">
        <f t="shared" si="22"/>
        <v>0</v>
      </c>
      <c r="AQ10" s="11">
        <v>40</v>
      </c>
      <c r="AR10" s="11"/>
      <c r="AS10" s="11"/>
      <c r="AT10" s="11"/>
      <c r="AU10" s="11"/>
    </row>
    <row r="11" spans="1:47" x14ac:dyDescent="0.2">
      <c r="A11" s="3" t="s">
        <v>947</v>
      </c>
      <c r="B11" s="3" t="s">
        <v>690</v>
      </c>
      <c r="C11" s="3" t="s">
        <v>695</v>
      </c>
      <c r="E11" s="3" t="s">
        <v>537</v>
      </c>
      <c r="F11" s="3" t="s">
        <v>776</v>
      </c>
      <c r="G11" s="3" t="str">
        <f t="shared" si="0"/>
        <v>new_linear</v>
      </c>
      <c r="H11" s="11">
        <v>570</v>
      </c>
      <c r="K11" s="3"/>
      <c r="P11" s="22">
        <f t="shared" si="6"/>
        <v>49.932000000000002</v>
      </c>
      <c r="Q11" s="11">
        <f t="shared" si="7"/>
        <v>2.4966000000000004</v>
      </c>
      <c r="R11" s="11">
        <f t="shared" si="8"/>
        <v>0</v>
      </c>
      <c r="S11" s="11">
        <v>40</v>
      </c>
      <c r="T11" s="11">
        <f t="shared" si="9"/>
        <v>49.932000000000002</v>
      </c>
      <c r="U11" s="11">
        <f t="shared" si="1"/>
        <v>2.4966000000000004</v>
      </c>
      <c r="V11" s="11">
        <f t="shared" si="1"/>
        <v>0</v>
      </c>
      <c r="W11" s="11">
        <f t="shared" si="1"/>
        <v>40</v>
      </c>
      <c r="X11" s="22">
        <f t="shared" si="10"/>
        <v>49.932000000000002</v>
      </c>
      <c r="Y11" s="11">
        <f t="shared" si="11"/>
        <v>2.4966000000000004</v>
      </c>
      <c r="Z11" s="11">
        <f t="shared" si="12"/>
        <v>0</v>
      </c>
      <c r="AA11" s="11">
        <v>40</v>
      </c>
      <c r="AB11" s="11">
        <f t="shared" si="13"/>
        <v>49.932000000000002</v>
      </c>
      <c r="AC11" s="11">
        <f t="shared" si="2"/>
        <v>2.4966000000000004</v>
      </c>
      <c r="AD11" s="11">
        <f t="shared" si="14"/>
        <v>0</v>
      </c>
      <c r="AE11" s="11">
        <f t="shared" si="3"/>
        <v>40</v>
      </c>
      <c r="AF11" s="22">
        <f t="shared" si="15"/>
        <v>49.932000000000002</v>
      </c>
      <c r="AG11" s="11">
        <f t="shared" si="16"/>
        <v>2.4966000000000004</v>
      </c>
      <c r="AH11" s="11">
        <f t="shared" si="17"/>
        <v>0</v>
      </c>
      <c r="AI11" s="11">
        <v>40</v>
      </c>
      <c r="AJ11" s="11">
        <f t="shared" si="18"/>
        <v>49.932000000000002</v>
      </c>
      <c r="AK11" s="11">
        <f t="shared" si="4"/>
        <v>2.4966000000000004</v>
      </c>
      <c r="AL11" s="11">
        <f t="shared" si="19"/>
        <v>0</v>
      </c>
      <c r="AM11" s="11">
        <f t="shared" si="5"/>
        <v>40</v>
      </c>
      <c r="AN11" s="22">
        <f t="shared" si="20"/>
        <v>49.932000000000002</v>
      </c>
      <c r="AO11" s="11">
        <f t="shared" si="21"/>
        <v>2.4966000000000004</v>
      </c>
      <c r="AP11" s="11">
        <f t="shared" si="22"/>
        <v>0</v>
      </c>
      <c r="AQ11" s="11">
        <v>40</v>
      </c>
      <c r="AR11" s="11"/>
      <c r="AS11" s="11"/>
      <c r="AT11" s="11"/>
      <c r="AU11" s="11"/>
    </row>
    <row r="12" spans="1:47" x14ac:dyDescent="0.2">
      <c r="A12" s="3" t="s">
        <v>948</v>
      </c>
      <c r="B12" s="3" t="s">
        <v>690</v>
      </c>
      <c r="C12" s="3" t="s">
        <v>698</v>
      </c>
      <c r="E12" s="3" t="s">
        <v>537</v>
      </c>
      <c r="F12" s="3" t="s">
        <v>776</v>
      </c>
      <c r="G12" s="3" t="str">
        <f t="shared" si="0"/>
        <v>new_linear</v>
      </c>
      <c r="H12" s="11">
        <v>826.2</v>
      </c>
      <c r="K12" s="3"/>
      <c r="P12" s="22">
        <f t="shared" si="6"/>
        <v>72.37512000000001</v>
      </c>
      <c r="Q12" s="11">
        <f t="shared" si="7"/>
        <v>3.6187560000000007</v>
      </c>
      <c r="R12" s="11">
        <f t="shared" si="8"/>
        <v>0</v>
      </c>
      <c r="S12" s="11">
        <v>40</v>
      </c>
      <c r="T12" s="11">
        <f t="shared" si="9"/>
        <v>72.37512000000001</v>
      </c>
      <c r="U12" s="11">
        <f t="shared" si="1"/>
        <v>3.6187560000000007</v>
      </c>
      <c r="V12" s="11">
        <f t="shared" si="1"/>
        <v>0</v>
      </c>
      <c r="W12" s="11">
        <f t="shared" si="1"/>
        <v>40</v>
      </c>
      <c r="X12" s="22">
        <f t="shared" si="10"/>
        <v>72.37512000000001</v>
      </c>
      <c r="Y12" s="11">
        <f t="shared" si="11"/>
        <v>3.6187560000000007</v>
      </c>
      <c r="Z12" s="11">
        <f t="shared" si="12"/>
        <v>0</v>
      </c>
      <c r="AA12" s="11">
        <v>40</v>
      </c>
      <c r="AB12" s="11">
        <f t="shared" si="13"/>
        <v>72.37512000000001</v>
      </c>
      <c r="AC12" s="11">
        <f t="shared" si="2"/>
        <v>3.6187560000000007</v>
      </c>
      <c r="AD12" s="11">
        <f t="shared" si="14"/>
        <v>0</v>
      </c>
      <c r="AE12" s="11">
        <f t="shared" si="3"/>
        <v>40</v>
      </c>
      <c r="AF12" s="22">
        <f t="shared" si="15"/>
        <v>72.37512000000001</v>
      </c>
      <c r="AG12" s="11">
        <f t="shared" si="16"/>
        <v>3.6187560000000007</v>
      </c>
      <c r="AH12" s="11">
        <f t="shared" si="17"/>
        <v>0</v>
      </c>
      <c r="AI12" s="11">
        <v>40</v>
      </c>
      <c r="AJ12" s="11">
        <f t="shared" si="18"/>
        <v>72.37512000000001</v>
      </c>
      <c r="AK12" s="11">
        <f t="shared" si="4"/>
        <v>3.6187560000000007</v>
      </c>
      <c r="AL12" s="11">
        <f t="shared" si="19"/>
        <v>0</v>
      </c>
      <c r="AM12" s="11">
        <f t="shared" si="5"/>
        <v>40</v>
      </c>
      <c r="AN12" s="22">
        <f t="shared" si="20"/>
        <v>72.37512000000001</v>
      </c>
      <c r="AO12" s="11">
        <f t="shared" si="21"/>
        <v>3.6187560000000007</v>
      </c>
      <c r="AP12" s="11">
        <f t="shared" si="22"/>
        <v>0</v>
      </c>
      <c r="AQ12" s="11">
        <v>40</v>
      </c>
      <c r="AR12" s="11"/>
      <c r="AS12" s="11"/>
      <c r="AT12" s="11"/>
      <c r="AU12" s="11"/>
    </row>
    <row r="13" spans="1:47" x14ac:dyDescent="0.2">
      <c r="A13" s="3" t="s">
        <v>949</v>
      </c>
      <c r="B13" s="3" t="s">
        <v>690</v>
      </c>
      <c r="C13" s="3" t="s">
        <v>689</v>
      </c>
      <c r="E13" s="3" t="s">
        <v>537</v>
      </c>
      <c r="F13" s="3" t="s">
        <v>776</v>
      </c>
      <c r="G13" s="3" t="str">
        <f t="shared" si="0"/>
        <v>new_linear</v>
      </c>
      <c r="H13" s="11">
        <v>359.77770443451197</v>
      </c>
      <c r="P13" s="22">
        <f t="shared" si="6"/>
        <v>31.516526908463248</v>
      </c>
      <c r="Q13" s="11">
        <f t="shared" si="7"/>
        <v>1.5758263454231625</v>
      </c>
      <c r="R13" s="11">
        <f t="shared" si="8"/>
        <v>0</v>
      </c>
      <c r="S13" s="11">
        <v>40</v>
      </c>
      <c r="T13" s="11">
        <f t="shared" si="9"/>
        <v>31.516526908463248</v>
      </c>
      <c r="U13" s="11">
        <f t="shared" si="1"/>
        <v>1.5758263454231625</v>
      </c>
      <c r="V13" s="11">
        <f t="shared" si="1"/>
        <v>0</v>
      </c>
      <c r="W13" s="11">
        <f t="shared" si="1"/>
        <v>40</v>
      </c>
      <c r="X13" s="22">
        <f t="shared" si="10"/>
        <v>31.516526908463248</v>
      </c>
      <c r="Y13" s="11">
        <f t="shared" si="11"/>
        <v>1.5758263454231625</v>
      </c>
      <c r="Z13" s="11">
        <f t="shared" si="12"/>
        <v>0</v>
      </c>
      <c r="AA13" s="11">
        <v>40</v>
      </c>
      <c r="AB13" s="11">
        <f t="shared" si="13"/>
        <v>31.516526908463248</v>
      </c>
      <c r="AC13" s="11">
        <f t="shared" si="2"/>
        <v>1.5758263454231625</v>
      </c>
      <c r="AD13" s="11">
        <f t="shared" si="14"/>
        <v>0</v>
      </c>
      <c r="AE13" s="11">
        <f t="shared" si="3"/>
        <v>40</v>
      </c>
      <c r="AF13" s="22">
        <f t="shared" si="15"/>
        <v>31.516526908463248</v>
      </c>
      <c r="AG13" s="11">
        <f t="shared" si="16"/>
        <v>1.5758263454231625</v>
      </c>
      <c r="AH13" s="11">
        <f t="shared" si="17"/>
        <v>0</v>
      </c>
      <c r="AI13" s="11">
        <v>40</v>
      </c>
      <c r="AJ13" s="11">
        <f t="shared" si="18"/>
        <v>31.516526908463248</v>
      </c>
      <c r="AK13" s="11">
        <f t="shared" si="4"/>
        <v>1.5758263454231625</v>
      </c>
      <c r="AL13" s="11">
        <f t="shared" si="19"/>
        <v>0</v>
      </c>
      <c r="AM13" s="11">
        <f t="shared" si="5"/>
        <v>40</v>
      </c>
      <c r="AN13" s="22">
        <f t="shared" si="20"/>
        <v>31.516526908463248</v>
      </c>
      <c r="AO13" s="11">
        <f t="shared" si="21"/>
        <v>1.5758263454231625</v>
      </c>
      <c r="AP13" s="11">
        <f t="shared" si="22"/>
        <v>0</v>
      </c>
      <c r="AQ13" s="11">
        <v>40</v>
      </c>
      <c r="AR13" s="11"/>
      <c r="AS13" s="11"/>
      <c r="AT13" s="11"/>
      <c r="AU13" s="11"/>
    </row>
    <row r="14" spans="1:47" x14ac:dyDescent="0.2">
      <c r="A14" s="3" t="s">
        <v>950</v>
      </c>
      <c r="B14" s="3" t="s">
        <v>691</v>
      </c>
      <c r="C14" s="3" t="s">
        <v>689</v>
      </c>
      <c r="E14" s="3" t="s">
        <v>537</v>
      </c>
      <c r="F14" s="3" t="s">
        <v>776</v>
      </c>
      <c r="G14" s="3" t="str">
        <f t="shared" si="0"/>
        <v>new_linear</v>
      </c>
      <c r="H14" s="11">
        <v>386.43113678136064</v>
      </c>
      <c r="P14" s="22">
        <f t="shared" si="6"/>
        <v>33.851367582047189</v>
      </c>
      <c r="Q14" s="11">
        <f t="shared" si="7"/>
        <v>1.6925683791023596</v>
      </c>
      <c r="R14" s="11">
        <f t="shared" si="8"/>
        <v>0</v>
      </c>
      <c r="S14" s="11">
        <v>40</v>
      </c>
      <c r="T14" s="11">
        <f t="shared" si="9"/>
        <v>33.851367582047189</v>
      </c>
      <c r="U14" s="11">
        <f t="shared" si="1"/>
        <v>1.6925683791023596</v>
      </c>
      <c r="V14" s="11">
        <f t="shared" si="1"/>
        <v>0</v>
      </c>
      <c r="W14" s="11">
        <f t="shared" si="1"/>
        <v>40</v>
      </c>
      <c r="X14" s="22">
        <f t="shared" si="10"/>
        <v>33.851367582047189</v>
      </c>
      <c r="Y14" s="11">
        <f t="shared" si="11"/>
        <v>1.6925683791023596</v>
      </c>
      <c r="Z14" s="11">
        <f t="shared" si="12"/>
        <v>0</v>
      </c>
      <c r="AA14" s="11">
        <v>40</v>
      </c>
      <c r="AB14" s="11">
        <f t="shared" si="13"/>
        <v>33.851367582047189</v>
      </c>
      <c r="AC14" s="11">
        <f t="shared" si="2"/>
        <v>1.6925683791023596</v>
      </c>
      <c r="AD14" s="11">
        <f t="shared" si="14"/>
        <v>0</v>
      </c>
      <c r="AE14" s="11">
        <f t="shared" si="3"/>
        <v>40</v>
      </c>
      <c r="AF14" s="22">
        <f t="shared" si="15"/>
        <v>33.851367582047189</v>
      </c>
      <c r="AG14" s="11">
        <f t="shared" si="16"/>
        <v>1.6925683791023596</v>
      </c>
      <c r="AH14" s="11">
        <f t="shared" si="17"/>
        <v>0</v>
      </c>
      <c r="AI14" s="11">
        <v>40</v>
      </c>
      <c r="AJ14" s="11">
        <f t="shared" si="18"/>
        <v>33.851367582047189</v>
      </c>
      <c r="AK14" s="11">
        <f t="shared" si="4"/>
        <v>1.6925683791023596</v>
      </c>
      <c r="AL14" s="11">
        <f t="shared" si="19"/>
        <v>0</v>
      </c>
      <c r="AM14" s="11">
        <f t="shared" si="5"/>
        <v>40</v>
      </c>
      <c r="AN14" s="22">
        <f t="shared" si="20"/>
        <v>33.851367582047189</v>
      </c>
      <c r="AO14" s="11">
        <f t="shared" si="21"/>
        <v>1.6925683791023596</v>
      </c>
      <c r="AP14" s="11">
        <f t="shared" si="22"/>
        <v>0</v>
      </c>
      <c r="AQ14" s="11">
        <v>40</v>
      </c>
      <c r="AR14" s="11"/>
      <c r="AS14" s="11"/>
      <c r="AT14" s="11"/>
      <c r="AU14" s="11"/>
    </row>
    <row r="15" spans="1:47" x14ac:dyDescent="0.2">
      <c r="A15" s="3" t="s">
        <v>951</v>
      </c>
      <c r="B15" s="3" t="s">
        <v>692</v>
      </c>
      <c r="C15" s="3" t="s">
        <v>691</v>
      </c>
      <c r="E15" s="3" t="s">
        <v>537</v>
      </c>
      <c r="F15" s="3" t="s">
        <v>776</v>
      </c>
      <c r="G15" s="3" t="str">
        <f t="shared" si="0"/>
        <v>new_linear</v>
      </c>
      <c r="H15" s="11">
        <v>336.30008106257446</v>
      </c>
      <c r="P15" s="22">
        <f t="shared" si="6"/>
        <v>29.459887101081524</v>
      </c>
      <c r="Q15" s="11">
        <f t="shared" si="7"/>
        <v>1.4729943550540763</v>
      </c>
      <c r="R15" s="11">
        <f t="shared" si="8"/>
        <v>0</v>
      </c>
      <c r="S15" s="11">
        <v>40</v>
      </c>
      <c r="T15" s="11">
        <f t="shared" si="9"/>
        <v>29.459887101081524</v>
      </c>
      <c r="U15" s="11">
        <f t="shared" si="1"/>
        <v>1.4729943550540763</v>
      </c>
      <c r="V15" s="11">
        <f t="shared" si="1"/>
        <v>0</v>
      </c>
      <c r="W15" s="11">
        <f t="shared" si="1"/>
        <v>40</v>
      </c>
      <c r="X15" s="22">
        <f t="shared" si="10"/>
        <v>29.459887101081524</v>
      </c>
      <c r="Y15" s="11">
        <f t="shared" si="11"/>
        <v>1.4729943550540763</v>
      </c>
      <c r="Z15" s="11">
        <f t="shared" si="12"/>
        <v>0</v>
      </c>
      <c r="AA15" s="11">
        <v>40</v>
      </c>
      <c r="AB15" s="11">
        <f t="shared" si="13"/>
        <v>29.459887101081524</v>
      </c>
      <c r="AC15" s="11">
        <f t="shared" si="2"/>
        <v>1.4729943550540763</v>
      </c>
      <c r="AD15" s="11">
        <f t="shared" si="14"/>
        <v>0</v>
      </c>
      <c r="AE15" s="11">
        <f t="shared" si="3"/>
        <v>40</v>
      </c>
      <c r="AF15" s="22">
        <f t="shared" si="15"/>
        <v>29.459887101081524</v>
      </c>
      <c r="AG15" s="11">
        <f t="shared" si="16"/>
        <v>1.4729943550540763</v>
      </c>
      <c r="AH15" s="11">
        <f t="shared" si="17"/>
        <v>0</v>
      </c>
      <c r="AI15" s="11">
        <v>40</v>
      </c>
      <c r="AJ15" s="11">
        <f t="shared" si="18"/>
        <v>29.459887101081524</v>
      </c>
      <c r="AK15" s="11">
        <f t="shared" si="4"/>
        <v>1.4729943550540763</v>
      </c>
      <c r="AL15" s="11">
        <f t="shared" si="19"/>
        <v>0</v>
      </c>
      <c r="AM15" s="11">
        <f t="shared" si="5"/>
        <v>40</v>
      </c>
      <c r="AN15" s="22">
        <f t="shared" si="20"/>
        <v>29.459887101081524</v>
      </c>
      <c r="AO15" s="11">
        <f t="shared" si="21"/>
        <v>1.4729943550540763</v>
      </c>
      <c r="AP15" s="11">
        <f t="shared" si="22"/>
        <v>0</v>
      </c>
      <c r="AQ15" s="11">
        <v>40</v>
      </c>
      <c r="AR15" s="11"/>
      <c r="AS15" s="11"/>
      <c r="AT15" s="11"/>
      <c r="AU15" s="11"/>
    </row>
    <row r="16" spans="1:47" x14ac:dyDescent="0.2">
      <c r="A16" s="3" t="s">
        <v>952</v>
      </c>
      <c r="B16" s="3" t="s">
        <v>693</v>
      </c>
      <c r="C16" s="3" t="s">
        <v>689</v>
      </c>
      <c r="E16" s="3" t="s">
        <v>537</v>
      </c>
      <c r="F16" s="3" t="s">
        <v>776</v>
      </c>
      <c r="G16" s="3" t="str">
        <f t="shared" si="0"/>
        <v>new_linear</v>
      </c>
      <c r="H16" s="11">
        <v>606.08135028314609</v>
      </c>
      <c r="P16" s="22">
        <f t="shared" si="6"/>
        <v>53.092726284803597</v>
      </c>
      <c r="Q16" s="11">
        <f t="shared" si="7"/>
        <v>2.6546363142401801</v>
      </c>
      <c r="R16" s="11">
        <f t="shared" si="8"/>
        <v>0</v>
      </c>
      <c r="S16" s="11">
        <v>40</v>
      </c>
      <c r="T16" s="11">
        <f t="shared" si="9"/>
        <v>53.092726284803597</v>
      </c>
      <c r="U16" s="11">
        <f t="shared" si="1"/>
        <v>2.6546363142401801</v>
      </c>
      <c r="V16" s="11">
        <f t="shared" si="1"/>
        <v>0</v>
      </c>
      <c r="W16" s="11">
        <f t="shared" si="1"/>
        <v>40</v>
      </c>
      <c r="X16" s="22">
        <f t="shared" si="10"/>
        <v>53.092726284803597</v>
      </c>
      <c r="Y16" s="11">
        <f t="shared" si="11"/>
        <v>2.6546363142401801</v>
      </c>
      <c r="Z16" s="11">
        <f t="shared" si="12"/>
        <v>0</v>
      </c>
      <c r="AA16" s="11">
        <v>40</v>
      </c>
      <c r="AB16" s="11">
        <f t="shared" si="13"/>
        <v>53.092726284803597</v>
      </c>
      <c r="AC16" s="11">
        <f t="shared" si="2"/>
        <v>2.6546363142401801</v>
      </c>
      <c r="AD16" s="11">
        <f t="shared" si="14"/>
        <v>0</v>
      </c>
      <c r="AE16" s="11">
        <f t="shared" si="3"/>
        <v>40</v>
      </c>
      <c r="AF16" s="22">
        <f t="shared" si="15"/>
        <v>53.092726284803597</v>
      </c>
      <c r="AG16" s="11">
        <f t="shared" si="16"/>
        <v>2.6546363142401801</v>
      </c>
      <c r="AH16" s="11">
        <f t="shared" si="17"/>
        <v>0</v>
      </c>
      <c r="AI16" s="11">
        <v>40</v>
      </c>
      <c r="AJ16" s="11">
        <f t="shared" si="18"/>
        <v>53.092726284803597</v>
      </c>
      <c r="AK16" s="11">
        <f t="shared" si="4"/>
        <v>2.6546363142401801</v>
      </c>
      <c r="AL16" s="11">
        <f t="shared" si="19"/>
        <v>0</v>
      </c>
      <c r="AM16" s="11">
        <f t="shared" si="5"/>
        <v>40</v>
      </c>
      <c r="AN16" s="22">
        <f t="shared" si="20"/>
        <v>53.092726284803597</v>
      </c>
      <c r="AO16" s="11">
        <f t="shared" si="21"/>
        <v>2.6546363142401801</v>
      </c>
      <c r="AP16" s="11">
        <f t="shared" si="22"/>
        <v>0</v>
      </c>
      <c r="AQ16" s="11">
        <v>40</v>
      </c>
      <c r="AR16" s="11"/>
      <c r="AS16" s="11"/>
      <c r="AT16" s="11"/>
      <c r="AU16" s="11"/>
    </row>
    <row r="17" spans="1:47" x14ac:dyDescent="0.2">
      <c r="A17" s="3" t="s">
        <v>953</v>
      </c>
      <c r="B17" s="3" t="s">
        <v>693</v>
      </c>
      <c r="C17" s="3" t="s">
        <v>690</v>
      </c>
      <c r="E17" s="3" t="s">
        <v>537</v>
      </c>
      <c r="F17" s="3" t="s">
        <v>776</v>
      </c>
      <c r="G17" s="3" t="str">
        <f t="shared" si="0"/>
        <v>new_linear</v>
      </c>
      <c r="H17" s="11">
        <v>388.06826427422646</v>
      </c>
      <c r="P17" s="22">
        <f t="shared" si="6"/>
        <v>33.994779950422242</v>
      </c>
      <c r="Q17" s="11">
        <f t="shared" si="7"/>
        <v>1.6997389975211121</v>
      </c>
      <c r="R17" s="11">
        <f t="shared" si="8"/>
        <v>0</v>
      </c>
      <c r="S17" s="11">
        <v>40</v>
      </c>
      <c r="T17" s="11">
        <f t="shared" si="9"/>
        <v>33.994779950422242</v>
      </c>
      <c r="U17" s="11">
        <f t="shared" si="1"/>
        <v>1.6997389975211121</v>
      </c>
      <c r="V17" s="11">
        <f t="shared" si="1"/>
        <v>0</v>
      </c>
      <c r="W17" s="11">
        <f t="shared" si="1"/>
        <v>40</v>
      </c>
      <c r="X17" s="22">
        <f t="shared" si="10"/>
        <v>33.994779950422242</v>
      </c>
      <c r="Y17" s="11">
        <f t="shared" si="11"/>
        <v>1.6997389975211121</v>
      </c>
      <c r="Z17" s="11">
        <f t="shared" si="12"/>
        <v>0</v>
      </c>
      <c r="AA17" s="11">
        <v>40</v>
      </c>
      <c r="AB17" s="11">
        <f t="shared" si="13"/>
        <v>33.994779950422242</v>
      </c>
      <c r="AC17" s="11">
        <f t="shared" si="2"/>
        <v>1.6997389975211121</v>
      </c>
      <c r="AD17" s="11">
        <f t="shared" si="14"/>
        <v>0</v>
      </c>
      <c r="AE17" s="11">
        <f t="shared" si="3"/>
        <v>40</v>
      </c>
      <c r="AF17" s="22">
        <f t="shared" si="15"/>
        <v>33.994779950422242</v>
      </c>
      <c r="AG17" s="11">
        <f t="shared" si="16"/>
        <v>1.6997389975211121</v>
      </c>
      <c r="AH17" s="11">
        <f t="shared" si="17"/>
        <v>0</v>
      </c>
      <c r="AI17" s="11">
        <v>40</v>
      </c>
      <c r="AJ17" s="11">
        <f t="shared" si="18"/>
        <v>33.994779950422242</v>
      </c>
      <c r="AK17" s="11">
        <f t="shared" si="4"/>
        <v>1.6997389975211121</v>
      </c>
      <c r="AL17" s="11">
        <f t="shared" si="19"/>
        <v>0</v>
      </c>
      <c r="AM17" s="11">
        <f t="shared" si="5"/>
        <v>40</v>
      </c>
      <c r="AN17" s="22">
        <f t="shared" si="20"/>
        <v>33.994779950422242</v>
      </c>
      <c r="AO17" s="11">
        <f t="shared" si="21"/>
        <v>1.6997389975211121</v>
      </c>
      <c r="AP17" s="11">
        <f t="shared" si="22"/>
        <v>0</v>
      </c>
      <c r="AQ17" s="11">
        <v>40</v>
      </c>
      <c r="AR17" s="11"/>
      <c r="AS17" s="11"/>
      <c r="AT17" s="11"/>
      <c r="AU17" s="11"/>
    </row>
    <row r="18" spans="1:47" x14ac:dyDescent="0.2">
      <c r="A18" s="3" t="s">
        <v>954</v>
      </c>
      <c r="B18" s="3" t="s">
        <v>693</v>
      </c>
      <c r="C18" s="3" t="s">
        <v>691</v>
      </c>
      <c r="E18" s="3" t="s">
        <v>537</v>
      </c>
      <c r="F18" s="3" t="s">
        <v>776</v>
      </c>
      <c r="G18" s="3" t="str">
        <f t="shared" si="0"/>
        <v>new_linear</v>
      </c>
      <c r="H18" s="11">
        <v>655.89066321241421</v>
      </c>
      <c r="P18" s="22">
        <f t="shared" si="6"/>
        <v>57.456022097407484</v>
      </c>
      <c r="Q18" s="11">
        <f t="shared" si="7"/>
        <v>2.8728011048703745</v>
      </c>
      <c r="R18" s="11">
        <f t="shared" si="8"/>
        <v>0</v>
      </c>
      <c r="S18" s="11">
        <v>40</v>
      </c>
      <c r="T18" s="11">
        <f t="shared" si="9"/>
        <v>57.456022097407484</v>
      </c>
      <c r="U18" s="11">
        <f t="shared" si="1"/>
        <v>2.8728011048703745</v>
      </c>
      <c r="V18" s="11">
        <f t="shared" si="1"/>
        <v>0</v>
      </c>
      <c r="W18" s="11">
        <f t="shared" si="1"/>
        <v>40</v>
      </c>
      <c r="X18" s="22">
        <f t="shared" si="10"/>
        <v>57.456022097407484</v>
      </c>
      <c r="Y18" s="11">
        <f t="shared" si="11"/>
        <v>2.8728011048703745</v>
      </c>
      <c r="Z18" s="11">
        <f t="shared" si="12"/>
        <v>0</v>
      </c>
      <c r="AA18" s="11">
        <v>40</v>
      </c>
      <c r="AB18" s="11">
        <f t="shared" si="13"/>
        <v>57.456022097407484</v>
      </c>
      <c r="AC18" s="11">
        <f t="shared" si="2"/>
        <v>2.8728011048703745</v>
      </c>
      <c r="AD18" s="11">
        <f t="shared" si="14"/>
        <v>0</v>
      </c>
      <c r="AE18" s="11">
        <f t="shared" si="3"/>
        <v>40</v>
      </c>
      <c r="AF18" s="22">
        <f t="shared" si="15"/>
        <v>57.456022097407484</v>
      </c>
      <c r="AG18" s="11">
        <f t="shared" si="16"/>
        <v>2.8728011048703745</v>
      </c>
      <c r="AH18" s="11">
        <f t="shared" si="17"/>
        <v>0</v>
      </c>
      <c r="AI18" s="11">
        <v>40</v>
      </c>
      <c r="AJ18" s="11">
        <f t="shared" si="18"/>
        <v>57.456022097407484</v>
      </c>
      <c r="AK18" s="11">
        <f t="shared" si="4"/>
        <v>2.8728011048703745</v>
      </c>
      <c r="AL18" s="11">
        <f t="shared" si="19"/>
        <v>0</v>
      </c>
      <c r="AM18" s="11">
        <f t="shared" si="5"/>
        <v>40</v>
      </c>
      <c r="AN18" s="22">
        <f t="shared" si="20"/>
        <v>57.456022097407484</v>
      </c>
      <c r="AO18" s="11">
        <f t="shared" si="21"/>
        <v>2.8728011048703745</v>
      </c>
      <c r="AP18" s="11">
        <f t="shared" si="22"/>
        <v>0</v>
      </c>
      <c r="AQ18" s="11">
        <v>40</v>
      </c>
      <c r="AR18" s="11"/>
      <c r="AS18" s="11"/>
      <c r="AT18" s="11"/>
      <c r="AU18" s="11"/>
    </row>
    <row r="19" spans="1:47" x14ac:dyDescent="0.2">
      <c r="A19" s="3" t="s">
        <v>955</v>
      </c>
      <c r="B19" s="3" t="s">
        <v>693</v>
      </c>
      <c r="C19" s="3" t="s">
        <v>697</v>
      </c>
      <c r="E19" s="3" t="s">
        <v>537</v>
      </c>
      <c r="F19" s="3" t="s">
        <v>776</v>
      </c>
      <c r="G19" s="3" t="str">
        <f t="shared" si="0"/>
        <v>new_linear</v>
      </c>
      <c r="H19" s="11">
        <v>702.7</v>
      </c>
      <c r="P19" s="22">
        <f t="shared" si="6"/>
        <v>61.556519999999999</v>
      </c>
      <c r="Q19" s="11">
        <f t="shared" si="7"/>
        <v>3.077826</v>
      </c>
      <c r="R19" s="11">
        <f t="shared" si="8"/>
        <v>0</v>
      </c>
      <c r="S19" s="11">
        <v>40</v>
      </c>
      <c r="T19" s="11">
        <f t="shared" si="9"/>
        <v>61.556519999999999</v>
      </c>
      <c r="U19" s="11">
        <f t="shared" si="9"/>
        <v>3.077826</v>
      </c>
      <c r="V19" s="11">
        <f t="shared" si="9"/>
        <v>0</v>
      </c>
      <c r="W19" s="11">
        <f t="shared" si="9"/>
        <v>40</v>
      </c>
      <c r="X19" s="22">
        <f t="shared" si="10"/>
        <v>61.556519999999999</v>
      </c>
      <c r="Y19" s="11">
        <f t="shared" si="11"/>
        <v>3.077826</v>
      </c>
      <c r="Z19" s="11">
        <f t="shared" si="12"/>
        <v>0</v>
      </c>
      <c r="AA19" s="11">
        <v>40</v>
      </c>
      <c r="AB19" s="11">
        <f t="shared" si="13"/>
        <v>61.556519999999999</v>
      </c>
      <c r="AC19" s="11">
        <f t="shared" si="2"/>
        <v>3.077826</v>
      </c>
      <c r="AD19" s="11">
        <f t="shared" si="14"/>
        <v>0</v>
      </c>
      <c r="AE19" s="11">
        <f t="shared" si="3"/>
        <v>40</v>
      </c>
      <c r="AF19" s="22">
        <f t="shared" si="15"/>
        <v>61.556519999999999</v>
      </c>
      <c r="AG19" s="11">
        <f t="shared" si="16"/>
        <v>3.077826</v>
      </c>
      <c r="AH19" s="11">
        <f t="shared" si="17"/>
        <v>0</v>
      </c>
      <c r="AI19" s="11">
        <v>40</v>
      </c>
      <c r="AJ19" s="11">
        <f t="shared" si="18"/>
        <v>61.556519999999999</v>
      </c>
      <c r="AK19" s="11">
        <f t="shared" si="4"/>
        <v>3.077826</v>
      </c>
      <c r="AL19" s="11">
        <f t="shared" si="19"/>
        <v>0</v>
      </c>
      <c r="AM19" s="11">
        <f t="shared" si="5"/>
        <v>40</v>
      </c>
      <c r="AN19" s="22">
        <f t="shared" si="20"/>
        <v>61.556519999999999</v>
      </c>
      <c r="AO19" s="11">
        <f t="shared" si="21"/>
        <v>3.077826</v>
      </c>
      <c r="AP19" s="11">
        <f t="shared" si="22"/>
        <v>0</v>
      </c>
      <c r="AQ19" s="11">
        <v>40</v>
      </c>
      <c r="AR19" s="11"/>
      <c r="AS19" s="11"/>
      <c r="AT19" s="11"/>
      <c r="AU19" s="11"/>
    </row>
    <row r="20" spans="1:47" x14ac:dyDescent="0.2">
      <c r="A20" s="3" t="s">
        <v>956</v>
      </c>
      <c r="B20" s="3" t="s">
        <v>694</v>
      </c>
      <c r="C20" s="3" t="s">
        <v>695</v>
      </c>
      <c r="E20" s="3" t="s">
        <v>537</v>
      </c>
      <c r="F20" s="3" t="s">
        <v>776</v>
      </c>
      <c r="G20" s="3" t="str">
        <f t="shared" si="0"/>
        <v>new_linear</v>
      </c>
      <c r="H20" s="11">
        <v>928</v>
      </c>
      <c r="P20" s="22">
        <f t="shared" si="6"/>
        <v>81.2928</v>
      </c>
      <c r="Q20" s="11">
        <f t="shared" si="7"/>
        <v>4.0646399999999998</v>
      </c>
      <c r="R20" s="11">
        <f t="shared" si="8"/>
        <v>0</v>
      </c>
      <c r="S20" s="11">
        <v>40</v>
      </c>
      <c r="T20" s="11">
        <f t="shared" si="9"/>
        <v>81.2928</v>
      </c>
      <c r="U20" s="11">
        <f t="shared" si="9"/>
        <v>4.0646399999999998</v>
      </c>
      <c r="V20" s="11">
        <f t="shared" si="9"/>
        <v>0</v>
      </c>
      <c r="W20" s="11">
        <f t="shared" si="9"/>
        <v>40</v>
      </c>
      <c r="X20" s="22">
        <f t="shared" si="10"/>
        <v>81.2928</v>
      </c>
      <c r="Y20" s="11">
        <f t="shared" si="11"/>
        <v>4.0646399999999998</v>
      </c>
      <c r="Z20" s="11">
        <f t="shared" si="12"/>
        <v>0</v>
      </c>
      <c r="AA20" s="11">
        <v>40</v>
      </c>
      <c r="AB20" s="11">
        <f t="shared" si="13"/>
        <v>81.2928</v>
      </c>
      <c r="AC20" s="11">
        <f t="shared" si="2"/>
        <v>4.0646399999999998</v>
      </c>
      <c r="AD20" s="11">
        <f t="shared" si="14"/>
        <v>0</v>
      </c>
      <c r="AE20" s="11">
        <f t="shared" si="3"/>
        <v>40</v>
      </c>
      <c r="AF20" s="22">
        <f t="shared" si="15"/>
        <v>81.2928</v>
      </c>
      <c r="AG20" s="11">
        <f t="shared" si="16"/>
        <v>4.0646399999999998</v>
      </c>
      <c r="AH20" s="11">
        <f t="shared" si="17"/>
        <v>0</v>
      </c>
      <c r="AI20" s="11">
        <v>40</v>
      </c>
      <c r="AJ20" s="11">
        <f t="shared" si="18"/>
        <v>81.2928</v>
      </c>
      <c r="AK20" s="11">
        <f t="shared" si="4"/>
        <v>4.0646399999999998</v>
      </c>
      <c r="AL20" s="11">
        <f t="shared" si="19"/>
        <v>0</v>
      </c>
      <c r="AM20" s="11">
        <f t="shared" si="5"/>
        <v>40</v>
      </c>
      <c r="AN20" s="22">
        <f t="shared" si="20"/>
        <v>81.2928</v>
      </c>
      <c r="AO20" s="11">
        <f t="shared" si="21"/>
        <v>4.0646399999999998</v>
      </c>
      <c r="AP20" s="11">
        <f t="shared" si="22"/>
        <v>0</v>
      </c>
      <c r="AQ20" s="11">
        <v>40</v>
      </c>
      <c r="AR20" s="11"/>
      <c r="AS20" s="11"/>
      <c r="AT20" s="11"/>
      <c r="AU20" s="11"/>
    </row>
    <row r="21" spans="1:47" x14ac:dyDescent="0.2">
      <c r="A21" s="3" t="s">
        <v>957</v>
      </c>
      <c r="B21" s="3" t="s">
        <v>694</v>
      </c>
      <c r="C21" s="3" t="s">
        <v>689</v>
      </c>
      <c r="E21" s="3" t="s">
        <v>537</v>
      </c>
      <c r="F21" s="3" t="s">
        <v>776</v>
      </c>
      <c r="G21" s="3" t="str">
        <f t="shared" si="0"/>
        <v>new_linear</v>
      </c>
      <c r="H21" s="11">
        <v>625.61273331469454</v>
      </c>
      <c r="P21" s="22">
        <f t="shared" si="6"/>
        <v>54.803675438367236</v>
      </c>
      <c r="Q21" s="11">
        <f t="shared" si="7"/>
        <v>2.7401837719183622</v>
      </c>
      <c r="R21" s="11">
        <f t="shared" si="8"/>
        <v>0</v>
      </c>
      <c r="S21" s="11">
        <v>40</v>
      </c>
      <c r="T21" s="11">
        <f>P21</f>
        <v>54.803675438367236</v>
      </c>
      <c r="U21" s="11">
        <f t="shared" ref="U21:W38" si="23">Q21</f>
        <v>2.7401837719183622</v>
      </c>
      <c r="V21" s="11">
        <f>R21</f>
        <v>0</v>
      </c>
      <c r="W21" s="11">
        <f t="shared" ref="W21" si="24">S21</f>
        <v>40</v>
      </c>
      <c r="X21" s="22">
        <f t="shared" si="10"/>
        <v>54.803675438367236</v>
      </c>
      <c r="Y21" s="11">
        <f t="shared" si="11"/>
        <v>2.7401837719183622</v>
      </c>
      <c r="Z21" s="11">
        <f t="shared" si="12"/>
        <v>0</v>
      </c>
      <c r="AA21" s="11">
        <v>40</v>
      </c>
      <c r="AB21" s="11">
        <f>X21</f>
        <v>54.803675438367236</v>
      </c>
      <c r="AC21" s="11">
        <f t="shared" si="2"/>
        <v>2.7401837719183622</v>
      </c>
      <c r="AD21" s="11">
        <f>Z21</f>
        <v>0</v>
      </c>
      <c r="AE21" s="11">
        <f t="shared" si="3"/>
        <v>40</v>
      </c>
      <c r="AF21" s="22">
        <f t="shared" si="15"/>
        <v>54.803675438367236</v>
      </c>
      <c r="AG21" s="11">
        <f t="shared" si="16"/>
        <v>2.7401837719183622</v>
      </c>
      <c r="AH21" s="11">
        <f t="shared" si="17"/>
        <v>0</v>
      </c>
      <c r="AI21" s="11">
        <v>40</v>
      </c>
      <c r="AJ21" s="11">
        <f>AF21</f>
        <v>54.803675438367236</v>
      </c>
      <c r="AK21" s="11">
        <f t="shared" si="4"/>
        <v>2.7401837719183622</v>
      </c>
      <c r="AL21" s="11">
        <f>AH21</f>
        <v>0</v>
      </c>
      <c r="AM21" s="11">
        <f t="shared" si="5"/>
        <v>40</v>
      </c>
      <c r="AN21" s="22">
        <f t="shared" si="20"/>
        <v>54.803675438367236</v>
      </c>
      <c r="AO21" s="11">
        <f t="shared" si="21"/>
        <v>2.7401837719183622</v>
      </c>
      <c r="AP21" s="11">
        <f t="shared" si="22"/>
        <v>0</v>
      </c>
      <c r="AQ21" s="11">
        <v>40</v>
      </c>
      <c r="AR21" s="11"/>
      <c r="AS21" s="11"/>
      <c r="AT21" s="11"/>
      <c r="AU21" s="11"/>
    </row>
    <row r="22" spans="1:47" x14ac:dyDescent="0.2">
      <c r="A22" s="3" t="s">
        <v>958</v>
      </c>
      <c r="B22" s="3" t="s">
        <v>694</v>
      </c>
      <c r="C22" s="3" t="s">
        <v>691</v>
      </c>
      <c r="E22" s="3" t="s">
        <v>537</v>
      </c>
      <c r="F22" s="3" t="s">
        <v>776</v>
      </c>
      <c r="G22" s="3" t="str">
        <f t="shared" si="0"/>
        <v>new_linear</v>
      </c>
      <c r="H22" s="11">
        <v>642.17126832494159</v>
      </c>
      <c r="P22" s="22">
        <f t="shared" si="6"/>
        <v>56.254203105264878</v>
      </c>
      <c r="Q22" s="11">
        <f t="shared" si="7"/>
        <v>2.8127101552632441</v>
      </c>
      <c r="R22" s="11">
        <f t="shared" si="8"/>
        <v>0</v>
      </c>
      <c r="S22" s="11">
        <v>40</v>
      </c>
      <c r="T22" s="11">
        <f t="shared" ref="T22:W85" si="25">P22</f>
        <v>56.254203105264878</v>
      </c>
      <c r="U22" s="11">
        <f t="shared" si="23"/>
        <v>2.8127101552632441</v>
      </c>
      <c r="V22" s="11">
        <f t="shared" si="23"/>
        <v>0</v>
      </c>
      <c r="W22" s="11">
        <f t="shared" si="23"/>
        <v>40</v>
      </c>
      <c r="X22" s="22">
        <f t="shared" si="10"/>
        <v>56.254203105264878</v>
      </c>
      <c r="Y22" s="11">
        <f t="shared" si="11"/>
        <v>2.8127101552632441</v>
      </c>
      <c r="Z22" s="11">
        <f t="shared" si="12"/>
        <v>0</v>
      </c>
      <c r="AA22" s="11">
        <v>40</v>
      </c>
      <c r="AB22" s="11">
        <f t="shared" ref="AB22:AB85" si="26">X22</f>
        <v>56.254203105264878</v>
      </c>
      <c r="AC22" s="11">
        <f t="shared" si="2"/>
        <v>2.8127101552632441</v>
      </c>
      <c r="AD22" s="11">
        <f t="shared" ref="AD22:AD27" si="27">Z22</f>
        <v>0</v>
      </c>
      <c r="AE22" s="11">
        <f t="shared" si="3"/>
        <v>40</v>
      </c>
      <c r="AF22" s="22">
        <f t="shared" si="15"/>
        <v>56.254203105264878</v>
      </c>
      <c r="AG22" s="11">
        <f t="shared" si="16"/>
        <v>2.8127101552632441</v>
      </c>
      <c r="AH22" s="11">
        <f t="shared" si="17"/>
        <v>0</v>
      </c>
      <c r="AI22" s="11">
        <v>40</v>
      </c>
      <c r="AJ22" s="11">
        <f t="shared" ref="AJ22:AJ85" si="28">AF22</f>
        <v>56.254203105264878</v>
      </c>
      <c r="AK22" s="11">
        <f t="shared" si="4"/>
        <v>2.8127101552632441</v>
      </c>
      <c r="AL22" s="11">
        <f t="shared" ref="AL22:AL27" si="29">AH22</f>
        <v>0</v>
      </c>
      <c r="AM22" s="11">
        <f t="shared" si="5"/>
        <v>40</v>
      </c>
      <c r="AN22" s="22">
        <f t="shared" si="20"/>
        <v>56.254203105264878</v>
      </c>
      <c r="AO22" s="11">
        <f t="shared" si="21"/>
        <v>2.8127101552632441</v>
      </c>
      <c r="AP22" s="11">
        <f t="shared" si="22"/>
        <v>0</v>
      </c>
      <c r="AQ22" s="11">
        <v>40</v>
      </c>
      <c r="AR22" s="11"/>
      <c r="AS22" s="11"/>
      <c r="AT22" s="11"/>
      <c r="AU22" s="11"/>
    </row>
    <row r="23" spans="1:47" x14ac:dyDescent="0.2">
      <c r="A23" s="3" t="s">
        <v>959</v>
      </c>
      <c r="B23" s="3" t="s">
        <v>694</v>
      </c>
      <c r="C23" s="3" t="s">
        <v>692</v>
      </c>
      <c r="E23" s="3" t="s">
        <v>537</v>
      </c>
      <c r="F23" s="3" t="s">
        <v>776</v>
      </c>
      <c r="G23" s="3" t="str">
        <f t="shared" si="0"/>
        <v>new_linear</v>
      </c>
      <c r="H23" s="11">
        <v>464.27515278545337</v>
      </c>
      <c r="P23" s="22">
        <f t="shared" si="6"/>
        <v>40.670503384005713</v>
      </c>
      <c r="Q23" s="11">
        <f t="shared" si="7"/>
        <v>2.0335251692002858</v>
      </c>
      <c r="R23" s="11">
        <f t="shared" si="8"/>
        <v>0</v>
      </c>
      <c r="S23" s="11">
        <v>40</v>
      </c>
      <c r="T23" s="11">
        <f t="shared" si="25"/>
        <v>40.670503384005713</v>
      </c>
      <c r="U23" s="11">
        <f t="shared" si="23"/>
        <v>2.0335251692002858</v>
      </c>
      <c r="V23" s="11">
        <f t="shared" si="23"/>
        <v>0</v>
      </c>
      <c r="W23" s="11">
        <f t="shared" si="23"/>
        <v>40</v>
      </c>
      <c r="X23" s="22">
        <f t="shared" si="10"/>
        <v>40.670503384005713</v>
      </c>
      <c r="Y23" s="11">
        <f t="shared" si="11"/>
        <v>2.0335251692002858</v>
      </c>
      <c r="Z23" s="11">
        <f t="shared" si="12"/>
        <v>0</v>
      </c>
      <c r="AA23" s="11">
        <v>40</v>
      </c>
      <c r="AB23" s="11">
        <f t="shared" si="26"/>
        <v>40.670503384005713</v>
      </c>
      <c r="AC23" s="11">
        <f t="shared" si="2"/>
        <v>2.0335251692002858</v>
      </c>
      <c r="AD23" s="11">
        <f t="shared" si="27"/>
        <v>0</v>
      </c>
      <c r="AE23" s="11">
        <f t="shared" si="3"/>
        <v>40</v>
      </c>
      <c r="AF23" s="22">
        <f t="shared" si="15"/>
        <v>40.670503384005713</v>
      </c>
      <c r="AG23" s="11">
        <f t="shared" si="16"/>
        <v>2.0335251692002858</v>
      </c>
      <c r="AH23" s="11">
        <f t="shared" si="17"/>
        <v>0</v>
      </c>
      <c r="AI23" s="11">
        <v>40</v>
      </c>
      <c r="AJ23" s="11">
        <f t="shared" si="28"/>
        <v>40.670503384005713</v>
      </c>
      <c r="AK23" s="11">
        <f t="shared" si="4"/>
        <v>2.0335251692002858</v>
      </c>
      <c r="AL23" s="11">
        <f t="shared" si="29"/>
        <v>0</v>
      </c>
      <c r="AM23" s="11">
        <f t="shared" si="5"/>
        <v>40</v>
      </c>
      <c r="AN23" s="22">
        <f t="shared" si="20"/>
        <v>40.670503384005713</v>
      </c>
      <c r="AO23" s="11">
        <f t="shared" si="21"/>
        <v>2.0335251692002858</v>
      </c>
      <c r="AP23" s="11">
        <f t="shared" si="22"/>
        <v>0</v>
      </c>
      <c r="AQ23" s="11">
        <v>40</v>
      </c>
      <c r="AR23" s="11"/>
      <c r="AS23" s="11"/>
      <c r="AT23" s="11"/>
      <c r="AU23" s="11"/>
    </row>
    <row r="24" spans="1:47" x14ac:dyDescent="0.2">
      <c r="A24" s="3" t="s">
        <v>960</v>
      </c>
      <c r="B24" s="3" t="s">
        <v>695</v>
      </c>
      <c r="C24" s="3" t="s">
        <v>696</v>
      </c>
      <c r="E24" s="3" t="s">
        <v>537</v>
      </c>
      <c r="F24" s="3" t="s">
        <v>776</v>
      </c>
      <c r="G24" s="3" t="str">
        <f t="shared" si="0"/>
        <v>new_linear</v>
      </c>
      <c r="H24" s="11">
        <v>1252</v>
      </c>
      <c r="P24" s="22">
        <f t="shared" si="6"/>
        <v>109.6752</v>
      </c>
      <c r="Q24" s="11">
        <f t="shared" si="7"/>
        <v>5.4837600000000002</v>
      </c>
      <c r="R24" s="11">
        <f t="shared" si="8"/>
        <v>0</v>
      </c>
      <c r="S24" s="11">
        <v>40</v>
      </c>
      <c r="T24" s="11">
        <f t="shared" si="25"/>
        <v>109.6752</v>
      </c>
      <c r="U24" s="11">
        <f t="shared" si="23"/>
        <v>5.4837600000000002</v>
      </c>
      <c r="V24" s="11">
        <f t="shared" si="23"/>
        <v>0</v>
      </c>
      <c r="W24" s="11">
        <f t="shared" si="23"/>
        <v>40</v>
      </c>
      <c r="X24" s="22">
        <f t="shared" si="10"/>
        <v>109.6752</v>
      </c>
      <c r="Y24" s="11">
        <f t="shared" si="11"/>
        <v>5.4837600000000002</v>
      </c>
      <c r="Z24" s="11">
        <f t="shared" si="12"/>
        <v>0</v>
      </c>
      <c r="AA24" s="11">
        <v>40</v>
      </c>
      <c r="AB24" s="11">
        <f t="shared" si="26"/>
        <v>109.6752</v>
      </c>
      <c r="AC24" s="11">
        <f t="shared" si="2"/>
        <v>5.4837600000000002</v>
      </c>
      <c r="AD24" s="11">
        <f t="shared" si="27"/>
        <v>0</v>
      </c>
      <c r="AE24" s="11">
        <f t="shared" si="3"/>
        <v>40</v>
      </c>
      <c r="AF24" s="22">
        <f t="shared" si="15"/>
        <v>109.6752</v>
      </c>
      <c r="AG24" s="11">
        <f t="shared" si="16"/>
        <v>5.4837600000000002</v>
      </c>
      <c r="AH24" s="11">
        <f t="shared" si="17"/>
        <v>0</v>
      </c>
      <c r="AI24" s="11">
        <v>40</v>
      </c>
      <c r="AJ24" s="11">
        <f t="shared" si="28"/>
        <v>109.6752</v>
      </c>
      <c r="AK24" s="11">
        <f t="shared" si="4"/>
        <v>5.4837600000000002</v>
      </c>
      <c r="AL24" s="11">
        <f t="shared" si="29"/>
        <v>0</v>
      </c>
      <c r="AM24" s="11">
        <f t="shared" si="5"/>
        <v>40</v>
      </c>
      <c r="AN24" s="22">
        <f t="shared" si="20"/>
        <v>109.6752</v>
      </c>
      <c r="AO24" s="11">
        <f t="shared" si="21"/>
        <v>5.4837600000000002</v>
      </c>
      <c r="AP24" s="11">
        <f t="shared" si="22"/>
        <v>0</v>
      </c>
      <c r="AQ24" s="11">
        <v>40</v>
      </c>
      <c r="AR24" s="11"/>
      <c r="AS24" s="11"/>
      <c r="AT24" s="11"/>
      <c r="AU24" s="11"/>
    </row>
    <row r="25" spans="1:47" x14ac:dyDescent="0.2">
      <c r="A25" s="3" t="s">
        <v>961</v>
      </c>
      <c r="B25" s="3" t="s">
        <v>696</v>
      </c>
      <c r="C25" s="3" t="s">
        <v>694</v>
      </c>
      <c r="E25" s="3" t="s">
        <v>537</v>
      </c>
      <c r="F25" s="3" t="s">
        <v>776</v>
      </c>
      <c r="G25" s="3" t="str">
        <f t="shared" si="0"/>
        <v>new_linear</v>
      </c>
      <c r="H25" s="11">
        <v>300</v>
      </c>
      <c r="P25" s="22">
        <f t="shared" si="6"/>
        <v>26.28</v>
      </c>
      <c r="Q25" s="11">
        <f t="shared" si="7"/>
        <v>1.3140000000000001</v>
      </c>
      <c r="R25" s="11">
        <f t="shared" si="8"/>
        <v>0</v>
      </c>
      <c r="S25" s="11">
        <v>40</v>
      </c>
      <c r="T25" s="11">
        <f t="shared" si="25"/>
        <v>26.28</v>
      </c>
      <c r="U25" s="11">
        <f t="shared" si="23"/>
        <v>1.3140000000000001</v>
      </c>
      <c r="V25" s="11">
        <f t="shared" si="23"/>
        <v>0</v>
      </c>
      <c r="W25" s="11">
        <f t="shared" si="23"/>
        <v>40</v>
      </c>
      <c r="X25" s="22">
        <f t="shared" si="10"/>
        <v>26.28</v>
      </c>
      <c r="Y25" s="11">
        <f t="shared" si="11"/>
        <v>1.3140000000000001</v>
      </c>
      <c r="Z25" s="11">
        <f t="shared" si="12"/>
        <v>0</v>
      </c>
      <c r="AA25" s="11">
        <v>40</v>
      </c>
      <c r="AB25" s="11">
        <f t="shared" si="26"/>
        <v>26.28</v>
      </c>
      <c r="AC25" s="11">
        <f t="shared" si="2"/>
        <v>1.3140000000000001</v>
      </c>
      <c r="AD25" s="11">
        <f t="shared" si="27"/>
        <v>0</v>
      </c>
      <c r="AE25" s="11">
        <f t="shared" si="3"/>
        <v>40</v>
      </c>
      <c r="AF25" s="22">
        <f t="shared" si="15"/>
        <v>26.28</v>
      </c>
      <c r="AG25" s="11">
        <f t="shared" si="16"/>
        <v>1.3140000000000001</v>
      </c>
      <c r="AH25" s="11">
        <f t="shared" si="17"/>
        <v>0</v>
      </c>
      <c r="AI25" s="11">
        <v>40</v>
      </c>
      <c r="AJ25" s="11">
        <f t="shared" si="28"/>
        <v>26.28</v>
      </c>
      <c r="AK25" s="11">
        <f t="shared" si="4"/>
        <v>1.3140000000000001</v>
      </c>
      <c r="AL25" s="11">
        <f t="shared" si="29"/>
        <v>0</v>
      </c>
      <c r="AM25" s="11">
        <f t="shared" si="5"/>
        <v>40</v>
      </c>
      <c r="AN25" s="22">
        <f t="shared" si="20"/>
        <v>26.28</v>
      </c>
      <c r="AO25" s="11">
        <f t="shared" si="21"/>
        <v>1.3140000000000001</v>
      </c>
      <c r="AP25" s="11">
        <f t="shared" si="22"/>
        <v>0</v>
      </c>
      <c r="AQ25" s="11">
        <v>40</v>
      </c>
      <c r="AR25" s="11"/>
      <c r="AS25" s="11"/>
      <c r="AT25" s="11"/>
      <c r="AU25" s="11"/>
    </row>
    <row r="26" spans="1:47" x14ac:dyDescent="0.2">
      <c r="A26" s="3" t="s">
        <v>962</v>
      </c>
      <c r="B26" s="3" t="s">
        <v>696</v>
      </c>
      <c r="C26" s="3" t="s">
        <v>701</v>
      </c>
      <c r="E26" s="3" t="s">
        <v>537</v>
      </c>
      <c r="F26" s="3" t="s">
        <v>776</v>
      </c>
      <c r="G26" s="3" t="str">
        <f t="shared" si="0"/>
        <v>new_linear</v>
      </c>
      <c r="H26" s="11">
        <v>606.70000000000005</v>
      </c>
      <c r="P26" s="22">
        <f t="shared" si="6"/>
        <v>53.146920000000001</v>
      </c>
      <c r="Q26" s="11">
        <f t="shared" si="7"/>
        <v>2.6573460000000004</v>
      </c>
      <c r="R26" s="11">
        <f t="shared" si="8"/>
        <v>0</v>
      </c>
      <c r="S26" s="11">
        <v>40</v>
      </c>
      <c r="T26" s="11">
        <f t="shared" si="25"/>
        <v>53.146920000000001</v>
      </c>
      <c r="U26" s="11">
        <f t="shared" si="23"/>
        <v>2.6573460000000004</v>
      </c>
      <c r="V26" s="11">
        <f t="shared" si="23"/>
        <v>0</v>
      </c>
      <c r="W26" s="11">
        <f t="shared" si="23"/>
        <v>40</v>
      </c>
      <c r="X26" s="22">
        <f t="shared" si="10"/>
        <v>53.146920000000001</v>
      </c>
      <c r="Y26" s="11">
        <f t="shared" si="11"/>
        <v>2.6573460000000004</v>
      </c>
      <c r="Z26" s="11">
        <f t="shared" si="12"/>
        <v>0</v>
      </c>
      <c r="AA26" s="11">
        <v>40</v>
      </c>
      <c r="AB26" s="11">
        <f t="shared" si="26"/>
        <v>53.146920000000001</v>
      </c>
      <c r="AC26" s="11">
        <f t="shared" si="2"/>
        <v>2.6573460000000004</v>
      </c>
      <c r="AD26" s="11">
        <f t="shared" si="27"/>
        <v>0</v>
      </c>
      <c r="AE26" s="11">
        <f t="shared" si="3"/>
        <v>40</v>
      </c>
      <c r="AF26" s="22">
        <f t="shared" si="15"/>
        <v>53.146920000000001</v>
      </c>
      <c r="AG26" s="11">
        <f t="shared" si="16"/>
        <v>2.6573460000000004</v>
      </c>
      <c r="AH26" s="11">
        <f t="shared" si="17"/>
        <v>0</v>
      </c>
      <c r="AI26" s="11">
        <v>40</v>
      </c>
      <c r="AJ26" s="11">
        <f t="shared" si="28"/>
        <v>53.146920000000001</v>
      </c>
      <c r="AK26" s="11">
        <f t="shared" si="4"/>
        <v>2.6573460000000004</v>
      </c>
      <c r="AL26" s="11">
        <f t="shared" si="29"/>
        <v>0</v>
      </c>
      <c r="AM26" s="11">
        <f t="shared" si="5"/>
        <v>40</v>
      </c>
      <c r="AN26" s="22">
        <f t="shared" si="20"/>
        <v>53.146920000000001</v>
      </c>
      <c r="AO26" s="11">
        <f t="shared" si="21"/>
        <v>2.6573460000000004</v>
      </c>
      <c r="AP26" s="11">
        <f t="shared" si="22"/>
        <v>0</v>
      </c>
      <c r="AQ26" s="11">
        <v>40</v>
      </c>
      <c r="AR26" s="11"/>
      <c r="AS26" s="11"/>
      <c r="AT26" s="11"/>
      <c r="AU26" s="11"/>
    </row>
    <row r="27" spans="1:47" x14ac:dyDescent="0.2">
      <c r="A27" s="3" t="s">
        <v>963</v>
      </c>
      <c r="B27" s="3" t="s">
        <v>700</v>
      </c>
      <c r="C27" s="3" t="s">
        <v>694</v>
      </c>
      <c r="E27" s="3" t="s">
        <v>537</v>
      </c>
      <c r="F27" s="3" t="s">
        <v>776</v>
      </c>
      <c r="G27" s="3" t="str">
        <f t="shared" si="0"/>
        <v>new_linear</v>
      </c>
      <c r="H27" s="11">
        <v>765</v>
      </c>
      <c r="P27" s="22">
        <f t="shared" si="6"/>
        <v>67.013999999999996</v>
      </c>
      <c r="Q27" s="11">
        <f t="shared" si="7"/>
        <v>3.3506999999999998</v>
      </c>
      <c r="R27" s="11">
        <f t="shared" si="8"/>
        <v>0</v>
      </c>
      <c r="S27" s="11">
        <v>40</v>
      </c>
      <c r="T27" s="11">
        <f t="shared" si="25"/>
        <v>67.013999999999996</v>
      </c>
      <c r="U27" s="11">
        <f t="shared" si="23"/>
        <v>3.3506999999999998</v>
      </c>
      <c r="V27" s="11">
        <f t="shared" si="23"/>
        <v>0</v>
      </c>
      <c r="W27" s="11">
        <f t="shared" si="23"/>
        <v>40</v>
      </c>
      <c r="X27" s="22">
        <f t="shared" si="10"/>
        <v>67.013999999999996</v>
      </c>
      <c r="Y27" s="11">
        <f t="shared" si="11"/>
        <v>3.3506999999999998</v>
      </c>
      <c r="Z27" s="11">
        <f t="shared" si="12"/>
        <v>0</v>
      </c>
      <c r="AA27" s="11">
        <v>40</v>
      </c>
      <c r="AB27" s="11">
        <f t="shared" si="26"/>
        <v>67.013999999999996</v>
      </c>
      <c r="AC27" s="11">
        <f t="shared" si="2"/>
        <v>3.3506999999999998</v>
      </c>
      <c r="AD27" s="11">
        <f t="shared" si="27"/>
        <v>0</v>
      </c>
      <c r="AE27" s="11">
        <f t="shared" si="3"/>
        <v>40</v>
      </c>
      <c r="AF27" s="22">
        <f t="shared" si="15"/>
        <v>67.013999999999996</v>
      </c>
      <c r="AG27" s="11">
        <f t="shared" si="16"/>
        <v>3.3506999999999998</v>
      </c>
      <c r="AH27" s="11">
        <f t="shared" si="17"/>
        <v>0</v>
      </c>
      <c r="AI27" s="11">
        <v>40</v>
      </c>
      <c r="AJ27" s="11">
        <f t="shared" si="28"/>
        <v>67.013999999999996</v>
      </c>
      <c r="AK27" s="11">
        <f t="shared" si="4"/>
        <v>3.3506999999999998</v>
      </c>
      <c r="AL27" s="11">
        <f t="shared" si="29"/>
        <v>0</v>
      </c>
      <c r="AM27" s="11">
        <f t="shared" si="5"/>
        <v>40</v>
      </c>
      <c r="AN27" s="22">
        <f t="shared" si="20"/>
        <v>67.013999999999996</v>
      </c>
      <c r="AO27" s="11">
        <f t="shared" si="21"/>
        <v>3.3506999999999998</v>
      </c>
      <c r="AP27" s="11">
        <f t="shared" si="22"/>
        <v>0</v>
      </c>
      <c r="AQ27" s="11">
        <v>40</v>
      </c>
      <c r="AR27" s="11"/>
      <c r="AS27" s="11"/>
      <c r="AT27" s="11"/>
      <c r="AU27" s="11"/>
    </row>
    <row r="28" spans="1:47" x14ac:dyDescent="0.2">
      <c r="A28" s="3" t="s">
        <v>964</v>
      </c>
      <c r="B28" s="3" t="s">
        <v>697</v>
      </c>
      <c r="C28" s="3" t="s">
        <v>698</v>
      </c>
      <c r="E28" s="3" t="s">
        <v>537</v>
      </c>
      <c r="F28" s="3" t="s">
        <v>776</v>
      </c>
      <c r="G28" s="3" t="str">
        <f t="shared" si="0"/>
        <v>new_linear</v>
      </c>
      <c r="H28" s="11">
        <v>281.89999999999998</v>
      </c>
      <c r="P28" s="22">
        <f t="shared" si="6"/>
        <v>24.69444</v>
      </c>
      <c r="Q28" s="11">
        <f t="shared" si="7"/>
        <v>1.2347220000000001</v>
      </c>
      <c r="R28" s="11">
        <f t="shared" si="8"/>
        <v>0</v>
      </c>
      <c r="S28" s="11">
        <v>40</v>
      </c>
      <c r="T28" s="11">
        <f t="shared" si="25"/>
        <v>24.69444</v>
      </c>
      <c r="U28" s="11">
        <f t="shared" si="23"/>
        <v>1.2347220000000001</v>
      </c>
      <c r="V28" s="11">
        <f>R28</f>
        <v>0</v>
      </c>
      <c r="W28" s="11">
        <f t="shared" si="23"/>
        <v>40</v>
      </c>
      <c r="X28" s="22">
        <f t="shared" si="10"/>
        <v>24.69444</v>
      </c>
      <c r="Y28" s="11">
        <f t="shared" si="11"/>
        <v>1.2347220000000001</v>
      </c>
      <c r="Z28" s="11">
        <f t="shared" si="12"/>
        <v>0</v>
      </c>
      <c r="AA28" s="11">
        <v>40</v>
      </c>
      <c r="AB28" s="11">
        <f t="shared" si="26"/>
        <v>24.69444</v>
      </c>
      <c r="AC28" s="11">
        <f t="shared" si="2"/>
        <v>1.2347220000000001</v>
      </c>
      <c r="AD28" s="11">
        <f>Z28</f>
        <v>0</v>
      </c>
      <c r="AE28" s="11">
        <f t="shared" si="3"/>
        <v>40</v>
      </c>
      <c r="AF28" s="22">
        <f t="shared" si="15"/>
        <v>24.69444</v>
      </c>
      <c r="AG28" s="11">
        <f t="shared" si="16"/>
        <v>1.2347220000000001</v>
      </c>
      <c r="AH28" s="11">
        <f t="shared" si="17"/>
        <v>0</v>
      </c>
      <c r="AI28" s="11">
        <v>40</v>
      </c>
      <c r="AJ28" s="11">
        <f t="shared" si="28"/>
        <v>24.69444</v>
      </c>
      <c r="AK28" s="11">
        <f t="shared" si="4"/>
        <v>1.2347220000000001</v>
      </c>
      <c r="AL28" s="11">
        <f>AH28</f>
        <v>0</v>
      </c>
      <c r="AM28" s="11">
        <f t="shared" si="5"/>
        <v>40</v>
      </c>
      <c r="AN28" s="22">
        <f t="shared" si="20"/>
        <v>24.69444</v>
      </c>
      <c r="AO28" s="11">
        <f t="shared" si="21"/>
        <v>1.2347220000000001</v>
      </c>
      <c r="AP28" s="11">
        <f t="shared" si="22"/>
        <v>0</v>
      </c>
      <c r="AQ28" s="11">
        <v>40</v>
      </c>
      <c r="AR28" s="11"/>
      <c r="AS28" s="11"/>
      <c r="AT28" s="11"/>
      <c r="AU28" s="11"/>
    </row>
    <row r="29" spans="1:47" x14ac:dyDescent="0.2">
      <c r="A29" s="3" t="s">
        <v>1099</v>
      </c>
      <c r="B29" s="3" t="s">
        <v>697</v>
      </c>
      <c r="C29" s="3" t="s">
        <v>699</v>
      </c>
      <c r="E29" s="3" t="s">
        <v>537</v>
      </c>
      <c r="F29" s="3" t="s">
        <v>776</v>
      </c>
      <c r="G29" s="3" t="str">
        <f t="shared" si="0"/>
        <v>new_linear</v>
      </c>
      <c r="H29" s="11">
        <v>395.1</v>
      </c>
      <c r="P29" s="22">
        <f t="shared" si="6"/>
        <v>34.610759999999999</v>
      </c>
      <c r="Q29" s="11">
        <f t="shared" si="7"/>
        <v>1.7305380000000001</v>
      </c>
      <c r="R29" s="11">
        <f t="shared" si="8"/>
        <v>0</v>
      </c>
      <c r="S29" s="11">
        <v>40</v>
      </c>
      <c r="T29" s="11">
        <f t="shared" si="25"/>
        <v>34.610759999999999</v>
      </c>
      <c r="U29" s="11">
        <f t="shared" si="23"/>
        <v>1.7305380000000001</v>
      </c>
      <c r="V29" s="11">
        <f t="shared" si="23"/>
        <v>0</v>
      </c>
      <c r="W29" s="11">
        <f t="shared" si="23"/>
        <v>40</v>
      </c>
      <c r="X29" s="22">
        <f t="shared" si="10"/>
        <v>34.610759999999999</v>
      </c>
      <c r="Y29" s="11">
        <f t="shared" si="11"/>
        <v>1.7305380000000001</v>
      </c>
      <c r="Z29" s="11">
        <f t="shared" si="12"/>
        <v>0</v>
      </c>
      <c r="AA29" s="11">
        <v>40</v>
      </c>
      <c r="AB29" s="11">
        <f t="shared" si="26"/>
        <v>34.610759999999999</v>
      </c>
      <c r="AC29" s="11">
        <f t="shared" si="2"/>
        <v>1.7305380000000001</v>
      </c>
      <c r="AD29" s="11">
        <f t="shared" ref="AD29:AD92" si="30">Z29</f>
        <v>0</v>
      </c>
      <c r="AE29" s="11">
        <f t="shared" si="3"/>
        <v>40</v>
      </c>
      <c r="AF29" s="22">
        <f t="shared" si="15"/>
        <v>34.610759999999999</v>
      </c>
      <c r="AG29" s="11">
        <f t="shared" si="16"/>
        <v>1.7305380000000001</v>
      </c>
      <c r="AH29" s="11">
        <f t="shared" si="17"/>
        <v>0</v>
      </c>
      <c r="AI29" s="11">
        <v>40</v>
      </c>
      <c r="AJ29" s="11">
        <f t="shared" si="28"/>
        <v>34.610759999999999</v>
      </c>
      <c r="AK29" s="11">
        <f t="shared" si="4"/>
        <v>1.7305380000000001</v>
      </c>
      <c r="AL29" s="11">
        <f t="shared" ref="AL29:AL92" si="31">AH29</f>
        <v>0</v>
      </c>
      <c r="AM29" s="11">
        <f t="shared" si="5"/>
        <v>40</v>
      </c>
      <c r="AN29" s="22">
        <f t="shared" si="20"/>
        <v>34.610759999999999</v>
      </c>
      <c r="AO29" s="11">
        <f t="shared" si="21"/>
        <v>1.7305380000000001</v>
      </c>
      <c r="AP29" s="11">
        <f t="shared" si="22"/>
        <v>0</v>
      </c>
      <c r="AQ29" s="11">
        <v>40</v>
      </c>
      <c r="AR29" s="11"/>
      <c r="AS29" s="11"/>
      <c r="AT29" s="11"/>
      <c r="AU29" s="11"/>
    </row>
    <row r="30" spans="1:47" x14ac:dyDescent="0.2">
      <c r="A30" s="3" t="s">
        <v>1100</v>
      </c>
      <c r="B30" s="3" t="s">
        <v>698</v>
      </c>
      <c r="C30" s="3" t="s">
        <v>699</v>
      </c>
      <c r="E30" s="3" t="s">
        <v>537</v>
      </c>
      <c r="F30" s="3" t="s">
        <v>776</v>
      </c>
      <c r="G30" s="3" t="str">
        <f t="shared" si="0"/>
        <v>new_linear</v>
      </c>
      <c r="H30" s="11">
        <v>113.2</v>
      </c>
      <c r="P30" s="22">
        <f t="shared" si="6"/>
        <v>9.9163199999999989</v>
      </c>
      <c r="Q30" s="11">
        <f t="shared" si="7"/>
        <v>0.49581599999999998</v>
      </c>
      <c r="R30" s="11">
        <f t="shared" si="8"/>
        <v>0</v>
      </c>
      <c r="S30" s="11">
        <v>40</v>
      </c>
      <c r="T30" s="11">
        <f t="shared" si="25"/>
        <v>9.9163199999999989</v>
      </c>
      <c r="U30" s="11">
        <f t="shared" si="23"/>
        <v>0.49581599999999998</v>
      </c>
      <c r="V30" s="11">
        <f t="shared" si="23"/>
        <v>0</v>
      </c>
      <c r="W30" s="11">
        <f t="shared" si="23"/>
        <v>40</v>
      </c>
      <c r="X30" s="22">
        <f t="shared" si="10"/>
        <v>9.9163199999999989</v>
      </c>
      <c r="Y30" s="11">
        <f t="shared" si="11"/>
        <v>0.49581599999999998</v>
      </c>
      <c r="Z30" s="11">
        <f t="shared" si="12"/>
        <v>0</v>
      </c>
      <c r="AA30" s="11">
        <v>40</v>
      </c>
      <c r="AB30" s="11">
        <f t="shared" si="26"/>
        <v>9.9163199999999989</v>
      </c>
      <c r="AC30" s="11">
        <f t="shared" si="2"/>
        <v>0.49581599999999998</v>
      </c>
      <c r="AD30" s="11">
        <f t="shared" si="30"/>
        <v>0</v>
      </c>
      <c r="AE30" s="11">
        <f t="shared" si="3"/>
        <v>40</v>
      </c>
      <c r="AF30" s="22">
        <f t="shared" si="15"/>
        <v>9.9163199999999989</v>
      </c>
      <c r="AG30" s="11">
        <f t="shared" si="16"/>
        <v>0.49581599999999998</v>
      </c>
      <c r="AH30" s="11">
        <f t="shared" si="17"/>
        <v>0</v>
      </c>
      <c r="AI30" s="11">
        <v>40</v>
      </c>
      <c r="AJ30" s="11">
        <f t="shared" si="28"/>
        <v>9.9163199999999989</v>
      </c>
      <c r="AK30" s="11">
        <f t="shared" si="4"/>
        <v>0.49581599999999998</v>
      </c>
      <c r="AL30" s="11">
        <f t="shared" si="31"/>
        <v>0</v>
      </c>
      <c r="AM30" s="11">
        <f t="shared" si="5"/>
        <v>40</v>
      </c>
      <c r="AN30" s="22">
        <f t="shared" si="20"/>
        <v>9.9163199999999989</v>
      </c>
      <c r="AO30" s="11">
        <f t="shared" si="21"/>
        <v>0.49581599999999998</v>
      </c>
      <c r="AP30" s="11">
        <f t="shared" si="22"/>
        <v>0</v>
      </c>
      <c r="AQ30" s="11">
        <v>40</v>
      </c>
      <c r="AR30" s="11"/>
      <c r="AS30" s="11"/>
      <c r="AT30" s="11"/>
      <c r="AU30" s="11"/>
    </row>
    <row r="31" spans="1:47" x14ac:dyDescent="0.2">
      <c r="A31" s="3" t="s">
        <v>1101</v>
      </c>
      <c r="B31" s="3" t="s">
        <v>698</v>
      </c>
      <c r="C31" s="3" t="s">
        <v>700</v>
      </c>
      <c r="E31" s="3" t="s">
        <v>537</v>
      </c>
      <c r="F31" s="3" t="s">
        <v>776</v>
      </c>
      <c r="G31" s="3" t="str">
        <f t="shared" si="0"/>
        <v>new_linear</v>
      </c>
      <c r="H31" s="11">
        <v>255.5</v>
      </c>
      <c r="P31" s="22">
        <f t="shared" si="6"/>
        <v>22.381799999999998</v>
      </c>
      <c r="Q31" s="11">
        <f t="shared" si="7"/>
        <v>1.1190899999999999</v>
      </c>
      <c r="R31" s="11">
        <f t="shared" si="8"/>
        <v>0</v>
      </c>
      <c r="S31" s="11">
        <v>40</v>
      </c>
      <c r="T31" s="11">
        <f t="shared" si="25"/>
        <v>22.381799999999998</v>
      </c>
      <c r="U31" s="11">
        <f t="shared" si="23"/>
        <v>1.1190899999999999</v>
      </c>
      <c r="V31" s="11">
        <f t="shared" si="23"/>
        <v>0</v>
      </c>
      <c r="W31" s="11">
        <f t="shared" si="23"/>
        <v>40</v>
      </c>
      <c r="X31" s="22">
        <f t="shared" si="10"/>
        <v>22.381799999999998</v>
      </c>
      <c r="Y31" s="11">
        <f t="shared" si="11"/>
        <v>1.1190899999999999</v>
      </c>
      <c r="Z31" s="11">
        <f t="shared" si="12"/>
        <v>0</v>
      </c>
      <c r="AA31" s="11">
        <v>40</v>
      </c>
      <c r="AB31" s="11">
        <f t="shared" si="26"/>
        <v>22.381799999999998</v>
      </c>
      <c r="AC31" s="11">
        <f t="shared" si="2"/>
        <v>1.1190899999999999</v>
      </c>
      <c r="AD31" s="11">
        <f t="shared" si="30"/>
        <v>0</v>
      </c>
      <c r="AE31" s="11">
        <f t="shared" si="3"/>
        <v>40</v>
      </c>
      <c r="AF31" s="22">
        <f t="shared" si="15"/>
        <v>22.381799999999998</v>
      </c>
      <c r="AG31" s="11">
        <f t="shared" si="16"/>
        <v>1.1190899999999999</v>
      </c>
      <c r="AH31" s="11">
        <f t="shared" si="17"/>
        <v>0</v>
      </c>
      <c r="AI31" s="11">
        <v>40</v>
      </c>
      <c r="AJ31" s="11">
        <f t="shared" si="28"/>
        <v>22.381799999999998</v>
      </c>
      <c r="AK31" s="11">
        <f t="shared" si="4"/>
        <v>1.1190899999999999</v>
      </c>
      <c r="AL31" s="11">
        <f t="shared" si="31"/>
        <v>0</v>
      </c>
      <c r="AM31" s="11">
        <f t="shared" si="5"/>
        <v>40</v>
      </c>
      <c r="AN31" s="22">
        <f t="shared" si="20"/>
        <v>22.381799999999998</v>
      </c>
      <c r="AO31" s="11">
        <f t="shared" si="21"/>
        <v>1.1190899999999999</v>
      </c>
      <c r="AP31" s="11">
        <f t="shared" si="22"/>
        <v>0</v>
      </c>
      <c r="AQ31" s="11">
        <v>40</v>
      </c>
      <c r="AR31" s="11"/>
      <c r="AS31" s="11"/>
      <c r="AT31" s="11"/>
      <c r="AU31" s="11"/>
    </row>
    <row r="32" spans="1:47" x14ac:dyDescent="0.2">
      <c r="A32" s="3" t="s">
        <v>1102</v>
      </c>
      <c r="B32" s="3" t="s">
        <v>699</v>
      </c>
      <c r="C32" s="3" t="s">
        <v>700</v>
      </c>
      <c r="E32" s="3" t="s">
        <v>537</v>
      </c>
      <c r="F32" s="3" t="s">
        <v>776</v>
      </c>
      <c r="G32" s="3" t="str">
        <f t="shared" si="0"/>
        <v>new_linear</v>
      </c>
      <c r="H32" s="11">
        <v>216.8</v>
      </c>
      <c r="P32" s="22">
        <f t="shared" si="6"/>
        <v>18.991680000000002</v>
      </c>
      <c r="Q32" s="11">
        <f t="shared" si="7"/>
        <v>0.94958400000000021</v>
      </c>
      <c r="R32" s="11">
        <f t="shared" si="8"/>
        <v>0</v>
      </c>
      <c r="S32" s="11">
        <v>40</v>
      </c>
      <c r="T32" s="11">
        <f t="shared" si="25"/>
        <v>18.991680000000002</v>
      </c>
      <c r="U32" s="11">
        <f t="shared" si="23"/>
        <v>0.94958400000000021</v>
      </c>
      <c r="V32" s="11">
        <f t="shared" si="23"/>
        <v>0</v>
      </c>
      <c r="W32" s="11">
        <f t="shared" si="23"/>
        <v>40</v>
      </c>
      <c r="X32" s="22">
        <f t="shared" si="10"/>
        <v>18.991680000000002</v>
      </c>
      <c r="Y32" s="11">
        <f t="shared" si="11"/>
        <v>0.94958400000000021</v>
      </c>
      <c r="Z32" s="11">
        <f t="shared" si="12"/>
        <v>0</v>
      </c>
      <c r="AA32" s="11">
        <v>40</v>
      </c>
      <c r="AB32" s="11">
        <f t="shared" si="26"/>
        <v>18.991680000000002</v>
      </c>
      <c r="AC32" s="11">
        <f t="shared" si="2"/>
        <v>0.94958400000000021</v>
      </c>
      <c r="AD32" s="11">
        <f t="shared" si="30"/>
        <v>0</v>
      </c>
      <c r="AE32" s="11">
        <f t="shared" si="3"/>
        <v>40</v>
      </c>
      <c r="AF32" s="22">
        <f t="shared" si="15"/>
        <v>18.991680000000002</v>
      </c>
      <c r="AG32" s="11">
        <f t="shared" si="16"/>
        <v>0.94958400000000021</v>
      </c>
      <c r="AH32" s="11">
        <f t="shared" si="17"/>
        <v>0</v>
      </c>
      <c r="AI32" s="11">
        <v>40</v>
      </c>
      <c r="AJ32" s="11">
        <f t="shared" si="28"/>
        <v>18.991680000000002</v>
      </c>
      <c r="AK32" s="11">
        <f t="shared" si="4"/>
        <v>0.94958400000000021</v>
      </c>
      <c r="AL32" s="11">
        <f t="shared" si="31"/>
        <v>0</v>
      </c>
      <c r="AM32" s="11">
        <f t="shared" si="5"/>
        <v>40</v>
      </c>
      <c r="AN32" s="22">
        <f t="shared" si="20"/>
        <v>18.991680000000002</v>
      </c>
      <c r="AO32" s="11">
        <f t="shared" si="21"/>
        <v>0.94958400000000021</v>
      </c>
      <c r="AP32" s="11">
        <f t="shared" si="22"/>
        <v>0</v>
      </c>
      <c r="AQ32" s="11">
        <v>40</v>
      </c>
      <c r="AR32" s="11"/>
      <c r="AS32" s="11"/>
      <c r="AT32" s="11"/>
      <c r="AU32" s="11"/>
    </row>
    <row r="33" spans="1:47" x14ac:dyDescent="0.2">
      <c r="A33" s="3" t="s">
        <v>1103</v>
      </c>
      <c r="B33" s="3" t="s">
        <v>699</v>
      </c>
      <c r="C33" s="3" t="s">
        <v>701</v>
      </c>
      <c r="E33" s="3" t="s">
        <v>537</v>
      </c>
      <c r="F33" s="3" t="s">
        <v>776</v>
      </c>
      <c r="G33" s="3" t="str">
        <f t="shared" si="0"/>
        <v>new_linear</v>
      </c>
      <c r="H33" s="11">
        <v>176.3</v>
      </c>
      <c r="P33" s="22">
        <f t="shared" si="6"/>
        <v>15.443880000000002</v>
      </c>
      <c r="Q33" s="11">
        <f t="shared" si="7"/>
        <v>0.77219400000000016</v>
      </c>
      <c r="R33" s="11">
        <f t="shared" si="8"/>
        <v>0</v>
      </c>
      <c r="S33" s="11">
        <v>40</v>
      </c>
      <c r="T33" s="11">
        <f t="shared" si="25"/>
        <v>15.443880000000002</v>
      </c>
      <c r="U33" s="11">
        <f t="shared" si="23"/>
        <v>0.77219400000000016</v>
      </c>
      <c r="V33" s="11">
        <f t="shared" si="23"/>
        <v>0</v>
      </c>
      <c r="W33" s="11">
        <f t="shared" si="23"/>
        <v>40</v>
      </c>
      <c r="X33" s="22">
        <f t="shared" si="10"/>
        <v>15.443880000000002</v>
      </c>
      <c r="Y33" s="11">
        <f t="shared" si="11"/>
        <v>0.77219400000000016</v>
      </c>
      <c r="Z33" s="11">
        <f t="shared" si="12"/>
        <v>0</v>
      </c>
      <c r="AA33" s="11">
        <v>40</v>
      </c>
      <c r="AB33" s="11">
        <f t="shared" si="26"/>
        <v>15.443880000000002</v>
      </c>
      <c r="AC33" s="11">
        <f t="shared" si="2"/>
        <v>0.77219400000000016</v>
      </c>
      <c r="AD33" s="11">
        <f t="shared" si="30"/>
        <v>0</v>
      </c>
      <c r="AE33" s="11">
        <f t="shared" si="3"/>
        <v>40</v>
      </c>
      <c r="AF33" s="22">
        <f t="shared" si="15"/>
        <v>15.443880000000002</v>
      </c>
      <c r="AG33" s="11">
        <f t="shared" si="16"/>
        <v>0.77219400000000016</v>
      </c>
      <c r="AH33" s="11">
        <f t="shared" si="17"/>
        <v>0</v>
      </c>
      <c r="AI33" s="11">
        <v>40</v>
      </c>
      <c r="AJ33" s="11">
        <f t="shared" si="28"/>
        <v>15.443880000000002</v>
      </c>
      <c r="AK33" s="11">
        <f t="shared" si="4"/>
        <v>0.77219400000000016</v>
      </c>
      <c r="AL33" s="11">
        <f t="shared" si="31"/>
        <v>0</v>
      </c>
      <c r="AM33" s="11">
        <f t="shared" si="5"/>
        <v>40</v>
      </c>
      <c r="AN33" s="22">
        <f t="shared" si="20"/>
        <v>15.443880000000002</v>
      </c>
      <c r="AO33" s="11">
        <f t="shared" si="21"/>
        <v>0.77219400000000016</v>
      </c>
      <c r="AP33" s="11">
        <f t="shared" si="22"/>
        <v>0</v>
      </c>
      <c r="AQ33" s="11">
        <v>40</v>
      </c>
      <c r="AR33" s="11"/>
      <c r="AS33" s="11"/>
      <c r="AT33" s="11"/>
      <c r="AU33" s="11"/>
    </row>
    <row r="34" spans="1:47" x14ac:dyDescent="0.2">
      <c r="A34" s="3" t="s">
        <v>1104</v>
      </c>
      <c r="B34" s="3" t="s">
        <v>700</v>
      </c>
      <c r="C34" s="3" t="s">
        <v>701</v>
      </c>
      <c r="E34" s="3" t="s">
        <v>537</v>
      </c>
      <c r="F34" s="3" t="s">
        <v>776</v>
      </c>
      <c r="G34" s="3" t="str">
        <f t="shared" si="0"/>
        <v>new_linear</v>
      </c>
      <c r="H34" s="11">
        <v>148.5</v>
      </c>
      <c r="P34" s="22">
        <f t="shared" si="6"/>
        <v>13.008599999999999</v>
      </c>
      <c r="Q34" s="11">
        <f t="shared" si="7"/>
        <v>0.65043000000000006</v>
      </c>
      <c r="R34" s="11">
        <f t="shared" si="8"/>
        <v>0</v>
      </c>
      <c r="S34" s="11">
        <v>40</v>
      </c>
      <c r="T34" s="11">
        <f t="shared" si="25"/>
        <v>13.008599999999999</v>
      </c>
      <c r="U34" s="11">
        <f t="shared" si="23"/>
        <v>0.65043000000000006</v>
      </c>
      <c r="V34" s="11">
        <f t="shared" si="23"/>
        <v>0</v>
      </c>
      <c r="W34" s="11">
        <f t="shared" si="23"/>
        <v>40</v>
      </c>
      <c r="X34" s="22">
        <f t="shared" si="10"/>
        <v>13.008599999999999</v>
      </c>
      <c r="Y34" s="11">
        <f t="shared" si="11"/>
        <v>0.65043000000000006</v>
      </c>
      <c r="Z34" s="11">
        <f t="shared" si="12"/>
        <v>0</v>
      </c>
      <c r="AA34" s="11">
        <v>40</v>
      </c>
      <c r="AB34" s="11">
        <f t="shared" si="26"/>
        <v>13.008599999999999</v>
      </c>
      <c r="AC34" s="11">
        <f t="shared" si="2"/>
        <v>0.65043000000000006</v>
      </c>
      <c r="AD34" s="11">
        <f t="shared" si="30"/>
        <v>0</v>
      </c>
      <c r="AE34" s="11">
        <f t="shared" si="3"/>
        <v>40</v>
      </c>
      <c r="AF34" s="22">
        <f t="shared" si="15"/>
        <v>13.008599999999999</v>
      </c>
      <c r="AG34" s="11">
        <f t="shared" si="16"/>
        <v>0.65043000000000006</v>
      </c>
      <c r="AH34" s="11">
        <f t="shared" si="17"/>
        <v>0</v>
      </c>
      <c r="AI34" s="11">
        <v>40</v>
      </c>
      <c r="AJ34" s="11">
        <f t="shared" si="28"/>
        <v>13.008599999999999</v>
      </c>
      <c r="AK34" s="11">
        <f t="shared" si="4"/>
        <v>0.65043000000000006</v>
      </c>
      <c r="AL34" s="11">
        <f t="shared" si="31"/>
        <v>0</v>
      </c>
      <c r="AM34" s="11">
        <f t="shared" si="5"/>
        <v>40</v>
      </c>
      <c r="AN34" s="22">
        <f t="shared" si="20"/>
        <v>13.008599999999999</v>
      </c>
      <c r="AO34" s="11">
        <f t="shared" si="21"/>
        <v>0.65043000000000006</v>
      </c>
      <c r="AP34" s="11">
        <f t="shared" si="22"/>
        <v>0</v>
      </c>
      <c r="AQ34" s="11">
        <v>40</v>
      </c>
      <c r="AR34" s="11"/>
      <c r="AS34" s="11"/>
      <c r="AT34" s="11"/>
      <c r="AU34" s="11"/>
    </row>
    <row r="35" spans="1:47" x14ac:dyDescent="0.2">
      <c r="A35" s="3" t="s">
        <v>1105</v>
      </c>
      <c r="B35" s="3" t="s">
        <v>699</v>
      </c>
      <c r="C35" s="3" t="s">
        <v>702</v>
      </c>
      <c r="E35" s="3" t="s">
        <v>537</v>
      </c>
      <c r="F35" s="3" t="s">
        <v>776</v>
      </c>
      <c r="G35" s="3" t="str">
        <f t="shared" si="0"/>
        <v>new_linear</v>
      </c>
      <c r="H35" s="11">
        <v>397.8</v>
      </c>
      <c r="P35" s="22">
        <f t="shared" si="6"/>
        <v>34.847280000000005</v>
      </c>
      <c r="Q35" s="11">
        <f t="shared" si="7"/>
        <v>1.7423640000000002</v>
      </c>
      <c r="R35" s="11">
        <f t="shared" si="8"/>
        <v>0</v>
      </c>
      <c r="S35" s="11">
        <v>40</v>
      </c>
      <c r="T35" s="11">
        <f t="shared" si="25"/>
        <v>34.847280000000005</v>
      </c>
      <c r="U35" s="11">
        <f t="shared" si="23"/>
        <v>1.7423640000000002</v>
      </c>
      <c r="V35" s="11">
        <f t="shared" si="23"/>
        <v>0</v>
      </c>
      <c r="W35" s="11">
        <f t="shared" si="23"/>
        <v>40</v>
      </c>
      <c r="X35" s="22">
        <f t="shared" si="10"/>
        <v>34.847280000000005</v>
      </c>
      <c r="Y35" s="11">
        <f t="shared" si="11"/>
        <v>1.7423640000000002</v>
      </c>
      <c r="Z35" s="11">
        <f t="shared" si="12"/>
        <v>0</v>
      </c>
      <c r="AA35" s="11">
        <v>40</v>
      </c>
      <c r="AB35" s="11">
        <f t="shared" si="26"/>
        <v>34.847280000000005</v>
      </c>
      <c r="AC35" s="11">
        <f t="shared" si="2"/>
        <v>1.7423640000000002</v>
      </c>
      <c r="AD35" s="11">
        <f t="shared" si="30"/>
        <v>0</v>
      </c>
      <c r="AE35" s="11">
        <f t="shared" si="3"/>
        <v>40</v>
      </c>
      <c r="AF35" s="22">
        <f t="shared" si="15"/>
        <v>34.847280000000005</v>
      </c>
      <c r="AG35" s="11">
        <f t="shared" si="16"/>
        <v>1.7423640000000002</v>
      </c>
      <c r="AH35" s="11">
        <f t="shared" si="17"/>
        <v>0</v>
      </c>
      <c r="AI35" s="11">
        <v>40</v>
      </c>
      <c r="AJ35" s="11">
        <f t="shared" si="28"/>
        <v>34.847280000000005</v>
      </c>
      <c r="AK35" s="11">
        <f t="shared" si="4"/>
        <v>1.7423640000000002</v>
      </c>
      <c r="AL35" s="11">
        <f t="shared" si="31"/>
        <v>0</v>
      </c>
      <c r="AM35" s="11">
        <f t="shared" si="5"/>
        <v>40</v>
      </c>
      <c r="AN35" s="22">
        <f t="shared" si="20"/>
        <v>34.847280000000005</v>
      </c>
      <c r="AO35" s="11">
        <f t="shared" si="21"/>
        <v>1.7423640000000002</v>
      </c>
      <c r="AP35" s="11">
        <f t="shared" si="22"/>
        <v>0</v>
      </c>
      <c r="AQ35" s="11">
        <v>40</v>
      </c>
      <c r="AR35" s="11"/>
      <c r="AS35" s="11"/>
      <c r="AT35" s="11"/>
      <c r="AU35" s="11"/>
    </row>
    <row r="36" spans="1:47" x14ac:dyDescent="0.2">
      <c r="A36" s="3" t="s">
        <v>1106</v>
      </c>
      <c r="B36" s="3" t="s">
        <v>693</v>
      </c>
      <c r="C36" s="3" t="s">
        <v>676</v>
      </c>
      <c r="E36" s="3" t="s">
        <v>537</v>
      </c>
      <c r="F36" s="3" t="s">
        <v>776</v>
      </c>
      <c r="G36" s="3" t="str">
        <f t="shared" si="0"/>
        <v>new_linear</v>
      </c>
      <c r="H36" s="11">
        <v>195</v>
      </c>
      <c r="P36" s="22">
        <f t="shared" si="6"/>
        <v>17.082000000000001</v>
      </c>
      <c r="Q36" s="11">
        <f t="shared" si="7"/>
        <v>0.85410000000000008</v>
      </c>
      <c r="R36" s="11">
        <f t="shared" si="8"/>
        <v>0</v>
      </c>
      <c r="S36" s="11">
        <v>40</v>
      </c>
      <c r="T36" s="11">
        <f t="shared" si="25"/>
        <v>17.082000000000001</v>
      </c>
      <c r="U36" s="11">
        <f t="shared" si="23"/>
        <v>0.85410000000000008</v>
      </c>
      <c r="V36" s="11">
        <f t="shared" si="23"/>
        <v>0</v>
      </c>
      <c r="W36" s="11">
        <f t="shared" si="23"/>
        <v>40</v>
      </c>
      <c r="X36" s="22">
        <f t="shared" si="10"/>
        <v>17.082000000000001</v>
      </c>
      <c r="Y36" s="11">
        <f t="shared" si="11"/>
        <v>0.85410000000000008</v>
      </c>
      <c r="Z36" s="11">
        <f t="shared" si="12"/>
        <v>0</v>
      </c>
      <c r="AA36" s="11">
        <v>40</v>
      </c>
      <c r="AB36" s="11">
        <f t="shared" si="26"/>
        <v>17.082000000000001</v>
      </c>
      <c r="AC36" s="11">
        <f t="shared" si="2"/>
        <v>0.85410000000000008</v>
      </c>
      <c r="AD36" s="11">
        <f t="shared" si="30"/>
        <v>0</v>
      </c>
      <c r="AE36" s="11">
        <f t="shared" si="3"/>
        <v>40</v>
      </c>
      <c r="AF36" s="22">
        <f t="shared" si="15"/>
        <v>17.082000000000001</v>
      </c>
      <c r="AG36" s="11">
        <f t="shared" si="16"/>
        <v>0.85410000000000008</v>
      </c>
      <c r="AH36" s="11">
        <f t="shared" si="17"/>
        <v>0</v>
      </c>
      <c r="AI36" s="11">
        <v>40</v>
      </c>
      <c r="AJ36" s="11">
        <f t="shared" si="28"/>
        <v>17.082000000000001</v>
      </c>
      <c r="AK36" s="11">
        <f t="shared" si="4"/>
        <v>0.85410000000000008</v>
      </c>
      <c r="AL36" s="11">
        <f t="shared" si="31"/>
        <v>0</v>
      </c>
      <c r="AM36" s="11">
        <f t="shared" si="5"/>
        <v>40</v>
      </c>
      <c r="AN36" s="22">
        <f t="shared" si="20"/>
        <v>17.082000000000001</v>
      </c>
      <c r="AO36" s="11">
        <f t="shared" si="21"/>
        <v>0.85410000000000008</v>
      </c>
      <c r="AP36" s="11">
        <f t="shared" si="22"/>
        <v>0</v>
      </c>
      <c r="AQ36" s="11">
        <v>40</v>
      </c>
      <c r="AR36" s="11"/>
      <c r="AS36" s="11"/>
      <c r="AT36" s="11"/>
      <c r="AU36" s="11"/>
    </row>
    <row r="37" spans="1:47" x14ac:dyDescent="0.2">
      <c r="A37" s="3" t="s">
        <v>1107</v>
      </c>
      <c r="B37" s="3" t="s">
        <v>693</v>
      </c>
      <c r="C37" s="3" t="s">
        <v>677</v>
      </c>
      <c r="E37" s="3" t="s">
        <v>537</v>
      </c>
      <c r="F37" s="3" t="s">
        <v>776</v>
      </c>
      <c r="G37" s="3" t="str">
        <f t="shared" si="0"/>
        <v>new_linear</v>
      </c>
      <c r="H37" s="11">
        <v>122</v>
      </c>
      <c r="P37" s="22">
        <f t="shared" si="6"/>
        <v>10.687200000000001</v>
      </c>
      <c r="Q37" s="11">
        <f t="shared" si="7"/>
        <v>0.53436000000000006</v>
      </c>
      <c r="R37" s="11">
        <f t="shared" si="8"/>
        <v>0</v>
      </c>
      <c r="S37" s="11">
        <v>40</v>
      </c>
      <c r="T37" s="11">
        <f t="shared" si="25"/>
        <v>10.687200000000001</v>
      </c>
      <c r="U37" s="11">
        <f t="shared" si="23"/>
        <v>0.53436000000000006</v>
      </c>
      <c r="V37" s="11">
        <f t="shared" si="23"/>
        <v>0</v>
      </c>
      <c r="W37" s="11">
        <f t="shared" si="23"/>
        <v>40</v>
      </c>
      <c r="X37" s="22">
        <f t="shared" si="10"/>
        <v>10.687200000000001</v>
      </c>
      <c r="Y37" s="11">
        <f t="shared" si="11"/>
        <v>0.53436000000000006</v>
      </c>
      <c r="Z37" s="11">
        <f t="shared" si="12"/>
        <v>0</v>
      </c>
      <c r="AA37" s="11">
        <v>40</v>
      </c>
      <c r="AB37" s="11">
        <f t="shared" si="26"/>
        <v>10.687200000000001</v>
      </c>
      <c r="AC37" s="11">
        <f t="shared" si="2"/>
        <v>0.53436000000000006</v>
      </c>
      <c r="AD37" s="11">
        <f t="shared" si="30"/>
        <v>0</v>
      </c>
      <c r="AE37" s="11">
        <f t="shared" si="3"/>
        <v>40</v>
      </c>
      <c r="AF37" s="22">
        <f t="shared" si="15"/>
        <v>10.687200000000001</v>
      </c>
      <c r="AG37" s="11">
        <f t="shared" si="16"/>
        <v>0.53436000000000006</v>
      </c>
      <c r="AH37" s="11">
        <f t="shared" si="17"/>
        <v>0</v>
      </c>
      <c r="AI37" s="11">
        <v>40</v>
      </c>
      <c r="AJ37" s="11">
        <f t="shared" si="28"/>
        <v>10.687200000000001</v>
      </c>
      <c r="AK37" s="11">
        <f t="shared" si="4"/>
        <v>0.53436000000000006</v>
      </c>
      <c r="AL37" s="11">
        <f t="shared" si="31"/>
        <v>0</v>
      </c>
      <c r="AM37" s="11">
        <f t="shared" si="5"/>
        <v>40</v>
      </c>
      <c r="AN37" s="22">
        <f t="shared" si="20"/>
        <v>10.687200000000001</v>
      </c>
      <c r="AO37" s="11">
        <f t="shared" si="21"/>
        <v>0.53436000000000006</v>
      </c>
      <c r="AP37" s="11">
        <f t="shared" si="22"/>
        <v>0</v>
      </c>
      <c r="AQ37" s="11">
        <v>40</v>
      </c>
      <c r="AR37" s="11"/>
      <c r="AS37" s="11"/>
      <c r="AT37" s="11"/>
      <c r="AU37" s="11"/>
    </row>
    <row r="38" spans="1:47" x14ac:dyDescent="0.2">
      <c r="A38" s="3" t="s">
        <v>1108</v>
      </c>
      <c r="B38" s="3" t="s">
        <v>690</v>
      </c>
      <c r="C38" s="3" t="s">
        <v>678</v>
      </c>
      <c r="E38" s="3" t="s">
        <v>537</v>
      </c>
      <c r="F38" s="3" t="s">
        <v>776</v>
      </c>
      <c r="G38" s="3" t="str">
        <f t="shared" si="0"/>
        <v>new_linear</v>
      </c>
      <c r="H38" s="11">
        <v>169</v>
      </c>
      <c r="P38" s="22">
        <f t="shared" si="6"/>
        <v>14.804400000000001</v>
      </c>
      <c r="Q38" s="11">
        <f t="shared" si="7"/>
        <v>0.7402200000000001</v>
      </c>
      <c r="R38" s="11">
        <f t="shared" si="8"/>
        <v>0</v>
      </c>
      <c r="S38" s="11">
        <v>40</v>
      </c>
      <c r="T38" s="11">
        <f t="shared" si="25"/>
        <v>14.804400000000001</v>
      </c>
      <c r="U38" s="11">
        <f t="shared" si="23"/>
        <v>0.7402200000000001</v>
      </c>
      <c r="V38" s="11">
        <f t="shared" si="23"/>
        <v>0</v>
      </c>
      <c r="W38" s="11">
        <f t="shared" si="23"/>
        <v>40</v>
      </c>
      <c r="X38" s="22">
        <f t="shared" si="10"/>
        <v>14.804400000000001</v>
      </c>
      <c r="Y38" s="11">
        <f t="shared" si="11"/>
        <v>0.7402200000000001</v>
      </c>
      <c r="Z38" s="11">
        <f t="shared" si="12"/>
        <v>0</v>
      </c>
      <c r="AA38" s="11">
        <v>40</v>
      </c>
      <c r="AB38" s="11">
        <f t="shared" si="26"/>
        <v>14.804400000000001</v>
      </c>
      <c r="AC38" s="11">
        <f t="shared" si="2"/>
        <v>0.7402200000000001</v>
      </c>
      <c r="AD38" s="11">
        <f t="shared" si="30"/>
        <v>0</v>
      </c>
      <c r="AE38" s="11">
        <f t="shared" si="3"/>
        <v>40</v>
      </c>
      <c r="AF38" s="22">
        <f t="shared" si="15"/>
        <v>14.804400000000001</v>
      </c>
      <c r="AG38" s="11">
        <f t="shared" si="16"/>
        <v>0.7402200000000001</v>
      </c>
      <c r="AH38" s="11">
        <f t="shared" si="17"/>
        <v>0</v>
      </c>
      <c r="AI38" s="11">
        <v>40</v>
      </c>
      <c r="AJ38" s="11">
        <f t="shared" si="28"/>
        <v>14.804400000000001</v>
      </c>
      <c r="AK38" s="11">
        <f t="shared" si="4"/>
        <v>0.7402200000000001</v>
      </c>
      <c r="AL38" s="11">
        <f t="shared" si="31"/>
        <v>0</v>
      </c>
      <c r="AM38" s="11">
        <f t="shared" si="5"/>
        <v>40</v>
      </c>
      <c r="AN38" s="22">
        <f t="shared" si="20"/>
        <v>14.804400000000001</v>
      </c>
      <c r="AO38" s="11">
        <f t="shared" si="21"/>
        <v>0.7402200000000001</v>
      </c>
      <c r="AP38" s="11">
        <f t="shared" si="22"/>
        <v>0</v>
      </c>
      <c r="AQ38" s="11">
        <v>40</v>
      </c>
      <c r="AR38" s="11"/>
      <c r="AS38" s="11"/>
      <c r="AT38" s="11"/>
      <c r="AU38" s="11"/>
    </row>
    <row r="39" spans="1:47" x14ac:dyDescent="0.2">
      <c r="A39" s="3" t="s">
        <v>1109</v>
      </c>
      <c r="B39" s="3" t="s">
        <v>690</v>
      </c>
      <c r="C39" s="3" t="s">
        <v>679</v>
      </c>
      <c r="E39" s="3" t="s">
        <v>537</v>
      </c>
      <c r="F39" s="3" t="s">
        <v>776</v>
      </c>
      <c r="G39" s="3" t="str">
        <f t="shared" si="0"/>
        <v>new_linear</v>
      </c>
      <c r="H39" s="11">
        <v>226</v>
      </c>
      <c r="P39" s="22">
        <f t="shared" si="6"/>
        <v>19.797599999999999</v>
      </c>
      <c r="Q39" s="11">
        <f t="shared" si="7"/>
        <v>0.98987999999999998</v>
      </c>
      <c r="R39" s="11">
        <f t="shared" si="8"/>
        <v>0</v>
      </c>
      <c r="S39" s="11">
        <v>40</v>
      </c>
      <c r="T39" s="11">
        <f t="shared" si="25"/>
        <v>19.797599999999999</v>
      </c>
      <c r="U39" s="11">
        <f t="shared" si="25"/>
        <v>0.98987999999999998</v>
      </c>
      <c r="V39" s="11">
        <f t="shared" si="25"/>
        <v>0</v>
      </c>
      <c r="W39" s="11">
        <f t="shared" si="25"/>
        <v>40</v>
      </c>
      <c r="X39" s="22">
        <f t="shared" si="10"/>
        <v>19.797599999999999</v>
      </c>
      <c r="Y39" s="11">
        <f t="shared" si="11"/>
        <v>0.98987999999999998</v>
      </c>
      <c r="Z39" s="11">
        <f t="shared" si="12"/>
        <v>0</v>
      </c>
      <c r="AA39" s="11">
        <v>40</v>
      </c>
      <c r="AB39" s="11">
        <f t="shared" si="26"/>
        <v>19.797599999999999</v>
      </c>
      <c r="AC39" s="11">
        <f t="shared" si="2"/>
        <v>0.98987999999999998</v>
      </c>
      <c r="AD39" s="11">
        <f t="shared" si="30"/>
        <v>0</v>
      </c>
      <c r="AE39" s="11">
        <f t="shared" si="3"/>
        <v>40</v>
      </c>
      <c r="AF39" s="22">
        <f t="shared" si="15"/>
        <v>19.797599999999999</v>
      </c>
      <c r="AG39" s="11">
        <f t="shared" si="16"/>
        <v>0.98987999999999998</v>
      </c>
      <c r="AH39" s="11">
        <f t="shared" si="17"/>
        <v>0</v>
      </c>
      <c r="AI39" s="11">
        <v>40</v>
      </c>
      <c r="AJ39" s="11">
        <f t="shared" si="28"/>
        <v>19.797599999999999</v>
      </c>
      <c r="AK39" s="11">
        <f t="shared" si="4"/>
        <v>0.98987999999999998</v>
      </c>
      <c r="AL39" s="11">
        <f t="shared" si="31"/>
        <v>0</v>
      </c>
      <c r="AM39" s="11">
        <f t="shared" si="5"/>
        <v>40</v>
      </c>
      <c r="AN39" s="22">
        <f t="shared" si="20"/>
        <v>19.797599999999999</v>
      </c>
      <c r="AO39" s="11">
        <f t="shared" si="21"/>
        <v>0.98987999999999998</v>
      </c>
      <c r="AP39" s="11">
        <f t="shared" si="22"/>
        <v>0</v>
      </c>
      <c r="AQ39" s="11">
        <v>40</v>
      </c>
      <c r="AR39" s="11"/>
      <c r="AS39" s="11"/>
      <c r="AT39" s="11"/>
      <c r="AU39" s="11"/>
    </row>
    <row r="40" spans="1:47" x14ac:dyDescent="0.2">
      <c r="A40" s="3" t="s">
        <v>1110</v>
      </c>
      <c r="B40" s="3" t="s">
        <v>690</v>
      </c>
      <c r="C40" s="3" t="s">
        <v>680</v>
      </c>
      <c r="E40" s="3" t="s">
        <v>537</v>
      </c>
      <c r="F40" s="3" t="s">
        <v>776</v>
      </c>
      <c r="G40" s="3" t="str">
        <f t="shared" si="0"/>
        <v>new_linear</v>
      </c>
      <c r="H40" s="11">
        <v>338</v>
      </c>
      <c r="P40" s="22">
        <f t="shared" si="6"/>
        <v>29.608800000000002</v>
      </c>
      <c r="Q40" s="11">
        <f t="shared" si="7"/>
        <v>1.4804400000000002</v>
      </c>
      <c r="R40" s="11">
        <f t="shared" si="8"/>
        <v>0</v>
      </c>
      <c r="S40" s="11">
        <v>40</v>
      </c>
      <c r="T40" s="11">
        <f t="shared" si="25"/>
        <v>29.608800000000002</v>
      </c>
      <c r="U40" s="11">
        <f t="shared" si="25"/>
        <v>1.4804400000000002</v>
      </c>
      <c r="V40" s="11">
        <f t="shared" si="25"/>
        <v>0</v>
      </c>
      <c r="W40" s="11">
        <f t="shared" si="25"/>
        <v>40</v>
      </c>
      <c r="X40" s="22">
        <f t="shared" si="10"/>
        <v>29.608800000000002</v>
      </c>
      <c r="Y40" s="11">
        <f t="shared" si="11"/>
        <v>1.4804400000000002</v>
      </c>
      <c r="Z40" s="11">
        <f t="shared" si="12"/>
        <v>0</v>
      </c>
      <c r="AA40" s="11">
        <v>40</v>
      </c>
      <c r="AB40" s="11">
        <f t="shared" si="26"/>
        <v>29.608800000000002</v>
      </c>
      <c r="AC40" s="11">
        <f t="shared" si="2"/>
        <v>1.4804400000000002</v>
      </c>
      <c r="AD40" s="11">
        <f t="shared" si="30"/>
        <v>0</v>
      </c>
      <c r="AE40" s="11">
        <f t="shared" si="3"/>
        <v>40</v>
      </c>
      <c r="AF40" s="22">
        <f t="shared" si="15"/>
        <v>29.608800000000002</v>
      </c>
      <c r="AG40" s="11">
        <f t="shared" si="16"/>
        <v>1.4804400000000002</v>
      </c>
      <c r="AH40" s="11">
        <f t="shared" si="17"/>
        <v>0</v>
      </c>
      <c r="AI40" s="11">
        <v>40</v>
      </c>
      <c r="AJ40" s="11">
        <f t="shared" si="28"/>
        <v>29.608800000000002</v>
      </c>
      <c r="AK40" s="11">
        <f t="shared" si="4"/>
        <v>1.4804400000000002</v>
      </c>
      <c r="AL40" s="11">
        <f t="shared" si="31"/>
        <v>0</v>
      </c>
      <c r="AM40" s="11">
        <f t="shared" si="5"/>
        <v>40</v>
      </c>
      <c r="AN40" s="22">
        <f t="shared" si="20"/>
        <v>29.608800000000002</v>
      </c>
      <c r="AO40" s="11">
        <f t="shared" si="21"/>
        <v>1.4804400000000002</v>
      </c>
      <c r="AP40" s="11">
        <f t="shared" si="22"/>
        <v>0</v>
      </c>
      <c r="AQ40" s="11">
        <v>40</v>
      </c>
      <c r="AR40" s="11"/>
      <c r="AS40" s="11"/>
      <c r="AT40" s="11"/>
      <c r="AU40" s="11"/>
    </row>
    <row r="41" spans="1:47" x14ac:dyDescent="0.2">
      <c r="A41" s="3" t="s">
        <v>1111</v>
      </c>
      <c r="B41" s="3" t="s">
        <v>676</v>
      </c>
      <c r="C41" s="3" t="s">
        <v>677</v>
      </c>
      <c r="E41" s="3" t="s">
        <v>537</v>
      </c>
      <c r="F41" s="3" t="s">
        <v>776</v>
      </c>
      <c r="G41" s="3" t="str">
        <f t="shared" si="0"/>
        <v>new_linear</v>
      </c>
      <c r="H41" s="11">
        <v>127.58104523839391</v>
      </c>
      <c r="P41" s="22">
        <f t="shared" si="6"/>
        <v>11.176099562883307</v>
      </c>
      <c r="Q41" s="11">
        <f t="shared" si="7"/>
        <v>0.55880497814416541</v>
      </c>
      <c r="R41" s="11">
        <f t="shared" si="8"/>
        <v>0</v>
      </c>
      <c r="S41" s="11">
        <v>40</v>
      </c>
      <c r="T41" s="11">
        <f t="shared" si="25"/>
        <v>11.176099562883307</v>
      </c>
      <c r="U41" s="11">
        <f t="shared" si="25"/>
        <v>0.55880497814416541</v>
      </c>
      <c r="V41" s="11">
        <f t="shared" si="25"/>
        <v>0</v>
      </c>
      <c r="W41" s="11">
        <f t="shared" si="25"/>
        <v>40</v>
      </c>
      <c r="X41" s="22">
        <f t="shared" si="10"/>
        <v>11.176099562883307</v>
      </c>
      <c r="Y41" s="11">
        <f t="shared" si="11"/>
        <v>0.55880497814416541</v>
      </c>
      <c r="Z41" s="11">
        <f t="shared" si="12"/>
        <v>0</v>
      </c>
      <c r="AA41" s="11">
        <v>40</v>
      </c>
      <c r="AB41" s="11">
        <f t="shared" si="26"/>
        <v>11.176099562883307</v>
      </c>
      <c r="AC41" s="11">
        <f t="shared" si="2"/>
        <v>0.55880497814416541</v>
      </c>
      <c r="AD41" s="11">
        <f t="shared" si="30"/>
        <v>0</v>
      </c>
      <c r="AE41" s="11">
        <f t="shared" si="3"/>
        <v>40</v>
      </c>
      <c r="AF41" s="22">
        <f t="shared" si="15"/>
        <v>11.176099562883307</v>
      </c>
      <c r="AG41" s="11">
        <f t="shared" si="16"/>
        <v>0.55880497814416541</v>
      </c>
      <c r="AH41" s="11">
        <f t="shared" si="17"/>
        <v>0</v>
      </c>
      <c r="AI41" s="11">
        <v>40</v>
      </c>
      <c r="AJ41" s="11">
        <f t="shared" si="28"/>
        <v>11.176099562883307</v>
      </c>
      <c r="AK41" s="11">
        <f t="shared" si="4"/>
        <v>0.55880497814416541</v>
      </c>
      <c r="AL41" s="11">
        <f t="shared" si="31"/>
        <v>0</v>
      </c>
      <c r="AM41" s="11">
        <f t="shared" si="5"/>
        <v>40</v>
      </c>
      <c r="AN41" s="22">
        <f t="shared" si="20"/>
        <v>11.176099562883307</v>
      </c>
      <c r="AO41" s="11">
        <f t="shared" si="21"/>
        <v>0.55880497814416541</v>
      </c>
      <c r="AP41" s="11">
        <f t="shared" si="22"/>
        <v>0</v>
      </c>
      <c r="AQ41" s="11">
        <v>40</v>
      </c>
      <c r="AR41" s="11"/>
      <c r="AS41" s="11"/>
      <c r="AT41" s="11"/>
      <c r="AU41" s="11"/>
    </row>
    <row r="42" spans="1:47" x14ac:dyDescent="0.2">
      <c r="A42" s="3" t="s">
        <v>1112</v>
      </c>
      <c r="B42" s="3" t="s">
        <v>676</v>
      </c>
      <c r="C42" s="3" t="s">
        <v>678</v>
      </c>
      <c r="E42" s="3" t="s">
        <v>537</v>
      </c>
      <c r="F42" s="3" t="s">
        <v>776</v>
      </c>
      <c r="G42" s="3" t="str">
        <f t="shared" si="0"/>
        <v>new_linear</v>
      </c>
      <c r="H42" s="11">
        <v>199.10100106494627</v>
      </c>
      <c r="P42" s="22">
        <f t="shared" si="6"/>
        <v>17.441247693289291</v>
      </c>
      <c r="Q42" s="11">
        <f t="shared" si="7"/>
        <v>0.87206238466446462</v>
      </c>
      <c r="R42" s="11">
        <f t="shared" si="8"/>
        <v>0</v>
      </c>
      <c r="S42" s="11">
        <v>40</v>
      </c>
      <c r="T42" s="11">
        <f t="shared" si="25"/>
        <v>17.441247693289291</v>
      </c>
      <c r="U42" s="11">
        <f t="shared" si="25"/>
        <v>0.87206238466446462</v>
      </c>
      <c r="V42" s="11">
        <f t="shared" si="25"/>
        <v>0</v>
      </c>
      <c r="W42" s="11">
        <f t="shared" si="25"/>
        <v>40</v>
      </c>
      <c r="X42" s="22">
        <f t="shared" si="10"/>
        <v>17.441247693289291</v>
      </c>
      <c r="Y42" s="11">
        <f t="shared" si="11"/>
        <v>0.87206238466446462</v>
      </c>
      <c r="Z42" s="11">
        <f t="shared" si="12"/>
        <v>0</v>
      </c>
      <c r="AA42" s="11">
        <v>40</v>
      </c>
      <c r="AB42" s="11">
        <f t="shared" si="26"/>
        <v>17.441247693289291</v>
      </c>
      <c r="AC42" s="11">
        <f t="shared" si="2"/>
        <v>0.87206238466446462</v>
      </c>
      <c r="AD42" s="11">
        <f t="shared" si="30"/>
        <v>0</v>
      </c>
      <c r="AE42" s="11">
        <f t="shared" si="3"/>
        <v>40</v>
      </c>
      <c r="AF42" s="22">
        <f t="shared" si="15"/>
        <v>17.441247693289291</v>
      </c>
      <c r="AG42" s="11">
        <f t="shared" si="16"/>
        <v>0.87206238466446462</v>
      </c>
      <c r="AH42" s="11">
        <f t="shared" si="17"/>
        <v>0</v>
      </c>
      <c r="AI42" s="11">
        <v>40</v>
      </c>
      <c r="AJ42" s="11">
        <f t="shared" si="28"/>
        <v>17.441247693289291</v>
      </c>
      <c r="AK42" s="11">
        <f t="shared" si="4"/>
        <v>0.87206238466446462</v>
      </c>
      <c r="AL42" s="11">
        <f t="shared" si="31"/>
        <v>0</v>
      </c>
      <c r="AM42" s="11">
        <f t="shared" si="5"/>
        <v>40</v>
      </c>
      <c r="AN42" s="22">
        <f t="shared" si="20"/>
        <v>17.441247693289291</v>
      </c>
      <c r="AO42" s="11">
        <f t="shared" si="21"/>
        <v>0.87206238466446462</v>
      </c>
      <c r="AP42" s="11">
        <f t="shared" si="22"/>
        <v>0</v>
      </c>
      <c r="AQ42" s="11">
        <v>40</v>
      </c>
      <c r="AR42" s="11"/>
      <c r="AS42" s="11"/>
      <c r="AT42" s="11"/>
      <c r="AU42" s="11"/>
    </row>
    <row r="43" spans="1:47" x14ac:dyDescent="0.2">
      <c r="A43" s="3" t="s">
        <v>1113</v>
      </c>
      <c r="B43" s="3" t="s">
        <v>676</v>
      </c>
      <c r="C43" s="3" t="s">
        <v>679</v>
      </c>
      <c r="E43" s="3" t="s">
        <v>537</v>
      </c>
      <c r="F43" s="3" t="s">
        <v>776</v>
      </c>
      <c r="G43" s="3" t="str">
        <f t="shared" si="0"/>
        <v>new_linear</v>
      </c>
      <c r="H43" s="11">
        <v>305.13688978730818</v>
      </c>
      <c r="P43" s="22">
        <f t="shared" si="6"/>
        <v>26.729991545368197</v>
      </c>
      <c r="Q43" s="11">
        <f t="shared" si="7"/>
        <v>1.3364995772684098</v>
      </c>
      <c r="R43" s="11">
        <f t="shared" si="8"/>
        <v>0</v>
      </c>
      <c r="S43" s="11">
        <v>40</v>
      </c>
      <c r="T43" s="11">
        <f t="shared" si="25"/>
        <v>26.729991545368197</v>
      </c>
      <c r="U43" s="11">
        <f t="shared" si="25"/>
        <v>1.3364995772684098</v>
      </c>
      <c r="V43" s="11">
        <f t="shared" si="25"/>
        <v>0</v>
      </c>
      <c r="W43" s="11">
        <f t="shared" si="25"/>
        <v>40</v>
      </c>
      <c r="X43" s="22">
        <f t="shared" si="10"/>
        <v>26.729991545368197</v>
      </c>
      <c r="Y43" s="11">
        <f t="shared" si="11"/>
        <v>1.3364995772684098</v>
      </c>
      <c r="Z43" s="11">
        <f t="shared" si="12"/>
        <v>0</v>
      </c>
      <c r="AA43" s="11">
        <v>40</v>
      </c>
      <c r="AB43" s="11">
        <f t="shared" si="26"/>
        <v>26.729991545368197</v>
      </c>
      <c r="AC43" s="11">
        <f t="shared" si="2"/>
        <v>1.3364995772684098</v>
      </c>
      <c r="AD43" s="11">
        <f t="shared" si="30"/>
        <v>0</v>
      </c>
      <c r="AE43" s="11">
        <f t="shared" si="3"/>
        <v>40</v>
      </c>
      <c r="AF43" s="22">
        <f t="shared" si="15"/>
        <v>26.729991545368197</v>
      </c>
      <c r="AG43" s="11">
        <f t="shared" si="16"/>
        <v>1.3364995772684098</v>
      </c>
      <c r="AH43" s="11">
        <f t="shared" si="17"/>
        <v>0</v>
      </c>
      <c r="AI43" s="11">
        <v>40</v>
      </c>
      <c r="AJ43" s="11">
        <f t="shared" si="28"/>
        <v>26.729991545368197</v>
      </c>
      <c r="AK43" s="11">
        <f t="shared" si="4"/>
        <v>1.3364995772684098</v>
      </c>
      <c r="AL43" s="11">
        <f t="shared" si="31"/>
        <v>0</v>
      </c>
      <c r="AM43" s="11">
        <f t="shared" si="5"/>
        <v>40</v>
      </c>
      <c r="AN43" s="22">
        <f t="shared" si="20"/>
        <v>26.729991545368197</v>
      </c>
      <c r="AO43" s="11">
        <f t="shared" si="21"/>
        <v>1.3364995772684098</v>
      </c>
      <c r="AP43" s="11">
        <f t="shared" si="22"/>
        <v>0</v>
      </c>
      <c r="AQ43" s="11">
        <v>40</v>
      </c>
      <c r="AR43" s="11"/>
      <c r="AS43" s="11"/>
      <c r="AT43" s="11"/>
      <c r="AU43" s="11"/>
    </row>
    <row r="44" spans="1:47" x14ac:dyDescent="0.2">
      <c r="A44" s="3" t="s">
        <v>1114</v>
      </c>
      <c r="B44" s="3" t="s">
        <v>676</v>
      </c>
      <c r="C44" s="3" t="s">
        <v>680</v>
      </c>
      <c r="E44" s="3" t="s">
        <v>537</v>
      </c>
      <c r="F44" s="3" t="s">
        <v>776</v>
      </c>
      <c r="G44" s="3" t="str">
        <f t="shared" si="0"/>
        <v>new_linear</v>
      </c>
      <c r="H44" s="11">
        <v>529.59948957206495</v>
      </c>
      <c r="P44" s="22">
        <f t="shared" si="6"/>
        <v>46.392915286512888</v>
      </c>
      <c r="Q44" s="11">
        <f t="shared" si="7"/>
        <v>2.3196457643256445</v>
      </c>
      <c r="R44" s="11">
        <f t="shared" si="8"/>
        <v>0</v>
      </c>
      <c r="S44" s="11">
        <v>40</v>
      </c>
      <c r="T44" s="11">
        <f t="shared" si="25"/>
        <v>46.392915286512888</v>
      </c>
      <c r="U44" s="11">
        <f t="shared" si="25"/>
        <v>2.3196457643256445</v>
      </c>
      <c r="V44" s="11">
        <f t="shared" si="25"/>
        <v>0</v>
      </c>
      <c r="W44" s="11">
        <f t="shared" si="25"/>
        <v>40</v>
      </c>
      <c r="X44" s="22">
        <f t="shared" si="10"/>
        <v>46.392915286512888</v>
      </c>
      <c r="Y44" s="11">
        <f t="shared" si="11"/>
        <v>2.3196457643256445</v>
      </c>
      <c r="Z44" s="11">
        <f t="shared" si="12"/>
        <v>0</v>
      </c>
      <c r="AA44" s="11">
        <v>40</v>
      </c>
      <c r="AB44" s="11">
        <f t="shared" si="26"/>
        <v>46.392915286512888</v>
      </c>
      <c r="AC44" s="11">
        <f t="shared" si="2"/>
        <v>2.3196457643256445</v>
      </c>
      <c r="AD44" s="11">
        <f t="shared" si="30"/>
        <v>0</v>
      </c>
      <c r="AE44" s="11">
        <f t="shared" si="3"/>
        <v>40</v>
      </c>
      <c r="AF44" s="22">
        <f t="shared" si="15"/>
        <v>46.392915286512888</v>
      </c>
      <c r="AG44" s="11">
        <f t="shared" si="16"/>
        <v>2.3196457643256445</v>
      </c>
      <c r="AH44" s="11">
        <f t="shared" si="17"/>
        <v>0</v>
      </c>
      <c r="AI44" s="11">
        <v>40</v>
      </c>
      <c r="AJ44" s="11">
        <f t="shared" si="28"/>
        <v>46.392915286512888</v>
      </c>
      <c r="AK44" s="11">
        <f t="shared" si="4"/>
        <v>2.3196457643256445</v>
      </c>
      <c r="AL44" s="11">
        <f t="shared" si="31"/>
        <v>0</v>
      </c>
      <c r="AM44" s="11">
        <f t="shared" si="5"/>
        <v>40</v>
      </c>
      <c r="AN44" s="22">
        <f t="shared" si="20"/>
        <v>46.392915286512888</v>
      </c>
      <c r="AO44" s="11">
        <f t="shared" si="21"/>
        <v>2.3196457643256445</v>
      </c>
      <c r="AP44" s="11">
        <f t="shared" si="22"/>
        <v>0</v>
      </c>
      <c r="AQ44" s="11">
        <v>40</v>
      </c>
      <c r="AR44" s="11"/>
      <c r="AS44" s="11"/>
      <c r="AT44" s="11"/>
      <c r="AU44" s="11"/>
    </row>
    <row r="45" spans="1:47" x14ac:dyDescent="0.2">
      <c r="A45" s="3" t="s">
        <v>1115</v>
      </c>
      <c r="B45" s="3" t="s">
        <v>677</v>
      </c>
      <c r="C45" s="3" t="s">
        <v>678</v>
      </c>
      <c r="E45" s="3" t="s">
        <v>537</v>
      </c>
      <c r="F45" s="3" t="s">
        <v>776</v>
      </c>
      <c r="G45" s="3" t="str">
        <f t="shared" si="0"/>
        <v>new_linear</v>
      </c>
      <c r="H45" s="11">
        <v>182.33386879355896</v>
      </c>
      <c r="P45" s="22">
        <f t="shared" si="6"/>
        <v>15.972446906315765</v>
      </c>
      <c r="Q45" s="11">
        <f t="shared" si="7"/>
        <v>0.79862234531578835</v>
      </c>
      <c r="R45" s="11">
        <f t="shared" si="8"/>
        <v>0</v>
      </c>
      <c r="S45" s="11">
        <v>40</v>
      </c>
      <c r="T45" s="11">
        <f t="shared" si="25"/>
        <v>15.972446906315765</v>
      </c>
      <c r="U45" s="11">
        <f t="shared" si="25"/>
        <v>0.79862234531578835</v>
      </c>
      <c r="V45" s="11">
        <f t="shared" si="25"/>
        <v>0</v>
      </c>
      <c r="W45" s="11">
        <f t="shared" si="25"/>
        <v>40</v>
      </c>
      <c r="X45" s="22">
        <f t="shared" si="10"/>
        <v>15.972446906315765</v>
      </c>
      <c r="Y45" s="11">
        <f t="shared" si="11"/>
        <v>0.79862234531578835</v>
      </c>
      <c r="Z45" s="11">
        <f t="shared" si="12"/>
        <v>0</v>
      </c>
      <c r="AA45" s="11">
        <v>40</v>
      </c>
      <c r="AB45" s="11">
        <f t="shared" si="26"/>
        <v>15.972446906315765</v>
      </c>
      <c r="AC45" s="11">
        <f t="shared" si="2"/>
        <v>0.79862234531578835</v>
      </c>
      <c r="AD45" s="11">
        <f t="shared" si="30"/>
        <v>0</v>
      </c>
      <c r="AE45" s="11">
        <f t="shared" si="3"/>
        <v>40</v>
      </c>
      <c r="AF45" s="22">
        <f t="shared" si="15"/>
        <v>15.972446906315765</v>
      </c>
      <c r="AG45" s="11">
        <f t="shared" si="16"/>
        <v>0.79862234531578835</v>
      </c>
      <c r="AH45" s="11">
        <f t="shared" si="17"/>
        <v>0</v>
      </c>
      <c r="AI45" s="11">
        <v>40</v>
      </c>
      <c r="AJ45" s="11">
        <f t="shared" si="28"/>
        <v>15.972446906315765</v>
      </c>
      <c r="AK45" s="11">
        <f t="shared" si="4"/>
        <v>0.79862234531578835</v>
      </c>
      <c r="AL45" s="11">
        <f t="shared" si="31"/>
        <v>0</v>
      </c>
      <c r="AM45" s="11">
        <f t="shared" si="5"/>
        <v>40</v>
      </c>
      <c r="AN45" s="22">
        <f t="shared" si="20"/>
        <v>15.972446906315765</v>
      </c>
      <c r="AO45" s="11">
        <f t="shared" si="21"/>
        <v>0.79862234531578835</v>
      </c>
      <c r="AP45" s="11">
        <f t="shared" si="22"/>
        <v>0</v>
      </c>
      <c r="AQ45" s="11">
        <v>40</v>
      </c>
      <c r="AR45" s="11"/>
      <c r="AS45" s="11"/>
      <c r="AT45" s="11"/>
      <c r="AU45" s="11"/>
    </row>
    <row r="46" spans="1:47" x14ac:dyDescent="0.2">
      <c r="A46" s="3" t="s">
        <v>1116</v>
      </c>
      <c r="B46" s="3" t="s">
        <v>677</v>
      </c>
      <c r="C46" s="3" t="s">
        <v>679</v>
      </c>
      <c r="E46" s="3" t="s">
        <v>537</v>
      </c>
      <c r="F46" s="3" t="s">
        <v>776</v>
      </c>
      <c r="G46" s="3" t="str">
        <f t="shared" si="0"/>
        <v>new_linear</v>
      </c>
      <c r="H46" s="11">
        <v>292.22868550986914</v>
      </c>
      <c r="P46" s="22">
        <f t="shared" si="6"/>
        <v>25.599232850664535</v>
      </c>
      <c r="Q46" s="11">
        <f t="shared" si="7"/>
        <v>1.2799616425332268</v>
      </c>
      <c r="R46" s="11">
        <f t="shared" si="8"/>
        <v>0</v>
      </c>
      <c r="S46" s="11">
        <v>40</v>
      </c>
      <c r="T46" s="11">
        <f t="shared" si="25"/>
        <v>25.599232850664535</v>
      </c>
      <c r="U46" s="11">
        <f t="shared" si="25"/>
        <v>1.2799616425332268</v>
      </c>
      <c r="V46" s="11">
        <f t="shared" si="25"/>
        <v>0</v>
      </c>
      <c r="W46" s="11">
        <f t="shared" si="25"/>
        <v>40</v>
      </c>
      <c r="X46" s="22">
        <f t="shared" si="10"/>
        <v>25.599232850664535</v>
      </c>
      <c r="Y46" s="11">
        <f t="shared" si="11"/>
        <v>1.2799616425332268</v>
      </c>
      <c r="Z46" s="11">
        <f t="shared" si="12"/>
        <v>0</v>
      </c>
      <c r="AA46" s="11">
        <v>40</v>
      </c>
      <c r="AB46" s="11">
        <f t="shared" si="26"/>
        <v>25.599232850664535</v>
      </c>
      <c r="AC46" s="11">
        <f t="shared" si="2"/>
        <v>1.2799616425332268</v>
      </c>
      <c r="AD46" s="11">
        <f t="shared" si="30"/>
        <v>0</v>
      </c>
      <c r="AE46" s="11">
        <f t="shared" si="3"/>
        <v>40</v>
      </c>
      <c r="AF46" s="22">
        <f t="shared" si="15"/>
        <v>25.599232850664535</v>
      </c>
      <c r="AG46" s="11">
        <f t="shared" si="16"/>
        <v>1.2799616425332268</v>
      </c>
      <c r="AH46" s="11">
        <f t="shared" si="17"/>
        <v>0</v>
      </c>
      <c r="AI46" s="11">
        <v>40</v>
      </c>
      <c r="AJ46" s="11">
        <f t="shared" si="28"/>
        <v>25.599232850664535</v>
      </c>
      <c r="AK46" s="11">
        <f t="shared" si="4"/>
        <v>1.2799616425332268</v>
      </c>
      <c r="AL46" s="11">
        <f t="shared" si="31"/>
        <v>0</v>
      </c>
      <c r="AM46" s="11">
        <f t="shared" si="5"/>
        <v>40</v>
      </c>
      <c r="AN46" s="22">
        <f t="shared" si="20"/>
        <v>25.599232850664535</v>
      </c>
      <c r="AO46" s="11">
        <f t="shared" si="21"/>
        <v>1.2799616425332268</v>
      </c>
      <c r="AP46" s="11">
        <f t="shared" si="22"/>
        <v>0</v>
      </c>
      <c r="AQ46" s="11">
        <v>40</v>
      </c>
      <c r="AR46" s="11"/>
      <c r="AS46" s="11"/>
      <c r="AT46" s="11"/>
      <c r="AU46" s="11"/>
    </row>
    <row r="47" spans="1:47" x14ac:dyDescent="0.2">
      <c r="A47" s="3" t="s">
        <v>1117</v>
      </c>
      <c r="B47" s="3" t="s">
        <v>677</v>
      </c>
      <c r="C47" s="3" t="s">
        <v>680</v>
      </c>
      <c r="E47" s="3" t="s">
        <v>537</v>
      </c>
      <c r="F47" s="3" t="s">
        <v>776</v>
      </c>
      <c r="G47" s="3" t="str">
        <f t="shared" si="0"/>
        <v>new_linear</v>
      </c>
      <c r="H47" s="11">
        <v>466.71963310567565</v>
      </c>
      <c r="P47" s="22">
        <f t="shared" si="6"/>
        <v>40.884639860057185</v>
      </c>
      <c r="Q47" s="11">
        <f t="shared" si="7"/>
        <v>2.0442319930028594</v>
      </c>
      <c r="R47" s="11">
        <f t="shared" si="8"/>
        <v>0</v>
      </c>
      <c r="S47" s="11">
        <v>40</v>
      </c>
      <c r="T47" s="11">
        <f t="shared" si="25"/>
        <v>40.884639860057185</v>
      </c>
      <c r="U47" s="11">
        <f t="shared" si="25"/>
        <v>2.0442319930028594</v>
      </c>
      <c r="V47" s="11">
        <f t="shared" si="25"/>
        <v>0</v>
      </c>
      <c r="W47" s="11">
        <f t="shared" si="25"/>
        <v>40</v>
      </c>
      <c r="X47" s="22">
        <f t="shared" si="10"/>
        <v>40.884639860057185</v>
      </c>
      <c r="Y47" s="11">
        <f t="shared" si="11"/>
        <v>2.0442319930028594</v>
      </c>
      <c r="Z47" s="11">
        <f t="shared" si="12"/>
        <v>0</v>
      </c>
      <c r="AA47" s="11">
        <v>40</v>
      </c>
      <c r="AB47" s="11">
        <f t="shared" si="26"/>
        <v>40.884639860057185</v>
      </c>
      <c r="AC47" s="11">
        <f t="shared" si="2"/>
        <v>2.0442319930028594</v>
      </c>
      <c r="AD47" s="11">
        <f t="shared" si="30"/>
        <v>0</v>
      </c>
      <c r="AE47" s="11">
        <f t="shared" si="3"/>
        <v>40</v>
      </c>
      <c r="AF47" s="22">
        <f t="shared" si="15"/>
        <v>40.884639860057185</v>
      </c>
      <c r="AG47" s="11">
        <f t="shared" si="16"/>
        <v>2.0442319930028594</v>
      </c>
      <c r="AH47" s="11">
        <f t="shared" si="17"/>
        <v>0</v>
      </c>
      <c r="AI47" s="11">
        <v>40</v>
      </c>
      <c r="AJ47" s="11">
        <f t="shared" si="28"/>
        <v>40.884639860057185</v>
      </c>
      <c r="AK47" s="11">
        <f t="shared" si="4"/>
        <v>2.0442319930028594</v>
      </c>
      <c r="AL47" s="11">
        <f t="shared" si="31"/>
        <v>0</v>
      </c>
      <c r="AM47" s="11">
        <f t="shared" si="5"/>
        <v>40</v>
      </c>
      <c r="AN47" s="22">
        <f t="shared" si="20"/>
        <v>40.884639860057185</v>
      </c>
      <c r="AO47" s="11">
        <f t="shared" si="21"/>
        <v>2.0442319930028594</v>
      </c>
      <c r="AP47" s="11">
        <f t="shared" si="22"/>
        <v>0</v>
      </c>
      <c r="AQ47" s="11">
        <v>40</v>
      </c>
      <c r="AR47" s="11"/>
      <c r="AS47" s="11"/>
      <c r="AT47" s="11"/>
      <c r="AU47" s="11"/>
    </row>
    <row r="48" spans="1:47" x14ac:dyDescent="0.2">
      <c r="A48" s="3" t="s">
        <v>1118</v>
      </c>
      <c r="B48" s="3" t="s">
        <v>678</v>
      </c>
      <c r="C48" s="3" t="s">
        <v>679</v>
      </c>
      <c r="E48" s="3" t="s">
        <v>537</v>
      </c>
      <c r="F48" s="3" t="s">
        <v>776</v>
      </c>
      <c r="G48" s="3" t="str">
        <f t="shared" si="0"/>
        <v>new_linear</v>
      </c>
      <c r="H48" s="11">
        <v>112.24023823245135</v>
      </c>
      <c r="P48" s="22">
        <f t="shared" si="6"/>
        <v>9.8322448691627375</v>
      </c>
      <c r="Q48" s="11">
        <f t="shared" si="7"/>
        <v>0.49161224345813692</v>
      </c>
      <c r="R48" s="11">
        <f t="shared" si="8"/>
        <v>0</v>
      </c>
      <c r="S48" s="11">
        <v>40</v>
      </c>
      <c r="T48" s="11">
        <f t="shared" si="25"/>
        <v>9.8322448691627375</v>
      </c>
      <c r="U48" s="11">
        <f t="shared" si="25"/>
        <v>0.49161224345813692</v>
      </c>
      <c r="V48" s="11">
        <f t="shared" si="25"/>
        <v>0</v>
      </c>
      <c r="W48" s="11">
        <f t="shared" si="25"/>
        <v>40</v>
      </c>
      <c r="X48" s="22">
        <f t="shared" si="10"/>
        <v>9.8322448691627375</v>
      </c>
      <c r="Y48" s="11">
        <f t="shared" si="11"/>
        <v>0.49161224345813692</v>
      </c>
      <c r="Z48" s="11">
        <f t="shared" si="12"/>
        <v>0</v>
      </c>
      <c r="AA48" s="11">
        <v>40</v>
      </c>
      <c r="AB48" s="11">
        <f t="shared" si="26"/>
        <v>9.8322448691627375</v>
      </c>
      <c r="AC48" s="11">
        <f t="shared" si="2"/>
        <v>0.49161224345813692</v>
      </c>
      <c r="AD48" s="11">
        <f t="shared" si="30"/>
        <v>0</v>
      </c>
      <c r="AE48" s="11">
        <f t="shared" si="3"/>
        <v>40</v>
      </c>
      <c r="AF48" s="22">
        <f t="shared" si="15"/>
        <v>9.8322448691627375</v>
      </c>
      <c r="AG48" s="11">
        <f t="shared" si="16"/>
        <v>0.49161224345813692</v>
      </c>
      <c r="AH48" s="11">
        <f t="shared" si="17"/>
        <v>0</v>
      </c>
      <c r="AI48" s="11">
        <v>40</v>
      </c>
      <c r="AJ48" s="11">
        <f t="shared" si="28"/>
        <v>9.8322448691627375</v>
      </c>
      <c r="AK48" s="11">
        <f t="shared" si="4"/>
        <v>0.49161224345813692</v>
      </c>
      <c r="AL48" s="11">
        <f t="shared" si="31"/>
        <v>0</v>
      </c>
      <c r="AM48" s="11">
        <f t="shared" si="5"/>
        <v>40</v>
      </c>
      <c r="AN48" s="22">
        <f t="shared" si="20"/>
        <v>9.8322448691627375</v>
      </c>
      <c r="AO48" s="11">
        <f t="shared" si="21"/>
        <v>0.49161224345813692</v>
      </c>
      <c r="AP48" s="11">
        <f t="shared" si="22"/>
        <v>0</v>
      </c>
      <c r="AQ48" s="11">
        <v>40</v>
      </c>
      <c r="AR48" s="11"/>
      <c r="AS48" s="11"/>
      <c r="AT48" s="11"/>
      <c r="AU48" s="11"/>
    </row>
    <row r="49" spans="1:47" x14ac:dyDescent="0.2">
      <c r="A49" s="3" t="s">
        <v>1119</v>
      </c>
      <c r="B49" s="3" t="s">
        <v>678</v>
      </c>
      <c r="C49" s="3" t="s">
        <v>680</v>
      </c>
      <c r="E49" s="3" t="s">
        <v>537</v>
      </c>
      <c r="F49" s="3" t="s">
        <v>776</v>
      </c>
      <c r="G49" s="3" t="str">
        <f t="shared" si="0"/>
        <v>new_linear</v>
      </c>
      <c r="H49" s="11">
        <v>334.59433543585442</v>
      </c>
      <c r="P49" s="22">
        <f t="shared" si="6"/>
        <v>29.310463784180847</v>
      </c>
      <c r="Q49" s="11">
        <f t="shared" si="7"/>
        <v>1.4655231892090423</v>
      </c>
      <c r="R49" s="11">
        <f t="shared" si="8"/>
        <v>0</v>
      </c>
      <c r="S49" s="11">
        <v>40</v>
      </c>
      <c r="T49" s="11">
        <f t="shared" si="25"/>
        <v>29.310463784180847</v>
      </c>
      <c r="U49" s="11">
        <f t="shared" si="25"/>
        <v>1.4655231892090423</v>
      </c>
      <c r="V49" s="11">
        <f t="shared" si="25"/>
        <v>0</v>
      </c>
      <c r="W49" s="11">
        <f t="shared" si="25"/>
        <v>40</v>
      </c>
      <c r="X49" s="22">
        <f t="shared" si="10"/>
        <v>29.310463784180847</v>
      </c>
      <c r="Y49" s="11">
        <f t="shared" si="11"/>
        <v>1.4655231892090423</v>
      </c>
      <c r="Z49" s="11">
        <f t="shared" si="12"/>
        <v>0</v>
      </c>
      <c r="AA49" s="11">
        <v>40</v>
      </c>
      <c r="AB49" s="11">
        <f t="shared" si="26"/>
        <v>29.310463784180847</v>
      </c>
      <c r="AC49" s="11">
        <f t="shared" si="2"/>
        <v>1.4655231892090423</v>
      </c>
      <c r="AD49" s="11">
        <f t="shared" si="30"/>
        <v>0</v>
      </c>
      <c r="AE49" s="11">
        <f t="shared" si="3"/>
        <v>40</v>
      </c>
      <c r="AF49" s="22">
        <f t="shared" si="15"/>
        <v>29.310463784180847</v>
      </c>
      <c r="AG49" s="11">
        <f t="shared" si="16"/>
        <v>1.4655231892090423</v>
      </c>
      <c r="AH49" s="11">
        <f t="shared" si="17"/>
        <v>0</v>
      </c>
      <c r="AI49" s="11">
        <v>40</v>
      </c>
      <c r="AJ49" s="11">
        <f t="shared" si="28"/>
        <v>29.310463784180847</v>
      </c>
      <c r="AK49" s="11">
        <f t="shared" si="4"/>
        <v>1.4655231892090423</v>
      </c>
      <c r="AL49" s="11">
        <f t="shared" si="31"/>
        <v>0</v>
      </c>
      <c r="AM49" s="11">
        <f t="shared" si="5"/>
        <v>40</v>
      </c>
      <c r="AN49" s="22">
        <f t="shared" si="20"/>
        <v>29.310463784180847</v>
      </c>
      <c r="AO49" s="11">
        <f t="shared" si="21"/>
        <v>1.4655231892090423</v>
      </c>
      <c r="AP49" s="11">
        <f t="shared" si="22"/>
        <v>0</v>
      </c>
      <c r="AQ49" s="11">
        <v>40</v>
      </c>
      <c r="AR49" s="11"/>
      <c r="AS49" s="11"/>
      <c r="AT49" s="11"/>
      <c r="AU49" s="11"/>
    </row>
    <row r="50" spans="1:47" x14ac:dyDescent="0.2">
      <c r="A50" s="3" t="s">
        <v>1120</v>
      </c>
      <c r="B50" s="3" t="s">
        <v>679</v>
      </c>
      <c r="C50" s="3" t="s">
        <v>680</v>
      </c>
      <c r="E50" s="3" t="s">
        <v>537</v>
      </c>
      <c r="F50" s="3" t="s">
        <v>776</v>
      </c>
      <c r="G50" s="3" t="str">
        <f t="shared" si="0"/>
        <v>new_linear</v>
      </c>
      <c r="H50" s="11">
        <v>256.54246611612416</v>
      </c>
      <c r="P50" s="22">
        <f t="shared" si="6"/>
        <v>22.473120031772478</v>
      </c>
      <c r="Q50" s="11">
        <f t="shared" si="7"/>
        <v>1.1236560015886239</v>
      </c>
      <c r="R50" s="11">
        <f t="shared" si="8"/>
        <v>0</v>
      </c>
      <c r="S50" s="11">
        <v>40</v>
      </c>
      <c r="T50" s="11">
        <f t="shared" si="25"/>
        <v>22.473120031772478</v>
      </c>
      <c r="U50" s="11">
        <f t="shared" si="25"/>
        <v>1.1236560015886239</v>
      </c>
      <c r="V50" s="11">
        <f t="shared" si="25"/>
        <v>0</v>
      </c>
      <c r="W50" s="11">
        <f t="shared" si="25"/>
        <v>40</v>
      </c>
      <c r="X50" s="22">
        <f t="shared" si="10"/>
        <v>22.473120031772478</v>
      </c>
      <c r="Y50" s="11">
        <f t="shared" si="11"/>
        <v>1.1236560015886239</v>
      </c>
      <c r="Z50" s="11">
        <f t="shared" si="12"/>
        <v>0</v>
      </c>
      <c r="AA50" s="11">
        <v>40</v>
      </c>
      <c r="AB50" s="11">
        <f t="shared" si="26"/>
        <v>22.473120031772478</v>
      </c>
      <c r="AC50" s="11">
        <f t="shared" si="2"/>
        <v>1.1236560015886239</v>
      </c>
      <c r="AD50" s="11">
        <f t="shared" si="30"/>
        <v>0</v>
      </c>
      <c r="AE50" s="11">
        <f t="shared" si="3"/>
        <v>40</v>
      </c>
      <c r="AF50" s="22">
        <f t="shared" si="15"/>
        <v>22.473120031772478</v>
      </c>
      <c r="AG50" s="11">
        <f t="shared" si="16"/>
        <v>1.1236560015886239</v>
      </c>
      <c r="AH50" s="11">
        <f t="shared" si="17"/>
        <v>0</v>
      </c>
      <c r="AI50" s="11">
        <v>40</v>
      </c>
      <c r="AJ50" s="11">
        <f t="shared" si="28"/>
        <v>22.473120031772478</v>
      </c>
      <c r="AK50" s="11">
        <f t="shared" si="4"/>
        <v>1.1236560015886239</v>
      </c>
      <c r="AL50" s="11">
        <f t="shared" si="31"/>
        <v>0</v>
      </c>
      <c r="AM50" s="11">
        <f t="shared" si="5"/>
        <v>40</v>
      </c>
      <c r="AN50" s="22">
        <f t="shared" si="20"/>
        <v>22.473120031772478</v>
      </c>
      <c r="AO50" s="11">
        <f t="shared" si="21"/>
        <v>1.1236560015886239</v>
      </c>
      <c r="AP50" s="11">
        <f t="shared" si="22"/>
        <v>0</v>
      </c>
      <c r="AQ50" s="11">
        <v>40</v>
      </c>
      <c r="AR50" s="11"/>
      <c r="AS50" s="11"/>
      <c r="AT50" s="11"/>
      <c r="AU50" s="11"/>
    </row>
    <row r="51" spans="1:47" x14ac:dyDescent="0.2">
      <c r="A51" s="3" t="s">
        <v>1121</v>
      </c>
      <c r="B51" s="3" t="s">
        <v>681</v>
      </c>
      <c r="C51" s="3" t="s">
        <v>694</v>
      </c>
      <c r="E51" s="3" t="s">
        <v>537</v>
      </c>
      <c r="F51" s="3" t="s">
        <v>776</v>
      </c>
      <c r="G51" s="3" t="str">
        <f t="shared" si="0"/>
        <v>new_linear</v>
      </c>
      <c r="H51" s="11">
        <v>83</v>
      </c>
      <c r="P51" s="22">
        <f t="shared" si="6"/>
        <v>7.2707999999999995</v>
      </c>
      <c r="Q51" s="11">
        <f t="shared" si="7"/>
        <v>0.36353999999999997</v>
      </c>
      <c r="R51" s="11">
        <f t="shared" si="8"/>
        <v>0</v>
      </c>
      <c r="S51" s="11">
        <v>40</v>
      </c>
      <c r="T51" s="11">
        <f t="shared" si="25"/>
        <v>7.2707999999999995</v>
      </c>
      <c r="U51" s="11">
        <f t="shared" si="25"/>
        <v>0.36353999999999997</v>
      </c>
      <c r="V51" s="11">
        <f t="shared" si="25"/>
        <v>0</v>
      </c>
      <c r="W51" s="11">
        <f t="shared" si="25"/>
        <v>40</v>
      </c>
      <c r="X51" s="22">
        <f t="shared" si="10"/>
        <v>7.2707999999999995</v>
      </c>
      <c r="Y51" s="11">
        <f t="shared" si="11"/>
        <v>0.36353999999999997</v>
      </c>
      <c r="Z51" s="11">
        <f t="shared" si="12"/>
        <v>0</v>
      </c>
      <c r="AA51" s="11">
        <v>40</v>
      </c>
      <c r="AB51" s="11">
        <f t="shared" si="26"/>
        <v>7.2707999999999995</v>
      </c>
      <c r="AC51" s="11">
        <f t="shared" si="2"/>
        <v>0.36353999999999997</v>
      </c>
      <c r="AD51" s="11">
        <f t="shared" si="30"/>
        <v>0</v>
      </c>
      <c r="AE51" s="11">
        <f t="shared" si="3"/>
        <v>40</v>
      </c>
      <c r="AF51" s="22">
        <f t="shared" si="15"/>
        <v>7.2707999999999995</v>
      </c>
      <c r="AG51" s="11">
        <f t="shared" si="16"/>
        <v>0.36353999999999997</v>
      </c>
      <c r="AH51" s="11">
        <f t="shared" si="17"/>
        <v>0</v>
      </c>
      <c r="AI51" s="11">
        <v>40</v>
      </c>
      <c r="AJ51" s="11">
        <f t="shared" si="28"/>
        <v>7.2707999999999995</v>
      </c>
      <c r="AK51" s="11">
        <f t="shared" si="4"/>
        <v>0.36353999999999997</v>
      </c>
      <c r="AL51" s="11">
        <f t="shared" si="31"/>
        <v>0</v>
      </c>
      <c r="AM51" s="11">
        <f t="shared" si="5"/>
        <v>40</v>
      </c>
      <c r="AN51" s="22">
        <f t="shared" si="20"/>
        <v>7.2707999999999995</v>
      </c>
      <c r="AO51" s="11">
        <f t="shared" si="21"/>
        <v>0.36353999999999997</v>
      </c>
      <c r="AP51" s="11">
        <f t="shared" si="22"/>
        <v>0</v>
      </c>
      <c r="AQ51" s="11">
        <v>40</v>
      </c>
      <c r="AR51" s="11"/>
      <c r="AS51" s="11"/>
      <c r="AT51" s="11"/>
      <c r="AU51" s="11"/>
    </row>
    <row r="52" spans="1:47" x14ac:dyDescent="0.2">
      <c r="A52" s="3" t="s">
        <v>1122</v>
      </c>
      <c r="B52" s="3" t="s">
        <v>682</v>
      </c>
      <c r="C52" s="3" t="s">
        <v>695</v>
      </c>
      <c r="E52" s="3" t="s">
        <v>537</v>
      </c>
      <c r="F52" s="3" t="s">
        <v>776</v>
      </c>
      <c r="G52" s="3" t="str">
        <f t="shared" si="0"/>
        <v>new_linear</v>
      </c>
      <c r="H52" s="11">
        <v>90</v>
      </c>
      <c r="P52" s="22">
        <f t="shared" si="6"/>
        <v>7.8840000000000003</v>
      </c>
      <c r="Q52" s="11">
        <f t="shared" si="7"/>
        <v>0.39420000000000005</v>
      </c>
      <c r="R52" s="11">
        <f t="shared" si="8"/>
        <v>0</v>
      </c>
      <c r="S52" s="11">
        <v>40</v>
      </c>
      <c r="T52" s="11">
        <f t="shared" si="25"/>
        <v>7.8840000000000003</v>
      </c>
      <c r="U52" s="11">
        <f t="shared" si="25"/>
        <v>0.39420000000000005</v>
      </c>
      <c r="V52" s="11">
        <f t="shared" si="25"/>
        <v>0</v>
      </c>
      <c r="W52" s="11">
        <f t="shared" si="25"/>
        <v>40</v>
      </c>
      <c r="X52" s="22">
        <f t="shared" si="10"/>
        <v>7.8840000000000003</v>
      </c>
      <c r="Y52" s="11">
        <f t="shared" si="11"/>
        <v>0.39420000000000005</v>
      </c>
      <c r="Z52" s="11">
        <f t="shared" si="12"/>
        <v>0</v>
      </c>
      <c r="AA52" s="11">
        <v>40</v>
      </c>
      <c r="AB52" s="11">
        <f t="shared" si="26"/>
        <v>7.8840000000000003</v>
      </c>
      <c r="AC52" s="11">
        <f t="shared" si="2"/>
        <v>0.39420000000000005</v>
      </c>
      <c r="AD52" s="11">
        <f t="shared" si="30"/>
        <v>0</v>
      </c>
      <c r="AE52" s="11">
        <f t="shared" si="3"/>
        <v>40</v>
      </c>
      <c r="AF52" s="22">
        <f t="shared" si="15"/>
        <v>7.8840000000000003</v>
      </c>
      <c r="AG52" s="11">
        <f t="shared" si="16"/>
        <v>0.39420000000000005</v>
      </c>
      <c r="AH52" s="11">
        <f t="shared" si="17"/>
        <v>0</v>
      </c>
      <c r="AI52" s="11">
        <v>40</v>
      </c>
      <c r="AJ52" s="11">
        <f t="shared" si="28"/>
        <v>7.8840000000000003</v>
      </c>
      <c r="AK52" s="11">
        <f t="shared" si="4"/>
        <v>0.39420000000000005</v>
      </c>
      <c r="AL52" s="11">
        <f t="shared" si="31"/>
        <v>0</v>
      </c>
      <c r="AM52" s="11">
        <f t="shared" si="5"/>
        <v>40</v>
      </c>
      <c r="AN52" s="22">
        <f t="shared" si="20"/>
        <v>7.8840000000000003</v>
      </c>
      <c r="AO52" s="11">
        <f t="shared" si="21"/>
        <v>0.39420000000000005</v>
      </c>
      <c r="AP52" s="11">
        <f t="shared" si="22"/>
        <v>0</v>
      </c>
      <c r="AQ52" s="11">
        <v>40</v>
      </c>
      <c r="AR52" s="11"/>
      <c r="AS52" s="11"/>
      <c r="AT52" s="11"/>
      <c r="AU52" s="11"/>
    </row>
    <row r="53" spans="1:47" x14ac:dyDescent="0.2">
      <c r="A53" s="3" t="s">
        <v>1123</v>
      </c>
      <c r="B53" s="3" t="s">
        <v>683</v>
      </c>
      <c r="C53" s="3" t="s">
        <v>696</v>
      </c>
      <c r="E53" s="3" t="s">
        <v>537</v>
      </c>
      <c r="F53" s="3" t="s">
        <v>776</v>
      </c>
      <c r="G53" s="3" t="str">
        <f t="shared" si="0"/>
        <v>new_linear</v>
      </c>
      <c r="H53" s="11">
        <v>51</v>
      </c>
      <c r="P53" s="22">
        <f t="shared" si="6"/>
        <v>4.4676</v>
      </c>
      <c r="Q53" s="11">
        <f t="shared" si="7"/>
        <v>0.22338000000000002</v>
      </c>
      <c r="R53" s="11">
        <f t="shared" si="8"/>
        <v>0</v>
      </c>
      <c r="S53" s="11">
        <v>40</v>
      </c>
      <c r="T53" s="11">
        <f t="shared" si="25"/>
        <v>4.4676</v>
      </c>
      <c r="U53" s="11">
        <f t="shared" si="25"/>
        <v>0.22338000000000002</v>
      </c>
      <c r="V53" s="11">
        <f t="shared" si="25"/>
        <v>0</v>
      </c>
      <c r="W53" s="11">
        <f t="shared" si="25"/>
        <v>40</v>
      </c>
      <c r="X53" s="22">
        <f t="shared" si="10"/>
        <v>4.4676</v>
      </c>
      <c r="Y53" s="11">
        <f t="shared" si="11"/>
        <v>0.22338000000000002</v>
      </c>
      <c r="Z53" s="11">
        <f t="shared" si="12"/>
        <v>0</v>
      </c>
      <c r="AA53" s="11">
        <v>40</v>
      </c>
      <c r="AB53" s="11">
        <f t="shared" si="26"/>
        <v>4.4676</v>
      </c>
      <c r="AC53" s="11">
        <f t="shared" si="2"/>
        <v>0.22338000000000002</v>
      </c>
      <c r="AD53" s="11">
        <f t="shared" si="30"/>
        <v>0</v>
      </c>
      <c r="AE53" s="11">
        <f t="shared" si="3"/>
        <v>40</v>
      </c>
      <c r="AF53" s="22">
        <f t="shared" si="15"/>
        <v>4.4676</v>
      </c>
      <c r="AG53" s="11">
        <f t="shared" si="16"/>
        <v>0.22338000000000002</v>
      </c>
      <c r="AH53" s="11">
        <f t="shared" si="17"/>
        <v>0</v>
      </c>
      <c r="AI53" s="11">
        <v>40</v>
      </c>
      <c r="AJ53" s="11">
        <f t="shared" si="28"/>
        <v>4.4676</v>
      </c>
      <c r="AK53" s="11">
        <f t="shared" si="4"/>
        <v>0.22338000000000002</v>
      </c>
      <c r="AL53" s="11">
        <f t="shared" si="31"/>
        <v>0</v>
      </c>
      <c r="AM53" s="11">
        <f t="shared" si="5"/>
        <v>40</v>
      </c>
      <c r="AN53" s="22">
        <f t="shared" si="20"/>
        <v>4.4676</v>
      </c>
      <c r="AO53" s="11">
        <f t="shared" si="21"/>
        <v>0.22338000000000002</v>
      </c>
      <c r="AP53" s="11">
        <f t="shared" si="22"/>
        <v>0</v>
      </c>
      <c r="AQ53" s="11">
        <v>40</v>
      </c>
      <c r="AR53" s="11"/>
      <c r="AS53" s="11"/>
      <c r="AT53" s="11"/>
      <c r="AU53" s="11"/>
    </row>
    <row r="54" spans="1:47" x14ac:dyDescent="0.2">
      <c r="A54" s="3" t="s">
        <v>1124</v>
      </c>
      <c r="B54" s="3" t="s">
        <v>684</v>
      </c>
      <c r="C54" s="3" t="s">
        <v>696</v>
      </c>
      <c r="E54" s="3" t="s">
        <v>537</v>
      </c>
      <c r="F54" s="3" t="s">
        <v>776</v>
      </c>
      <c r="G54" s="3" t="str">
        <f t="shared" si="0"/>
        <v>new_linear</v>
      </c>
      <c r="H54" s="11">
        <v>80</v>
      </c>
      <c r="P54" s="22">
        <f t="shared" si="6"/>
        <v>7.008</v>
      </c>
      <c r="Q54" s="11">
        <f t="shared" si="7"/>
        <v>0.35040000000000004</v>
      </c>
      <c r="R54" s="11">
        <f t="shared" si="8"/>
        <v>0</v>
      </c>
      <c r="S54" s="11">
        <v>40</v>
      </c>
      <c r="T54" s="11">
        <f t="shared" si="25"/>
        <v>7.008</v>
      </c>
      <c r="U54" s="11">
        <f t="shared" si="25"/>
        <v>0.35040000000000004</v>
      </c>
      <c r="V54" s="11">
        <f t="shared" si="25"/>
        <v>0</v>
      </c>
      <c r="W54" s="11">
        <f t="shared" si="25"/>
        <v>40</v>
      </c>
      <c r="X54" s="22">
        <f t="shared" si="10"/>
        <v>7.008</v>
      </c>
      <c r="Y54" s="11">
        <f t="shared" si="11"/>
        <v>0.35040000000000004</v>
      </c>
      <c r="Z54" s="11">
        <f t="shared" si="12"/>
        <v>0</v>
      </c>
      <c r="AA54" s="11">
        <v>40</v>
      </c>
      <c r="AB54" s="11">
        <f t="shared" si="26"/>
        <v>7.008</v>
      </c>
      <c r="AC54" s="11">
        <f t="shared" si="2"/>
        <v>0.35040000000000004</v>
      </c>
      <c r="AD54" s="11">
        <f t="shared" si="30"/>
        <v>0</v>
      </c>
      <c r="AE54" s="11">
        <f t="shared" si="3"/>
        <v>40</v>
      </c>
      <c r="AF54" s="22">
        <f t="shared" si="15"/>
        <v>7.008</v>
      </c>
      <c r="AG54" s="11">
        <f t="shared" si="16"/>
        <v>0.35040000000000004</v>
      </c>
      <c r="AH54" s="11">
        <f t="shared" si="17"/>
        <v>0</v>
      </c>
      <c r="AI54" s="11">
        <v>40</v>
      </c>
      <c r="AJ54" s="11">
        <f t="shared" si="28"/>
        <v>7.008</v>
      </c>
      <c r="AK54" s="11">
        <f t="shared" si="4"/>
        <v>0.35040000000000004</v>
      </c>
      <c r="AL54" s="11">
        <f t="shared" si="31"/>
        <v>0</v>
      </c>
      <c r="AM54" s="11">
        <f t="shared" si="5"/>
        <v>40</v>
      </c>
      <c r="AN54" s="22">
        <f t="shared" si="20"/>
        <v>7.008</v>
      </c>
      <c r="AO54" s="11">
        <f t="shared" si="21"/>
        <v>0.35040000000000004</v>
      </c>
      <c r="AP54" s="11">
        <f t="shared" si="22"/>
        <v>0</v>
      </c>
      <c r="AQ54" s="11">
        <v>40</v>
      </c>
      <c r="AR54" s="11"/>
      <c r="AS54" s="11"/>
      <c r="AT54" s="11"/>
      <c r="AU54" s="11"/>
    </row>
    <row r="55" spans="1:47" x14ac:dyDescent="0.2">
      <c r="A55" s="3" t="s">
        <v>1125</v>
      </c>
      <c r="B55" s="3" t="s">
        <v>688</v>
      </c>
      <c r="C55" s="3" t="s">
        <v>697</v>
      </c>
      <c r="E55" s="3" t="s">
        <v>537</v>
      </c>
      <c r="F55" s="3" t="s">
        <v>776</v>
      </c>
      <c r="G55" s="3" t="str">
        <f t="shared" si="0"/>
        <v>new_linear</v>
      </c>
      <c r="H55" s="11">
        <v>69</v>
      </c>
      <c r="P55" s="22">
        <f t="shared" si="6"/>
        <v>6.0443999999999996</v>
      </c>
      <c r="Q55" s="11">
        <f t="shared" si="7"/>
        <v>0.30221999999999999</v>
      </c>
      <c r="R55" s="11">
        <f t="shared" si="8"/>
        <v>0</v>
      </c>
      <c r="S55" s="11">
        <v>40</v>
      </c>
      <c r="T55" s="11">
        <f t="shared" si="25"/>
        <v>6.0443999999999996</v>
      </c>
      <c r="U55" s="11">
        <f t="shared" si="25"/>
        <v>0.30221999999999999</v>
      </c>
      <c r="V55" s="11">
        <f t="shared" si="25"/>
        <v>0</v>
      </c>
      <c r="W55" s="11">
        <f t="shared" si="25"/>
        <v>40</v>
      </c>
      <c r="X55" s="22">
        <f t="shared" si="10"/>
        <v>6.0443999999999996</v>
      </c>
      <c r="Y55" s="11">
        <f t="shared" si="11"/>
        <v>0.30221999999999999</v>
      </c>
      <c r="Z55" s="11">
        <f t="shared" si="12"/>
        <v>0</v>
      </c>
      <c r="AA55" s="11">
        <v>40</v>
      </c>
      <c r="AB55" s="11">
        <f t="shared" si="26"/>
        <v>6.0443999999999996</v>
      </c>
      <c r="AC55" s="11">
        <f t="shared" si="2"/>
        <v>0.30221999999999999</v>
      </c>
      <c r="AD55" s="11">
        <f t="shared" si="30"/>
        <v>0</v>
      </c>
      <c r="AE55" s="11">
        <f t="shared" si="3"/>
        <v>40</v>
      </c>
      <c r="AF55" s="22">
        <f t="shared" si="15"/>
        <v>6.0443999999999996</v>
      </c>
      <c r="AG55" s="11">
        <f t="shared" si="16"/>
        <v>0.30221999999999999</v>
      </c>
      <c r="AH55" s="11">
        <f t="shared" si="17"/>
        <v>0</v>
      </c>
      <c r="AI55" s="11">
        <v>40</v>
      </c>
      <c r="AJ55" s="11">
        <f t="shared" si="28"/>
        <v>6.0443999999999996</v>
      </c>
      <c r="AK55" s="11">
        <f t="shared" si="4"/>
        <v>0.30221999999999999</v>
      </c>
      <c r="AL55" s="11">
        <f t="shared" si="31"/>
        <v>0</v>
      </c>
      <c r="AM55" s="11">
        <f t="shared" si="5"/>
        <v>40</v>
      </c>
      <c r="AN55" s="22">
        <f t="shared" si="20"/>
        <v>6.0443999999999996</v>
      </c>
      <c r="AO55" s="11">
        <f t="shared" si="21"/>
        <v>0.30221999999999999</v>
      </c>
      <c r="AP55" s="11">
        <f t="shared" si="22"/>
        <v>0</v>
      </c>
      <c r="AQ55" s="11">
        <v>40</v>
      </c>
      <c r="AR55" s="11"/>
      <c r="AS55" s="11"/>
      <c r="AT55" s="11"/>
      <c r="AU55" s="11"/>
    </row>
    <row r="56" spans="1:47" x14ac:dyDescent="0.2">
      <c r="A56" s="3" t="s">
        <v>1126</v>
      </c>
      <c r="B56" s="3" t="s">
        <v>687</v>
      </c>
      <c r="C56" s="3" t="s">
        <v>697</v>
      </c>
      <c r="E56" s="3" t="s">
        <v>537</v>
      </c>
      <c r="F56" s="3" t="s">
        <v>776</v>
      </c>
      <c r="G56" s="3" t="str">
        <f t="shared" si="0"/>
        <v>new_linear</v>
      </c>
      <c r="H56" s="11">
        <v>59</v>
      </c>
      <c r="P56" s="22">
        <f t="shared" si="6"/>
        <v>5.1684000000000001</v>
      </c>
      <c r="Q56" s="11">
        <f t="shared" si="7"/>
        <v>0.25842000000000004</v>
      </c>
      <c r="R56" s="11">
        <f t="shared" si="8"/>
        <v>0</v>
      </c>
      <c r="S56" s="11">
        <v>40</v>
      </c>
      <c r="T56" s="11">
        <f t="shared" si="25"/>
        <v>5.1684000000000001</v>
      </c>
      <c r="U56" s="11">
        <f t="shared" si="25"/>
        <v>0.25842000000000004</v>
      </c>
      <c r="V56" s="11">
        <f t="shared" si="25"/>
        <v>0</v>
      </c>
      <c r="W56" s="11">
        <f t="shared" si="25"/>
        <v>40</v>
      </c>
      <c r="X56" s="22">
        <f t="shared" si="10"/>
        <v>5.1684000000000001</v>
      </c>
      <c r="Y56" s="11">
        <f t="shared" si="11"/>
        <v>0.25842000000000004</v>
      </c>
      <c r="Z56" s="11">
        <f t="shared" si="12"/>
        <v>0</v>
      </c>
      <c r="AA56" s="11">
        <v>40</v>
      </c>
      <c r="AB56" s="11">
        <f t="shared" si="26"/>
        <v>5.1684000000000001</v>
      </c>
      <c r="AC56" s="11">
        <f t="shared" si="2"/>
        <v>0.25842000000000004</v>
      </c>
      <c r="AD56" s="11">
        <f t="shared" si="30"/>
        <v>0</v>
      </c>
      <c r="AE56" s="11">
        <f t="shared" si="3"/>
        <v>40</v>
      </c>
      <c r="AF56" s="22">
        <f t="shared" si="15"/>
        <v>5.1684000000000001</v>
      </c>
      <c r="AG56" s="11">
        <f t="shared" si="16"/>
        <v>0.25842000000000004</v>
      </c>
      <c r="AH56" s="11">
        <f t="shared" si="17"/>
        <v>0</v>
      </c>
      <c r="AI56" s="11">
        <v>40</v>
      </c>
      <c r="AJ56" s="11">
        <f t="shared" si="28"/>
        <v>5.1684000000000001</v>
      </c>
      <c r="AK56" s="11">
        <f t="shared" si="4"/>
        <v>0.25842000000000004</v>
      </c>
      <c r="AL56" s="11">
        <f t="shared" si="31"/>
        <v>0</v>
      </c>
      <c r="AM56" s="11">
        <f t="shared" si="5"/>
        <v>40</v>
      </c>
      <c r="AN56" s="22">
        <f t="shared" si="20"/>
        <v>5.1684000000000001</v>
      </c>
      <c r="AO56" s="11">
        <f t="shared" si="21"/>
        <v>0.25842000000000004</v>
      </c>
      <c r="AP56" s="11">
        <f t="shared" si="22"/>
        <v>0</v>
      </c>
      <c r="AQ56" s="11">
        <v>40</v>
      </c>
      <c r="AR56" s="11"/>
      <c r="AS56" s="11"/>
      <c r="AT56" s="11"/>
      <c r="AU56" s="11"/>
    </row>
    <row r="57" spans="1:47" x14ac:dyDescent="0.2">
      <c r="A57" s="3" t="s">
        <v>1127</v>
      </c>
      <c r="B57" s="3" t="s">
        <v>686</v>
      </c>
      <c r="C57" s="3" t="s">
        <v>700</v>
      </c>
      <c r="E57" s="3" t="s">
        <v>537</v>
      </c>
      <c r="F57" s="3" t="s">
        <v>776</v>
      </c>
      <c r="G57" s="3" t="str">
        <f t="shared" si="0"/>
        <v>new_linear</v>
      </c>
      <c r="H57" s="11">
        <v>134</v>
      </c>
      <c r="P57" s="22">
        <f t="shared" si="6"/>
        <v>11.738399999999999</v>
      </c>
      <c r="Q57" s="11">
        <f t="shared" si="7"/>
        <v>0.58692</v>
      </c>
      <c r="R57" s="11">
        <f t="shared" si="8"/>
        <v>0</v>
      </c>
      <c r="S57" s="11">
        <v>40</v>
      </c>
      <c r="T57" s="11">
        <f t="shared" si="25"/>
        <v>11.738399999999999</v>
      </c>
      <c r="U57" s="11">
        <f t="shared" si="25"/>
        <v>0.58692</v>
      </c>
      <c r="V57" s="11">
        <f t="shared" si="25"/>
        <v>0</v>
      </c>
      <c r="W57" s="11">
        <f t="shared" si="25"/>
        <v>40</v>
      </c>
      <c r="X57" s="22">
        <f t="shared" si="10"/>
        <v>11.738399999999999</v>
      </c>
      <c r="Y57" s="11">
        <f t="shared" si="11"/>
        <v>0.58692</v>
      </c>
      <c r="Z57" s="11">
        <f t="shared" si="12"/>
        <v>0</v>
      </c>
      <c r="AA57" s="11">
        <v>40</v>
      </c>
      <c r="AB57" s="11">
        <f t="shared" si="26"/>
        <v>11.738399999999999</v>
      </c>
      <c r="AC57" s="11">
        <f t="shared" si="2"/>
        <v>0.58692</v>
      </c>
      <c r="AD57" s="11">
        <f t="shared" si="30"/>
        <v>0</v>
      </c>
      <c r="AE57" s="11">
        <f t="shared" si="3"/>
        <v>40</v>
      </c>
      <c r="AF57" s="22">
        <f t="shared" si="15"/>
        <v>11.738399999999999</v>
      </c>
      <c r="AG57" s="11">
        <f t="shared" si="16"/>
        <v>0.58692</v>
      </c>
      <c r="AH57" s="11">
        <f t="shared" si="17"/>
        <v>0</v>
      </c>
      <c r="AI57" s="11">
        <v>40</v>
      </c>
      <c r="AJ57" s="11">
        <f t="shared" si="28"/>
        <v>11.738399999999999</v>
      </c>
      <c r="AK57" s="11">
        <f t="shared" si="4"/>
        <v>0.58692</v>
      </c>
      <c r="AL57" s="11">
        <f t="shared" si="31"/>
        <v>0</v>
      </c>
      <c r="AM57" s="11">
        <f t="shared" si="5"/>
        <v>40</v>
      </c>
      <c r="AN57" s="22">
        <f t="shared" si="20"/>
        <v>11.738399999999999</v>
      </c>
      <c r="AO57" s="11">
        <f t="shared" si="21"/>
        <v>0.58692</v>
      </c>
      <c r="AP57" s="11">
        <f t="shared" si="22"/>
        <v>0</v>
      </c>
      <c r="AQ57" s="11">
        <v>40</v>
      </c>
      <c r="AR57" s="11"/>
      <c r="AS57" s="11"/>
      <c r="AT57" s="11"/>
      <c r="AU57" s="11"/>
    </row>
    <row r="58" spans="1:47" x14ac:dyDescent="0.2">
      <c r="A58" s="3" t="s">
        <v>1128</v>
      </c>
      <c r="B58" s="3" t="s">
        <v>685</v>
      </c>
      <c r="C58" s="3" t="s">
        <v>701</v>
      </c>
      <c r="E58" s="3" t="s">
        <v>537</v>
      </c>
      <c r="F58" s="3" t="s">
        <v>776</v>
      </c>
      <c r="G58" s="3" t="str">
        <f t="shared" si="0"/>
        <v>new_linear</v>
      </c>
      <c r="H58" s="11">
        <v>46</v>
      </c>
      <c r="P58" s="22">
        <f t="shared" si="6"/>
        <v>4.0296000000000003</v>
      </c>
      <c r="Q58" s="11">
        <f t="shared" si="7"/>
        <v>0.20148000000000002</v>
      </c>
      <c r="R58" s="11">
        <f t="shared" si="8"/>
        <v>0</v>
      </c>
      <c r="S58" s="11">
        <v>40</v>
      </c>
      <c r="T58" s="11">
        <f t="shared" si="25"/>
        <v>4.0296000000000003</v>
      </c>
      <c r="U58" s="11">
        <f t="shared" si="25"/>
        <v>0.20148000000000002</v>
      </c>
      <c r="V58" s="11">
        <f t="shared" si="25"/>
        <v>0</v>
      </c>
      <c r="W58" s="11">
        <f t="shared" si="25"/>
        <v>40</v>
      </c>
      <c r="X58" s="22">
        <f t="shared" si="10"/>
        <v>4.0296000000000003</v>
      </c>
      <c r="Y58" s="11">
        <f t="shared" si="11"/>
        <v>0.20148000000000002</v>
      </c>
      <c r="Z58" s="11">
        <f t="shared" si="12"/>
        <v>0</v>
      </c>
      <c r="AA58" s="11">
        <v>40</v>
      </c>
      <c r="AB58" s="11">
        <f t="shared" si="26"/>
        <v>4.0296000000000003</v>
      </c>
      <c r="AC58" s="11">
        <f t="shared" si="2"/>
        <v>0.20148000000000002</v>
      </c>
      <c r="AD58" s="11">
        <f t="shared" si="30"/>
        <v>0</v>
      </c>
      <c r="AE58" s="11">
        <f t="shared" si="3"/>
        <v>40</v>
      </c>
      <c r="AF58" s="22">
        <f t="shared" si="15"/>
        <v>4.0296000000000003</v>
      </c>
      <c r="AG58" s="11">
        <f t="shared" si="16"/>
        <v>0.20148000000000002</v>
      </c>
      <c r="AH58" s="11">
        <f t="shared" si="17"/>
        <v>0</v>
      </c>
      <c r="AI58" s="11">
        <v>40</v>
      </c>
      <c r="AJ58" s="11">
        <f t="shared" si="28"/>
        <v>4.0296000000000003</v>
      </c>
      <c r="AK58" s="11">
        <f t="shared" si="4"/>
        <v>0.20148000000000002</v>
      </c>
      <c r="AL58" s="11">
        <f t="shared" si="31"/>
        <v>0</v>
      </c>
      <c r="AM58" s="11">
        <f t="shared" si="5"/>
        <v>40</v>
      </c>
      <c r="AN58" s="22">
        <f t="shared" si="20"/>
        <v>4.0296000000000003</v>
      </c>
      <c r="AO58" s="11">
        <f t="shared" si="21"/>
        <v>0.20148000000000002</v>
      </c>
      <c r="AP58" s="11">
        <f t="shared" si="22"/>
        <v>0</v>
      </c>
      <c r="AQ58" s="11">
        <v>40</v>
      </c>
      <c r="AR58" s="11"/>
      <c r="AS58" s="11"/>
      <c r="AT58" s="11"/>
      <c r="AU58" s="11"/>
    </row>
    <row r="59" spans="1:47" x14ac:dyDescent="0.2">
      <c r="A59" s="3" t="s">
        <v>1129</v>
      </c>
      <c r="B59" s="3" t="s">
        <v>676</v>
      </c>
      <c r="C59" s="3" t="s">
        <v>681</v>
      </c>
      <c r="E59" s="3" t="s">
        <v>537</v>
      </c>
      <c r="F59" s="3" t="s">
        <v>776</v>
      </c>
      <c r="G59" s="3" t="str">
        <f t="shared" si="0"/>
        <v>new_linear</v>
      </c>
      <c r="H59" s="11">
        <v>771.07325875775734</v>
      </c>
      <c r="P59" s="22">
        <f t="shared" si="6"/>
        <v>67.546017467179553</v>
      </c>
      <c r="Q59" s="11">
        <f t="shared" si="7"/>
        <v>3.377300873358978</v>
      </c>
      <c r="R59" s="11">
        <f t="shared" si="8"/>
        <v>0</v>
      </c>
      <c r="S59" s="11">
        <v>40</v>
      </c>
      <c r="T59" s="11">
        <f t="shared" si="25"/>
        <v>67.546017467179553</v>
      </c>
      <c r="U59" s="11">
        <f t="shared" si="25"/>
        <v>3.377300873358978</v>
      </c>
      <c r="V59" s="11">
        <f t="shared" si="25"/>
        <v>0</v>
      </c>
      <c r="W59" s="11">
        <f t="shared" si="25"/>
        <v>40</v>
      </c>
      <c r="X59" s="22">
        <f t="shared" si="10"/>
        <v>67.546017467179553</v>
      </c>
      <c r="Y59" s="11">
        <f t="shared" si="11"/>
        <v>3.377300873358978</v>
      </c>
      <c r="Z59" s="11">
        <f t="shared" si="12"/>
        <v>0</v>
      </c>
      <c r="AA59" s="11">
        <v>40</v>
      </c>
      <c r="AB59" s="11">
        <f t="shared" si="26"/>
        <v>67.546017467179553</v>
      </c>
      <c r="AC59" s="11">
        <f t="shared" si="2"/>
        <v>3.377300873358978</v>
      </c>
      <c r="AD59" s="11">
        <f t="shared" si="30"/>
        <v>0</v>
      </c>
      <c r="AE59" s="11">
        <f t="shared" si="3"/>
        <v>40</v>
      </c>
      <c r="AF59" s="22">
        <f t="shared" si="15"/>
        <v>67.546017467179553</v>
      </c>
      <c r="AG59" s="11">
        <f t="shared" si="16"/>
        <v>3.377300873358978</v>
      </c>
      <c r="AH59" s="11">
        <f t="shared" si="17"/>
        <v>0</v>
      </c>
      <c r="AI59" s="11">
        <v>40</v>
      </c>
      <c r="AJ59" s="11">
        <f t="shared" si="28"/>
        <v>67.546017467179553</v>
      </c>
      <c r="AK59" s="11">
        <f t="shared" si="4"/>
        <v>3.377300873358978</v>
      </c>
      <c r="AL59" s="11">
        <f t="shared" si="31"/>
        <v>0</v>
      </c>
      <c r="AM59" s="11">
        <f t="shared" si="5"/>
        <v>40</v>
      </c>
      <c r="AN59" s="22">
        <f t="shared" si="20"/>
        <v>67.546017467179553</v>
      </c>
      <c r="AO59" s="11">
        <f t="shared" si="21"/>
        <v>3.377300873358978</v>
      </c>
      <c r="AP59" s="11">
        <f t="shared" si="22"/>
        <v>0</v>
      </c>
      <c r="AQ59" s="11">
        <v>40</v>
      </c>
      <c r="AR59" s="11"/>
      <c r="AS59" s="11"/>
      <c r="AT59" s="11"/>
      <c r="AU59" s="11"/>
    </row>
    <row r="60" spans="1:47" x14ac:dyDescent="0.2">
      <c r="A60" s="3" t="s">
        <v>1130</v>
      </c>
      <c r="B60" s="3" t="s">
        <v>676</v>
      </c>
      <c r="C60" s="3" t="s">
        <v>688</v>
      </c>
      <c r="E60" s="3" t="s">
        <v>537</v>
      </c>
      <c r="F60" s="3" t="s">
        <v>776</v>
      </c>
      <c r="G60" s="3" t="str">
        <f t="shared" si="0"/>
        <v>new_linear</v>
      </c>
      <c r="H60" s="11">
        <v>418.8</v>
      </c>
      <c r="P60" s="22">
        <f t="shared" si="6"/>
        <v>36.686880000000002</v>
      </c>
      <c r="Q60" s="11">
        <f t="shared" si="7"/>
        <v>1.8343440000000002</v>
      </c>
      <c r="R60" s="11">
        <f t="shared" si="8"/>
        <v>0</v>
      </c>
      <c r="S60" s="11">
        <v>40</v>
      </c>
      <c r="T60" s="11">
        <f t="shared" si="25"/>
        <v>36.686880000000002</v>
      </c>
      <c r="U60" s="11">
        <f t="shared" si="25"/>
        <v>1.8343440000000002</v>
      </c>
      <c r="V60" s="11">
        <f t="shared" si="25"/>
        <v>0</v>
      </c>
      <c r="W60" s="11">
        <f t="shared" si="25"/>
        <v>40</v>
      </c>
      <c r="X60" s="22">
        <f t="shared" si="10"/>
        <v>36.686880000000002</v>
      </c>
      <c r="Y60" s="11">
        <f t="shared" si="11"/>
        <v>1.8343440000000002</v>
      </c>
      <c r="Z60" s="11">
        <f t="shared" si="12"/>
        <v>0</v>
      </c>
      <c r="AA60" s="11">
        <v>40</v>
      </c>
      <c r="AB60" s="11">
        <f t="shared" si="26"/>
        <v>36.686880000000002</v>
      </c>
      <c r="AC60" s="11">
        <f t="shared" si="2"/>
        <v>1.8343440000000002</v>
      </c>
      <c r="AD60" s="11">
        <f t="shared" si="30"/>
        <v>0</v>
      </c>
      <c r="AE60" s="11">
        <f t="shared" si="3"/>
        <v>40</v>
      </c>
      <c r="AF60" s="22">
        <f t="shared" si="15"/>
        <v>36.686880000000002</v>
      </c>
      <c r="AG60" s="11">
        <f t="shared" si="16"/>
        <v>1.8343440000000002</v>
      </c>
      <c r="AH60" s="11">
        <f t="shared" si="17"/>
        <v>0</v>
      </c>
      <c r="AI60" s="11">
        <v>40</v>
      </c>
      <c r="AJ60" s="11">
        <f t="shared" si="28"/>
        <v>36.686880000000002</v>
      </c>
      <c r="AK60" s="11">
        <f t="shared" si="4"/>
        <v>1.8343440000000002</v>
      </c>
      <c r="AL60" s="11">
        <f t="shared" si="31"/>
        <v>0</v>
      </c>
      <c r="AM60" s="11">
        <f t="shared" si="5"/>
        <v>40</v>
      </c>
      <c r="AN60" s="22">
        <f t="shared" si="20"/>
        <v>36.686880000000002</v>
      </c>
      <c r="AO60" s="11">
        <f t="shared" si="21"/>
        <v>1.8343440000000002</v>
      </c>
      <c r="AP60" s="11">
        <f t="shared" si="22"/>
        <v>0</v>
      </c>
      <c r="AQ60" s="11">
        <v>40</v>
      </c>
      <c r="AR60" s="11"/>
      <c r="AS60" s="11"/>
      <c r="AT60" s="11"/>
      <c r="AU60" s="11"/>
    </row>
    <row r="61" spans="1:47" x14ac:dyDescent="0.2">
      <c r="A61" s="3" t="s">
        <v>1131</v>
      </c>
      <c r="B61" s="3" t="s">
        <v>676</v>
      </c>
      <c r="C61" s="3" t="s">
        <v>687</v>
      </c>
      <c r="E61" s="3" t="s">
        <v>537</v>
      </c>
      <c r="F61" s="3" t="s">
        <v>776</v>
      </c>
      <c r="G61" s="3" t="str">
        <f t="shared" si="0"/>
        <v>new_linear</v>
      </c>
      <c r="H61" s="11">
        <v>719.14893265689011</v>
      </c>
      <c r="P61" s="22">
        <f t="shared" si="6"/>
        <v>62.997446500743571</v>
      </c>
      <c r="Q61" s="11">
        <f t="shared" si="7"/>
        <v>3.1498723250371787</v>
      </c>
      <c r="R61" s="11">
        <f t="shared" si="8"/>
        <v>0</v>
      </c>
      <c r="S61" s="11">
        <v>40</v>
      </c>
      <c r="T61" s="11">
        <f t="shared" si="25"/>
        <v>62.997446500743571</v>
      </c>
      <c r="U61" s="11">
        <f t="shared" si="25"/>
        <v>3.1498723250371787</v>
      </c>
      <c r="V61" s="11">
        <f t="shared" si="25"/>
        <v>0</v>
      </c>
      <c r="W61" s="11">
        <f t="shared" si="25"/>
        <v>40</v>
      </c>
      <c r="X61" s="22">
        <f t="shared" si="10"/>
        <v>62.997446500743571</v>
      </c>
      <c r="Y61" s="11">
        <f t="shared" si="11"/>
        <v>3.1498723250371787</v>
      </c>
      <c r="Z61" s="11">
        <f t="shared" si="12"/>
        <v>0</v>
      </c>
      <c r="AA61" s="11">
        <v>40</v>
      </c>
      <c r="AB61" s="11">
        <f t="shared" si="26"/>
        <v>62.997446500743571</v>
      </c>
      <c r="AC61" s="11">
        <f t="shared" si="2"/>
        <v>3.1498723250371787</v>
      </c>
      <c r="AD61" s="11">
        <f t="shared" si="30"/>
        <v>0</v>
      </c>
      <c r="AE61" s="11">
        <f t="shared" si="3"/>
        <v>40</v>
      </c>
      <c r="AF61" s="22">
        <f t="shared" si="15"/>
        <v>62.997446500743571</v>
      </c>
      <c r="AG61" s="11">
        <f t="shared" si="16"/>
        <v>3.1498723250371787</v>
      </c>
      <c r="AH61" s="11">
        <f t="shared" si="17"/>
        <v>0</v>
      </c>
      <c r="AI61" s="11">
        <v>40</v>
      </c>
      <c r="AJ61" s="11">
        <f t="shared" si="28"/>
        <v>62.997446500743571</v>
      </c>
      <c r="AK61" s="11">
        <f t="shared" si="4"/>
        <v>3.1498723250371787</v>
      </c>
      <c r="AL61" s="11">
        <f t="shared" si="31"/>
        <v>0</v>
      </c>
      <c r="AM61" s="11">
        <f t="shared" si="5"/>
        <v>40</v>
      </c>
      <c r="AN61" s="22">
        <f t="shared" si="20"/>
        <v>62.997446500743571</v>
      </c>
      <c r="AO61" s="11">
        <f t="shared" si="21"/>
        <v>3.1498723250371787</v>
      </c>
      <c r="AP61" s="11">
        <f t="shared" si="22"/>
        <v>0</v>
      </c>
      <c r="AQ61" s="11">
        <v>40</v>
      </c>
      <c r="AR61" s="11"/>
      <c r="AS61" s="11"/>
      <c r="AT61" s="11"/>
      <c r="AU61" s="11"/>
    </row>
    <row r="62" spans="1:47" x14ac:dyDescent="0.2">
      <c r="A62" s="3" t="s">
        <v>1132</v>
      </c>
      <c r="B62" s="3" t="s">
        <v>677</v>
      </c>
      <c r="C62" s="3" t="s">
        <v>681</v>
      </c>
      <c r="E62" s="3" t="s">
        <v>537</v>
      </c>
      <c r="F62" s="3" t="s">
        <v>776</v>
      </c>
      <c r="G62" s="3" t="str">
        <f t="shared" si="0"/>
        <v>new_linear</v>
      </c>
      <c r="H62" s="11">
        <v>654.47467685007223</v>
      </c>
      <c r="P62" s="22">
        <f t="shared" si="6"/>
        <v>57.331981692066329</v>
      </c>
      <c r="Q62" s="11">
        <f t="shared" si="7"/>
        <v>2.8665990846033167</v>
      </c>
      <c r="R62" s="11">
        <f t="shared" si="8"/>
        <v>0</v>
      </c>
      <c r="S62" s="11">
        <v>40</v>
      </c>
      <c r="T62" s="11">
        <f t="shared" si="25"/>
        <v>57.331981692066329</v>
      </c>
      <c r="U62" s="11">
        <f t="shared" si="25"/>
        <v>2.8665990846033167</v>
      </c>
      <c r="V62" s="11">
        <f t="shared" si="25"/>
        <v>0</v>
      </c>
      <c r="W62" s="11">
        <f t="shared" si="25"/>
        <v>40</v>
      </c>
      <c r="X62" s="22">
        <f t="shared" si="10"/>
        <v>57.331981692066329</v>
      </c>
      <c r="Y62" s="11">
        <f t="shared" si="11"/>
        <v>2.8665990846033167</v>
      </c>
      <c r="Z62" s="11">
        <f t="shared" si="12"/>
        <v>0</v>
      </c>
      <c r="AA62" s="11">
        <v>40</v>
      </c>
      <c r="AB62" s="11">
        <f t="shared" si="26"/>
        <v>57.331981692066329</v>
      </c>
      <c r="AC62" s="11">
        <f t="shared" si="2"/>
        <v>2.8665990846033167</v>
      </c>
      <c r="AD62" s="11">
        <f t="shared" si="30"/>
        <v>0</v>
      </c>
      <c r="AE62" s="11">
        <f t="shared" si="3"/>
        <v>40</v>
      </c>
      <c r="AF62" s="22">
        <f t="shared" si="15"/>
        <v>57.331981692066329</v>
      </c>
      <c r="AG62" s="11">
        <f t="shared" si="16"/>
        <v>2.8665990846033167</v>
      </c>
      <c r="AH62" s="11">
        <f t="shared" si="17"/>
        <v>0</v>
      </c>
      <c r="AI62" s="11">
        <v>40</v>
      </c>
      <c r="AJ62" s="11">
        <f t="shared" si="28"/>
        <v>57.331981692066329</v>
      </c>
      <c r="AK62" s="11">
        <f t="shared" si="4"/>
        <v>2.8665990846033167</v>
      </c>
      <c r="AL62" s="11">
        <f t="shared" si="31"/>
        <v>0</v>
      </c>
      <c r="AM62" s="11">
        <f t="shared" si="5"/>
        <v>40</v>
      </c>
      <c r="AN62" s="22">
        <f t="shared" si="20"/>
        <v>57.331981692066329</v>
      </c>
      <c r="AO62" s="11">
        <f t="shared" si="21"/>
        <v>2.8665990846033167</v>
      </c>
      <c r="AP62" s="11">
        <f t="shared" si="22"/>
        <v>0</v>
      </c>
      <c r="AQ62" s="11">
        <v>40</v>
      </c>
      <c r="AR62" s="11"/>
      <c r="AS62" s="11"/>
      <c r="AT62" s="11"/>
      <c r="AU62" s="11"/>
    </row>
    <row r="63" spans="1:47" x14ac:dyDescent="0.2">
      <c r="A63" s="3" t="s">
        <v>1133</v>
      </c>
      <c r="B63" s="3" t="s">
        <v>677</v>
      </c>
      <c r="C63" s="3" t="s">
        <v>688</v>
      </c>
      <c r="E63" s="3" t="s">
        <v>537</v>
      </c>
      <c r="F63" s="3" t="s">
        <v>776</v>
      </c>
      <c r="G63" s="3" t="str">
        <f t="shared" si="0"/>
        <v>new_linear</v>
      </c>
      <c r="H63" s="11">
        <v>419.8</v>
      </c>
      <c r="P63" s="22">
        <f t="shared" si="6"/>
        <v>36.774479999999997</v>
      </c>
      <c r="Q63" s="11">
        <f t="shared" si="7"/>
        <v>1.838724</v>
      </c>
      <c r="R63" s="11">
        <f t="shared" si="8"/>
        <v>0</v>
      </c>
      <c r="S63" s="11">
        <v>40</v>
      </c>
      <c r="T63" s="11">
        <f t="shared" si="25"/>
        <v>36.774479999999997</v>
      </c>
      <c r="U63" s="11">
        <f t="shared" si="25"/>
        <v>1.838724</v>
      </c>
      <c r="V63" s="11">
        <f t="shared" si="25"/>
        <v>0</v>
      </c>
      <c r="W63" s="11">
        <f t="shared" si="25"/>
        <v>40</v>
      </c>
      <c r="X63" s="22">
        <f t="shared" si="10"/>
        <v>36.774479999999997</v>
      </c>
      <c r="Y63" s="11">
        <f t="shared" si="11"/>
        <v>1.838724</v>
      </c>
      <c r="Z63" s="11">
        <f t="shared" si="12"/>
        <v>0</v>
      </c>
      <c r="AA63" s="11">
        <v>40</v>
      </c>
      <c r="AB63" s="11">
        <f t="shared" si="26"/>
        <v>36.774479999999997</v>
      </c>
      <c r="AC63" s="11">
        <f t="shared" si="2"/>
        <v>1.838724</v>
      </c>
      <c r="AD63" s="11">
        <f t="shared" si="30"/>
        <v>0</v>
      </c>
      <c r="AE63" s="11">
        <f t="shared" si="3"/>
        <v>40</v>
      </c>
      <c r="AF63" s="22">
        <f t="shared" si="15"/>
        <v>36.774479999999997</v>
      </c>
      <c r="AG63" s="11">
        <f t="shared" si="16"/>
        <v>1.838724</v>
      </c>
      <c r="AH63" s="11">
        <f t="shared" si="17"/>
        <v>0</v>
      </c>
      <c r="AI63" s="11">
        <v>40</v>
      </c>
      <c r="AJ63" s="11">
        <f t="shared" si="28"/>
        <v>36.774479999999997</v>
      </c>
      <c r="AK63" s="11">
        <f t="shared" si="4"/>
        <v>1.838724</v>
      </c>
      <c r="AL63" s="11">
        <f t="shared" si="31"/>
        <v>0</v>
      </c>
      <c r="AM63" s="11">
        <f t="shared" si="5"/>
        <v>40</v>
      </c>
      <c r="AN63" s="22">
        <f t="shared" si="20"/>
        <v>36.774479999999997</v>
      </c>
      <c r="AO63" s="11">
        <f t="shared" si="21"/>
        <v>1.838724</v>
      </c>
      <c r="AP63" s="11">
        <f t="shared" si="22"/>
        <v>0</v>
      </c>
      <c r="AQ63" s="11">
        <v>40</v>
      </c>
      <c r="AR63" s="11"/>
      <c r="AS63" s="11"/>
      <c r="AT63" s="11"/>
      <c r="AU63" s="11"/>
    </row>
    <row r="64" spans="1:47" x14ac:dyDescent="0.2">
      <c r="A64" s="3" t="s">
        <v>1134</v>
      </c>
      <c r="B64" s="3" t="s">
        <v>677</v>
      </c>
      <c r="C64" s="3" t="s">
        <v>687</v>
      </c>
      <c r="E64" s="3" t="s">
        <v>537</v>
      </c>
      <c r="F64" s="3" t="s">
        <v>776</v>
      </c>
      <c r="G64" s="3" t="str">
        <f t="shared" si="0"/>
        <v>new_linear</v>
      </c>
      <c r="H64" s="11">
        <v>767.03852154437266</v>
      </c>
      <c r="P64" s="22">
        <f t="shared" si="6"/>
        <v>67.192574487287047</v>
      </c>
      <c r="Q64" s="11">
        <f t="shared" si="7"/>
        <v>3.3596287243643523</v>
      </c>
      <c r="R64" s="11">
        <f t="shared" si="8"/>
        <v>0</v>
      </c>
      <c r="S64" s="11">
        <v>40</v>
      </c>
      <c r="T64" s="11">
        <f t="shared" si="25"/>
        <v>67.192574487287047</v>
      </c>
      <c r="U64" s="11">
        <f t="shared" si="25"/>
        <v>3.3596287243643523</v>
      </c>
      <c r="V64" s="11">
        <f t="shared" si="25"/>
        <v>0</v>
      </c>
      <c r="W64" s="11">
        <f t="shared" si="25"/>
        <v>40</v>
      </c>
      <c r="X64" s="22">
        <f t="shared" si="10"/>
        <v>67.192574487287047</v>
      </c>
      <c r="Y64" s="11">
        <f t="shared" si="11"/>
        <v>3.3596287243643523</v>
      </c>
      <c r="Z64" s="11">
        <f t="shared" si="12"/>
        <v>0</v>
      </c>
      <c r="AA64" s="11">
        <v>40</v>
      </c>
      <c r="AB64" s="11">
        <f t="shared" si="26"/>
        <v>67.192574487287047</v>
      </c>
      <c r="AC64" s="11">
        <f t="shared" si="2"/>
        <v>3.3596287243643523</v>
      </c>
      <c r="AD64" s="11">
        <f t="shared" si="30"/>
        <v>0</v>
      </c>
      <c r="AE64" s="11">
        <f t="shared" si="3"/>
        <v>40</v>
      </c>
      <c r="AF64" s="22">
        <f t="shared" si="15"/>
        <v>67.192574487287047</v>
      </c>
      <c r="AG64" s="11">
        <f t="shared" si="16"/>
        <v>3.3596287243643523</v>
      </c>
      <c r="AH64" s="11">
        <f t="shared" si="17"/>
        <v>0</v>
      </c>
      <c r="AI64" s="11">
        <v>40</v>
      </c>
      <c r="AJ64" s="11">
        <f t="shared" si="28"/>
        <v>67.192574487287047</v>
      </c>
      <c r="AK64" s="11">
        <f t="shared" si="4"/>
        <v>3.3596287243643523</v>
      </c>
      <c r="AL64" s="11">
        <f t="shared" si="31"/>
        <v>0</v>
      </c>
      <c r="AM64" s="11">
        <f t="shared" si="5"/>
        <v>40</v>
      </c>
      <c r="AN64" s="22">
        <f t="shared" si="20"/>
        <v>67.192574487287047</v>
      </c>
      <c r="AO64" s="11">
        <f t="shared" si="21"/>
        <v>3.3596287243643523</v>
      </c>
      <c r="AP64" s="11">
        <f t="shared" si="22"/>
        <v>0</v>
      </c>
      <c r="AQ64" s="11">
        <v>40</v>
      </c>
      <c r="AR64" s="11"/>
      <c r="AS64" s="11"/>
      <c r="AT64" s="11"/>
      <c r="AU64" s="11"/>
    </row>
    <row r="65" spans="1:47" x14ac:dyDescent="0.2">
      <c r="A65" s="3" t="s">
        <v>1135</v>
      </c>
      <c r="B65" s="3" t="s">
        <v>678</v>
      </c>
      <c r="C65" s="3" t="s">
        <v>681</v>
      </c>
      <c r="E65" s="3" t="s">
        <v>537</v>
      </c>
      <c r="F65" s="3" t="s">
        <v>776</v>
      </c>
      <c r="G65" s="3" t="str">
        <f t="shared" si="0"/>
        <v>new_linear</v>
      </c>
      <c r="H65" s="11">
        <v>635.85807100957095</v>
      </c>
      <c r="P65" s="22">
        <f t="shared" si="6"/>
        <v>55.701167020438419</v>
      </c>
      <c r="Q65" s="11">
        <f t="shared" si="7"/>
        <v>2.7850583510219211</v>
      </c>
      <c r="R65" s="11">
        <f t="shared" si="8"/>
        <v>0</v>
      </c>
      <c r="S65" s="11">
        <v>40</v>
      </c>
      <c r="T65" s="11">
        <f t="shared" si="25"/>
        <v>55.701167020438419</v>
      </c>
      <c r="U65" s="11">
        <f t="shared" si="25"/>
        <v>2.7850583510219211</v>
      </c>
      <c r="V65" s="11">
        <f t="shared" si="25"/>
        <v>0</v>
      </c>
      <c r="W65" s="11">
        <f t="shared" si="25"/>
        <v>40</v>
      </c>
      <c r="X65" s="22">
        <f t="shared" si="10"/>
        <v>55.701167020438419</v>
      </c>
      <c r="Y65" s="11">
        <f t="shared" si="11"/>
        <v>2.7850583510219211</v>
      </c>
      <c r="Z65" s="11">
        <f t="shared" si="12"/>
        <v>0</v>
      </c>
      <c r="AA65" s="11">
        <v>40</v>
      </c>
      <c r="AB65" s="11">
        <f t="shared" si="26"/>
        <v>55.701167020438419</v>
      </c>
      <c r="AC65" s="11">
        <f t="shared" si="2"/>
        <v>2.7850583510219211</v>
      </c>
      <c r="AD65" s="11">
        <f t="shared" si="30"/>
        <v>0</v>
      </c>
      <c r="AE65" s="11">
        <f t="shared" si="3"/>
        <v>40</v>
      </c>
      <c r="AF65" s="22">
        <f t="shared" si="15"/>
        <v>55.701167020438419</v>
      </c>
      <c r="AG65" s="11">
        <f t="shared" si="16"/>
        <v>2.7850583510219211</v>
      </c>
      <c r="AH65" s="11">
        <f t="shared" si="17"/>
        <v>0</v>
      </c>
      <c r="AI65" s="11">
        <v>40</v>
      </c>
      <c r="AJ65" s="11">
        <f t="shared" si="28"/>
        <v>55.701167020438419</v>
      </c>
      <c r="AK65" s="11">
        <f t="shared" si="4"/>
        <v>2.7850583510219211</v>
      </c>
      <c r="AL65" s="11">
        <f t="shared" si="31"/>
        <v>0</v>
      </c>
      <c r="AM65" s="11">
        <f t="shared" si="5"/>
        <v>40</v>
      </c>
      <c r="AN65" s="22">
        <f t="shared" si="20"/>
        <v>55.701167020438419</v>
      </c>
      <c r="AO65" s="11">
        <f t="shared" si="21"/>
        <v>2.7850583510219211</v>
      </c>
      <c r="AP65" s="11">
        <f t="shared" si="22"/>
        <v>0</v>
      </c>
      <c r="AQ65" s="11">
        <v>40</v>
      </c>
      <c r="AR65" s="11"/>
      <c r="AS65" s="11"/>
      <c r="AT65" s="11"/>
      <c r="AU65" s="11"/>
    </row>
    <row r="66" spans="1:47" x14ac:dyDescent="0.2">
      <c r="A66" s="3" t="s">
        <v>1136</v>
      </c>
      <c r="B66" s="3" t="s">
        <v>678</v>
      </c>
      <c r="C66" s="3" t="s">
        <v>687</v>
      </c>
      <c r="E66" s="3" t="s">
        <v>537</v>
      </c>
      <c r="F66" s="3" t="s">
        <v>776</v>
      </c>
      <c r="G66" s="3" t="str">
        <f t="shared" si="0"/>
        <v>new_linear</v>
      </c>
      <c r="H66" s="11">
        <v>592.02229072110697</v>
      </c>
      <c r="P66" s="22">
        <f t="shared" si="6"/>
        <v>51.861152667168973</v>
      </c>
      <c r="Q66" s="11">
        <f t="shared" si="7"/>
        <v>2.5930576333584487</v>
      </c>
      <c r="R66" s="11">
        <f t="shared" si="8"/>
        <v>0</v>
      </c>
      <c r="S66" s="11">
        <v>40</v>
      </c>
      <c r="T66" s="11">
        <f t="shared" si="25"/>
        <v>51.861152667168973</v>
      </c>
      <c r="U66" s="11">
        <f t="shared" si="25"/>
        <v>2.5930576333584487</v>
      </c>
      <c r="V66" s="11">
        <f t="shared" si="25"/>
        <v>0</v>
      </c>
      <c r="W66" s="11">
        <f t="shared" si="25"/>
        <v>40</v>
      </c>
      <c r="X66" s="22">
        <f t="shared" si="10"/>
        <v>51.861152667168973</v>
      </c>
      <c r="Y66" s="11">
        <f t="shared" si="11"/>
        <v>2.5930576333584487</v>
      </c>
      <c r="Z66" s="11">
        <f t="shared" si="12"/>
        <v>0</v>
      </c>
      <c r="AA66" s="11">
        <v>40</v>
      </c>
      <c r="AB66" s="11">
        <f t="shared" si="26"/>
        <v>51.861152667168973</v>
      </c>
      <c r="AC66" s="11">
        <f t="shared" si="2"/>
        <v>2.5930576333584487</v>
      </c>
      <c r="AD66" s="11">
        <f t="shared" si="30"/>
        <v>0</v>
      </c>
      <c r="AE66" s="11">
        <f t="shared" si="3"/>
        <v>40</v>
      </c>
      <c r="AF66" s="22">
        <f t="shared" si="15"/>
        <v>51.861152667168973</v>
      </c>
      <c r="AG66" s="11">
        <f t="shared" si="16"/>
        <v>2.5930576333584487</v>
      </c>
      <c r="AH66" s="11">
        <f t="shared" si="17"/>
        <v>0</v>
      </c>
      <c r="AI66" s="11">
        <v>40</v>
      </c>
      <c r="AJ66" s="11">
        <f t="shared" si="28"/>
        <v>51.861152667168973</v>
      </c>
      <c r="AK66" s="11">
        <f t="shared" si="4"/>
        <v>2.5930576333584487</v>
      </c>
      <c r="AL66" s="11">
        <f t="shared" si="31"/>
        <v>0</v>
      </c>
      <c r="AM66" s="11">
        <f t="shared" si="5"/>
        <v>40</v>
      </c>
      <c r="AN66" s="22">
        <f t="shared" si="20"/>
        <v>51.861152667168973</v>
      </c>
      <c r="AO66" s="11">
        <f t="shared" si="21"/>
        <v>2.5930576333584487</v>
      </c>
      <c r="AP66" s="11">
        <f t="shared" si="22"/>
        <v>0</v>
      </c>
      <c r="AQ66" s="11">
        <v>40</v>
      </c>
      <c r="AR66" s="11"/>
      <c r="AS66" s="11"/>
      <c r="AT66" s="11"/>
      <c r="AU66" s="11"/>
    </row>
    <row r="67" spans="1:47" x14ac:dyDescent="0.2">
      <c r="A67" s="3" t="s">
        <v>1137</v>
      </c>
      <c r="B67" s="3" t="s">
        <v>679</v>
      </c>
      <c r="C67" s="3" t="s">
        <v>681</v>
      </c>
      <c r="E67" s="3" t="s">
        <v>537</v>
      </c>
      <c r="F67" s="3" t="s">
        <v>776</v>
      </c>
      <c r="G67" s="3" t="str">
        <f t="shared" ref="G67:G96" si="32">CONCATENATE(F67, "_",E67)</f>
        <v>new_linear</v>
      </c>
      <c r="H67" s="11">
        <v>620.98558274865536</v>
      </c>
      <c r="P67" s="22">
        <f t="shared" si="6"/>
        <v>54.398337048782203</v>
      </c>
      <c r="Q67" s="11">
        <f t="shared" si="7"/>
        <v>2.7199168524391104</v>
      </c>
      <c r="R67" s="11">
        <f t="shared" si="8"/>
        <v>0</v>
      </c>
      <c r="S67" s="11">
        <v>40</v>
      </c>
      <c r="T67" s="11">
        <f t="shared" si="25"/>
        <v>54.398337048782203</v>
      </c>
      <c r="U67" s="11">
        <f t="shared" si="25"/>
        <v>2.7199168524391104</v>
      </c>
      <c r="V67" s="11">
        <f t="shared" si="25"/>
        <v>0</v>
      </c>
      <c r="W67" s="11">
        <f t="shared" si="25"/>
        <v>40</v>
      </c>
      <c r="X67" s="22">
        <f t="shared" si="10"/>
        <v>54.398337048782203</v>
      </c>
      <c r="Y67" s="11">
        <f t="shared" si="11"/>
        <v>2.7199168524391104</v>
      </c>
      <c r="Z67" s="11">
        <f t="shared" si="12"/>
        <v>0</v>
      </c>
      <c r="AA67" s="11">
        <v>40</v>
      </c>
      <c r="AB67" s="11">
        <f t="shared" si="26"/>
        <v>54.398337048782203</v>
      </c>
      <c r="AC67" s="11">
        <f t="shared" ref="AC67:AC96" si="33">Y67</f>
        <v>2.7199168524391104</v>
      </c>
      <c r="AD67" s="11">
        <f t="shared" si="30"/>
        <v>0</v>
      </c>
      <c r="AE67" s="11">
        <f t="shared" ref="AE67:AE96" si="34">AA67</f>
        <v>40</v>
      </c>
      <c r="AF67" s="22">
        <f t="shared" si="15"/>
        <v>54.398337048782203</v>
      </c>
      <c r="AG67" s="11">
        <f t="shared" si="16"/>
        <v>2.7199168524391104</v>
      </c>
      <c r="AH67" s="11">
        <f t="shared" si="17"/>
        <v>0</v>
      </c>
      <c r="AI67" s="11">
        <v>40</v>
      </c>
      <c r="AJ67" s="11">
        <f t="shared" si="28"/>
        <v>54.398337048782203</v>
      </c>
      <c r="AK67" s="11">
        <f t="shared" ref="AK67:AK96" si="35">AG67</f>
        <v>2.7199168524391104</v>
      </c>
      <c r="AL67" s="11">
        <f t="shared" si="31"/>
        <v>0</v>
      </c>
      <c r="AM67" s="11">
        <f t="shared" ref="AM67:AM96" si="36">AI67</f>
        <v>40</v>
      </c>
      <c r="AN67" s="22">
        <f t="shared" si="20"/>
        <v>54.398337048782203</v>
      </c>
      <c r="AO67" s="11">
        <f t="shared" si="21"/>
        <v>2.7199168524391104</v>
      </c>
      <c r="AP67" s="11">
        <f t="shared" si="22"/>
        <v>0</v>
      </c>
      <c r="AQ67" s="11">
        <v>40</v>
      </c>
      <c r="AR67" s="11"/>
      <c r="AS67" s="11"/>
      <c r="AT67" s="11"/>
      <c r="AU67" s="11"/>
    </row>
    <row r="68" spans="1:47" x14ac:dyDescent="0.2">
      <c r="A68" s="3" t="s">
        <v>1138</v>
      </c>
      <c r="B68" s="3" t="s">
        <v>679</v>
      </c>
      <c r="C68" s="3" t="s">
        <v>688</v>
      </c>
      <c r="E68" s="3" t="s">
        <v>537</v>
      </c>
      <c r="F68" s="3" t="s">
        <v>776</v>
      </c>
      <c r="G68" s="3" t="str">
        <f t="shared" si="32"/>
        <v>new_linear</v>
      </c>
      <c r="H68" s="11">
        <v>237.9</v>
      </c>
      <c r="P68" s="22">
        <f t="shared" ref="P68:P96" si="37">IF($G68=$I$3,$J$3*$H68,IF($G68=$I$4,$J$4*$H68,IF($G68=$I$5,$J$5*$H68)))*0.01</f>
        <v>20.840039999999998</v>
      </c>
      <c r="Q68" s="11">
        <f t="shared" ref="Q68:Q96" si="38">P68*0.05</f>
        <v>1.0420019999999999</v>
      </c>
      <c r="R68" s="11">
        <f t="shared" ref="R68:R96" si="39">IF($G68=$I$3,$M$3*$H68,IF($G68=$I$4,$M$4*$H68+$N$4*$H68,IF($G68=$I$5,$M$5*$H68+$N$5*$H68)))/1000</f>
        <v>0</v>
      </c>
      <c r="S68" s="11">
        <v>40</v>
      </c>
      <c r="T68" s="11">
        <f t="shared" si="25"/>
        <v>20.840039999999998</v>
      </c>
      <c r="U68" s="11">
        <f t="shared" si="25"/>
        <v>1.0420019999999999</v>
      </c>
      <c r="V68" s="11">
        <f t="shared" si="25"/>
        <v>0</v>
      </c>
      <c r="W68" s="11">
        <f t="shared" si="25"/>
        <v>40</v>
      </c>
      <c r="X68" s="22">
        <f t="shared" ref="X68:X96" si="40">IF($G68=$I$3,$J$3*$H68,IF($G68=$I$4,$J$4*$H68,IF($G68=$I$5,$J$5*$H68)))*0.01</f>
        <v>20.840039999999998</v>
      </c>
      <c r="Y68" s="11">
        <f t="shared" ref="Y68:Y96" si="41">X68*0.05</f>
        <v>1.0420019999999999</v>
      </c>
      <c r="Z68" s="11">
        <f t="shared" ref="Z68:Z96" si="42">IF($G68=$I$3,$M$3*$H68,IF($G68=$I$4,$M$4*$H68+$N$4*$H68,IF($G68=$I$5,$M$5*$H68+$N$5*$H68)))/1000</f>
        <v>0</v>
      </c>
      <c r="AA68" s="11">
        <v>40</v>
      </c>
      <c r="AB68" s="11">
        <f t="shared" si="26"/>
        <v>20.840039999999998</v>
      </c>
      <c r="AC68" s="11">
        <f t="shared" si="33"/>
        <v>1.0420019999999999</v>
      </c>
      <c r="AD68" s="11">
        <f t="shared" si="30"/>
        <v>0</v>
      </c>
      <c r="AE68" s="11">
        <f t="shared" si="34"/>
        <v>40</v>
      </c>
      <c r="AF68" s="22">
        <f t="shared" ref="AF68:AF96" si="43">IF($G68=$I$3,$J$3*$H68,IF($G68=$I$4,$J$4*$H68,IF($G68=$I$5,$J$5*$H68)))*0.01</f>
        <v>20.840039999999998</v>
      </c>
      <c r="AG68" s="11">
        <f t="shared" ref="AG68:AG96" si="44">AF68*0.05</f>
        <v>1.0420019999999999</v>
      </c>
      <c r="AH68" s="11">
        <f t="shared" ref="AH68:AH96" si="45">IF($G68=$I$3,$M$3*$H68,IF($G68=$I$4,$M$4*$H68+$N$4*$H68,IF($G68=$I$5,$M$5*$H68+$N$5*$H68)))/1000</f>
        <v>0</v>
      </c>
      <c r="AI68" s="11">
        <v>40</v>
      </c>
      <c r="AJ68" s="11">
        <f t="shared" si="28"/>
        <v>20.840039999999998</v>
      </c>
      <c r="AK68" s="11">
        <f t="shared" si="35"/>
        <v>1.0420019999999999</v>
      </c>
      <c r="AL68" s="11">
        <f t="shared" si="31"/>
        <v>0</v>
      </c>
      <c r="AM68" s="11">
        <f t="shared" si="36"/>
        <v>40</v>
      </c>
      <c r="AN68" s="22">
        <f t="shared" ref="AN68:AN96" si="46">IF($G68=$I$3,$J$3*$H68,IF($G68=$I$4,$J$4*$H68,IF($G68=$I$5,$J$5*$H68)))*0.01</f>
        <v>20.840039999999998</v>
      </c>
      <c r="AO68" s="11">
        <f t="shared" ref="AO68:AO96" si="47">AN68*0.05</f>
        <v>1.0420019999999999</v>
      </c>
      <c r="AP68" s="11">
        <f t="shared" ref="AP68:AP96" si="48">IF($G68=$I$3,$M$3*$H68,IF($G68=$I$4,$M$4*$H68+$N$4*$H68,IF($G68=$I$5,$M$5*$H68+$N$5*$H68)))/1000</f>
        <v>0</v>
      </c>
      <c r="AQ68" s="11">
        <v>40</v>
      </c>
      <c r="AR68" s="11"/>
      <c r="AS68" s="11"/>
      <c r="AT68" s="11"/>
      <c r="AU68" s="11"/>
    </row>
    <row r="69" spans="1:47" x14ac:dyDescent="0.2">
      <c r="A69" s="3" t="s">
        <v>1139</v>
      </c>
      <c r="B69" s="3" t="s">
        <v>679</v>
      </c>
      <c r="C69" s="3" t="s">
        <v>687</v>
      </c>
      <c r="E69" s="3" t="s">
        <v>537</v>
      </c>
      <c r="F69" s="3" t="s">
        <v>776</v>
      </c>
      <c r="G69" s="3" t="str">
        <f t="shared" si="32"/>
        <v>new_linear</v>
      </c>
      <c r="H69" s="11">
        <v>502.24255831711116</v>
      </c>
      <c r="P69" s="22">
        <f t="shared" si="37"/>
        <v>43.996448108578932</v>
      </c>
      <c r="Q69" s="11">
        <f t="shared" si="38"/>
        <v>2.1998224054289466</v>
      </c>
      <c r="R69" s="11">
        <f t="shared" si="39"/>
        <v>0</v>
      </c>
      <c r="S69" s="11">
        <v>40</v>
      </c>
      <c r="T69" s="11">
        <f t="shared" si="25"/>
        <v>43.996448108578932</v>
      </c>
      <c r="U69" s="11">
        <f t="shared" si="25"/>
        <v>2.1998224054289466</v>
      </c>
      <c r="V69" s="11">
        <f t="shared" si="25"/>
        <v>0</v>
      </c>
      <c r="W69" s="11">
        <f t="shared" si="25"/>
        <v>40</v>
      </c>
      <c r="X69" s="22">
        <f t="shared" si="40"/>
        <v>43.996448108578932</v>
      </c>
      <c r="Y69" s="11">
        <f t="shared" si="41"/>
        <v>2.1998224054289466</v>
      </c>
      <c r="Z69" s="11">
        <f t="shared" si="42"/>
        <v>0</v>
      </c>
      <c r="AA69" s="11">
        <v>40</v>
      </c>
      <c r="AB69" s="11">
        <f t="shared" si="26"/>
        <v>43.996448108578932</v>
      </c>
      <c r="AC69" s="11">
        <f t="shared" si="33"/>
        <v>2.1998224054289466</v>
      </c>
      <c r="AD69" s="11">
        <f t="shared" si="30"/>
        <v>0</v>
      </c>
      <c r="AE69" s="11">
        <f t="shared" si="34"/>
        <v>40</v>
      </c>
      <c r="AF69" s="22">
        <f t="shared" si="43"/>
        <v>43.996448108578932</v>
      </c>
      <c r="AG69" s="11">
        <f t="shared" si="44"/>
        <v>2.1998224054289466</v>
      </c>
      <c r="AH69" s="11">
        <f t="shared" si="45"/>
        <v>0</v>
      </c>
      <c r="AI69" s="11">
        <v>40</v>
      </c>
      <c r="AJ69" s="11">
        <f t="shared" si="28"/>
        <v>43.996448108578932</v>
      </c>
      <c r="AK69" s="11">
        <f t="shared" si="35"/>
        <v>2.1998224054289466</v>
      </c>
      <c r="AL69" s="11">
        <f t="shared" si="31"/>
        <v>0</v>
      </c>
      <c r="AM69" s="11">
        <f t="shared" si="36"/>
        <v>40</v>
      </c>
      <c r="AN69" s="22">
        <f t="shared" si="46"/>
        <v>43.996448108578932</v>
      </c>
      <c r="AO69" s="11">
        <f t="shared" si="47"/>
        <v>2.1998224054289466</v>
      </c>
      <c r="AP69" s="11">
        <f t="shared" si="48"/>
        <v>0</v>
      </c>
      <c r="AQ69" s="11">
        <v>40</v>
      </c>
      <c r="AR69" s="11"/>
      <c r="AS69" s="11"/>
      <c r="AT69" s="11"/>
      <c r="AU69" s="11"/>
    </row>
    <row r="70" spans="1:47" x14ac:dyDescent="0.2">
      <c r="A70" s="3" t="s">
        <v>1140</v>
      </c>
      <c r="B70" s="3" t="s">
        <v>680</v>
      </c>
      <c r="C70" s="3" t="s">
        <v>681</v>
      </c>
      <c r="E70" s="3" t="s">
        <v>537</v>
      </c>
      <c r="F70" s="3" t="s">
        <v>776</v>
      </c>
      <c r="G70" s="3" t="str">
        <f t="shared" si="32"/>
        <v>new_linear</v>
      </c>
      <c r="H70" s="11">
        <v>429.50864024446821</v>
      </c>
      <c r="P70" s="22">
        <f t="shared" si="37"/>
        <v>37.624956885415415</v>
      </c>
      <c r="Q70" s="11">
        <f t="shared" si="38"/>
        <v>1.8812478442707707</v>
      </c>
      <c r="R70" s="11">
        <f t="shared" si="39"/>
        <v>0</v>
      </c>
      <c r="S70" s="11">
        <v>40</v>
      </c>
      <c r="T70" s="11">
        <f t="shared" si="25"/>
        <v>37.624956885415415</v>
      </c>
      <c r="U70" s="11">
        <f t="shared" si="25"/>
        <v>1.8812478442707707</v>
      </c>
      <c r="V70" s="11">
        <f t="shared" si="25"/>
        <v>0</v>
      </c>
      <c r="W70" s="11">
        <f t="shared" si="25"/>
        <v>40</v>
      </c>
      <c r="X70" s="22">
        <f t="shared" si="40"/>
        <v>37.624956885415415</v>
      </c>
      <c r="Y70" s="11">
        <f t="shared" si="41"/>
        <v>1.8812478442707707</v>
      </c>
      <c r="Z70" s="11">
        <f t="shared" si="42"/>
        <v>0</v>
      </c>
      <c r="AA70" s="11">
        <v>40</v>
      </c>
      <c r="AB70" s="11">
        <f t="shared" si="26"/>
        <v>37.624956885415415</v>
      </c>
      <c r="AC70" s="11">
        <f t="shared" si="33"/>
        <v>1.8812478442707707</v>
      </c>
      <c r="AD70" s="11">
        <f t="shared" si="30"/>
        <v>0</v>
      </c>
      <c r="AE70" s="11">
        <f t="shared" si="34"/>
        <v>40</v>
      </c>
      <c r="AF70" s="22">
        <f t="shared" si="43"/>
        <v>37.624956885415415</v>
      </c>
      <c r="AG70" s="11">
        <f t="shared" si="44"/>
        <v>1.8812478442707707</v>
      </c>
      <c r="AH70" s="11">
        <f t="shared" si="45"/>
        <v>0</v>
      </c>
      <c r="AI70" s="11">
        <v>40</v>
      </c>
      <c r="AJ70" s="11">
        <f t="shared" si="28"/>
        <v>37.624956885415415</v>
      </c>
      <c r="AK70" s="11">
        <f t="shared" si="35"/>
        <v>1.8812478442707707</v>
      </c>
      <c r="AL70" s="11">
        <f t="shared" si="31"/>
        <v>0</v>
      </c>
      <c r="AM70" s="11">
        <f t="shared" si="36"/>
        <v>40</v>
      </c>
      <c r="AN70" s="22">
        <f t="shared" si="46"/>
        <v>37.624956885415415</v>
      </c>
      <c r="AO70" s="11">
        <f t="shared" si="47"/>
        <v>1.8812478442707707</v>
      </c>
      <c r="AP70" s="11">
        <f t="shared" si="48"/>
        <v>0</v>
      </c>
      <c r="AQ70" s="11">
        <v>40</v>
      </c>
      <c r="AR70" s="11"/>
      <c r="AS70" s="11"/>
      <c r="AT70" s="11"/>
      <c r="AU70" s="11"/>
    </row>
    <row r="71" spans="1:47" x14ac:dyDescent="0.2">
      <c r="A71" s="3" t="s">
        <v>1141</v>
      </c>
      <c r="B71" s="3" t="s">
        <v>680</v>
      </c>
      <c r="C71" s="3" t="s">
        <v>682</v>
      </c>
      <c r="E71" s="3" t="s">
        <v>537</v>
      </c>
      <c r="F71" s="3" t="s">
        <v>776</v>
      </c>
      <c r="G71" s="3" t="str">
        <f t="shared" si="32"/>
        <v>new_linear</v>
      </c>
      <c r="H71" s="11">
        <v>508.88552018406813</v>
      </c>
      <c r="P71" s="22">
        <f t="shared" si="37"/>
        <v>44.578371568124368</v>
      </c>
      <c r="Q71" s="11">
        <f t="shared" si="38"/>
        <v>2.2289185784062187</v>
      </c>
      <c r="R71" s="11">
        <f t="shared" si="39"/>
        <v>0</v>
      </c>
      <c r="S71" s="11">
        <v>40</v>
      </c>
      <c r="T71" s="11">
        <f t="shared" si="25"/>
        <v>44.578371568124368</v>
      </c>
      <c r="U71" s="11">
        <f t="shared" si="25"/>
        <v>2.2289185784062187</v>
      </c>
      <c r="V71" s="11">
        <f t="shared" si="25"/>
        <v>0</v>
      </c>
      <c r="W71" s="11">
        <f t="shared" si="25"/>
        <v>40</v>
      </c>
      <c r="X71" s="22">
        <f t="shared" si="40"/>
        <v>44.578371568124368</v>
      </c>
      <c r="Y71" s="11">
        <f t="shared" si="41"/>
        <v>2.2289185784062187</v>
      </c>
      <c r="Z71" s="11">
        <f t="shared" si="42"/>
        <v>0</v>
      </c>
      <c r="AA71" s="11">
        <v>40</v>
      </c>
      <c r="AB71" s="11">
        <f t="shared" si="26"/>
        <v>44.578371568124368</v>
      </c>
      <c r="AC71" s="11">
        <f t="shared" si="33"/>
        <v>2.2289185784062187</v>
      </c>
      <c r="AD71" s="11">
        <f t="shared" si="30"/>
        <v>0</v>
      </c>
      <c r="AE71" s="11">
        <f t="shared" si="34"/>
        <v>40</v>
      </c>
      <c r="AF71" s="22">
        <f t="shared" si="43"/>
        <v>44.578371568124368</v>
      </c>
      <c r="AG71" s="11">
        <f t="shared" si="44"/>
        <v>2.2289185784062187</v>
      </c>
      <c r="AH71" s="11">
        <f t="shared" si="45"/>
        <v>0</v>
      </c>
      <c r="AI71" s="11">
        <v>40</v>
      </c>
      <c r="AJ71" s="11">
        <f t="shared" si="28"/>
        <v>44.578371568124368</v>
      </c>
      <c r="AK71" s="11">
        <f t="shared" si="35"/>
        <v>2.2289185784062187</v>
      </c>
      <c r="AL71" s="11">
        <f t="shared" si="31"/>
        <v>0</v>
      </c>
      <c r="AM71" s="11">
        <f t="shared" si="36"/>
        <v>40</v>
      </c>
      <c r="AN71" s="22">
        <f t="shared" si="46"/>
        <v>44.578371568124368</v>
      </c>
      <c r="AO71" s="11">
        <f t="shared" si="47"/>
        <v>2.2289185784062187</v>
      </c>
      <c r="AP71" s="11">
        <f t="shared" si="48"/>
        <v>0</v>
      </c>
      <c r="AQ71" s="11">
        <v>40</v>
      </c>
      <c r="AR71" s="11"/>
      <c r="AS71" s="11"/>
      <c r="AT71" s="11"/>
      <c r="AU71" s="11"/>
    </row>
    <row r="72" spans="1:47" x14ac:dyDescent="0.2">
      <c r="A72" s="3" t="s">
        <v>1142</v>
      </c>
      <c r="B72" s="3" t="s">
        <v>680</v>
      </c>
      <c r="C72" s="3" t="s">
        <v>683</v>
      </c>
      <c r="E72" s="3" t="s">
        <v>537</v>
      </c>
      <c r="F72" s="3" t="s">
        <v>776</v>
      </c>
      <c r="G72" s="3" t="str">
        <f t="shared" si="32"/>
        <v>new_linear</v>
      </c>
      <c r="H72" s="11">
        <v>467.11544846821016</v>
      </c>
      <c r="P72" s="22">
        <f t="shared" si="37"/>
        <v>40.919313285815214</v>
      </c>
      <c r="Q72" s="11">
        <f t="shared" si="38"/>
        <v>2.0459656642907609</v>
      </c>
      <c r="R72" s="11">
        <f t="shared" si="39"/>
        <v>0</v>
      </c>
      <c r="S72" s="11">
        <v>40</v>
      </c>
      <c r="T72" s="11">
        <f t="shared" si="25"/>
        <v>40.919313285815214</v>
      </c>
      <c r="U72" s="11">
        <f t="shared" si="25"/>
        <v>2.0459656642907609</v>
      </c>
      <c r="V72" s="11">
        <f t="shared" si="25"/>
        <v>0</v>
      </c>
      <c r="W72" s="11">
        <f t="shared" si="25"/>
        <v>40</v>
      </c>
      <c r="X72" s="22">
        <f t="shared" si="40"/>
        <v>40.919313285815214</v>
      </c>
      <c r="Y72" s="11">
        <f t="shared" si="41"/>
        <v>2.0459656642907609</v>
      </c>
      <c r="Z72" s="11">
        <f t="shared" si="42"/>
        <v>0</v>
      </c>
      <c r="AA72" s="11">
        <v>40</v>
      </c>
      <c r="AB72" s="11">
        <f t="shared" si="26"/>
        <v>40.919313285815214</v>
      </c>
      <c r="AC72" s="11">
        <f t="shared" si="33"/>
        <v>2.0459656642907609</v>
      </c>
      <c r="AD72" s="11">
        <f t="shared" si="30"/>
        <v>0</v>
      </c>
      <c r="AE72" s="11">
        <f t="shared" si="34"/>
        <v>40</v>
      </c>
      <c r="AF72" s="22">
        <f t="shared" si="43"/>
        <v>40.919313285815214</v>
      </c>
      <c r="AG72" s="11">
        <f t="shared" si="44"/>
        <v>2.0459656642907609</v>
      </c>
      <c r="AH72" s="11">
        <f t="shared" si="45"/>
        <v>0</v>
      </c>
      <c r="AI72" s="11">
        <v>40</v>
      </c>
      <c r="AJ72" s="11">
        <f t="shared" si="28"/>
        <v>40.919313285815214</v>
      </c>
      <c r="AK72" s="11">
        <f t="shared" si="35"/>
        <v>2.0459656642907609</v>
      </c>
      <c r="AL72" s="11">
        <f t="shared" si="31"/>
        <v>0</v>
      </c>
      <c r="AM72" s="11">
        <f t="shared" si="36"/>
        <v>40</v>
      </c>
      <c r="AN72" s="22">
        <f t="shared" si="46"/>
        <v>40.919313285815214</v>
      </c>
      <c r="AO72" s="11">
        <f t="shared" si="47"/>
        <v>2.0459656642907609</v>
      </c>
      <c r="AP72" s="11">
        <f t="shared" si="48"/>
        <v>0</v>
      </c>
      <c r="AQ72" s="11">
        <v>40</v>
      </c>
      <c r="AR72" s="11"/>
      <c r="AS72" s="11"/>
      <c r="AT72" s="11"/>
      <c r="AU72" s="11"/>
    </row>
    <row r="73" spans="1:47" x14ac:dyDescent="0.2">
      <c r="A73" s="3" t="s">
        <v>1143</v>
      </c>
      <c r="B73" s="3" t="s">
        <v>680</v>
      </c>
      <c r="C73" s="3" t="s">
        <v>683</v>
      </c>
      <c r="E73" s="3" t="s">
        <v>537</v>
      </c>
      <c r="F73" s="3" t="s">
        <v>776</v>
      </c>
      <c r="G73" s="3" t="str">
        <f t="shared" si="32"/>
        <v>new_linear</v>
      </c>
      <c r="H73" s="11">
        <v>467.11544846821016</v>
      </c>
      <c r="P73" s="22">
        <f t="shared" si="37"/>
        <v>40.919313285815214</v>
      </c>
      <c r="Q73" s="11">
        <f t="shared" si="38"/>
        <v>2.0459656642907609</v>
      </c>
      <c r="R73" s="11">
        <f t="shared" si="39"/>
        <v>0</v>
      </c>
      <c r="S73" s="11">
        <v>40</v>
      </c>
      <c r="T73" s="11">
        <f t="shared" si="25"/>
        <v>40.919313285815214</v>
      </c>
      <c r="U73" s="11">
        <f t="shared" si="25"/>
        <v>2.0459656642907609</v>
      </c>
      <c r="V73" s="11">
        <f t="shared" si="25"/>
        <v>0</v>
      </c>
      <c r="W73" s="11">
        <f t="shared" si="25"/>
        <v>40</v>
      </c>
      <c r="X73" s="22">
        <f t="shared" si="40"/>
        <v>40.919313285815214</v>
      </c>
      <c r="Y73" s="11">
        <f t="shared" si="41"/>
        <v>2.0459656642907609</v>
      </c>
      <c r="Z73" s="11">
        <f t="shared" si="42"/>
        <v>0</v>
      </c>
      <c r="AA73" s="11">
        <v>40</v>
      </c>
      <c r="AB73" s="11">
        <f t="shared" si="26"/>
        <v>40.919313285815214</v>
      </c>
      <c r="AC73" s="11">
        <f t="shared" si="33"/>
        <v>2.0459656642907609</v>
      </c>
      <c r="AD73" s="11">
        <f t="shared" si="30"/>
        <v>0</v>
      </c>
      <c r="AE73" s="11">
        <f t="shared" si="34"/>
        <v>40</v>
      </c>
      <c r="AF73" s="22">
        <f t="shared" si="43"/>
        <v>40.919313285815214</v>
      </c>
      <c r="AG73" s="11">
        <f t="shared" si="44"/>
        <v>2.0459656642907609</v>
      </c>
      <c r="AH73" s="11">
        <f t="shared" si="45"/>
        <v>0</v>
      </c>
      <c r="AI73" s="11">
        <v>40</v>
      </c>
      <c r="AJ73" s="11">
        <f t="shared" si="28"/>
        <v>40.919313285815214</v>
      </c>
      <c r="AK73" s="11">
        <f t="shared" si="35"/>
        <v>2.0459656642907609</v>
      </c>
      <c r="AL73" s="11">
        <f t="shared" si="31"/>
        <v>0</v>
      </c>
      <c r="AM73" s="11">
        <f t="shared" si="36"/>
        <v>40</v>
      </c>
      <c r="AN73" s="22">
        <f t="shared" si="46"/>
        <v>40.919313285815214</v>
      </c>
      <c r="AO73" s="11">
        <f t="shared" si="47"/>
        <v>2.0459656642907609</v>
      </c>
      <c r="AP73" s="11">
        <f t="shared" si="48"/>
        <v>0</v>
      </c>
      <c r="AQ73" s="11">
        <v>40</v>
      </c>
      <c r="AR73" s="11"/>
      <c r="AS73" s="11"/>
      <c r="AT73" s="11"/>
      <c r="AU73" s="11"/>
    </row>
    <row r="74" spans="1:47" x14ac:dyDescent="0.2">
      <c r="A74" s="3" t="s">
        <v>1144</v>
      </c>
      <c r="B74" s="3" t="s">
        <v>680</v>
      </c>
      <c r="C74" s="3" t="s">
        <v>684</v>
      </c>
      <c r="E74" s="3" t="s">
        <v>537</v>
      </c>
      <c r="F74" s="3" t="s">
        <v>776</v>
      </c>
      <c r="G74" s="3" t="str">
        <f t="shared" si="32"/>
        <v>new_linear</v>
      </c>
      <c r="H74" s="11">
        <v>513.82847094145666</v>
      </c>
      <c r="P74" s="22">
        <f t="shared" si="37"/>
        <v>45.011374054471602</v>
      </c>
      <c r="Q74" s="11">
        <f t="shared" si="38"/>
        <v>2.2505687027235801</v>
      </c>
      <c r="R74" s="11">
        <f t="shared" si="39"/>
        <v>0</v>
      </c>
      <c r="S74" s="11">
        <v>40</v>
      </c>
      <c r="T74" s="11">
        <f t="shared" si="25"/>
        <v>45.011374054471602</v>
      </c>
      <c r="U74" s="11">
        <f t="shared" si="25"/>
        <v>2.2505687027235801</v>
      </c>
      <c r="V74" s="11">
        <f t="shared" si="25"/>
        <v>0</v>
      </c>
      <c r="W74" s="11">
        <f t="shared" si="25"/>
        <v>40</v>
      </c>
      <c r="X74" s="22">
        <f t="shared" si="40"/>
        <v>45.011374054471602</v>
      </c>
      <c r="Y74" s="11">
        <f t="shared" si="41"/>
        <v>2.2505687027235801</v>
      </c>
      <c r="Z74" s="11">
        <f t="shared" si="42"/>
        <v>0</v>
      </c>
      <c r="AA74" s="11">
        <v>40</v>
      </c>
      <c r="AB74" s="11">
        <f t="shared" si="26"/>
        <v>45.011374054471602</v>
      </c>
      <c r="AC74" s="11">
        <f t="shared" si="33"/>
        <v>2.2505687027235801</v>
      </c>
      <c r="AD74" s="11">
        <f t="shared" si="30"/>
        <v>0</v>
      </c>
      <c r="AE74" s="11">
        <f t="shared" si="34"/>
        <v>40</v>
      </c>
      <c r="AF74" s="22">
        <f t="shared" si="43"/>
        <v>45.011374054471602</v>
      </c>
      <c r="AG74" s="11">
        <f t="shared" si="44"/>
        <v>2.2505687027235801</v>
      </c>
      <c r="AH74" s="11">
        <f t="shared" si="45"/>
        <v>0</v>
      </c>
      <c r="AI74" s="11">
        <v>40</v>
      </c>
      <c r="AJ74" s="11">
        <f t="shared" si="28"/>
        <v>45.011374054471602</v>
      </c>
      <c r="AK74" s="11">
        <f t="shared" si="35"/>
        <v>2.2505687027235801</v>
      </c>
      <c r="AL74" s="11">
        <f t="shared" si="31"/>
        <v>0</v>
      </c>
      <c r="AM74" s="11">
        <f t="shared" si="36"/>
        <v>40</v>
      </c>
      <c r="AN74" s="22">
        <f t="shared" si="46"/>
        <v>45.011374054471602</v>
      </c>
      <c r="AO74" s="11">
        <f t="shared" si="47"/>
        <v>2.2505687027235801</v>
      </c>
      <c r="AP74" s="11">
        <f t="shared" si="48"/>
        <v>0</v>
      </c>
      <c r="AQ74" s="11">
        <v>40</v>
      </c>
      <c r="AR74" s="11"/>
      <c r="AS74" s="11"/>
      <c r="AT74" s="11"/>
      <c r="AU74" s="11"/>
    </row>
    <row r="75" spans="1:47" x14ac:dyDescent="0.2">
      <c r="A75" s="3" t="s">
        <v>1145</v>
      </c>
      <c r="B75" s="3" t="s">
        <v>680</v>
      </c>
      <c r="C75" s="3" t="s">
        <v>686</v>
      </c>
      <c r="E75" s="3" t="s">
        <v>537</v>
      </c>
      <c r="F75" s="3" t="s">
        <v>776</v>
      </c>
      <c r="G75" s="3" t="str">
        <f t="shared" si="32"/>
        <v>new_linear</v>
      </c>
      <c r="H75" s="11">
        <v>341.676166265517</v>
      </c>
      <c r="P75" s="22">
        <f t="shared" si="37"/>
        <v>29.930832164859289</v>
      </c>
      <c r="Q75" s="11">
        <f t="shared" si="38"/>
        <v>1.4965416082429646</v>
      </c>
      <c r="R75" s="11">
        <f t="shared" si="39"/>
        <v>0</v>
      </c>
      <c r="S75" s="11">
        <v>40</v>
      </c>
      <c r="T75" s="11">
        <f t="shared" si="25"/>
        <v>29.930832164859289</v>
      </c>
      <c r="U75" s="11">
        <f t="shared" si="25"/>
        <v>1.4965416082429646</v>
      </c>
      <c r="V75" s="11">
        <f t="shared" si="25"/>
        <v>0</v>
      </c>
      <c r="W75" s="11">
        <f t="shared" si="25"/>
        <v>40</v>
      </c>
      <c r="X75" s="22">
        <f t="shared" si="40"/>
        <v>29.930832164859289</v>
      </c>
      <c r="Y75" s="11">
        <f t="shared" si="41"/>
        <v>1.4965416082429646</v>
      </c>
      <c r="Z75" s="11">
        <f t="shared" si="42"/>
        <v>0</v>
      </c>
      <c r="AA75" s="11">
        <v>40</v>
      </c>
      <c r="AB75" s="11">
        <f t="shared" si="26"/>
        <v>29.930832164859289</v>
      </c>
      <c r="AC75" s="11">
        <f t="shared" si="33"/>
        <v>1.4965416082429646</v>
      </c>
      <c r="AD75" s="11">
        <f t="shared" si="30"/>
        <v>0</v>
      </c>
      <c r="AE75" s="11">
        <f t="shared" si="34"/>
        <v>40</v>
      </c>
      <c r="AF75" s="22">
        <f t="shared" si="43"/>
        <v>29.930832164859289</v>
      </c>
      <c r="AG75" s="11">
        <f t="shared" si="44"/>
        <v>1.4965416082429646</v>
      </c>
      <c r="AH75" s="11">
        <f t="shared" si="45"/>
        <v>0</v>
      </c>
      <c r="AI75" s="11">
        <v>40</v>
      </c>
      <c r="AJ75" s="11">
        <f t="shared" si="28"/>
        <v>29.930832164859289</v>
      </c>
      <c r="AK75" s="11">
        <f t="shared" si="35"/>
        <v>1.4965416082429646</v>
      </c>
      <c r="AL75" s="11">
        <f t="shared" si="31"/>
        <v>0</v>
      </c>
      <c r="AM75" s="11">
        <f t="shared" si="36"/>
        <v>40</v>
      </c>
      <c r="AN75" s="22">
        <f t="shared" si="46"/>
        <v>29.930832164859289</v>
      </c>
      <c r="AO75" s="11">
        <f t="shared" si="47"/>
        <v>1.4965416082429646</v>
      </c>
      <c r="AP75" s="11">
        <f t="shared" si="48"/>
        <v>0</v>
      </c>
      <c r="AQ75" s="11">
        <v>40</v>
      </c>
      <c r="AR75" s="11"/>
      <c r="AS75" s="11"/>
      <c r="AT75" s="11"/>
      <c r="AU75" s="11"/>
    </row>
    <row r="76" spans="1:47" x14ac:dyDescent="0.2">
      <c r="A76" s="3" t="s">
        <v>1146</v>
      </c>
      <c r="B76" s="3" t="s">
        <v>680</v>
      </c>
      <c r="C76" s="3" t="s">
        <v>687</v>
      </c>
      <c r="E76" s="3" t="s">
        <v>537</v>
      </c>
      <c r="F76" s="3" t="s">
        <v>776</v>
      </c>
      <c r="G76" s="3" t="str">
        <f t="shared" si="32"/>
        <v>new_linear</v>
      </c>
      <c r="H76" s="11">
        <v>583.1624704531805</v>
      </c>
      <c r="P76" s="22">
        <f t="shared" si="37"/>
        <v>51.085032411698613</v>
      </c>
      <c r="Q76" s="11">
        <f t="shared" si="38"/>
        <v>2.5542516205849308</v>
      </c>
      <c r="R76" s="11">
        <f t="shared" si="39"/>
        <v>0</v>
      </c>
      <c r="S76" s="11">
        <v>40</v>
      </c>
      <c r="T76" s="11">
        <f t="shared" si="25"/>
        <v>51.085032411698613</v>
      </c>
      <c r="U76" s="11">
        <f t="shared" si="25"/>
        <v>2.5542516205849308</v>
      </c>
      <c r="V76" s="11">
        <f t="shared" si="25"/>
        <v>0</v>
      </c>
      <c r="W76" s="11">
        <f t="shared" si="25"/>
        <v>40</v>
      </c>
      <c r="X76" s="22">
        <f t="shared" si="40"/>
        <v>51.085032411698613</v>
      </c>
      <c r="Y76" s="11">
        <f t="shared" si="41"/>
        <v>2.5542516205849308</v>
      </c>
      <c r="Z76" s="11">
        <f t="shared" si="42"/>
        <v>0</v>
      </c>
      <c r="AA76" s="11">
        <v>40</v>
      </c>
      <c r="AB76" s="11">
        <f t="shared" si="26"/>
        <v>51.085032411698613</v>
      </c>
      <c r="AC76" s="11">
        <f t="shared" si="33"/>
        <v>2.5542516205849308</v>
      </c>
      <c r="AD76" s="11">
        <f t="shared" si="30"/>
        <v>0</v>
      </c>
      <c r="AE76" s="11">
        <f t="shared" si="34"/>
        <v>40</v>
      </c>
      <c r="AF76" s="22">
        <f t="shared" si="43"/>
        <v>51.085032411698613</v>
      </c>
      <c r="AG76" s="11">
        <f t="shared" si="44"/>
        <v>2.5542516205849308</v>
      </c>
      <c r="AH76" s="11">
        <f t="shared" si="45"/>
        <v>0</v>
      </c>
      <c r="AI76" s="11">
        <v>40</v>
      </c>
      <c r="AJ76" s="11">
        <f t="shared" si="28"/>
        <v>51.085032411698613</v>
      </c>
      <c r="AK76" s="11">
        <f t="shared" si="35"/>
        <v>2.5542516205849308</v>
      </c>
      <c r="AL76" s="11">
        <f t="shared" si="31"/>
        <v>0</v>
      </c>
      <c r="AM76" s="11">
        <f t="shared" si="36"/>
        <v>40</v>
      </c>
      <c r="AN76" s="22">
        <f t="shared" si="46"/>
        <v>51.085032411698613</v>
      </c>
      <c r="AO76" s="11">
        <f t="shared" si="47"/>
        <v>2.5542516205849308</v>
      </c>
      <c r="AP76" s="11">
        <f t="shared" si="48"/>
        <v>0</v>
      </c>
      <c r="AQ76" s="11">
        <v>40</v>
      </c>
      <c r="AR76" s="11"/>
      <c r="AS76" s="11"/>
      <c r="AT76" s="11"/>
      <c r="AU76" s="11"/>
    </row>
    <row r="77" spans="1:47" x14ac:dyDescent="0.2">
      <c r="A77" s="3" t="s">
        <v>1147</v>
      </c>
      <c r="B77" s="3" t="s">
        <v>680</v>
      </c>
      <c r="C77" s="3" t="s">
        <v>688</v>
      </c>
      <c r="E77" s="3" t="s">
        <v>537</v>
      </c>
      <c r="F77" s="3" t="s">
        <v>776</v>
      </c>
      <c r="G77" s="3" t="str">
        <f t="shared" si="32"/>
        <v>new_linear</v>
      </c>
      <c r="H77" s="11">
        <v>363</v>
      </c>
      <c r="P77" s="22">
        <f t="shared" si="37"/>
        <v>31.798800000000004</v>
      </c>
      <c r="Q77" s="11">
        <f t="shared" si="38"/>
        <v>1.5899400000000004</v>
      </c>
      <c r="R77" s="11">
        <f t="shared" si="39"/>
        <v>0</v>
      </c>
      <c r="S77" s="11">
        <v>40</v>
      </c>
      <c r="T77" s="11">
        <f t="shared" si="25"/>
        <v>31.798800000000004</v>
      </c>
      <c r="U77" s="11">
        <f t="shared" si="25"/>
        <v>1.5899400000000004</v>
      </c>
      <c r="V77" s="11">
        <f t="shared" si="25"/>
        <v>0</v>
      </c>
      <c r="W77" s="11">
        <f t="shared" si="25"/>
        <v>40</v>
      </c>
      <c r="X77" s="22">
        <f t="shared" si="40"/>
        <v>31.798800000000004</v>
      </c>
      <c r="Y77" s="11">
        <f t="shared" si="41"/>
        <v>1.5899400000000004</v>
      </c>
      <c r="Z77" s="11">
        <f t="shared" si="42"/>
        <v>0</v>
      </c>
      <c r="AA77" s="11">
        <v>40</v>
      </c>
      <c r="AB77" s="11">
        <f t="shared" si="26"/>
        <v>31.798800000000004</v>
      </c>
      <c r="AC77" s="11">
        <f t="shared" si="33"/>
        <v>1.5899400000000004</v>
      </c>
      <c r="AD77" s="11">
        <f t="shared" si="30"/>
        <v>0</v>
      </c>
      <c r="AE77" s="11">
        <f t="shared" si="34"/>
        <v>40</v>
      </c>
      <c r="AF77" s="22">
        <f t="shared" si="43"/>
        <v>31.798800000000004</v>
      </c>
      <c r="AG77" s="11">
        <f t="shared" si="44"/>
        <v>1.5899400000000004</v>
      </c>
      <c r="AH77" s="11">
        <f t="shared" si="45"/>
        <v>0</v>
      </c>
      <c r="AI77" s="11">
        <v>40</v>
      </c>
      <c r="AJ77" s="11">
        <f t="shared" si="28"/>
        <v>31.798800000000004</v>
      </c>
      <c r="AK77" s="11">
        <f t="shared" si="35"/>
        <v>1.5899400000000004</v>
      </c>
      <c r="AL77" s="11">
        <f t="shared" si="31"/>
        <v>0</v>
      </c>
      <c r="AM77" s="11">
        <f t="shared" si="36"/>
        <v>40</v>
      </c>
      <c r="AN77" s="22">
        <f t="shared" si="46"/>
        <v>31.798800000000004</v>
      </c>
      <c r="AO77" s="11">
        <f t="shared" si="47"/>
        <v>1.5899400000000004</v>
      </c>
      <c r="AP77" s="11">
        <f t="shared" si="48"/>
        <v>0</v>
      </c>
      <c r="AQ77" s="11">
        <v>40</v>
      </c>
      <c r="AR77" s="11"/>
      <c r="AS77" s="11"/>
      <c r="AT77" s="11"/>
      <c r="AU77" s="11"/>
    </row>
    <row r="78" spans="1:47" x14ac:dyDescent="0.2">
      <c r="A78" s="3" t="s">
        <v>1148</v>
      </c>
      <c r="B78" s="3" t="s">
        <v>681</v>
      </c>
      <c r="C78" s="3" t="s">
        <v>682</v>
      </c>
      <c r="E78" s="3" t="s">
        <v>537</v>
      </c>
      <c r="F78" s="3" t="s">
        <v>776</v>
      </c>
      <c r="G78" s="3" t="str">
        <f t="shared" si="32"/>
        <v>new_linear</v>
      </c>
      <c r="H78" s="11">
        <v>216.75085951467153</v>
      </c>
      <c r="P78" s="22">
        <f t="shared" si="37"/>
        <v>18.987375293485226</v>
      </c>
      <c r="Q78" s="11">
        <f t="shared" si="38"/>
        <v>0.94936876467426135</v>
      </c>
      <c r="R78" s="11">
        <f t="shared" si="39"/>
        <v>0</v>
      </c>
      <c r="S78" s="11">
        <v>40</v>
      </c>
      <c r="T78" s="11">
        <f t="shared" si="25"/>
        <v>18.987375293485226</v>
      </c>
      <c r="U78" s="11">
        <f t="shared" si="25"/>
        <v>0.94936876467426135</v>
      </c>
      <c r="V78" s="11">
        <f t="shared" si="25"/>
        <v>0</v>
      </c>
      <c r="W78" s="11">
        <f t="shared" si="25"/>
        <v>40</v>
      </c>
      <c r="X78" s="22">
        <f t="shared" si="40"/>
        <v>18.987375293485226</v>
      </c>
      <c r="Y78" s="11">
        <f t="shared" si="41"/>
        <v>0.94936876467426135</v>
      </c>
      <c r="Z78" s="11">
        <f t="shared" si="42"/>
        <v>0</v>
      </c>
      <c r="AA78" s="11">
        <v>40</v>
      </c>
      <c r="AB78" s="11">
        <f t="shared" si="26"/>
        <v>18.987375293485226</v>
      </c>
      <c r="AC78" s="11">
        <f t="shared" si="33"/>
        <v>0.94936876467426135</v>
      </c>
      <c r="AD78" s="11">
        <f t="shared" si="30"/>
        <v>0</v>
      </c>
      <c r="AE78" s="11">
        <f t="shared" si="34"/>
        <v>40</v>
      </c>
      <c r="AF78" s="22">
        <f t="shared" si="43"/>
        <v>18.987375293485226</v>
      </c>
      <c r="AG78" s="11">
        <f t="shared" si="44"/>
        <v>0.94936876467426135</v>
      </c>
      <c r="AH78" s="11">
        <f t="shared" si="45"/>
        <v>0</v>
      </c>
      <c r="AI78" s="11">
        <v>40</v>
      </c>
      <c r="AJ78" s="11">
        <f t="shared" si="28"/>
        <v>18.987375293485226</v>
      </c>
      <c r="AK78" s="11">
        <f t="shared" si="35"/>
        <v>0.94936876467426135</v>
      </c>
      <c r="AL78" s="11">
        <f t="shared" si="31"/>
        <v>0</v>
      </c>
      <c r="AM78" s="11">
        <f t="shared" si="36"/>
        <v>40</v>
      </c>
      <c r="AN78" s="22">
        <f t="shared" si="46"/>
        <v>18.987375293485226</v>
      </c>
      <c r="AO78" s="11">
        <f t="shared" si="47"/>
        <v>0.94936876467426135</v>
      </c>
      <c r="AP78" s="11">
        <f t="shared" si="48"/>
        <v>0</v>
      </c>
      <c r="AQ78" s="11">
        <v>40</v>
      </c>
      <c r="AR78" s="11"/>
      <c r="AS78" s="11"/>
      <c r="AT78" s="11"/>
      <c r="AU78" s="11"/>
    </row>
    <row r="79" spans="1:47" x14ac:dyDescent="0.2">
      <c r="A79" s="3" t="s">
        <v>1149</v>
      </c>
      <c r="B79" s="3" t="s">
        <v>681</v>
      </c>
      <c r="C79" s="3" t="s">
        <v>683</v>
      </c>
      <c r="E79" s="3" t="s">
        <v>537</v>
      </c>
      <c r="F79" s="3" t="s">
        <v>776</v>
      </c>
      <c r="G79" s="3" t="str">
        <f t="shared" si="32"/>
        <v>new_linear</v>
      </c>
      <c r="H79" s="11">
        <v>540.57795985917164</v>
      </c>
      <c r="P79" s="22">
        <f t="shared" si="37"/>
        <v>47.354629283663435</v>
      </c>
      <c r="Q79" s="11">
        <f t="shared" si="38"/>
        <v>2.3677314641831719</v>
      </c>
      <c r="R79" s="11">
        <f t="shared" si="39"/>
        <v>0</v>
      </c>
      <c r="S79" s="11">
        <v>40</v>
      </c>
      <c r="T79" s="11">
        <f t="shared" si="25"/>
        <v>47.354629283663435</v>
      </c>
      <c r="U79" s="11">
        <f t="shared" si="25"/>
        <v>2.3677314641831719</v>
      </c>
      <c r="V79" s="11">
        <f t="shared" si="25"/>
        <v>0</v>
      </c>
      <c r="W79" s="11">
        <f t="shared" si="25"/>
        <v>40</v>
      </c>
      <c r="X79" s="22">
        <f t="shared" si="40"/>
        <v>47.354629283663435</v>
      </c>
      <c r="Y79" s="11">
        <f t="shared" si="41"/>
        <v>2.3677314641831719</v>
      </c>
      <c r="Z79" s="11">
        <f t="shared" si="42"/>
        <v>0</v>
      </c>
      <c r="AA79" s="11">
        <v>40</v>
      </c>
      <c r="AB79" s="11">
        <f t="shared" si="26"/>
        <v>47.354629283663435</v>
      </c>
      <c r="AC79" s="11">
        <f t="shared" si="33"/>
        <v>2.3677314641831719</v>
      </c>
      <c r="AD79" s="11">
        <f t="shared" si="30"/>
        <v>0</v>
      </c>
      <c r="AE79" s="11">
        <f t="shared" si="34"/>
        <v>40</v>
      </c>
      <c r="AF79" s="22">
        <f t="shared" si="43"/>
        <v>47.354629283663435</v>
      </c>
      <c r="AG79" s="11">
        <f t="shared" si="44"/>
        <v>2.3677314641831719</v>
      </c>
      <c r="AH79" s="11">
        <f t="shared" si="45"/>
        <v>0</v>
      </c>
      <c r="AI79" s="11">
        <v>40</v>
      </c>
      <c r="AJ79" s="11">
        <f t="shared" si="28"/>
        <v>47.354629283663435</v>
      </c>
      <c r="AK79" s="11">
        <f t="shared" si="35"/>
        <v>2.3677314641831719</v>
      </c>
      <c r="AL79" s="11">
        <f t="shared" si="31"/>
        <v>0</v>
      </c>
      <c r="AM79" s="11">
        <f t="shared" si="36"/>
        <v>40</v>
      </c>
      <c r="AN79" s="22">
        <f t="shared" si="46"/>
        <v>47.354629283663435</v>
      </c>
      <c r="AO79" s="11">
        <f t="shared" si="47"/>
        <v>2.3677314641831719</v>
      </c>
      <c r="AP79" s="11">
        <f t="shared" si="48"/>
        <v>0</v>
      </c>
      <c r="AQ79" s="11">
        <v>40</v>
      </c>
      <c r="AR79" s="11"/>
      <c r="AS79" s="11"/>
      <c r="AT79" s="11"/>
      <c r="AU79" s="11"/>
    </row>
    <row r="80" spans="1:47" x14ac:dyDescent="0.2">
      <c r="A80" s="3" t="s">
        <v>1150</v>
      </c>
      <c r="B80" s="3" t="s">
        <v>681</v>
      </c>
      <c r="C80" s="3" t="s">
        <v>685</v>
      </c>
      <c r="E80" s="3" t="s">
        <v>537</v>
      </c>
      <c r="F80" s="3" t="s">
        <v>776</v>
      </c>
      <c r="G80" s="3" t="str">
        <f t="shared" si="32"/>
        <v>new_linear</v>
      </c>
      <c r="H80" s="11">
        <v>589.70000000000005</v>
      </c>
      <c r="P80" s="22">
        <f t="shared" si="37"/>
        <v>51.657719999999998</v>
      </c>
      <c r="Q80" s="11">
        <f t="shared" si="38"/>
        <v>2.5828860000000002</v>
      </c>
      <c r="R80" s="11">
        <f t="shared" si="39"/>
        <v>0</v>
      </c>
      <c r="S80" s="11">
        <v>40</v>
      </c>
      <c r="T80" s="11">
        <f t="shared" si="25"/>
        <v>51.657719999999998</v>
      </c>
      <c r="U80" s="11">
        <f t="shared" si="25"/>
        <v>2.5828860000000002</v>
      </c>
      <c r="V80" s="11">
        <f t="shared" si="25"/>
        <v>0</v>
      </c>
      <c r="W80" s="11">
        <f t="shared" si="25"/>
        <v>40</v>
      </c>
      <c r="X80" s="22">
        <f t="shared" si="40"/>
        <v>51.657719999999998</v>
      </c>
      <c r="Y80" s="11">
        <f t="shared" si="41"/>
        <v>2.5828860000000002</v>
      </c>
      <c r="Z80" s="11">
        <f t="shared" si="42"/>
        <v>0</v>
      </c>
      <c r="AA80" s="11">
        <v>40</v>
      </c>
      <c r="AB80" s="11">
        <f t="shared" si="26"/>
        <v>51.657719999999998</v>
      </c>
      <c r="AC80" s="11">
        <f t="shared" si="33"/>
        <v>2.5828860000000002</v>
      </c>
      <c r="AD80" s="11">
        <f t="shared" si="30"/>
        <v>0</v>
      </c>
      <c r="AE80" s="11">
        <f t="shared" si="34"/>
        <v>40</v>
      </c>
      <c r="AF80" s="22">
        <f t="shared" si="43"/>
        <v>51.657719999999998</v>
      </c>
      <c r="AG80" s="11">
        <f t="shared" si="44"/>
        <v>2.5828860000000002</v>
      </c>
      <c r="AH80" s="11">
        <f t="shared" si="45"/>
        <v>0</v>
      </c>
      <c r="AI80" s="11">
        <v>40</v>
      </c>
      <c r="AJ80" s="11">
        <f t="shared" si="28"/>
        <v>51.657719999999998</v>
      </c>
      <c r="AK80" s="11">
        <f t="shared" si="35"/>
        <v>2.5828860000000002</v>
      </c>
      <c r="AL80" s="11">
        <f t="shared" si="31"/>
        <v>0</v>
      </c>
      <c r="AM80" s="11">
        <f t="shared" si="36"/>
        <v>40</v>
      </c>
      <c r="AN80" s="22">
        <f t="shared" si="46"/>
        <v>51.657719999999998</v>
      </c>
      <c r="AO80" s="11">
        <f t="shared" si="47"/>
        <v>2.5828860000000002</v>
      </c>
      <c r="AP80" s="11">
        <f t="shared" si="48"/>
        <v>0</v>
      </c>
      <c r="AQ80" s="11">
        <v>40</v>
      </c>
      <c r="AR80" s="11"/>
      <c r="AS80" s="11"/>
      <c r="AT80" s="11"/>
      <c r="AU80" s="11"/>
    </row>
    <row r="81" spans="1:47" x14ac:dyDescent="0.2">
      <c r="A81" s="3" t="s">
        <v>1151</v>
      </c>
      <c r="B81" s="3" t="s">
        <v>681</v>
      </c>
      <c r="C81" s="3" t="s">
        <v>686</v>
      </c>
      <c r="E81" s="3" t="s">
        <v>537</v>
      </c>
      <c r="F81" s="3" t="s">
        <v>776</v>
      </c>
      <c r="G81" s="3" t="str">
        <f t="shared" si="32"/>
        <v>new_linear</v>
      </c>
      <c r="H81" s="11">
        <v>638.25458539647491</v>
      </c>
      <c r="P81" s="22">
        <f t="shared" si="37"/>
        <v>55.9111016807312</v>
      </c>
      <c r="Q81" s="11">
        <f t="shared" si="38"/>
        <v>2.7955550840365602</v>
      </c>
      <c r="R81" s="11">
        <f t="shared" si="39"/>
        <v>0</v>
      </c>
      <c r="S81" s="11">
        <v>40</v>
      </c>
      <c r="T81" s="11">
        <f t="shared" si="25"/>
        <v>55.9111016807312</v>
      </c>
      <c r="U81" s="11">
        <f t="shared" si="25"/>
        <v>2.7955550840365602</v>
      </c>
      <c r="V81" s="11">
        <f t="shared" si="25"/>
        <v>0</v>
      </c>
      <c r="W81" s="11">
        <f t="shared" si="25"/>
        <v>40</v>
      </c>
      <c r="X81" s="22">
        <f t="shared" si="40"/>
        <v>55.9111016807312</v>
      </c>
      <c r="Y81" s="11">
        <f t="shared" si="41"/>
        <v>2.7955550840365602</v>
      </c>
      <c r="Z81" s="11">
        <f t="shared" si="42"/>
        <v>0</v>
      </c>
      <c r="AA81" s="11">
        <v>40</v>
      </c>
      <c r="AB81" s="11">
        <f t="shared" si="26"/>
        <v>55.9111016807312</v>
      </c>
      <c r="AC81" s="11">
        <f t="shared" si="33"/>
        <v>2.7955550840365602</v>
      </c>
      <c r="AD81" s="11">
        <f t="shared" si="30"/>
        <v>0</v>
      </c>
      <c r="AE81" s="11">
        <f t="shared" si="34"/>
        <v>40</v>
      </c>
      <c r="AF81" s="22">
        <f t="shared" si="43"/>
        <v>55.9111016807312</v>
      </c>
      <c r="AG81" s="11">
        <f t="shared" si="44"/>
        <v>2.7955550840365602</v>
      </c>
      <c r="AH81" s="11">
        <f t="shared" si="45"/>
        <v>0</v>
      </c>
      <c r="AI81" s="11">
        <v>40</v>
      </c>
      <c r="AJ81" s="11">
        <f t="shared" si="28"/>
        <v>55.9111016807312</v>
      </c>
      <c r="AK81" s="11">
        <f t="shared" si="35"/>
        <v>2.7955550840365602</v>
      </c>
      <c r="AL81" s="11">
        <f t="shared" si="31"/>
        <v>0</v>
      </c>
      <c r="AM81" s="11">
        <f t="shared" si="36"/>
        <v>40</v>
      </c>
      <c r="AN81" s="22">
        <f t="shared" si="46"/>
        <v>55.9111016807312</v>
      </c>
      <c r="AO81" s="11">
        <f t="shared" si="47"/>
        <v>2.7955550840365602</v>
      </c>
      <c r="AP81" s="11">
        <f t="shared" si="48"/>
        <v>0</v>
      </c>
      <c r="AQ81" s="11">
        <v>40</v>
      </c>
      <c r="AR81" s="11"/>
      <c r="AS81" s="11"/>
      <c r="AT81" s="11"/>
      <c r="AU81" s="11"/>
    </row>
    <row r="82" spans="1:47" x14ac:dyDescent="0.2">
      <c r="A82" s="3" t="s">
        <v>1152</v>
      </c>
      <c r="B82" s="3" t="s">
        <v>681</v>
      </c>
      <c r="C82" s="3" t="s">
        <v>687</v>
      </c>
      <c r="E82" s="3" t="s">
        <v>537</v>
      </c>
      <c r="F82" s="3" t="s">
        <v>776</v>
      </c>
      <c r="G82" s="3" t="str">
        <f t="shared" si="32"/>
        <v>new_linear</v>
      </c>
      <c r="H82" s="11">
        <v>1010.8008703427196</v>
      </c>
      <c r="P82" s="22">
        <f t="shared" si="37"/>
        <v>88.546156242022221</v>
      </c>
      <c r="Q82" s="11">
        <f t="shared" si="38"/>
        <v>4.4273078121011116</v>
      </c>
      <c r="R82" s="11">
        <f t="shared" si="39"/>
        <v>0</v>
      </c>
      <c r="S82" s="11">
        <v>40</v>
      </c>
      <c r="T82" s="11">
        <f t="shared" si="25"/>
        <v>88.546156242022221</v>
      </c>
      <c r="U82" s="11">
        <f t="shared" si="25"/>
        <v>4.4273078121011116</v>
      </c>
      <c r="V82" s="11">
        <f t="shared" si="25"/>
        <v>0</v>
      </c>
      <c r="W82" s="11">
        <f t="shared" si="25"/>
        <v>40</v>
      </c>
      <c r="X82" s="22">
        <f t="shared" si="40"/>
        <v>88.546156242022221</v>
      </c>
      <c r="Y82" s="11">
        <f t="shared" si="41"/>
        <v>4.4273078121011116</v>
      </c>
      <c r="Z82" s="11">
        <f t="shared" si="42"/>
        <v>0</v>
      </c>
      <c r="AA82" s="11">
        <v>40</v>
      </c>
      <c r="AB82" s="11">
        <f t="shared" si="26"/>
        <v>88.546156242022221</v>
      </c>
      <c r="AC82" s="11">
        <f t="shared" si="33"/>
        <v>4.4273078121011116</v>
      </c>
      <c r="AD82" s="11">
        <f t="shared" si="30"/>
        <v>0</v>
      </c>
      <c r="AE82" s="11">
        <f t="shared" si="34"/>
        <v>40</v>
      </c>
      <c r="AF82" s="22">
        <f t="shared" si="43"/>
        <v>88.546156242022221</v>
      </c>
      <c r="AG82" s="11">
        <f t="shared" si="44"/>
        <v>4.4273078121011116</v>
      </c>
      <c r="AH82" s="11">
        <f t="shared" si="45"/>
        <v>0</v>
      </c>
      <c r="AI82" s="11">
        <v>40</v>
      </c>
      <c r="AJ82" s="11">
        <f t="shared" si="28"/>
        <v>88.546156242022221</v>
      </c>
      <c r="AK82" s="11">
        <f t="shared" si="35"/>
        <v>4.4273078121011116</v>
      </c>
      <c r="AL82" s="11">
        <f t="shared" si="31"/>
        <v>0</v>
      </c>
      <c r="AM82" s="11">
        <f t="shared" si="36"/>
        <v>40</v>
      </c>
      <c r="AN82" s="22">
        <f t="shared" si="46"/>
        <v>88.546156242022221</v>
      </c>
      <c r="AO82" s="11">
        <f t="shared" si="47"/>
        <v>4.4273078121011116</v>
      </c>
      <c r="AP82" s="11">
        <f t="shared" si="48"/>
        <v>0</v>
      </c>
      <c r="AQ82" s="11">
        <v>40</v>
      </c>
      <c r="AR82" s="11"/>
      <c r="AS82" s="11"/>
      <c r="AT82" s="11"/>
      <c r="AU82" s="11"/>
    </row>
    <row r="83" spans="1:47" x14ac:dyDescent="0.2">
      <c r="A83" s="3" t="s">
        <v>1153</v>
      </c>
      <c r="B83" s="3" t="s">
        <v>682</v>
      </c>
      <c r="C83" s="3" t="s">
        <v>683</v>
      </c>
      <c r="E83" s="3" t="s">
        <v>537</v>
      </c>
      <c r="F83" s="3" t="s">
        <v>776</v>
      </c>
      <c r="G83" s="3" t="str">
        <f t="shared" si="32"/>
        <v>new_linear</v>
      </c>
      <c r="H83" s="11">
        <v>407.2145390647317</v>
      </c>
      <c r="P83" s="22">
        <f t="shared" si="37"/>
        <v>35.671993622070495</v>
      </c>
      <c r="Q83" s="11">
        <f t="shared" si="38"/>
        <v>1.7835996811035248</v>
      </c>
      <c r="R83" s="11">
        <f t="shared" si="39"/>
        <v>0</v>
      </c>
      <c r="S83" s="11">
        <v>40</v>
      </c>
      <c r="T83" s="11">
        <f t="shared" si="25"/>
        <v>35.671993622070495</v>
      </c>
      <c r="U83" s="11">
        <f t="shared" si="25"/>
        <v>1.7835996811035248</v>
      </c>
      <c r="V83" s="11">
        <f t="shared" si="25"/>
        <v>0</v>
      </c>
      <c r="W83" s="11">
        <f t="shared" si="25"/>
        <v>40</v>
      </c>
      <c r="X83" s="22">
        <f t="shared" si="40"/>
        <v>35.671993622070495</v>
      </c>
      <c r="Y83" s="11">
        <f t="shared" si="41"/>
        <v>1.7835996811035248</v>
      </c>
      <c r="Z83" s="11">
        <f t="shared" si="42"/>
        <v>0</v>
      </c>
      <c r="AA83" s="11">
        <v>40</v>
      </c>
      <c r="AB83" s="11">
        <f t="shared" si="26"/>
        <v>35.671993622070495</v>
      </c>
      <c r="AC83" s="11">
        <f t="shared" si="33"/>
        <v>1.7835996811035248</v>
      </c>
      <c r="AD83" s="11">
        <f t="shared" si="30"/>
        <v>0</v>
      </c>
      <c r="AE83" s="11">
        <f t="shared" si="34"/>
        <v>40</v>
      </c>
      <c r="AF83" s="22">
        <f t="shared" si="43"/>
        <v>35.671993622070495</v>
      </c>
      <c r="AG83" s="11">
        <f t="shared" si="44"/>
        <v>1.7835996811035248</v>
      </c>
      <c r="AH83" s="11">
        <f t="shared" si="45"/>
        <v>0</v>
      </c>
      <c r="AI83" s="11">
        <v>40</v>
      </c>
      <c r="AJ83" s="11">
        <f t="shared" si="28"/>
        <v>35.671993622070495</v>
      </c>
      <c r="AK83" s="11">
        <f t="shared" si="35"/>
        <v>1.7835996811035248</v>
      </c>
      <c r="AL83" s="11">
        <f t="shared" si="31"/>
        <v>0</v>
      </c>
      <c r="AM83" s="11">
        <f t="shared" si="36"/>
        <v>40</v>
      </c>
      <c r="AN83" s="22">
        <f t="shared" si="46"/>
        <v>35.671993622070495</v>
      </c>
      <c r="AO83" s="11">
        <f t="shared" si="47"/>
        <v>1.7835996811035248</v>
      </c>
      <c r="AP83" s="11">
        <f t="shared" si="48"/>
        <v>0</v>
      </c>
      <c r="AQ83" s="11">
        <v>40</v>
      </c>
      <c r="AR83" s="11"/>
      <c r="AS83" s="11"/>
      <c r="AT83" s="11"/>
      <c r="AU83" s="11"/>
    </row>
    <row r="84" spans="1:47" x14ac:dyDescent="0.2">
      <c r="A84" s="3" t="s">
        <v>1154</v>
      </c>
      <c r="B84" s="3" t="s">
        <v>682</v>
      </c>
      <c r="C84" s="3" t="s">
        <v>684</v>
      </c>
      <c r="E84" s="3" t="s">
        <v>537</v>
      </c>
      <c r="F84" s="3" t="s">
        <v>776</v>
      </c>
      <c r="G84" s="3" t="str">
        <f t="shared" si="32"/>
        <v>new_linear</v>
      </c>
      <c r="H84" s="11">
        <v>512.97801862189283</v>
      </c>
      <c r="P84" s="22">
        <f t="shared" si="37"/>
        <v>44.936874431277815</v>
      </c>
      <c r="Q84" s="11">
        <f t="shared" si="38"/>
        <v>2.246843721563891</v>
      </c>
      <c r="R84" s="11">
        <f t="shared" si="39"/>
        <v>0</v>
      </c>
      <c r="S84" s="11">
        <v>40</v>
      </c>
      <c r="T84" s="11">
        <f t="shared" si="25"/>
        <v>44.936874431277815</v>
      </c>
      <c r="U84" s="11">
        <f t="shared" si="25"/>
        <v>2.246843721563891</v>
      </c>
      <c r="V84" s="11">
        <f t="shared" si="25"/>
        <v>0</v>
      </c>
      <c r="W84" s="11">
        <f t="shared" si="25"/>
        <v>40</v>
      </c>
      <c r="X84" s="22">
        <f t="shared" si="40"/>
        <v>44.936874431277815</v>
      </c>
      <c r="Y84" s="11">
        <f t="shared" si="41"/>
        <v>2.246843721563891</v>
      </c>
      <c r="Z84" s="11">
        <f t="shared" si="42"/>
        <v>0</v>
      </c>
      <c r="AA84" s="11">
        <v>40</v>
      </c>
      <c r="AB84" s="11">
        <f t="shared" si="26"/>
        <v>44.936874431277815</v>
      </c>
      <c r="AC84" s="11">
        <f t="shared" si="33"/>
        <v>2.246843721563891</v>
      </c>
      <c r="AD84" s="11">
        <f t="shared" si="30"/>
        <v>0</v>
      </c>
      <c r="AE84" s="11">
        <f t="shared" si="34"/>
        <v>40</v>
      </c>
      <c r="AF84" s="22">
        <f t="shared" si="43"/>
        <v>44.936874431277815</v>
      </c>
      <c r="AG84" s="11">
        <f t="shared" si="44"/>
        <v>2.246843721563891</v>
      </c>
      <c r="AH84" s="11">
        <f t="shared" si="45"/>
        <v>0</v>
      </c>
      <c r="AI84" s="11">
        <v>40</v>
      </c>
      <c r="AJ84" s="11">
        <f t="shared" si="28"/>
        <v>44.936874431277815</v>
      </c>
      <c r="AK84" s="11">
        <f t="shared" si="35"/>
        <v>2.246843721563891</v>
      </c>
      <c r="AL84" s="11">
        <f t="shared" si="31"/>
        <v>0</v>
      </c>
      <c r="AM84" s="11">
        <f t="shared" si="36"/>
        <v>40</v>
      </c>
      <c r="AN84" s="22">
        <f t="shared" si="46"/>
        <v>44.936874431277815</v>
      </c>
      <c r="AO84" s="11">
        <f t="shared" si="47"/>
        <v>2.246843721563891</v>
      </c>
      <c r="AP84" s="11">
        <f t="shared" si="48"/>
        <v>0</v>
      </c>
      <c r="AQ84" s="11">
        <v>40</v>
      </c>
      <c r="AR84" s="11"/>
      <c r="AS84" s="11"/>
      <c r="AT84" s="11"/>
      <c r="AU84" s="11"/>
    </row>
    <row r="85" spans="1:47" x14ac:dyDescent="0.2">
      <c r="A85" s="3" t="s">
        <v>1155</v>
      </c>
      <c r="B85" s="3" t="s">
        <v>682</v>
      </c>
      <c r="C85" s="3" t="s">
        <v>685</v>
      </c>
      <c r="E85" s="3" t="s">
        <v>537</v>
      </c>
      <c r="F85" s="3" t="s">
        <v>776</v>
      </c>
      <c r="G85" s="3" t="str">
        <f t="shared" si="32"/>
        <v>new_linear</v>
      </c>
      <c r="H85" s="11">
        <v>373</v>
      </c>
      <c r="P85" s="22">
        <f t="shared" si="37"/>
        <v>32.674799999999998</v>
      </c>
      <c r="Q85" s="11">
        <f t="shared" si="38"/>
        <v>1.63374</v>
      </c>
      <c r="R85" s="11">
        <f t="shared" si="39"/>
        <v>0</v>
      </c>
      <c r="S85" s="11">
        <v>40</v>
      </c>
      <c r="T85" s="11">
        <f t="shared" si="25"/>
        <v>32.674799999999998</v>
      </c>
      <c r="U85" s="11">
        <f t="shared" si="25"/>
        <v>1.63374</v>
      </c>
      <c r="V85" s="11">
        <f t="shared" si="25"/>
        <v>0</v>
      </c>
      <c r="W85" s="11">
        <f t="shared" si="25"/>
        <v>40</v>
      </c>
      <c r="X85" s="22">
        <f t="shared" si="40"/>
        <v>32.674799999999998</v>
      </c>
      <c r="Y85" s="11">
        <f t="shared" si="41"/>
        <v>1.63374</v>
      </c>
      <c r="Z85" s="11">
        <f t="shared" si="42"/>
        <v>0</v>
      </c>
      <c r="AA85" s="11">
        <v>40</v>
      </c>
      <c r="AB85" s="11">
        <f t="shared" si="26"/>
        <v>32.674799999999998</v>
      </c>
      <c r="AC85" s="11">
        <f t="shared" si="33"/>
        <v>1.63374</v>
      </c>
      <c r="AD85" s="11">
        <f t="shared" si="30"/>
        <v>0</v>
      </c>
      <c r="AE85" s="11">
        <f t="shared" si="34"/>
        <v>40</v>
      </c>
      <c r="AF85" s="22">
        <f t="shared" si="43"/>
        <v>32.674799999999998</v>
      </c>
      <c r="AG85" s="11">
        <f t="shared" si="44"/>
        <v>1.63374</v>
      </c>
      <c r="AH85" s="11">
        <f t="shared" si="45"/>
        <v>0</v>
      </c>
      <c r="AI85" s="11">
        <v>40</v>
      </c>
      <c r="AJ85" s="11">
        <f t="shared" si="28"/>
        <v>32.674799999999998</v>
      </c>
      <c r="AK85" s="11">
        <f t="shared" si="35"/>
        <v>1.63374</v>
      </c>
      <c r="AL85" s="11">
        <f t="shared" si="31"/>
        <v>0</v>
      </c>
      <c r="AM85" s="11">
        <f t="shared" si="36"/>
        <v>40</v>
      </c>
      <c r="AN85" s="22">
        <f t="shared" si="46"/>
        <v>32.674799999999998</v>
      </c>
      <c r="AO85" s="11">
        <f t="shared" si="47"/>
        <v>1.63374</v>
      </c>
      <c r="AP85" s="11">
        <f t="shared" si="48"/>
        <v>0</v>
      </c>
      <c r="AQ85" s="11">
        <v>40</v>
      </c>
      <c r="AR85" s="11"/>
      <c r="AS85" s="11"/>
      <c r="AT85" s="11"/>
      <c r="AU85" s="11"/>
    </row>
    <row r="86" spans="1:47" x14ac:dyDescent="0.2">
      <c r="A86" s="3" t="s">
        <v>1156</v>
      </c>
      <c r="B86" s="3" t="s">
        <v>682</v>
      </c>
      <c r="C86" s="3" t="s">
        <v>686</v>
      </c>
      <c r="E86" s="3" t="s">
        <v>537</v>
      </c>
      <c r="F86" s="3" t="s">
        <v>776</v>
      </c>
      <c r="G86" s="3" t="str">
        <f t="shared" si="32"/>
        <v>new_linear</v>
      </c>
      <c r="H86" s="11">
        <v>594.14595206391755</v>
      </c>
      <c r="P86" s="22">
        <f t="shared" si="37"/>
        <v>52.047185400799172</v>
      </c>
      <c r="Q86" s="11">
        <f t="shared" si="38"/>
        <v>2.6023592700399587</v>
      </c>
      <c r="R86" s="11">
        <f t="shared" si="39"/>
        <v>0</v>
      </c>
      <c r="S86" s="11">
        <v>40</v>
      </c>
      <c r="T86" s="11">
        <f t="shared" ref="T86:W96" si="49">P86</f>
        <v>52.047185400799172</v>
      </c>
      <c r="U86" s="11">
        <f t="shared" si="49"/>
        <v>2.6023592700399587</v>
      </c>
      <c r="V86" s="11">
        <f t="shared" si="49"/>
        <v>0</v>
      </c>
      <c r="W86" s="11">
        <f t="shared" si="49"/>
        <v>40</v>
      </c>
      <c r="X86" s="22">
        <f t="shared" si="40"/>
        <v>52.047185400799172</v>
      </c>
      <c r="Y86" s="11">
        <f t="shared" si="41"/>
        <v>2.6023592700399587</v>
      </c>
      <c r="Z86" s="11">
        <f t="shared" si="42"/>
        <v>0</v>
      </c>
      <c r="AA86" s="11">
        <v>40</v>
      </c>
      <c r="AB86" s="11">
        <f t="shared" ref="AB86:AB96" si="50">X86</f>
        <v>52.047185400799172</v>
      </c>
      <c r="AC86" s="11">
        <f t="shared" si="33"/>
        <v>2.6023592700399587</v>
      </c>
      <c r="AD86" s="11">
        <f t="shared" si="30"/>
        <v>0</v>
      </c>
      <c r="AE86" s="11">
        <f t="shared" si="34"/>
        <v>40</v>
      </c>
      <c r="AF86" s="22">
        <f t="shared" si="43"/>
        <v>52.047185400799172</v>
      </c>
      <c r="AG86" s="11">
        <f t="shared" si="44"/>
        <v>2.6023592700399587</v>
      </c>
      <c r="AH86" s="11">
        <f t="shared" si="45"/>
        <v>0</v>
      </c>
      <c r="AI86" s="11">
        <v>40</v>
      </c>
      <c r="AJ86" s="11">
        <f t="shared" ref="AJ86:AJ96" si="51">AF86</f>
        <v>52.047185400799172</v>
      </c>
      <c r="AK86" s="11">
        <f t="shared" si="35"/>
        <v>2.6023592700399587</v>
      </c>
      <c r="AL86" s="11">
        <f t="shared" si="31"/>
        <v>0</v>
      </c>
      <c r="AM86" s="11">
        <f t="shared" si="36"/>
        <v>40</v>
      </c>
      <c r="AN86" s="22">
        <f t="shared" si="46"/>
        <v>52.047185400799172</v>
      </c>
      <c r="AO86" s="11">
        <f t="shared" si="47"/>
        <v>2.6023592700399587</v>
      </c>
      <c r="AP86" s="11">
        <f t="shared" si="48"/>
        <v>0</v>
      </c>
      <c r="AQ86" s="11">
        <v>40</v>
      </c>
      <c r="AR86" s="11"/>
      <c r="AS86" s="11"/>
      <c r="AT86" s="11"/>
      <c r="AU86" s="11"/>
    </row>
    <row r="87" spans="1:47" x14ac:dyDescent="0.2">
      <c r="A87" s="3" t="s">
        <v>1157</v>
      </c>
      <c r="B87" s="3" t="s">
        <v>682</v>
      </c>
      <c r="C87" s="3" t="s">
        <v>687</v>
      </c>
      <c r="E87" s="3" t="s">
        <v>537</v>
      </c>
      <c r="F87" s="3" t="s">
        <v>776</v>
      </c>
      <c r="G87" s="3" t="str">
        <f t="shared" si="32"/>
        <v>new_linear</v>
      </c>
      <c r="H87" s="11">
        <v>1049.910224402214</v>
      </c>
      <c r="P87" s="22">
        <f t="shared" si="37"/>
        <v>91.972135657633956</v>
      </c>
      <c r="Q87" s="11">
        <f t="shared" si="38"/>
        <v>4.5986067828816983</v>
      </c>
      <c r="R87" s="11">
        <f t="shared" si="39"/>
        <v>0</v>
      </c>
      <c r="S87" s="11">
        <v>40</v>
      </c>
      <c r="T87" s="11">
        <f t="shared" si="49"/>
        <v>91.972135657633956</v>
      </c>
      <c r="U87" s="11">
        <f t="shared" si="49"/>
        <v>4.5986067828816983</v>
      </c>
      <c r="V87" s="11">
        <f t="shared" si="49"/>
        <v>0</v>
      </c>
      <c r="W87" s="11">
        <f t="shared" si="49"/>
        <v>40</v>
      </c>
      <c r="X87" s="22">
        <f t="shared" si="40"/>
        <v>91.972135657633956</v>
      </c>
      <c r="Y87" s="11">
        <f t="shared" si="41"/>
        <v>4.5986067828816983</v>
      </c>
      <c r="Z87" s="11">
        <f t="shared" si="42"/>
        <v>0</v>
      </c>
      <c r="AA87" s="11">
        <v>40</v>
      </c>
      <c r="AB87" s="11">
        <f t="shared" si="50"/>
        <v>91.972135657633956</v>
      </c>
      <c r="AC87" s="11">
        <f t="shared" si="33"/>
        <v>4.5986067828816983</v>
      </c>
      <c r="AD87" s="11">
        <f t="shared" si="30"/>
        <v>0</v>
      </c>
      <c r="AE87" s="11">
        <f t="shared" si="34"/>
        <v>40</v>
      </c>
      <c r="AF87" s="22">
        <f t="shared" si="43"/>
        <v>91.972135657633956</v>
      </c>
      <c r="AG87" s="11">
        <f t="shared" si="44"/>
        <v>4.5986067828816983</v>
      </c>
      <c r="AH87" s="11">
        <f t="shared" si="45"/>
        <v>0</v>
      </c>
      <c r="AI87" s="11">
        <v>40</v>
      </c>
      <c r="AJ87" s="11">
        <f t="shared" si="51"/>
        <v>91.972135657633956</v>
      </c>
      <c r="AK87" s="11">
        <f t="shared" si="35"/>
        <v>4.5986067828816983</v>
      </c>
      <c r="AL87" s="11">
        <f t="shared" si="31"/>
        <v>0</v>
      </c>
      <c r="AM87" s="11">
        <f t="shared" si="36"/>
        <v>40</v>
      </c>
      <c r="AN87" s="22">
        <f t="shared" si="46"/>
        <v>91.972135657633956</v>
      </c>
      <c r="AO87" s="11">
        <f t="shared" si="47"/>
        <v>4.5986067828816983</v>
      </c>
      <c r="AP87" s="11">
        <f t="shared" si="48"/>
        <v>0</v>
      </c>
      <c r="AQ87" s="11">
        <v>40</v>
      </c>
      <c r="AR87" s="11"/>
      <c r="AS87" s="11"/>
      <c r="AT87" s="11"/>
      <c r="AU87" s="11"/>
    </row>
    <row r="88" spans="1:47" x14ac:dyDescent="0.2">
      <c r="A88" s="3" t="s">
        <v>1158</v>
      </c>
      <c r="B88" s="3" t="s">
        <v>683</v>
      </c>
      <c r="C88" s="3" t="s">
        <v>684</v>
      </c>
      <c r="E88" s="3" t="s">
        <v>537</v>
      </c>
      <c r="F88" s="3" t="s">
        <v>776</v>
      </c>
      <c r="G88" s="3" t="str">
        <f t="shared" si="32"/>
        <v>new_linear</v>
      </c>
      <c r="H88" s="11">
        <v>105.78766472231518</v>
      </c>
      <c r="P88" s="22">
        <f t="shared" si="37"/>
        <v>9.2669994296748097</v>
      </c>
      <c r="Q88" s="11">
        <f t="shared" si="38"/>
        <v>0.46334997148374052</v>
      </c>
      <c r="R88" s="11">
        <f t="shared" si="39"/>
        <v>0</v>
      </c>
      <c r="S88" s="11">
        <v>40</v>
      </c>
      <c r="T88" s="11">
        <f t="shared" si="49"/>
        <v>9.2669994296748097</v>
      </c>
      <c r="U88" s="11">
        <f t="shared" si="49"/>
        <v>0.46334997148374052</v>
      </c>
      <c r="V88" s="11">
        <f t="shared" si="49"/>
        <v>0</v>
      </c>
      <c r="W88" s="11">
        <f t="shared" si="49"/>
        <v>40</v>
      </c>
      <c r="X88" s="22">
        <f t="shared" si="40"/>
        <v>9.2669994296748097</v>
      </c>
      <c r="Y88" s="11">
        <f t="shared" si="41"/>
        <v>0.46334997148374052</v>
      </c>
      <c r="Z88" s="11">
        <f t="shared" si="42"/>
        <v>0</v>
      </c>
      <c r="AA88" s="11">
        <v>40</v>
      </c>
      <c r="AB88" s="11">
        <f t="shared" si="50"/>
        <v>9.2669994296748097</v>
      </c>
      <c r="AC88" s="11">
        <f t="shared" si="33"/>
        <v>0.46334997148374052</v>
      </c>
      <c r="AD88" s="11">
        <f t="shared" si="30"/>
        <v>0</v>
      </c>
      <c r="AE88" s="11">
        <f t="shared" si="34"/>
        <v>40</v>
      </c>
      <c r="AF88" s="22">
        <f t="shared" si="43"/>
        <v>9.2669994296748097</v>
      </c>
      <c r="AG88" s="11">
        <f t="shared" si="44"/>
        <v>0.46334997148374052</v>
      </c>
      <c r="AH88" s="11">
        <f t="shared" si="45"/>
        <v>0</v>
      </c>
      <c r="AI88" s="11">
        <v>40</v>
      </c>
      <c r="AJ88" s="11">
        <f t="shared" si="51"/>
        <v>9.2669994296748097</v>
      </c>
      <c r="AK88" s="11">
        <f t="shared" si="35"/>
        <v>0.46334997148374052</v>
      </c>
      <c r="AL88" s="11">
        <f t="shared" si="31"/>
        <v>0</v>
      </c>
      <c r="AM88" s="11">
        <f t="shared" si="36"/>
        <v>40</v>
      </c>
      <c r="AN88" s="22">
        <f t="shared" si="46"/>
        <v>9.2669994296748097</v>
      </c>
      <c r="AO88" s="11">
        <f t="shared" si="47"/>
        <v>0.46334997148374052</v>
      </c>
      <c r="AP88" s="11">
        <f t="shared" si="48"/>
        <v>0</v>
      </c>
      <c r="AQ88" s="11">
        <v>40</v>
      </c>
      <c r="AR88" s="11"/>
      <c r="AS88" s="11"/>
      <c r="AT88" s="11"/>
      <c r="AU88" s="11"/>
    </row>
    <row r="89" spans="1:47" x14ac:dyDescent="0.2">
      <c r="A89" s="3" t="s">
        <v>1159</v>
      </c>
      <c r="B89" s="3" t="s">
        <v>683</v>
      </c>
      <c r="C89" s="3" t="s">
        <v>685</v>
      </c>
      <c r="E89" s="3" t="s">
        <v>537</v>
      </c>
      <c r="F89" s="3" t="s">
        <v>776</v>
      </c>
      <c r="G89" s="3" t="str">
        <f t="shared" si="32"/>
        <v>new_linear</v>
      </c>
      <c r="H89" s="11">
        <v>129.6</v>
      </c>
      <c r="P89" s="22">
        <f t="shared" si="37"/>
        <v>11.352959999999998</v>
      </c>
      <c r="Q89" s="11">
        <f t="shared" si="38"/>
        <v>0.56764799999999993</v>
      </c>
      <c r="R89" s="11">
        <f t="shared" si="39"/>
        <v>0</v>
      </c>
      <c r="S89" s="11">
        <v>40</v>
      </c>
      <c r="T89" s="11">
        <f t="shared" si="49"/>
        <v>11.352959999999998</v>
      </c>
      <c r="U89" s="11">
        <f t="shared" si="49"/>
        <v>0.56764799999999993</v>
      </c>
      <c r="V89" s="11">
        <f t="shared" si="49"/>
        <v>0</v>
      </c>
      <c r="W89" s="11">
        <f t="shared" si="49"/>
        <v>40</v>
      </c>
      <c r="X89" s="22">
        <f t="shared" si="40"/>
        <v>11.352959999999998</v>
      </c>
      <c r="Y89" s="11">
        <f t="shared" si="41"/>
        <v>0.56764799999999993</v>
      </c>
      <c r="Z89" s="11">
        <f t="shared" si="42"/>
        <v>0</v>
      </c>
      <c r="AA89" s="11">
        <v>40</v>
      </c>
      <c r="AB89" s="11">
        <f t="shared" si="50"/>
        <v>11.352959999999998</v>
      </c>
      <c r="AC89" s="11">
        <f t="shared" si="33"/>
        <v>0.56764799999999993</v>
      </c>
      <c r="AD89" s="11">
        <f t="shared" si="30"/>
        <v>0</v>
      </c>
      <c r="AE89" s="11">
        <f t="shared" si="34"/>
        <v>40</v>
      </c>
      <c r="AF89" s="22">
        <f t="shared" si="43"/>
        <v>11.352959999999998</v>
      </c>
      <c r="AG89" s="11">
        <f t="shared" si="44"/>
        <v>0.56764799999999993</v>
      </c>
      <c r="AH89" s="11">
        <f t="shared" si="45"/>
        <v>0</v>
      </c>
      <c r="AI89" s="11">
        <v>40</v>
      </c>
      <c r="AJ89" s="11">
        <f t="shared" si="51"/>
        <v>11.352959999999998</v>
      </c>
      <c r="AK89" s="11">
        <f t="shared" si="35"/>
        <v>0.56764799999999993</v>
      </c>
      <c r="AL89" s="11">
        <f t="shared" si="31"/>
        <v>0</v>
      </c>
      <c r="AM89" s="11">
        <f t="shared" si="36"/>
        <v>40</v>
      </c>
      <c r="AN89" s="22">
        <f t="shared" si="46"/>
        <v>11.352959999999998</v>
      </c>
      <c r="AO89" s="11">
        <f t="shared" si="47"/>
        <v>0.56764799999999993</v>
      </c>
      <c r="AP89" s="11">
        <f t="shared" si="48"/>
        <v>0</v>
      </c>
      <c r="AQ89" s="11">
        <v>40</v>
      </c>
      <c r="AR89" s="11"/>
      <c r="AS89" s="11"/>
      <c r="AT89" s="11"/>
      <c r="AU89" s="11"/>
    </row>
    <row r="90" spans="1:47" x14ac:dyDescent="0.2">
      <c r="A90" s="3" t="s">
        <v>1160</v>
      </c>
      <c r="B90" s="3" t="s">
        <v>683</v>
      </c>
      <c r="C90" s="3" t="s">
        <v>686</v>
      </c>
      <c r="E90" s="3" t="s">
        <v>537</v>
      </c>
      <c r="F90" s="3" t="s">
        <v>776</v>
      </c>
      <c r="G90" s="3" t="str">
        <f t="shared" si="32"/>
        <v>new_linear</v>
      </c>
      <c r="H90" s="11">
        <v>283.71373812226551</v>
      </c>
      <c r="P90" s="22">
        <f t="shared" si="37"/>
        <v>24.853323459510456</v>
      </c>
      <c r="Q90" s="11">
        <f t="shared" si="38"/>
        <v>1.2426661729755228</v>
      </c>
      <c r="R90" s="11">
        <f t="shared" si="39"/>
        <v>0</v>
      </c>
      <c r="S90" s="11">
        <v>40</v>
      </c>
      <c r="T90" s="11">
        <f t="shared" si="49"/>
        <v>24.853323459510456</v>
      </c>
      <c r="U90" s="11">
        <f t="shared" si="49"/>
        <v>1.2426661729755228</v>
      </c>
      <c r="V90" s="11">
        <f t="shared" si="49"/>
        <v>0</v>
      </c>
      <c r="W90" s="11">
        <f t="shared" si="49"/>
        <v>40</v>
      </c>
      <c r="X90" s="22">
        <f t="shared" si="40"/>
        <v>24.853323459510456</v>
      </c>
      <c r="Y90" s="11">
        <f t="shared" si="41"/>
        <v>1.2426661729755228</v>
      </c>
      <c r="Z90" s="11">
        <f t="shared" si="42"/>
        <v>0</v>
      </c>
      <c r="AA90" s="11">
        <v>40</v>
      </c>
      <c r="AB90" s="11">
        <f t="shared" si="50"/>
        <v>24.853323459510456</v>
      </c>
      <c r="AC90" s="11">
        <f t="shared" si="33"/>
        <v>1.2426661729755228</v>
      </c>
      <c r="AD90" s="11">
        <f t="shared" si="30"/>
        <v>0</v>
      </c>
      <c r="AE90" s="11">
        <f t="shared" si="34"/>
        <v>40</v>
      </c>
      <c r="AF90" s="22">
        <f t="shared" si="43"/>
        <v>24.853323459510456</v>
      </c>
      <c r="AG90" s="11">
        <f t="shared" si="44"/>
        <v>1.2426661729755228</v>
      </c>
      <c r="AH90" s="11">
        <f t="shared" si="45"/>
        <v>0</v>
      </c>
      <c r="AI90" s="11">
        <v>40</v>
      </c>
      <c r="AJ90" s="11">
        <f t="shared" si="51"/>
        <v>24.853323459510456</v>
      </c>
      <c r="AK90" s="11">
        <f t="shared" si="35"/>
        <v>1.2426661729755228</v>
      </c>
      <c r="AL90" s="11">
        <f t="shared" si="31"/>
        <v>0</v>
      </c>
      <c r="AM90" s="11">
        <f t="shared" si="36"/>
        <v>40</v>
      </c>
      <c r="AN90" s="22">
        <f t="shared" si="46"/>
        <v>24.853323459510456</v>
      </c>
      <c r="AO90" s="11">
        <f t="shared" si="47"/>
        <v>1.2426661729755228</v>
      </c>
      <c r="AP90" s="11">
        <f t="shared" si="48"/>
        <v>0</v>
      </c>
      <c r="AQ90" s="11">
        <v>40</v>
      </c>
      <c r="AR90" s="11"/>
      <c r="AS90" s="11"/>
      <c r="AT90" s="11"/>
      <c r="AU90" s="11"/>
    </row>
    <row r="91" spans="1:47" x14ac:dyDescent="0.2">
      <c r="A91" s="3" t="s">
        <v>1161</v>
      </c>
      <c r="B91" s="3" t="s">
        <v>683</v>
      </c>
      <c r="C91" s="3" t="s">
        <v>687</v>
      </c>
      <c r="E91" s="3" t="s">
        <v>537</v>
      </c>
      <c r="F91" s="3" t="s">
        <v>776</v>
      </c>
      <c r="G91" s="3" t="str">
        <f t="shared" si="32"/>
        <v>new_linear</v>
      </c>
      <c r="H91" s="11">
        <v>801.18207741910146</v>
      </c>
      <c r="P91" s="22">
        <f t="shared" si="37"/>
        <v>70.183549981913288</v>
      </c>
      <c r="Q91" s="11">
        <f t="shared" si="38"/>
        <v>3.5091774990956646</v>
      </c>
      <c r="R91" s="11">
        <f t="shared" si="39"/>
        <v>0</v>
      </c>
      <c r="S91" s="11">
        <v>40</v>
      </c>
      <c r="T91" s="11">
        <f t="shared" si="49"/>
        <v>70.183549981913288</v>
      </c>
      <c r="U91" s="11">
        <f t="shared" si="49"/>
        <v>3.5091774990956646</v>
      </c>
      <c r="V91" s="11">
        <f t="shared" si="49"/>
        <v>0</v>
      </c>
      <c r="W91" s="11">
        <f t="shared" si="49"/>
        <v>40</v>
      </c>
      <c r="X91" s="22">
        <f t="shared" si="40"/>
        <v>70.183549981913288</v>
      </c>
      <c r="Y91" s="11">
        <f t="shared" si="41"/>
        <v>3.5091774990956646</v>
      </c>
      <c r="Z91" s="11">
        <f t="shared" si="42"/>
        <v>0</v>
      </c>
      <c r="AA91" s="11">
        <v>40</v>
      </c>
      <c r="AB91" s="11">
        <f t="shared" si="50"/>
        <v>70.183549981913288</v>
      </c>
      <c r="AC91" s="11">
        <f t="shared" si="33"/>
        <v>3.5091774990956646</v>
      </c>
      <c r="AD91" s="11">
        <f t="shared" si="30"/>
        <v>0</v>
      </c>
      <c r="AE91" s="11">
        <f t="shared" si="34"/>
        <v>40</v>
      </c>
      <c r="AF91" s="22">
        <f t="shared" si="43"/>
        <v>70.183549981913288</v>
      </c>
      <c r="AG91" s="11">
        <f t="shared" si="44"/>
        <v>3.5091774990956646</v>
      </c>
      <c r="AH91" s="11">
        <f t="shared" si="45"/>
        <v>0</v>
      </c>
      <c r="AI91" s="11">
        <v>40</v>
      </c>
      <c r="AJ91" s="11">
        <f t="shared" si="51"/>
        <v>70.183549981913288</v>
      </c>
      <c r="AK91" s="11">
        <f t="shared" si="35"/>
        <v>3.5091774990956646</v>
      </c>
      <c r="AL91" s="11">
        <f t="shared" si="31"/>
        <v>0</v>
      </c>
      <c r="AM91" s="11">
        <f t="shared" si="36"/>
        <v>40</v>
      </c>
      <c r="AN91" s="22">
        <f t="shared" si="46"/>
        <v>70.183549981913288</v>
      </c>
      <c r="AO91" s="11">
        <f t="shared" si="47"/>
        <v>3.5091774990956646</v>
      </c>
      <c r="AP91" s="11">
        <f t="shared" si="48"/>
        <v>0</v>
      </c>
      <c r="AQ91" s="11">
        <v>40</v>
      </c>
      <c r="AR91" s="11"/>
      <c r="AS91" s="11"/>
      <c r="AT91" s="11"/>
      <c r="AU91" s="11"/>
    </row>
    <row r="92" spans="1:47" x14ac:dyDescent="0.2">
      <c r="A92" s="3" t="s">
        <v>1162</v>
      </c>
      <c r="B92" s="3" t="s">
        <v>684</v>
      </c>
      <c r="C92" s="3" t="s">
        <v>685</v>
      </c>
      <c r="E92" s="3" t="s">
        <v>537</v>
      </c>
      <c r="F92" s="3" t="s">
        <v>776</v>
      </c>
      <c r="G92" s="3" t="str">
        <f t="shared" si="32"/>
        <v>new_linear</v>
      </c>
      <c r="H92" s="11">
        <v>115.1</v>
      </c>
      <c r="P92" s="22">
        <f t="shared" si="37"/>
        <v>10.08276</v>
      </c>
      <c r="Q92" s="11">
        <f t="shared" si="38"/>
        <v>0.50413800000000009</v>
      </c>
      <c r="R92" s="11">
        <f t="shared" si="39"/>
        <v>0</v>
      </c>
      <c r="S92" s="11">
        <v>40</v>
      </c>
      <c r="T92" s="11">
        <f t="shared" si="49"/>
        <v>10.08276</v>
      </c>
      <c r="U92" s="11">
        <f t="shared" si="49"/>
        <v>0.50413800000000009</v>
      </c>
      <c r="V92" s="11">
        <f t="shared" si="49"/>
        <v>0</v>
      </c>
      <c r="W92" s="11">
        <f t="shared" si="49"/>
        <v>40</v>
      </c>
      <c r="X92" s="22">
        <f t="shared" si="40"/>
        <v>10.08276</v>
      </c>
      <c r="Y92" s="11">
        <f t="shared" si="41"/>
        <v>0.50413800000000009</v>
      </c>
      <c r="Z92" s="11">
        <f t="shared" si="42"/>
        <v>0</v>
      </c>
      <c r="AA92" s="11">
        <v>40</v>
      </c>
      <c r="AB92" s="11">
        <f t="shared" si="50"/>
        <v>10.08276</v>
      </c>
      <c r="AC92" s="11">
        <f t="shared" si="33"/>
        <v>0.50413800000000009</v>
      </c>
      <c r="AD92" s="11">
        <f t="shared" si="30"/>
        <v>0</v>
      </c>
      <c r="AE92" s="11">
        <f t="shared" si="34"/>
        <v>40</v>
      </c>
      <c r="AF92" s="22">
        <f t="shared" si="43"/>
        <v>10.08276</v>
      </c>
      <c r="AG92" s="11">
        <f t="shared" si="44"/>
        <v>0.50413800000000009</v>
      </c>
      <c r="AH92" s="11">
        <f t="shared" si="45"/>
        <v>0</v>
      </c>
      <c r="AI92" s="11">
        <v>40</v>
      </c>
      <c r="AJ92" s="11">
        <f t="shared" si="51"/>
        <v>10.08276</v>
      </c>
      <c r="AK92" s="11">
        <f t="shared" si="35"/>
        <v>0.50413800000000009</v>
      </c>
      <c r="AL92" s="11">
        <f t="shared" si="31"/>
        <v>0</v>
      </c>
      <c r="AM92" s="11">
        <f t="shared" si="36"/>
        <v>40</v>
      </c>
      <c r="AN92" s="22">
        <f t="shared" si="46"/>
        <v>10.08276</v>
      </c>
      <c r="AO92" s="11">
        <f t="shared" si="47"/>
        <v>0.50413800000000009</v>
      </c>
      <c r="AP92" s="11">
        <f t="shared" si="48"/>
        <v>0</v>
      </c>
      <c r="AQ92" s="11">
        <v>40</v>
      </c>
      <c r="AR92" s="11"/>
      <c r="AS92" s="11"/>
      <c r="AT92" s="11"/>
      <c r="AU92" s="11"/>
    </row>
    <row r="93" spans="1:47" x14ac:dyDescent="0.2">
      <c r="A93" s="3" t="s">
        <v>1163</v>
      </c>
      <c r="B93" s="3" t="s">
        <v>684</v>
      </c>
      <c r="C93" s="3" t="s">
        <v>686</v>
      </c>
      <c r="E93" s="3" t="s">
        <v>537</v>
      </c>
      <c r="F93" s="3" t="s">
        <v>776</v>
      </c>
      <c r="G93" s="3" t="str">
        <f t="shared" si="32"/>
        <v>new_linear</v>
      </c>
      <c r="H93" s="11">
        <v>255.39090648405048</v>
      </c>
      <c r="P93" s="22">
        <f t="shared" si="37"/>
        <v>22.372243408002824</v>
      </c>
      <c r="Q93" s="11">
        <f t="shared" si="38"/>
        <v>1.1186121704001413</v>
      </c>
      <c r="R93" s="11">
        <f t="shared" si="39"/>
        <v>0</v>
      </c>
      <c r="S93" s="11">
        <v>40</v>
      </c>
      <c r="T93" s="11">
        <f t="shared" si="49"/>
        <v>22.372243408002824</v>
      </c>
      <c r="U93" s="11">
        <f t="shared" si="49"/>
        <v>1.1186121704001413</v>
      </c>
      <c r="V93" s="11">
        <f t="shared" si="49"/>
        <v>0</v>
      </c>
      <c r="W93" s="11">
        <f t="shared" si="49"/>
        <v>40</v>
      </c>
      <c r="X93" s="22">
        <f t="shared" si="40"/>
        <v>22.372243408002824</v>
      </c>
      <c r="Y93" s="11">
        <f t="shared" si="41"/>
        <v>1.1186121704001413</v>
      </c>
      <c r="Z93" s="11">
        <f t="shared" si="42"/>
        <v>0</v>
      </c>
      <c r="AA93" s="11">
        <v>40</v>
      </c>
      <c r="AB93" s="11">
        <f t="shared" si="50"/>
        <v>22.372243408002824</v>
      </c>
      <c r="AC93" s="11">
        <f t="shared" si="33"/>
        <v>1.1186121704001413</v>
      </c>
      <c r="AD93" s="11">
        <f t="shared" ref="AD93:AD96" si="52">Z93</f>
        <v>0</v>
      </c>
      <c r="AE93" s="11">
        <f t="shared" si="34"/>
        <v>40</v>
      </c>
      <c r="AF93" s="22">
        <f t="shared" si="43"/>
        <v>22.372243408002824</v>
      </c>
      <c r="AG93" s="11">
        <f t="shared" si="44"/>
        <v>1.1186121704001413</v>
      </c>
      <c r="AH93" s="11">
        <f t="shared" si="45"/>
        <v>0</v>
      </c>
      <c r="AI93" s="11">
        <v>40</v>
      </c>
      <c r="AJ93" s="11">
        <f t="shared" si="51"/>
        <v>22.372243408002824</v>
      </c>
      <c r="AK93" s="11">
        <f t="shared" si="35"/>
        <v>1.1186121704001413</v>
      </c>
      <c r="AL93" s="11">
        <f t="shared" ref="AL93:AL96" si="53">AH93</f>
        <v>0</v>
      </c>
      <c r="AM93" s="11">
        <f t="shared" si="36"/>
        <v>40</v>
      </c>
      <c r="AN93" s="22">
        <f t="shared" si="46"/>
        <v>22.372243408002824</v>
      </c>
      <c r="AO93" s="11">
        <f t="shared" si="47"/>
        <v>1.1186121704001413</v>
      </c>
      <c r="AP93" s="11">
        <f t="shared" si="48"/>
        <v>0</v>
      </c>
      <c r="AQ93" s="11">
        <v>40</v>
      </c>
      <c r="AR93" s="11"/>
      <c r="AS93" s="11"/>
      <c r="AT93" s="11"/>
      <c r="AU93" s="11"/>
    </row>
    <row r="94" spans="1:47" x14ac:dyDescent="0.2">
      <c r="A94" s="3" t="s">
        <v>1164</v>
      </c>
      <c r="B94" s="3" t="s">
        <v>684</v>
      </c>
      <c r="C94" s="3" t="s">
        <v>687</v>
      </c>
      <c r="E94" s="3" t="s">
        <v>537</v>
      </c>
      <c r="F94" s="3" t="s">
        <v>776</v>
      </c>
      <c r="G94" s="3" t="str">
        <f t="shared" si="32"/>
        <v>new_linear</v>
      </c>
      <c r="H94" s="11">
        <v>761.55941435581519</v>
      </c>
      <c r="P94" s="22">
        <f t="shared" si="37"/>
        <v>66.712604697569418</v>
      </c>
      <c r="Q94" s="11">
        <f t="shared" si="38"/>
        <v>3.335630234878471</v>
      </c>
      <c r="R94" s="11">
        <f t="shared" si="39"/>
        <v>0</v>
      </c>
      <c r="S94" s="11">
        <v>40</v>
      </c>
      <c r="T94" s="11">
        <f t="shared" si="49"/>
        <v>66.712604697569418</v>
      </c>
      <c r="U94" s="11">
        <f t="shared" si="49"/>
        <v>3.335630234878471</v>
      </c>
      <c r="V94" s="11">
        <f t="shared" si="49"/>
        <v>0</v>
      </c>
      <c r="W94" s="11">
        <f t="shared" si="49"/>
        <v>40</v>
      </c>
      <c r="X94" s="22">
        <f t="shared" si="40"/>
        <v>66.712604697569418</v>
      </c>
      <c r="Y94" s="11">
        <f t="shared" si="41"/>
        <v>3.335630234878471</v>
      </c>
      <c r="Z94" s="11">
        <f t="shared" si="42"/>
        <v>0</v>
      </c>
      <c r="AA94" s="11">
        <v>40</v>
      </c>
      <c r="AB94" s="11">
        <f t="shared" si="50"/>
        <v>66.712604697569418</v>
      </c>
      <c r="AC94" s="11">
        <f t="shared" si="33"/>
        <v>3.335630234878471</v>
      </c>
      <c r="AD94" s="11">
        <f t="shared" si="52"/>
        <v>0</v>
      </c>
      <c r="AE94" s="11">
        <f t="shared" si="34"/>
        <v>40</v>
      </c>
      <c r="AF94" s="22">
        <f t="shared" si="43"/>
        <v>66.712604697569418</v>
      </c>
      <c r="AG94" s="11">
        <f t="shared" si="44"/>
        <v>3.335630234878471</v>
      </c>
      <c r="AH94" s="11">
        <f t="shared" si="45"/>
        <v>0</v>
      </c>
      <c r="AI94" s="11">
        <v>40</v>
      </c>
      <c r="AJ94" s="11">
        <f t="shared" si="51"/>
        <v>66.712604697569418</v>
      </c>
      <c r="AK94" s="11">
        <f t="shared" si="35"/>
        <v>3.335630234878471</v>
      </c>
      <c r="AL94" s="11">
        <f t="shared" si="53"/>
        <v>0</v>
      </c>
      <c r="AM94" s="11">
        <f t="shared" si="36"/>
        <v>40</v>
      </c>
      <c r="AN94" s="22">
        <f t="shared" si="46"/>
        <v>66.712604697569418</v>
      </c>
      <c r="AO94" s="11">
        <f t="shared" si="47"/>
        <v>3.335630234878471</v>
      </c>
      <c r="AP94" s="11">
        <f t="shared" si="48"/>
        <v>0</v>
      </c>
      <c r="AQ94" s="11">
        <v>40</v>
      </c>
      <c r="AR94" s="11"/>
      <c r="AS94" s="11"/>
      <c r="AT94" s="11"/>
      <c r="AU94" s="11"/>
    </row>
    <row r="95" spans="1:47" x14ac:dyDescent="0.2">
      <c r="A95" s="3" t="s">
        <v>1165</v>
      </c>
      <c r="B95" s="3" t="s">
        <v>685</v>
      </c>
      <c r="C95" s="3" t="s">
        <v>686</v>
      </c>
      <c r="E95" s="3" t="s">
        <v>537</v>
      </c>
      <c r="F95" s="3" t="s">
        <v>776</v>
      </c>
      <c r="G95" s="3" t="str">
        <f t="shared" si="32"/>
        <v>new_linear</v>
      </c>
      <c r="H95" s="11">
        <v>517.49369920526942</v>
      </c>
      <c r="P95" s="22">
        <f t="shared" si="37"/>
        <v>45.332448050381601</v>
      </c>
      <c r="Q95" s="11">
        <f t="shared" si="38"/>
        <v>2.2666224025190802</v>
      </c>
      <c r="R95" s="11">
        <f t="shared" si="39"/>
        <v>0</v>
      </c>
      <c r="S95" s="11">
        <v>40</v>
      </c>
      <c r="T95" s="11">
        <f t="shared" si="49"/>
        <v>45.332448050381601</v>
      </c>
      <c r="U95" s="11">
        <f t="shared" si="49"/>
        <v>2.2666224025190802</v>
      </c>
      <c r="V95" s="11">
        <f t="shared" si="49"/>
        <v>0</v>
      </c>
      <c r="W95" s="11">
        <f t="shared" si="49"/>
        <v>40</v>
      </c>
      <c r="X95" s="22">
        <f t="shared" si="40"/>
        <v>45.332448050381601</v>
      </c>
      <c r="Y95" s="11">
        <f t="shared" si="41"/>
        <v>2.2666224025190802</v>
      </c>
      <c r="Z95" s="11">
        <f t="shared" si="42"/>
        <v>0</v>
      </c>
      <c r="AA95" s="11">
        <v>40</v>
      </c>
      <c r="AB95" s="11">
        <f t="shared" si="50"/>
        <v>45.332448050381601</v>
      </c>
      <c r="AC95" s="11">
        <f t="shared" si="33"/>
        <v>2.2666224025190802</v>
      </c>
      <c r="AD95" s="11">
        <f t="shared" si="52"/>
        <v>0</v>
      </c>
      <c r="AE95" s="11">
        <f t="shared" si="34"/>
        <v>40</v>
      </c>
      <c r="AF95" s="22">
        <f t="shared" si="43"/>
        <v>45.332448050381601</v>
      </c>
      <c r="AG95" s="11">
        <f t="shared" si="44"/>
        <v>2.2666224025190802</v>
      </c>
      <c r="AH95" s="11">
        <f t="shared" si="45"/>
        <v>0</v>
      </c>
      <c r="AI95" s="11">
        <v>40</v>
      </c>
      <c r="AJ95" s="11">
        <f t="shared" si="51"/>
        <v>45.332448050381601</v>
      </c>
      <c r="AK95" s="11">
        <f t="shared" si="35"/>
        <v>2.2666224025190802</v>
      </c>
      <c r="AL95" s="11">
        <f t="shared" si="53"/>
        <v>0</v>
      </c>
      <c r="AM95" s="11">
        <f t="shared" si="36"/>
        <v>40</v>
      </c>
      <c r="AN95" s="22">
        <f t="shared" si="46"/>
        <v>45.332448050381601</v>
      </c>
      <c r="AO95" s="11">
        <f t="shared" si="47"/>
        <v>2.2666224025190802</v>
      </c>
      <c r="AP95" s="11">
        <f t="shared" si="48"/>
        <v>0</v>
      </c>
      <c r="AQ95" s="11">
        <v>40</v>
      </c>
      <c r="AR95" s="11"/>
      <c r="AS95" s="11"/>
      <c r="AT95" s="11"/>
      <c r="AU95" s="11"/>
    </row>
    <row r="96" spans="1:47" x14ac:dyDescent="0.2">
      <c r="A96" s="3" t="s">
        <v>1166</v>
      </c>
      <c r="B96" s="3" t="s">
        <v>686</v>
      </c>
      <c r="C96" s="3" t="s">
        <v>687</v>
      </c>
      <c r="E96" s="3" t="s">
        <v>537</v>
      </c>
      <c r="F96" s="3" t="s">
        <v>776</v>
      </c>
      <c r="G96" s="3" t="str">
        <f t="shared" si="32"/>
        <v>new_linear</v>
      </c>
      <c r="H96" s="11">
        <v>376.7</v>
      </c>
      <c r="P96" s="22">
        <f t="shared" si="37"/>
        <v>32.998919999999998</v>
      </c>
      <c r="Q96" s="11">
        <f t="shared" si="38"/>
        <v>1.6499459999999999</v>
      </c>
      <c r="R96" s="11">
        <f t="shared" si="39"/>
        <v>0</v>
      </c>
      <c r="S96" s="11">
        <v>40</v>
      </c>
      <c r="T96" s="11">
        <f t="shared" si="49"/>
        <v>32.998919999999998</v>
      </c>
      <c r="U96" s="11">
        <f t="shared" si="49"/>
        <v>1.6499459999999999</v>
      </c>
      <c r="V96" s="11">
        <f t="shared" si="49"/>
        <v>0</v>
      </c>
      <c r="W96" s="11">
        <f t="shared" si="49"/>
        <v>40</v>
      </c>
      <c r="X96" s="22">
        <f t="shared" si="40"/>
        <v>32.998919999999998</v>
      </c>
      <c r="Y96" s="11">
        <f t="shared" si="41"/>
        <v>1.6499459999999999</v>
      </c>
      <c r="Z96" s="11">
        <f t="shared" si="42"/>
        <v>0</v>
      </c>
      <c r="AA96" s="11">
        <v>40</v>
      </c>
      <c r="AB96" s="11">
        <f t="shared" si="50"/>
        <v>32.998919999999998</v>
      </c>
      <c r="AC96" s="11">
        <f t="shared" si="33"/>
        <v>1.6499459999999999</v>
      </c>
      <c r="AD96" s="11">
        <f t="shared" si="52"/>
        <v>0</v>
      </c>
      <c r="AE96" s="11">
        <f t="shared" si="34"/>
        <v>40</v>
      </c>
      <c r="AF96" s="22">
        <f t="shared" si="43"/>
        <v>32.998919999999998</v>
      </c>
      <c r="AG96" s="11">
        <f t="shared" si="44"/>
        <v>1.6499459999999999</v>
      </c>
      <c r="AH96" s="11">
        <f t="shared" si="45"/>
        <v>0</v>
      </c>
      <c r="AI96" s="11">
        <v>40</v>
      </c>
      <c r="AJ96" s="11">
        <f t="shared" si="51"/>
        <v>32.998919999999998</v>
      </c>
      <c r="AK96" s="11">
        <f t="shared" si="35"/>
        <v>1.6499459999999999</v>
      </c>
      <c r="AL96" s="11">
        <f t="shared" si="53"/>
        <v>0</v>
      </c>
      <c r="AM96" s="11">
        <f t="shared" si="36"/>
        <v>40</v>
      </c>
      <c r="AN96" s="22">
        <f t="shared" si="46"/>
        <v>32.998919999999998</v>
      </c>
      <c r="AO96" s="11">
        <f t="shared" si="47"/>
        <v>1.6499459999999999</v>
      </c>
      <c r="AP96" s="11">
        <f t="shared" si="48"/>
        <v>0</v>
      </c>
      <c r="AQ96" s="11">
        <v>40</v>
      </c>
      <c r="AR96" s="11"/>
      <c r="AS96" s="11"/>
      <c r="AT96" s="11"/>
      <c r="AU96" s="11"/>
    </row>
  </sheetData>
  <phoneticPr fontId="2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9584-4DE9-F14A-8985-A0537764FC72}">
  <dimension ref="A1:L96"/>
  <sheetViews>
    <sheetView zoomScale="150" workbookViewId="0">
      <selection activeCell="M18" sqref="M18"/>
    </sheetView>
  </sheetViews>
  <sheetFormatPr baseColWidth="10" defaultRowHeight="16" x14ac:dyDescent="0.2"/>
  <cols>
    <col min="1" max="1" width="10.6640625" style="13" bestFit="1" customWidth="1"/>
    <col min="2" max="3" width="6.33203125" style="13" bestFit="1" customWidth="1"/>
    <col min="4" max="4" width="12.33203125" style="11" bestFit="1" customWidth="1"/>
    <col min="5" max="10" width="11.33203125" style="11" bestFit="1" customWidth="1"/>
    <col min="11" max="11" width="12.33203125" style="11" bestFit="1" customWidth="1"/>
    <col min="12" max="12" width="12.83203125" style="11" bestFit="1" customWidth="1"/>
    <col min="13" max="16384" width="10.83203125" style="11"/>
  </cols>
  <sheetData>
    <row r="1" spans="1:12" s="12" customFormat="1" x14ac:dyDescent="0.2">
      <c r="A1" s="17" t="s">
        <v>17</v>
      </c>
      <c r="B1" s="17" t="s">
        <v>738</v>
      </c>
      <c r="C1" s="17" t="s">
        <v>739</v>
      </c>
      <c r="D1" s="12" t="s">
        <v>524</v>
      </c>
      <c r="E1" s="12" t="s">
        <v>525</v>
      </c>
      <c r="F1" s="12" t="s">
        <v>526</v>
      </c>
      <c r="G1" s="12" t="s">
        <v>527</v>
      </c>
      <c r="H1" s="12" t="s">
        <v>528</v>
      </c>
      <c r="I1" s="12" t="s">
        <v>529</v>
      </c>
      <c r="J1" s="12" t="s">
        <v>592</v>
      </c>
      <c r="K1" s="12" t="s">
        <v>457</v>
      </c>
      <c r="L1" s="12" t="s">
        <v>458</v>
      </c>
    </row>
    <row r="2" spans="1:12" s="12" customFormat="1" x14ac:dyDescent="0.2">
      <c r="A2" s="17" t="s">
        <v>0</v>
      </c>
      <c r="B2" s="17"/>
      <c r="C2" s="17"/>
      <c r="D2" s="12" t="s">
        <v>1180</v>
      </c>
      <c r="K2" s="12" t="s">
        <v>1180</v>
      </c>
    </row>
    <row r="3" spans="1:12" x14ac:dyDescent="0.2">
      <c r="A3" s="13" t="s">
        <v>939</v>
      </c>
      <c r="B3" s="13" t="s">
        <v>678</v>
      </c>
      <c r="C3" s="13" t="s">
        <v>697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4.6122872561228732E-2</v>
      </c>
      <c r="L3" s="11">
        <v>4.6122872561228732E-2</v>
      </c>
    </row>
    <row r="4" spans="1:12" x14ac:dyDescent="0.2">
      <c r="A4" s="13" t="s">
        <v>940</v>
      </c>
      <c r="B4" s="13" t="s">
        <v>679</v>
      </c>
      <c r="C4" s="13" t="s">
        <v>698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9.801110419261104E-2</v>
      </c>
      <c r="L4" s="11">
        <v>9.801110419261104E-2</v>
      </c>
    </row>
    <row r="5" spans="1:12" x14ac:dyDescent="0.2">
      <c r="A5" s="13" t="s">
        <v>941</v>
      </c>
      <c r="B5" s="13" t="s">
        <v>679</v>
      </c>
      <c r="C5" s="13" t="s">
        <v>696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5.7653590701535903E-2</v>
      </c>
      <c r="L5" s="11">
        <v>5.7653590701535903E-2</v>
      </c>
    </row>
    <row r="6" spans="1:12" x14ac:dyDescent="0.2">
      <c r="A6" s="13" t="s">
        <v>942</v>
      </c>
      <c r="B6" s="13" t="s">
        <v>679</v>
      </c>
      <c r="C6" s="13" t="s">
        <v>696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7.5334025183340245E-2</v>
      </c>
      <c r="L6" s="11">
        <v>7.5334025183340245E-2</v>
      </c>
    </row>
    <row r="7" spans="1:12" x14ac:dyDescent="0.2">
      <c r="A7" s="13" t="s">
        <v>943</v>
      </c>
      <c r="B7" s="13" t="s">
        <v>680</v>
      </c>
      <c r="C7" s="13" t="s">
        <v>695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6.149716341497162E-2</v>
      </c>
      <c r="L7" s="11">
        <v>6.149716341497162E-2</v>
      </c>
    </row>
    <row r="8" spans="1:12" x14ac:dyDescent="0.2">
      <c r="A8" s="13" t="s">
        <v>944</v>
      </c>
      <c r="B8" s="13" t="s">
        <v>679</v>
      </c>
      <c r="C8" s="13" t="s">
        <v>695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6.9184308841843095E-2</v>
      </c>
      <c r="L8" s="11">
        <v>6.9184308841843095E-2</v>
      </c>
    </row>
    <row r="9" spans="1:12" x14ac:dyDescent="0.2">
      <c r="A9" s="13" t="s">
        <v>945</v>
      </c>
      <c r="B9" s="13" t="s">
        <v>679</v>
      </c>
      <c r="C9" s="13" t="s">
        <v>695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9.2245745122457465E-2</v>
      </c>
      <c r="L9" s="11">
        <v>9.2245745122457465E-2</v>
      </c>
    </row>
    <row r="10" spans="1:12" x14ac:dyDescent="0.2">
      <c r="A10" s="13" t="s">
        <v>946</v>
      </c>
      <c r="B10" s="3" t="s">
        <v>690</v>
      </c>
      <c r="C10" s="3" t="s">
        <v>694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1</v>
      </c>
      <c r="L10" s="11">
        <v>1</v>
      </c>
    </row>
    <row r="11" spans="1:12" x14ac:dyDescent="0.2">
      <c r="A11" s="13" t="s">
        <v>947</v>
      </c>
      <c r="B11" s="3" t="s">
        <v>690</v>
      </c>
      <c r="C11" s="3" t="s">
        <v>695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11">
        <v>1</v>
      </c>
    </row>
    <row r="12" spans="1:12" x14ac:dyDescent="0.2">
      <c r="A12" s="13" t="s">
        <v>948</v>
      </c>
      <c r="B12" s="3" t="s">
        <v>690</v>
      </c>
      <c r="C12" s="3" t="s">
        <v>698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11">
        <v>1</v>
      </c>
    </row>
    <row r="13" spans="1:12" x14ac:dyDescent="0.2">
      <c r="A13" s="13" t="s">
        <v>949</v>
      </c>
      <c r="B13" s="3" t="s">
        <v>690</v>
      </c>
      <c r="C13" s="3" t="s">
        <v>689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11">
        <v>1</v>
      </c>
    </row>
    <row r="14" spans="1:12" x14ac:dyDescent="0.2">
      <c r="A14" s="13" t="s">
        <v>950</v>
      </c>
      <c r="B14" s="3" t="s">
        <v>691</v>
      </c>
      <c r="C14" s="3" t="s">
        <v>689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1</v>
      </c>
      <c r="L14" s="11">
        <v>1</v>
      </c>
    </row>
    <row r="15" spans="1:12" x14ac:dyDescent="0.2">
      <c r="A15" s="13" t="s">
        <v>951</v>
      </c>
      <c r="B15" s="3" t="s">
        <v>692</v>
      </c>
      <c r="C15" s="3" t="s">
        <v>691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1</v>
      </c>
      <c r="L15" s="11">
        <v>1</v>
      </c>
    </row>
    <row r="16" spans="1:12" x14ac:dyDescent="0.2">
      <c r="A16" s="13" t="s">
        <v>952</v>
      </c>
      <c r="B16" s="3" t="s">
        <v>693</v>
      </c>
      <c r="C16" s="3" t="s">
        <v>689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1</v>
      </c>
      <c r="L16" s="11">
        <v>1</v>
      </c>
    </row>
    <row r="17" spans="1:12" x14ac:dyDescent="0.2">
      <c r="A17" s="13" t="s">
        <v>953</v>
      </c>
      <c r="B17" s="3" t="s">
        <v>693</v>
      </c>
      <c r="C17" s="3" t="s">
        <v>690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1</v>
      </c>
      <c r="L17" s="11">
        <v>1</v>
      </c>
    </row>
    <row r="18" spans="1:12" x14ac:dyDescent="0.2">
      <c r="A18" s="13" t="s">
        <v>954</v>
      </c>
      <c r="B18" s="3" t="s">
        <v>693</v>
      </c>
      <c r="C18" s="3" t="s">
        <v>691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1</v>
      </c>
      <c r="L18" s="11">
        <v>1</v>
      </c>
    </row>
    <row r="19" spans="1:12" x14ac:dyDescent="0.2">
      <c r="A19" s="13" t="s">
        <v>955</v>
      </c>
      <c r="B19" s="3" t="s">
        <v>693</v>
      </c>
      <c r="C19" s="3" t="s">
        <v>697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1</v>
      </c>
      <c r="L19" s="11">
        <v>1</v>
      </c>
    </row>
    <row r="20" spans="1:12" x14ac:dyDescent="0.2">
      <c r="A20" s="13" t="s">
        <v>956</v>
      </c>
      <c r="B20" s="3" t="s">
        <v>694</v>
      </c>
      <c r="C20" s="3" t="s">
        <v>695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1</v>
      </c>
      <c r="L20" s="11">
        <v>1</v>
      </c>
    </row>
    <row r="21" spans="1:12" x14ac:dyDescent="0.2">
      <c r="A21" s="13" t="s">
        <v>957</v>
      </c>
      <c r="B21" s="3" t="s">
        <v>694</v>
      </c>
      <c r="C21" s="3" t="s">
        <v>689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</v>
      </c>
      <c r="L21" s="11">
        <v>1</v>
      </c>
    </row>
    <row r="22" spans="1:12" x14ac:dyDescent="0.2">
      <c r="A22" s="13" t="s">
        <v>958</v>
      </c>
      <c r="B22" s="3" t="s">
        <v>694</v>
      </c>
      <c r="C22" s="3" t="s">
        <v>691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1</v>
      </c>
      <c r="L22" s="11">
        <v>1</v>
      </c>
    </row>
    <row r="23" spans="1:12" x14ac:dyDescent="0.2">
      <c r="A23" s="13" t="s">
        <v>959</v>
      </c>
      <c r="B23" s="3" t="s">
        <v>694</v>
      </c>
      <c r="C23" s="3" t="s">
        <v>692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1</v>
      </c>
      <c r="L23" s="11">
        <v>1</v>
      </c>
    </row>
    <row r="24" spans="1:12" x14ac:dyDescent="0.2">
      <c r="A24" s="13" t="s">
        <v>960</v>
      </c>
      <c r="B24" s="3" t="s">
        <v>695</v>
      </c>
      <c r="C24" s="3" t="s">
        <v>696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1</v>
      </c>
      <c r="L24" s="11">
        <v>1</v>
      </c>
    </row>
    <row r="25" spans="1:12" x14ac:dyDescent="0.2">
      <c r="A25" s="13" t="s">
        <v>961</v>
      </c>
      <c r="B25" s="3" t="s">
        <v>696</v>
      </c>
      <c r="C25" s="3" t="s">
        <v>694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1</v>
      </c>
      <c r="L25" s="11">
        <v>1</v>
      </c>
    </row>
    <row r="26" spans="1:12" x14ac:dyDescent="0.2">
      <c r="A26" s="13" t="s">
        <v>962</v>
      </c>
      <c r="B26" s="3" t="s">
        <v>696</v>
      </c>
      <c r="C26" s="3" t="s">
        <v>701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1</v>
      </c>
      <c r="L26" s="11">
        <v>1</v>
      </c>
    </row>
    <row r="27" spans="1:12" x14ac:dyDescent="0.2">
      <c r="A27" s="13" t="s">
        <v>963</v>
      </c>
      <c r="B27" s="3" t="s">
        <v>700</v>
      </c>
      <c r="C27" s="3" t="s">
        <v>694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1</v>
      </c>
      <c r="L27" s="11">
        <v>1</v>
      </c>
    </row>
    <row r="28" spans="1:12" x14ac:dyDescent="0.2">
      <c r="A28" s="13" t="s">
        <v>964</v>
      </c>
      <c r="B28" s="3" t="s">
        <v>697</v>
      </c>
      <c r="C28" s="3" t="s">
        <v>698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1</v>
      </c>
      <c r="L28" s="11">
        <v>1</v>
      </c>
    </row>
    <row r="29" spans="1:12" x14ac:dyDescent="0.2">
      <c r="A29" s="13" t="s">
        <v>1099</v>
      </c>
      <c r="B29" s="3" t="s">
        <v>697</v>
      </c>
      <c r="C29" s="3" t="s">
        <v>699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1</v>
      </c>
      <c r="L29" s="11">
        <v>1</v>
      </c>
    </row>
    <row r="30" spans="1:12" x14ac:dyDescent="0.2">
      <c r="A30" s="13" t="s">
        <v>1100</v>
      </c>
      <c r="B30" s="3" t="s">
        <v>698</v>
      </c>
      <c r="C30" s="3" t="s">
        <v>699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1</v>
      </c>
      <c r="L30" s="11">
        <v>1</v>
      </c>
    </row>
    <row r="31" spans="1:12" x14ac:dyDescent="0.2">
      <c r="A31" s="13" t="s">
        <v>1101</v>
      </c>
      <c r="B31" s="3" t="s">
        <v>698</v>
      </c>
      <c r="C31" s="3" t="s">
        <v>700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1</v>
      </c>
      <c r="L31" s="11">
        <v>1</v>
      </c>
    </row>
    <row r="32" spans="1:12" x14ac:dyDescent="0.2">
      <c r="A32" s="13" t="s">
        <v>1102</v>
      </c>
      <c r="B32" s="3" t="s">
        <v>699</v>
      </c>
      <c r="C32" s="3" t="s">
        <v>700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1</v>
      </c>
      <c r="L32" s="11">
        <v>1</v>
      </c>
    </row>
    <row r="33" spans="1:12" x14ac:dyDescent="0.2">
      <c r="A33" s="13" t="s">
        <v>1103</v>
      </c>
      <c r="B33" s="3" t="s">
        <v>699</v>
      </c>
      <c r="C33" s="3" t="s">
        <v>701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1</v>
      </c>
      <c r="L33" s="11">
        <v>1</v>
      </c>
    </row>
    <row r="34" spans="1:12" x14ac:dyDescent="0.2">
      <c r="A34" s="13" t="s">
        <v>1104</v>
      </c>
      <c r="B34" s="3" t="s">
        <v>700</v>
      </c>
      <c r="C34" s="3" t="s">
        <v>701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1</v>
      </c>
      <c r="L34" s="11">
        <v>1</v>
      </c>
    </row>
    <row r="35" spans="1:12" x14ac:dyDescent="0.2">
      <c r="A35" s="13" t="s">
        <v>1105</v>
      </c>
      <c r="B35" s="3" t="s">
        <v>699</v>
      </c>
      <c r="C35" s="3" t="s">
        <v>702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1</v>
      </c>
      <c r="L35" s="11">
        <v>1</v>
      </c>
    </row>
    <row r="36" spans="1:12" x14ac:dyDescent="0.2">
      <c r="A36" s="13" t="s">
        <v>1106</v>
      </c>
      <c r="B36" s="3" t="s">
        <v>693</v>
      </c>
      <c r="C36" s="3" t="s">
        <v>676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1</v>
      </c>
      <c r="L36" s="11">
        <v>1</v>
      </c>
    </row>
    <row r="37" spans="1:12" x14ac:dyDescent="0.2">
      <c r="A37" s="13" t="s">
        <v>1107</v>
      </c>
      <c r="B37" s="3" t="s">
        <v>693</v>
      </c>
      <c r="C37" s="3" t="s">
        <v>677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1</v>
      </c>
      <c r="L37" s="11">
        <v>1</v>
      </c>
    </row>
    <row r="38" spans="1:12" x14ac:dyDescent="0.2">
      <c r="A38" s="13" t="s">
        <v>1108</v>
      </c>
      <c r="B38" s="3" t="s">
        <v>690</v>
      </c>
      <c r="C38" s="3" t="s">
        <v>678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1</v>
      </c>
      <c r="L38" s="11">
        <v>1</v>
      </c>
    </row>
    <row r="39" spans="1:12" x14ac:dyDescent="0.2">
      <c r="A39" s="13" t="s">
        <v>1109</v>
      </c>
      <c r="B39" s="3" t="s">
        <v>690</v>
      </c>
      <c r="C39" s="3" t="s">
        <v>679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1</v>
      </c>
      <c r="L39" s="11">
        <v>1</v>
      </c>
    </row>
    <row r="40" spans="1:12" x14ac:dyDescent="0.2">
      <c r="A40" s="13" t="s">
        <v>1110</v>
      </c>
      <c r="B40" s="3" t="s">
        <v>690</v>
      </c>
      <c r="C40" s="3" t="s">
        <v>680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1</v>
      </c>
      <c r="L40" s="11">
        <v>1</v>
      </c>
    </row>
    <row r="41" spans="1:12" x14ac:dyDescent="0.2">
      <c r="A41" s="13" t="s">
        <v>1111</v>
      </c>
      <c r="B41" s="3" t="s">
        <v>676</v>
      </c>
      <c r="C41" s="3" t="s">
        <v>677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1</v>
      </c>
      <c r="L41" s="11">
        <v>1</v>
      </c>
    </row>
    <row r="42" spans="1:12" x14ac:dyDescent="0.2">
      <c r="A42" s="13" t="s">
        <v>1112</v>
      </c>
      <c r="B42" s="3" t="s">
        <v>676</v>
      </c>
      <c r="C42" s="3" t="s">
        <v>678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1</v>
      </c>
      <c r="L42" s="11">
        <v>1</v>
      </c>
    </row>
    <row r="43" spans="1:12" x14ac:dyDescent="0.2">
      <c r="A43" s="13" t="s">
        <v>1113</v>
      </c>
      <c r="B43" s="3" t="s">
        <v>676</v>
      </c>
      <c r="C43" s="3" t="s">
        <v>679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1</v>
      </c>
      <c r="L43" s="11">
        <v>1</v>
      </c>
    </row>
    <row r="44" spans="1:12" x14ac:dyDescent="0.2">
      <c r="A44" s="13" t="s">
        <v>1114</v>
      </c>
      <c r="B44" s="3" t="s">
        <v>676</v>
      </c>
      <c r="C44" s="3" t="s">
        <v>680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1</v>
      </c>
      <c r="L44" s="11">
        <v>1</v>
      </c>
    </row>
    <row r="45" spans="1:12" x14ac:dyDescent="0.2">
      <c r="A45" s="13" t="s">
        <v>1115</v>
      </c>
      <c r="B45" s="3" t="s">
        <v>677</v>
      </c>
      <c r="C45" s="3" t="s">
        <v>678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1</v>
      </c>
      <c r="L45" s="11">
        <v>1</v>
      </c>
    </row>
    <row r="46" spans="1:12" x14ac:dyDescent="0.2">
      <c r="A46" s="13" t="s">
        <v>1116</v>
      </c>
      <c r="B46" s="3" t="s">
        <v>677</v>
      </c>
      <c r="C46" s="3" t="s">
        <v>679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1</v>
      </c>
      <c r="L46" s="11">
        <v>1</v>
      </c>
    </row>
    <row r="47" spans="1:12" x14ac:dyDescent="0.2">
      <c r="A47" s="13" t="s">
        <v>1117</v>
      </c>
      <c r="B47" s="3" t="s">
        <v>677</v>
      </c>
      <c r="C47" s="3" t="s">
        <v>680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1</v>
      </c>
      <c r="L47" s="11">
        <v>1</v>
      </c>
    </row>
    <row r="48" spans="1:12" x14ac:dyDescent="0.2">
      <c r="A48" s="13" t="s">
        <v>1118</v>
      </c>
      <c r="B48" s="3" t="s">
        <v>678</v>
      </c>
      <c r="C48" s="3" t="s">
        <v>679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1</v>
      </c>
      <c r="L48" s="11">
        <v>1</v>
      </c>
    </row>
    <row r="49" spans="1:12" x14ac:dyDescent="0.2">
      <c r="A49" s="13" t="s">
        <v>1119</v>
      </c>
      <c r="B49" s="3" t="s">
        <v>678</v>
      </c>
      <c r="C49" s="3" t="s">
        <v>680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1</v>
      </c>
      <c r="L49" s="11">
        <v>1</v>
      </c>
    </row>
    <row r="50" spans="1:12" x14ac:dyDescent="0.2">
      <c r="A50" s="13" t="s">
        <v>1120</v>
      </c>
      <c r="B50" s="3" t="s">
        <v>679</v>
      </c>
      <c r="C50" s="3" t="s">
        <v>680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1</v>
      </c>
      <c r="L50" s="11">
        <v>1</v>
      </c>
    </row>
    <row r="51" spans="1:12" x14ac:dyDescent="0.2">
      <c r="A51" s="13" t="s">
        <v>1121</v>
      </c>
      <c r="B51" s="3" t="s">
        <v>681</v>
      </c>
      <c r="C51" s="3" t="s">
        <v>694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1</v>
      </c>
      <c r="L51" s="11">
        <v>1</v>
      </c>
    </row>
    <row r="52" spans="1:12" x14ac:dyDescent="0.2">
      <c r="A52" s="13" t="s">
        <v>1122</v>
      </c>
      <c r="B52" s="3" t="s">
        <v>682</v>
      </c>
      <c r="C52" s="3" t="s">
        <v>695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1</v>
      </c>
      <c r="L52" s="11">
        <v>1</v>
      </c>
    </row>
    <row r="53" spans="1:12" x14ac:dyDescent="0.2">
      <c r="A53" s="13" t="s">
        <v>1123</v>
      </c>
      <c r="B53" s="3" t="s">
        <v>683</v>
      </c>
      <c r="C53" s="3" t="s">
        <v>696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1</v>
      </c>
      <c r="L53" s="11">
        <v>1</v>
      </c>
    </row>
    <row r="54" spans="1:12" x14ac:dyDescent="0.2">
      <c r="A54" s="13" t="s">
        <v>1124</v>
      </c>
      <c r="B54" s="3" t="s">
        <v>684</v>
      </c>
      <c r="C54" s="3" t="s">
        <v>696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1</v>
      </c>
      <c r="L54" s="11">
        <v>1</v>
      </c>
    </row>
    <row r="55" spans="1:12" x14ac:dyDescent="0.2">
      <c r="A55" s="13" t="s">
        <v>1125</v>
      </c>
      <c r="B55" s="3" t="s">
        <v>688</v>
      </c>
      <c r="C55" s="3" t="s">
        <v>697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1</v>
      </c>
      <c r="L55" s="11">
        <v>1</v>
      </c>
    </row>
    <row r="56" spans="1:12" x14ac:dyDescent="0.2">
      <c r="A56" s="13" t="s">
        <v>1126</v>
      </c>
      <c r="B56" s="3" t="s">
        <v>687</v>
      </c>
      <c r="C56" s="3" t="s">
        <v>697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1</v>
      </c>
      <c r="L56" s="11">
        <v>1</v>
      </c>
    </row>
    <row r="57" spans="1:12" x14ac:dyDescent="0.2">
      <c r="A57" s="13" t="s">
        <v>1127</v>
      </c>
      <c r="B57" s="3" t="s">
        <v>686</v>
      </c>
      <c r="C57" s="3" t="s">
        <v>700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1</v>
      </c>
      <c r="L57" s="11">
        <v>1</v>
      </c>
    </row>
    <row r="58" spans="1:12" x14ac:dyDescent="0.2">
      <c r="A58" s="13" t="s">
        <v>1128</v>
      </c>
      <c r="B58" s="3" t="s">
        <v>685</v>
      </c>
      <c r="C58" s="3" t="s">
        <v>701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1</v>
      </c>
      <c r="L58" s="11">
        <v>1</v>
      </c>
    </row>
    <row r="59" spans="1:12" x14ac:dyDescent="0.2">
      <c r="A59" s="13" t="s">
        <v>1129</v>
      </c>
      <c r="B59" s="3" t="s">
        <v>676</v>
      </c>
      <c r="C59" s="3" t="s">
        <v>681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1</v>
      </c>
      <c r="L59" s="11">
        <v>1</v>
      </c>
    </row>
    <row r="60" spans="1:12" x14ac:dyDescent="0.2">
      <c r="A60" s="13" t="s">
        <v>1130</v>
      </c>
      <c r="B60" s="3" t="s">
        <v>676</v>
      </c>
      <c r="C60" s="3" t="s">
        <v>688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1</v>
      </c>
      <c r="L60" s="11">
        <v>1</v>
      </c>
    </row>
    <row r="61" spans="1:12" x14ac:dyDescent="0.2">
      <c r="A61" s="13" t="s">
        <v>1131</v>
      </c>
      <c r="B61" s="3" t="s">
        <v>676</v>
      </c>
      <c r="C61" s="3" t="s">
        <v>687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1</v>
      </c>
      <c r="L61" s="11">
        <v>1</v>
      </c>
    </row>
    <row r="62" spans="1:12" x14ac:dyDescent="0.2">
      <c r="A62" s="13" t="s">
        <v>1132</v>
      </c>
      <c r="B62" s="3" t="s">
        <v>677</v>
      </c>
      <c r="C62" s="3" t="s">
        <v>681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1</v>
      </c>
      <c r="L62" s="11">
        <v>1</v>
      </c>
    </row>
    <row r="63" spans="1:12" x14ac:dyDescent="0.2">
      <c r="A63" s="13" t="s">
        <v>1133</v>
      </c>
      <c r="B63" s="3" t="s">
        <v>677</v>
      </c>
      <c r="C63" s="3" t="s">
        <v>688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1</v>
      </c>
      <c r="L63" s="11">
        <v>1</v>
      </c>
    </row>
    <row r="64" spans="1:12" x14ac:dyDescent="0.2">
      <c r="A64" s="13" t="s">
        <v>1134</v>
      </c>
      <c r="B64" s="3" t="s">
        <v>677</v>
      </c>
      <c r="C64" s="3" t="s">
        <v>687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1</v>
      </c>
      <c r="L64" s="11">
        <v>1</v>
      </c>
    </row>
    <row r="65" spans="1:12" x14ac:dyDescent="0.2">
      <c r="A65" s="13" t="s">
        <v>1135</v>
      </c>
      <c r="B65" s="3" t="s">
        <v>678</v>
      </c>
      <c r="C65" s="3" t="s">
        <v>681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1</v>
      </c>
      <c r="L65" s="11">
        <v>1</v>
      </c>
    </row>
    <row r="66" spans="1:12" x14ac:dyDescent="0.2">
      <c r="A66" s="13" t="s">
        <v>1136</v>
      </c>
      <c r="B66" s="3" t="s">
        <v>678</v>
      </c>
      <c r="C66" s="3" t="s">
        <v>687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1</v>
      </c>
      <c r="L66" s="11">
        <v>1</v>
      </c>
    </row>
    <row r="67" spans="1:12" x14ac:dyDescent="0.2">
      <c r="A67" s="13" t="s">
        <v>1137</v>
      </c>
      <c r="B67" s="3" t="s">
        <v>679</v>
      </c>
      <c r="C67" s="3" t="s">
        <v>681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1</v>
      </c>
      <c r="L67" s="11">
        <v>1</v>
      </c>
    </row>
    <row r="68" spans="1:12" x14ac:dyDescent="0.2">
      <c r="A68" s="13" t="s">
        <v>1138</v>
      </c>
      <c r="B68" s="3" t="s">
        <v>679</v>
      </c>
      <c r="C68" s="3" t="s">
        <v>688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1</v>
      </c>
      <c r="L68" s="11">
        <v>1</v>
      </c>
    </row>
    <row r="69" spans="1:12" x14ac:dyDescent="0.2">
      <c r="A69" s="13" t="s">
        <v>1139</v>
      </c>
      <c r="B69" s="3" t="s">
        <v>679</v>
      </c>
      <c r="C69" s="3" t="s">
        <v>687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1</v>
      </c>
      <c r="L69" s="11">
        <v>1</v>
      </c>
    </row>
    <row r="70" spans="1:12" x14ac:dyDescent="0.2">
      <c r="A70" s="13" t="s">
        <v>1140</v>
      </c>
      <c r="B70" s="3" t="s">
        <v>680</v>
      </c>
      <c r="C70" s="3" t="s">
        <v>681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1</v>
      </c>
      <c r="L70" s="11">
        <v>1</v>
      </c>
    </row>
    <row r="71" spans="1:12" x14ac:dyDescent="0.2">
      <c r="A71" s="13" t="s">
        <v>1141</v>
      </c>
      <c r="B71" s="3" t="s">
        <v>680</v>
      </c>
      <c r="C71" s="3" t="s">
        <v>682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1</v>
      </c>
      <c r="L71" s="11">
        <v>1</v>
      </c>
    </row>
    <row r="72" spans="1:12" x14ac:dyDescent="0.2">
      <c r="A72" s="13" t="s">
        <v>1142</v>
      </c>
      <c r="B72" s="3" t="s">
        <v>680</v>
      </c>
      <c r="C72" s="3" t="s">
        <v>683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1</v>
      </c>
      <c r="L72" s="11">
        <v>1</v>
      </c>
    </row>
    <row r="73" spans="1:12" x14ac:dyDescent="0.2">
      <c r="A73" s="13" t="s">
        <v>1143</v>
      </c>
      <c r="B73" s="3" t="s">
        <v>680</v>
      </c>
      <c r="C73" s="3" t="s">
        <v>683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1</v>
      </c>
      <c r="L73" s="11">
        <v>1</v>
      </c>
    </row>
    <row r="74" spans="1:12" x14ac:dyDescent="0.2">
      <c r="A74" s="13" t="s">
        <v>1144</v>
      </c>
      <c r="B74" s="3" t="s">
        <v>680</v>
      </c>
      <c r="C74" s="3" t="s">
        <v>684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1</v>
      </c>
      <c r="L74" s="11">
        <v>1</v>
      </c>
    </row>
    <row r="75" spans="1:12" x14ac:dyDescent="0.2">
      <c r="A75" s="13" t="s">
        <v>1145</v>
      </c>
      <c r="B75" s="3" t="s">
        <v>680</v>
      </c>
      <c r="C75" s="3" t="s">
        <v>686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1</v>
      </c>
      <c r="L75" s="11">
        <v>1</v>
      </c>
    </row>
    <row r="76" spans="1:12" x14ac:dyDescent="0.2">
      <c r="A76" s="13" t="s">
        <v>1146</v>
      </c>
      <c r="B76" s="3" t="s">
        <v>680</v>
      </c>
      <c r="C76" s="3" t="s">
        <v>687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1</v>
      </c>
      <c r="L76" s="11">
        <v>1</v>
      </c>
    </row>
    <row r="77" spans="1:12" x14ac:dyDescent="0.2">
      <c r="A77" s="13" t="s">
        <v>1147</v>
      </c>
      <c r="B77" s="3" t="s">
        <v>680</v>
      </c>
      <c r="C77" s="3" t="s">
        <v>688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1</v>
      </c>
      <c r="L77" s="11">
        <v>1</v>
      </c>
    </row>
    <row r="78" spans="1:12" x14ac:dyDescent="0.2">
      <c r="A78" s="13" t="s">
        <v>1148</v>
      </c>
      <c r="B78" s="3" t="s">
        <v>681</v>
      </c>
      <c r="C78" s="3" t="s">
        <v>682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1</v>
      </c>
      <c r="L78" s="11">
        <v>1</v>
      </c>
    </row>
    <row r="79" spans="1:12" x14ac:dyDescent="0.2">
      <c r="A79" s="13" t="s">
        <v>1149</v>
      </c>
      <c r="B79" s="3" t="s">
        <v>681</v>
      </c>
      <c r="C79" s="3" t="s">
        <v>683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1</v>
      </c>
      <c r="L79" s="11">
        <v>1</v>
      </c>
    </row>
    <row r="80" spans="1:12" x14ac:dyDescent="0.2">
      <c r="A80" s="13" t="s">
        <v>1150</v>
      </c>
      <c r="B80" s="3" t="s">
        <v>681</v>
      </c>
      <c r="C80" s="3" t="s">
        <v>685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1</v>
      </c>
      <c r="L80" s="11">
        <v>1</v>
      </c>
    </row>
    <row r="81" spans="1:12" x14ac:dyDescent="0.2">
      <c r="A81" s="13" t="s">
        <v>1151</v>
      </c>
      <c r="B81" s="3" t="s">
        <v>681</v>
      </c>
      <c r="C81" s="3" t="s">
        <v>686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1</v>
      </c>
      <c r="L81" s="11">
        <v>1</v>
      </c>
    </row>
    <row r="82" spans="1:12" x14ac:dyDescent="0.2">
      <c r="A82" s="13" t="s">
        <v>1152</v>
      </c>
      <c r="B82" s="3" t="s">
        <v>681</v>
      </c>
      <c r="C82" s="3" t="s">
        <v>687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1</v>
      </c>
      <c r="L82" s="11">
        <v>1</v>
      </c>
    </row>
    <row r="83" spans="1:12" x14ac:dyDescent="0.2">
      <c r="A83" s="13" t="s">
        <v>1153</v>
      </c>
      <c r="B83" s="3" t="s">
        <v>682</v>
      </c>
      <c r="C83" s="3" t="s">
        <v>683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1</v>
      </c>
      <c r="L83" s="11">
        <v>1</v>
      </c>
    </row>
    <row r="84" spans="1:12" x14ac:dyDescent="0.2">
      <c r="A84" s="13" t="s">
        <v>1154</v>
      </c>
      <c r="B84" s="3" t="s">
        <v>682</v>
      </c>
      <c r="C84" s="3" t="s">
        <v>684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1</v>
      </c>
      <c r="L84" s="11">
        <v>1</v>
      </c>
    </row>
    <row r="85" spans="1:12" x14ac:dyDescent="0.2">
      <c r="A85" s="13" t="s">
        <v>1155</v>
      </c>
      <c r="B85" s="3" t="s">
        <v>682</v>
      </c>
      <c r="C85" s="3" t="s">
        <v>685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1</v>
      </c>
      <c r="L85" s="11">
        <v>1</v>
      </c>
    </row>
    <row r="86" spans="1:12" x14ac:dyDescent="0.2">
      <c r="A86" s="13" t="s">
        <v>1156</v>
      </c>
      <c r="B86" s="3" t="s">
        <v>682</v>
      </c>
      <c r="C86" s="3" t="s">
        <v>686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1</v>
      </c>
      <c r="L86" s="11">
        <v>1</v>
      </c>
    </row>
    <row r="87" spans="1:12" x14ac:dyDescent="0.2">
      <c r="A87" s="13" t="s">
        <v>1157</v>
      </c>
      <c r="B87" s="3" t="s">
        <v>682</v>
      </c>
      <c r="C87" s="3" t="s">
        <v>687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1</v>
      </c>
      <c r="L87" s="11">
        <v>1</v>
      </c>
    </row>
    <row r="88" spans="1:12" x14ac:dyDescent="0.2">
      <c r="A88" s="13" t="s">
        <v>1158</v>
      </c>
      <c r="B88" s="3" t="s">
        <v>683</v>
      </c>
      <c r="C88" s="3" t="s">
        <v>684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1</v>
      </c>
      <c r="L88" s="11">
        <v>1</v>
      </c>
    </row>
    <row r="89" spans="1:12" x14ac:dyDescent="0.2">
      <c r="A89" s="13" t="s">
        <v>1159</v>
      </c>
      <c r="B89" s="3" t="s">
        <v>683</v>
      </c>
      <c r="C89" s="3" t="s">
        <v>685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1</v>
      </c>
      <c r="L89" s="11">
        <v>1</v>
      </c>
    </row>
    <row r="90" spans="1:12" x14ac:dyDescent="0.2">
      <c r="A90" s="13" t="s">
        <v>1160</v>
      </c>
      <c r="B90" s="3" t="s">
        <v>683</v>
      </c>
      <c r="C90" s="3" t="s">
        <v>686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1</v>
      </c>
      <c r="L90" s="11">
        <v>1</v>
      </c>
    </row>
    <row r="91" spans="1:12" x14ac:dyDescent="0.2">
      <c r="A91" s="13" t="s">
        <v>1161</v>
      </c>
      <c r="B91" s="3" t="s">
        <v>683</v>
      </c>
      <c r="C91" s="3" t="s">
        <v>687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1</v>
      </c>
      <c r="L91" s="11">
        <v>1</v>
      </c>
    </row>
    <row r="92" spans="1:12" x14ac:dyDescent="0.2">
      <c r="A92" s="13" t="s">
        <v>1162</v>
      </c>
      <c r="B92" s="3" t="s">
        <v>684</v>
      </c>
      <c r="C92" s="3" t="s">
        <v>685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1</v>
      </c>
      <c r="L92" s="11">
        <v>1</v>
      </c>
    </row>
    <row r="93" spans="1:12" x14ac:dyDescent="0.2">
      <c r="A93" s="13" t="s">
        <v>1163</v>
      </c>
      <c r="B93" s="3" t="s">
        <v>684</v>
      </c>
      <c r="C93" s="3" t="s">
        <v>686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1</v>
      </c>
      <c r="L93" s="11">
        <v>1</v>
      </c>
    </row>
    <row r="94" spans="1:12" x14ac:dyDescent="0.2">
      <c r="A94" s="13" t="s">
        <v>1164</v>
      </c>
      <c r="B94" s="3" t="s">
        <v>684</v>
      </c>
      <c r="C94" s="3" t="s">
        <v>687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1</v>
      </c>
      <c r="L94" s="11">
        <v>1</v>
      </c>
    </row>
    <row r="95" spans="1:12" x14ac:dyDescent="0.2">
      <c r="A95" s="13" t="s">
        <v>1165</v>
      </c>
      <c r="B95" s="3" t="s">
        <v>685</v>
      </c>
      <c r="C95" s="3" t="s">
        <v>686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1</v>
      </c>
      <c r="L95" s="11">
        <v>1</v>
      </c>
    </row>
    <row r="96" spans="1:12" x14ac:dyDescent="0.2">
      <c r="A96" s="13" t="s">
        <v>1166</v>
      </c>
      <c r="B96" s="3" t="s">
        <v>686</v>
      </c>
      <c r="C96" s="3" t="s">
        <v>687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1</v>
      </c>
      <c r="L96" s="11">
        <v>1</v>
      </c>
    </row>
  </sheetData>
  <phoneticPr fontId="2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50ED-F381-3C46-8296-2FE9EE48400E}">
  <dimension ref="A1:E9"/>
  <sheetViews>
    <sheetView zoomScale="200" workbookViewId="0">
      <selection activeCell="I12" sqref="I12"/>
    </sheetView>
  </sheetViews>
  <sheetFormatPr baseColWidth="10" defaultRowHeight="16" x14ac:dyDescent="0.2"/>
  <cols>
    <col min="1" max="1" width="8" style="9" bestFit="1" customWidth="1"/>
    <col min="2" max="2" width="6.1640625" style="9" bestFit="1" customWidth="1"/>
    <col min="3" max="3" width="6.6640625" style="9" bestFit="1" customWidth="1"/>
    <col min="4" max="4" width="10.5" style="9" bestFit="1" customWidth="1"/>
    <col min="5" max="5" width="9.33203125" style="9" bestFit="1" customWidth="1"/>
    <col min="6" max="16384" width="10.83203125" style="9"/>
  </cols>
  <sheetData>
    <row r="1" spans="1:5" x14ac:dyDescent="0.2">
      <c r="A1" s="8" t="s">
        <v>52</v>
      </c>
      <c r="B1" s="8" t="s">
        <v>17</v>
      </c>
      <c r="C1" s="8" t="s">
        <v>28</v>
      </c>
      <c r="D1" s="8" t="s">
        <v>56</v>
      </c>
      <c r="E1" s="8" t="s">
        <v>54</v>
      </c>
    </row>
    <row r="2" spans="1:5" x14ac:dyDescent="0.2">
      <c r="A2" s="8" t="s">
        <v>61</v>
      </c>
      <c r="B2" s="8"/>
      <c r="C2" s="8" t="s">
        <v>38</v>
      </c>
      <c r="D2" s="8"/>
      <c r="E2" s="8"/>
    </row>
    <row r="3" spans="1:5" x14ac:dyDescent="0.2">
      <c r="A3" s="9">
        <v>1</v>
      </c>
      <c r="B3" s="9" t="s">
        <v>62</v>
      </c>
      <c r="C3" s="9">
        <v>5</v>
      </c>
      <c r="D3" s="9">
        <v>1</v>
      </c>
      <c r="E3" s="9">
        <v>0</v>
      </c>
    </row>
    <row r="4" spans="1:5" x14ac:dyDescent="0.2">
      <c r="A4" s="9">
        <v>2</v>
      </c>
      <c r="B4" s="9" t="s">
        <v>63</v>
      </c>
      <c r="C4" s="9">
        <v>5</v>
      </c>
      <c r="D4" s="9">
        <v>1</v>
      </c>
      <c r="E4" s="9">
        <v>1</v>
      </c>
    </row>
    <row r="5" spans="1:5" x14ac:dyDescent="0.2">
      <c r="A5" s="9">
        <v>3</v>
      </c>
      <c r="B5" s="9" t="s">
        <v>81</v>
      </c>
      <c r="C5" s="9">
        <v>5</v>
      </c>
      <c r="D5" s="9">
        <v>1</v>
      </c>
      <c r="E5" s="9">
        <v>1</v>
      </c>
    </row>
    <row r="6" spans="1:5" x14ac:dyDescent="0.2">
      <c r="A6" s="9">
        <v>4</v>
      </c>
      <c r="B6" s="9" t="s">
        <v>82</v>
      </c>
      <c r="C6" s="9">
        <v>5</v>
      </c>
      <c r="D6" s="9">
        <v>1</v>
      </c>
      <c r="E6" s="9">
        <v>1</v>
      </c>
    </row>
    <row r="7" spans="1:5" x14ac:dyDescent="0.2">
      <c r="A7" s="9">
        <v>5</v>
      </c>
      <c r="B7" s="9" t="s">
        <v>83</v>
      </c>
      <c r="C7" s="9">
        <v>5</v>
      </c>
      <c r="D7" s="9">
        <v>1</v>
      </c>
      <c r="E7" s="9">
        <v>1</v>
      </c>
    </row>
    <row r="8" spans="1:5" x14ac:dyDescent="0.2">
      <c r="A8" s="9">
        <v>6</v>
      </c>
      <c r="B8" s="9" t="s">
        <v>84</v>
      </c>
      <c r="C8" s="9">
        <v>5</v>
      </c>
      <c r="D8" s="9">
        <v>1</v>
      </c>
      <c r="E8" s="9">
        <v>1</v>
      </c>
    </row>
    <row r="9" spans="1:5" x14ac:dyDescent="0.2">
      <c r="A9" s="9">
        <v>7</v>
      </c>
      <c r="B9" s="9" t="s">
        <v>85</v>
      </c>
      <c r="C9" s="9">
        <v>5</v>
      </c>
      <c r="D9" s="9">
        <v>0</v>
      </c>
      <c r="E9" s="9">
        <v>1</v>
      </c>
    </row>
  </sheetData>
  <phoneticPr fontId="2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BDEB-FA3E-5B41-8229-78015AEBCD62}">
  <dimension ref="A1:J9"/>
  <sheetViews>
    <sheetView zoomScale="134" zoomScaleNormal="212" workbookViewId="0">
      <selection activeCell="J27" sqref="J27"/>
    </sheetView>
  </sheetViews>
  <sheetFormatPr baseColWidth="10" defaultRowHeight="16" x14ac:dyDescent="0.2"/>
  <cols>
    <col min="1" max="1" width="5.5" style="9" bestFit="1" customWidth="1"/>
    <col min="2" max="2" width="12.1640625" style="9" bestFit="1" customWidth="1"/>
    <col min="3" max="3" width="10.33203125" style="9" bestFit="1" customWidth="1"/>
    <col min="4" max="4" width="16.33203125" style="9" bestFit="1" customWidth="1"/>
    <col min="5" max="5" width="17.1640625" style="9" bestFit="1" customWidth="1"/>
    <col min="6" max="6" width="14.1640625" style="9" bestFit="1" customWidth="1"/>
    <col min="7" max="7" width="16.83203125" style="9" bestFit="1" customWidth="1"/>
    <col min="8" max="8" width="26" style="9" bestFit="1" customWidth="1"/>
    <col min="9" max="9" width="23.1640625" style="9" bestFit="1" customWidth="1"/>
    <col min="10" max="10" width="21.1640625" style="9" bestFit="1" customWidth="1"/>
    <col min="11" max="16384" width="10.83203125" style="9"/>
  </cols>
  <sheetData>
    <row r="1" spans="1:10" s="8" customFormat="1" x14ac:dyDescent="0.2">
      <c r="A1" s="8" t="s">
        <v>21</v>
      </c>
      <c r="B1" s="8" t="s">
        <v>64</v>
      </c>
      <c r="C1" s="8" t="s">
        <v>65</v>
      </c>
      <c r="D1" s="8" t="s">
        <v>34</v>
      </c>
      <c r="E1" s="8" t="s">
        <v>36</v>
      </c>
      <c r="F1" s="8" t="s">
        <v>607</v>
      </c>
      <c r="G1" s="8" t="s">
        <v>606</v>
      </c>
      <c r="H1" s="8" t="s">
        <v>521</v>
      </c>
      <c r="I1" s="8" t="s">
        <v>743</v>
      </c>
      <c r="J1" s="8" t="s">
        <v>965</v>
      </c>
    </row>
    <row r="2" spans="1:10" s="8" customFormat="1" x14ac:dyDescent="0.2">
      <c r="A2" s="8" t="s">
        <v>0</v>
      </c>
      <c r="C2" s="8" t="s">
        <v>0</v>
      </c>
      <c r="D2" s="8" t="s">
        <v>522</v>
      </c>
      <c r="E2" s="8" t="s">
        <v>530</v>
      </c>
      <c r="F2" s="8" t="s">
        <v>519</v>
      </c>
      <c r="G2" s="8" t="s">
        <v>520</v>
      </c>
      <c r="H2" s="8" t="s">
        <v>523</v>
      </c>
      <c r="I2" s="8" t="s">
        <v>1184</v>
      </c>
      <c r="J2" s="8" t="s">
        <v>968</v>
      </c>
    </row>
    <row r="3" spans="1:10" x14ac:dyDescent="0.2">
      <c r="A3" s="9" t="s">
        <v>66</v>
      </c>
      <c r="C3" s="9">
        <v>1</v>
      </c>
      <c r="D3" s="9">
        <v>14</v>
      </c>
      <c r="E3" s="9">
        <v>1</v>
      </c>
      <c r="F3" s="9">
        <v>-1</v>
      </c>
      <c r="G3" s="9">
        <v>-1</v>
      </c>
      <c r="H3" s="9">
        <v>55</v>
      </c>
      <c r="I3" s="9">
        <v>0</v>
      </c>
      <c r="J3">
        <v>1</v>
      </c>
    </row>
    <row r="4" spans="1:10" x14ac:dyDescent="0.2">
      <c r="A4" s="9" t="s">
        <v>67</v>
      </c>
      <c r="B4" s="9" t="s">
        <v>66</v>
      </c>
      <c r="C4" s="9">
        <v>1</v>
      </c>
      <c r="D4" s="9">
        <v>23</v>
      </c>
      <c r="E4" s="9">
        <v>1</v>
      </c>
      <c r="F4" s="9">
        <v>-1.2</v>
      </c>
      <c r="G4" s="9">
        <f>-ROUND((0.97)^5,2)</f>
        <v>-0.86</v>
      </c>
      <c r="H4" s="9">
        <v>200</v>
      </c>
      <c r="I4" s="9">
        <v>-0.15</v>
      </c>
      <c r="J4">
        <v>1.2455846909999999</v>
      </c>
    </row>
    <row r="5" spans="1:10" x14ac:dyDescent="0.2">
      <c r="A5" s="9" t="s">
        <v>68</v>
      </c>
      <c r="B5" s="9" t="s">
        <v>67</v>
      </c>
      <c r="C5" s="9">
        <v>1</v>
      </c>
      <c r="D5" s="9">
        <v>40</v>
      </c>
      <c r="E5" s="9">
        <v>0.43</v>
      </c>
      <c r="F5" s="9">
        <v>-1.3</v>
      </c>
      <c r="G5" s="9">
        <f>-ROUND((0.97^10),2)</f>
        <v>-0.74</v>
      </c>
      <c r="H5" s="9">
        <v>250</v>
      </c>
      <c r="I5" s="9">
        <v>-100</v>
      </c>
      <c r="J5">
        <v>1.4324315249999999</v>
      </c>
    </row>
    <row r="6" spans="1:10" x14ac:dyDescent="0.2">
      <c r="A6" s="9" t="s">
        <v>69</v>
      </c>
      <c r="B6" s="9" t="s">
        <v>68</v>
      </c>
      <c r="C6" s="9">
        <v>1</v>
      </c>
      <c r="D6" s="9">
        <v>83</v>
      </c>
      <c r="E6" s="9">
        <v>8.5000000000000006E-2</v>
      </c>
      <c r="F6" s="9">
        <v>-1.4</v>
      </c>
      <c r="G6" s="9">
        <f>-ROUND((0.97)^15,2)</f>
        <v>-0.63</v>
      </c>
      <c r="H6" s="9">
        <v>300</v>
      </c>
      <c r="I6" s="9">
        <v>-113</v>
      </c>
      <c r="J6">
        <v>1.876577428</v>
      </c>
    </row>
    <row r="7" spans="1:10" x14ac:dyDescent="0.2">
      <c r="A7" s="9" t="s">
        <v>70</v>
      </c>
      <c r="B7" s="9" t="s">
        <v>69</v>
      </c>
      <c r="C7" s="9">
        <v>1</v>
      </c>
      <c r="D7" s="9">
        <v>152</v>
      </c>
      <c r="E7" s="9">
        <v>7.0000000000000007E-2</v>
      </c>
      <c r="F7" s="9">
        <v>-1.4</v>
      </c>
      <c r="G7" s="9">
        <f>-ROUND((0.97^20),2)</f>
        <v>-0.54</v>
      </c>
      <c r="H7" s="9">
        <v>500</v>
      </c>
      <c r="I7" s="9">
        <v>-315</v>
      </c>
      <c r="J7">
        <v>2.5241983330000002</v>
      </c>
    </row>
    <row r="8" spans="1:10" x14ac:dyDescent="0.2">
      <c r="A8" s="9" t="s">
        <v>71</v>
      </c>
      <c r="B8" s="9" t="s">
        <v>70</v>
      </c>
      <c r="C8" s="9">
        <v>1</v>
      </c>
      <c r="D8" s="9">
        <v>304</v>
      </c>
      <c r="E8" s="9">
        <v>4.2000000000000003E-2</v>
      </c>
      <c r="F8" s="9">
        <v>-1.4</v>
      </c>
      <c r="G8" s="9">
        <f>-ROUND((0.97^25),2)</f>
        <v>-0.47</v>
      </c>
      <c r="H8" s="9">
        <v>500</v>
      </c>
      <c r="I8" s="9">
        <v>-341</v>
      </c>
      <c r="J8">
        <v>3.6750740710000001</v>
      </c>
    </row>
    <row r="9" spans="1:10" x14ac:dyDescent="0.2">
      <c r="A9" s="9" t="s">
        <v>669</v>
      </c>
      <c r="B9" s="9" t="s">
        <v>71</v>
      </c>
      <c r="C9" s="9">
        <v>1</v>
      </c>
      <c r="D9" s="9">
        <v>304</v>
      </c>
      <c r="E9" s="9">
        <v>4.2000000000000003E-2</v>
      </c>
      <c r="F9" s="9">
        <v>-1.4</v>
      </c>
      <c r="G9" s="9">
        <f>-ROUND((0.97^30),2)</f>
        <v>-0.4</v>
      </c>
      <c r="H9" s="9">
        <v>500</v>
      </c>
      <c r="I9" s="9">
        <v>-469</v>
      </c>
      <c r="J9">
        <v>5.5382698279999998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0277-7347-9245-9F72-34969CB3573A}">
  <dimension ref="A1:J117"/>
  <sheetViews>
    <sheetView zoomScale="110" zoomScaleNormal="110" workbookViewId="0">
      <selection activeCell="P9" sqref="P9"/>
    </sheetView>
  </sheetViews>
  <sheetFormatPr baseColWidth="10" defaultRowHeight="16" x14ac:dyDescent="0.2"/>
  <cols>
    <col min="1" max="1" width="5.5" bestFit="1" customWidth="1"/>
    <col min="2" max="2" width="11.83203125" bestFit="1" customWidth="1"/>
    <col min="3" max="3" width="12.6640625" bestFit="1" customWidth="1"/>
    <col min="4" max="4" width="15.83203125" bestFit="1" customWidth="1"/>
    <col min="5" max="5" width="17" bestFit="1" customWidth="1"/>
    <col min="6" max="6" width="14" bestFit="1" customWidth="1"/>
    <col min="7" max="7" width="16" bestFit="1" customWidth="1"/>
    <col min="8" max="8" width="25.5" bestFit="1" customWidth="1"/>
    <col min="9" max="9" width="22.5" bestFit="1" customWidth="1"/>
    <col min="10" max="10" width="20.83203125" bestFit="1" customWidth="1"/>
  </cols>
  <sheetData>
    <row r="1" spans="1:10" x14ac:dyDescent="0.2">
      <c r="A1" t="s">
        <v>21</v>
      </c>
      <c r="B1" t="s">
        <v>64</v>
      </c>
      <c r="C1" t="s">
        <v>65</v>
      </c>
      <c r="D1" t="s">
        <v>34</v>
      </c>
      <c r="E1" t="s">
        <v>36</v>
      </c>
      <c r="F1" t="s">
        <v>607</v>
      </c>
      <c r="G1" t="s">
        <v>606</v>
      </c>
      <c r="H1" t="s">
        <v>521</v>
      </c>
      <c r="I1" t="s">
        <v>743</v>
      </c>
      <c r="J1" t="s">
        <v>965</v>
      </c>
    </row>
    <row r="2" spans="1:10" x14ac:dyDescent="0.2">
      <c r="A2" t="s">
        <v>0</v>
      </c>
      <c r="B2" t="s">
        <v>0</v>
      </c>
      <c r="C2" t="s">
        <v>0</v>
      </c>
      <c r="D2" t="s">
        <v>522</v>
      </c>
      <c r="E2" t="s">
        <v>530</v>
      </c>
      <c r="F2" t="s">
        <v>519</v>
      </c>
      <c r="G2" t="s">
        <v>520</v>
      </c>
      <c r="H2" t="s">
        <v>523</v>
      </c>
      <c r="I2" t="s">
        <v>742</v>
      </c>
      <c r="J2" t="s">
        <v>968</v>
      </c>
    </row>
    <row r="3" spans="1:10" x14ac:dyDescent="0.2">
      <c r="A3" t="s">
        <v>66</v>
      </c>
      <c r="C3">
        <v>1</v>
      </c>
      <c r="D3">
        <v>14</v>
      </c>
      <c r="E3">
        <v>1</v>
      </c>
      <c r="F3">
        <v>-1</v>
      </c>
      <c r="G3">
        <v>-1</v>
      </c>
      <c r="H3">
        <v>55</v>
      </c>
      <c r="I3">
        <v>0</v>
      </c>
      <c r="J3">
        <v>1</v>
      </c>
    </row>
    <row r="4" spans="1:10" x14ac:dyDescent="0.2">
      <c r="A4" t="s">
        <v>67</v>
      </c>
      <c r="B4" t="s">
        <v>66</v>
      </c>
      <c r="C4">
        <v>0.57000000000000006</v>
      </c>
      <c r="D4">
        <v>23</v>
      </c>
      <c r="E4">
        <v>1</v>
      </c>
      <c r="F4">
        <v>-1.2</v>
      </c>
      <c r="G4">
        <v>-0.86</v>
      </c>
      <c r="H4">
        <v>200</v>
      </c>
      <c r="I4">
        <v>-0.15</v>
      </c>
      <c r="J4">
        <v>0.91693478929799199</v>
      </c>
    </row>
    <row r="5" spans="1:10" x14ac:dyDescent="0.2">
      <c r="A5" t="s">
        <v>68</v>
      </c>
      <c r="B5" t="s">
        <v>66</v>
      </c>
      <c r="C5">
        <v>0.43000000000000005</v>
      </c>
      <c r="D5">
        <v>23</v>
      </c>
      <c r="E5">
        <v>1</v>
      </c>
      <c r="F5">
        <v>-1.2</v>
      </c>
      <c r="G5">
        <v>-0.86</v>
      </c>
      <c r="H5">
        <v>200</v>
      </c>
      <c r="I5">
        <v>-0.15</v>
      </c>
      <c r="J5">
        <v>1.6812368857080393</v>
      </c>
    </row>
    <row r="6" spans="1:10" x14ac:dyDescent="0.2">
      <c r="A6" t="s">
        <v>69</v>
      </c>
      <c r="B6" t="s">
        <v>67</v>
      </c>
      <c r="C6">
        <v>0.56140350877192979</v>
      </c>
      <c r="D6">
        <v>40</v>
      </c>
      <c r="E6">
        <v>0.43</v>
      </c>
      <c r="F6">
        <v>-1.3</v>
      </c>
      <c r="G6">
        <v>-0.74</v>
      </c>
      <c r="H6">
        <v>250</v>
      </c>
      <c r="I6">
        <v>-100</v>
      </c>
      <c r="J6">
        <v>1.0264652691489664</v>
      </c>
    </row>
    <row r="7" spans="1:10" x14ac:dyDescent="0.2">
      <c r="A7" t="s">
        <v>70</v>
      </c>
      <c r="B7" t="s">
        <v>67</v>
      </c>
      <c r="C7">
        <v>0.43859649122807015</v>
      </c>
      <c r="D7">
        <v>40</v>
      </c>
      <c r="E7">
        <v>0.43</v>
      </c>
      <c r="F7">
        <v>-1.3</v>
      </c>
      <c r="G7">
        <v>-0.74</v>
      </c>
      <c r="H7">
        <v>250</v>
      </c>
      <c r="I7">
        <v>-100</v>
      </c>
      <c r="J7">
        <v>0.47422559121467489</v>
      </c>
    </row>
    <row r="8" spans="1:10" x14ac:dyDescent="0.2">
      <c r="A8" t="s">
        <v>71</v>
      </c>
      <c r="B8" t="s">
        <v>68</v>
      </c>
      <c r="C8">
        <v>0.39534883720930231</v>
      </c>
      <c r="D8">
        <v>40</v>
      </c>
      <c r="E8">
        <v>0.43</v>
      </c>
      <c r="F8">
        <v>-1.3</v>
      </c>
      <c r="G8">
        <v>-0.74</v>
      </c>
      <c r="H8">
        <v>250</v>
      </c>
      <c r="I8">
        <v>-100</v>
      </c>
      <c r="J8">
        <v>1.6862366221831098</v>
      </c>
    </row>
    <row r="9" spans="1:10" x14ac:dyDescent="0.2">
      <c r="A9" t="s">
        <v>669</v>
      </c>
      <c r="B9" t="s">
        <v>68</v>
      </c>
      <c r="C9">
        <v>0.60465116279069764</v>
      </c>
      <c r="D9">
        <v>40</v>
      </c>
      <c r="E9">
        <v>0.43</v>
      </c>
      <c r="F9">
        <v>-1.3</v>
      </c>
      <c r="G9">
        <v>-0.74</v>
      </c>
      <c r="H9">
        <v>250</v>
      </c>
      <c r="I9">
        <v>-100</v>
      </c>
      <c r="J9">
        <v>2.6874846761036024</v>
      </c>
    </row>
    <row r="10" spans="1:10" x14ac:dyDescent="0.2">
      <c r="A10" t="s">
        <v>989</v>
      </c>
      <c r="B10" t="s">
        <v>69</v>
      </c>
      <c r="C10">
        <v>0.40625</v>
      </c>
      <c r="D10">
        <v>83</v>
      </c>
      <c r="E10">
        <v>8.5000000000000006E-2</v>
      </c>
      <c r="F10">
        <v>-1.4</v>
      </c>
      <c r="G10">
        <v>-0.63</v>
      </c>
      <c r="H10">
        <v>300</v>
      </c>
      <c r="I10">
        <v>-113</v>
      </c>
      <c r="J10">
        <v>0.69548048967669207</v>
      </c>
    </row>
    <row r="11" spans="1:10" x14ac:dyDescent="0.2">
      <c r="A11" t="s">
        <v>990</v>
      </c>
      <c r="B11" t="s">
        <v>69</v>
      </c>
      <c r="C11">
        <v>0.59375</v>
      </c>
      <c r="D11">
        <v>83</v>
      </c>
      <c r="E11">
        <v>8.5000000000000006E-2</v>
      </c>
      <c r="F11">
        <v>-1.4</v>
      </c>
      <c r="G11">
        <v>-0.63</v>
      </c>
      <c r="H11">
        <v>300</v>
      </c>
      <c r="I11">
        <v>-113</v>
      </c>
      <c r="J11">
        <v>1.3274418849878349</v>
      </c>
    </row>
    <row r="12" spans="1:10" x14ac:dyDescent="0.2">
      <c r="A12" t="s">
        <v>991</v>
      </c>
      <c r="B12" t="s">
        <v>70</v>
      </c>
      <c r="C12">
        <v>0.44</v>
      </c>
      <c r="D12">
        <v>83</v>
      </c>
      <c r="E12">
        <v>8.5000000000000006E-2</v>
      </c>
      <c r="F12">
        <v>-1.4</v>
      </c>
      <c r="G12">
        <v>-0.63</v>
      </c>
      <c r="H12">
        <v>300</v>
      </c>
      <c r="I12">
        <v>-113</v>
      </c>
      <c r="J12">
        <v>0.24219789543153514</v>
      </c>
    </row>
    <row r="13" spans="1:10" x14ac:dyDescent="0.2">
      <c r="A13" t="s">
        <v>992</v>
      </c>
      <c r="B13" t="s">
        <v>70</v>
      </c>
      <c r="C13">
        <v>0.56000000000000005</v>
      </c>
      <c r="D13">
        <v>83</v>
      </c>
      <c r="E13">
        <v>8.5000000000000006E-2</v>
      </c>
      <c r="F13">
        <v>-1.4</v>
      </c>
      <c r="G13">
        <v>-0.63</v>
      </c>
      <c r="H13">
        <v>300</v>
      </c>
      <c r="I13">
        <v>-113</v>
      </c>
      <c r="J13">
        <v>0.3817662669791107</v>
      </c>
    </row>
    <row r="14" spans="1:10" x14ac:dyDescent="0.2">
      <c r="A14" t="s">
        <v>993</v>
      </c>
      <c r="B14" t="s">
        <v>71</v>
      </c>
      <c r="C14">
        <v>0.58823529411764708</v>
      </c>
      <c r="D14">
        <v>83</v>
      </c>
      <c r="E14">
        <v>8.5000000000000006E-2</v>
      </c>
      <c r="F14">
        <v>-1.4</v>
      </c>
      <c r="G14">
        <v>-0.63</v>
      </c>
      <c r="H14">
        <v>300</v>
      </c>
      <c r="I14">
        <v>-113</v>
      </c>
      <c r="J14">
        <v>2.3136606153627288</v>
      </c>
    </row>
    <row r="15" spans="1:10" x14ac:dyDescent="0.2">
      <c r="A15" t="s">
        <v>994</v>
      </c>
      <c r="B15" t="s">
        <v>71</v>
      </c>
      <c r="C15">
        <v>0.41176470588235298</v>
      </c>
      <c r="D15">
        <v>83</v>
      </c>
      <c r="E15">
        <v>8.5000000000000006E-2</v>
      </c>
      <c r="F15">
        <v>-1.4</v>
      </c>
      <c r="G15">
        <v>-0.63</v>
      </c>
      <c r="H15">
        <v>300</v>
      </c>
      <c r="I15">
        <v>-113</v>
      </c>
      <c r="J15">
        <v>1.5500369184381138</v>
      </c>
    </row>
    <row r="16" spans="1:10" x14ac:dyDescent="0.2">
      <c r="A16" t="s">
        <v>995</v>
      </c>
      <c r="B16" t="s">
        <v>669</v>
      </c>
      <c r="C16">
        <v>0.76923076923076916</v>
      </c>
      <c r="D16">
        <v>83</v>
      </c>
      <c r="E16">
        <v>8.5000000000000006E-2</v>
      </c>
      <c r="F16">
        <v>-1.4</v>
      </c>
      <c r="G16">
        <v>-0.63</v>
      </c>
      <c r="H16">
        <v>300</v>
      </c>
      <c r="I16">
        <v>-113</v>
      </c>
      <c r="J16">
        <v>3.0822072061135568</v>
      </c>
    </row>
    <row r="17" spans="1:10" x14ac:dyDescent="0.2">
      <c r="A17" t="s">
        <v>996</v>
      </c>
      <c r="B17" t="s">
        <v>669</v>
      </c>
      <c r="C17">
        <v>0.23076923076923078</v>
      </c>
      <c r="D17">
        <v>83</v>
      </c>
      <c r="E17">
        <v>8.5000000000000006E-2</v>
      </c>
      <c r="F17">
        <v>-1.4</v>
      </c>
      <c r="G17">
        <v>-0.63</v>
      </c>
      <c r="H17">
        <v>300</v>
      </c>
      <c r="I17">
        <v>-113</v>
      </c>
      <c r="J17">
        <v>8.292531227607375</v>
      </c>
    </row>
    <row r="18" spans="1:10" x14ac:dyDescent="0.2">
      <c r="A18" t="s">
        <v>997</v>
      </c>
      <c r="B18" t="s">
        <v>989</v>
      </c>
      <c r="C18">
        <v>0.30769230769230771</v>
      </c>
      <c r="D18">
        <v>152</v>
      </c>
      <c r="E18">
        <v>7.0000000000000007E-2</v>
      </c>
      <c r="F18">
        <v>-1.4</v>
      </c>
      <c r="G18">
        <v>-0.54</v>
      </c>
      <c r="H18">
        <v>500</v>
      </c>
      <c r="I18">
        <v>-315</v>
      </c>
      <c r="J18">
        <v>0.48839381731936143</v>
      </c>
    </row>
    <row r="19" spans="1:10" x14ac:dyDescent="0.2">
      <c r="A19" t="s">
        <v>998</v>
      </c>
      <c r="B19" t="s">
        <v>989</v>
      </c>
      <c r="C19">
        <v>0.6923076923076924</v>
      </c>
      <c r="D19">
        <v>152</v>
      </c>
      <c r="E19">
        <v>7.0000000000000007E-2</v>
      </c>
      <c r="F19">
        <v>-1.4</v>
      </c>
      <c r="G19">
        <v>-0.54</v>
      </c>
      <c r="H19">
        <v>500</v>
      </c>
      <c r="I19">
        <v>-315</v>
      </c>
      <c r="J19">
        <v>0.7149431129275724</v>
      </c>
    </row>
    <row r="20" spans="1:10" x14ac:dyDescent="0.2">
      <c r="A20" t="s">
        <v>999</v>
      </c>
      <c r="B20" t="s">
        <v>990</v>
      </c>
      <c r="C20">
        <v>0.68421052631578949</v>
      </c>
      <c r="D20">
        <v>152</v>
      </c>
      <c r="E20">
        <v>7.0000000000000007E-2</v>
      </c>
      <c r="F20">
        <v>-1.4</v>
      </c>
      <c r="G20">
        <v>-0.54</v>
      </c>
      <c r="H20">
        <v>500</v>
      </c>
      <c r="I20">
        <v>-315</v>
      </c>
      <c r="J20">
        <v>1.25449494472997</v>
      </c>
    </row>
    <row r="21" spans="1:10" x14ac:dyDescent="0.2">
      <c r="A21" t="s">
        <v>1000</v>
      </c>
      <c r="B21" t="s">
        <v>990</v>
      </c>
      <c r="C21">
        <v>0.31578947368421056</v>
      </c>
      <c r="D21">
        <v>152</v>
      </c>
      <c r="E21">
        <v>7.0000000000000007E-2</v>
      </c>
      <c r="F21">
        <v>-1.4</v>
      </c>
      <c r="G21">
        <v>-0.54</v>
      </c>
      <c r="H21">
        <v>500</v>
      </c>
      <c r="I21">
        <v>-315</v>
      </c>
      <c r="J21">
        <v>1.6607017221284579</v>
      </c>
    </row>
    <row r="22" spans="1:10" x14ac:dyDescent="0.2">
      <c r="A22" t="s">
        <v>1001</v>
      </c>
      <c r="B22" t="s">
        <v>991</v>
      </c>
      <c r="C22">
        <v>0.18181818181818182</v>
      </c>
      <c r="D22">
        <v>152</v>
      </c>
      <c r="E22">
        <v>7.0000000000000007E-2</v>
      </c>
      <c r="F22">
        <v>-1.4</v>
      </c>
      <c r="G22">
        <v>-0.54</v>
      </c>
      <c r="H22">
        <v>500</v>
      </c>
      <c r="I22">
        <v>-315</v>
      </c>
      <c r="J22">
        <v>0.19198410251612605</v>
      </c>
    </row>
    <row r="23" spans="1:10" x14ac:dyDescent="0.2">
      <c r="A23" t="s">
        <v>1002</v>
      </c>
      <c r="B23" t="s">
        <v>991</v>
      </c>
      <c r="C23">
        <v>0.81818181818181812</v>
      </c>
      <c r="D23">
        <v>152</v>
      </c>
      <c r="E23">
        <v>7.0000000000000007E-2</v>
      </c>
      <c r="F23">
        <v>-1.4</v>
      </c>
      <c r="G23">
        <v>-0.54</v>
      </c>
      <c r="H23">
        <v>500</v>
      </c>
      <c r="I23">
        <v>-315</v>
      </c>
      <c r="J23">
        <v>9.8336059807100501E-2</v>
      </c>
    </row>
    <row r="24" spans="1:10" x14ac:dyDescent="0.2">
      <c r="A24" t="s">
        <v>1003</v>
      </c>
      <c r="B24" t="s">
        <v>992</v>
      </c>
      <c r="C24">
        <v>0.35714285714285715</v>
      </c>
      <c r="D24">
        <v>152</v>
      </c>
      <c r="E24">
        <v>7.0000000000000007E-2</v>
      </c>
      <c r="F24">
        <v>-1.4</v>
      </c>
      <c r="G24">
        <v>-0.54</v>
      </c>
      <c r="H24">
        <v>500</v>
      </c>
      <c r="I24">
        <v>-315</v>
      </c>
      <c r="J24">
        <v>0.24290297240437211</v>
      </c>
    </row>
    <row r="25" spans="1:10" x14ac:dyDescent="0.2">
      <c r="A25" t="s">
        <v>1004</v>
      </c>
      <c r="B25" t="s">
        <v>992</v>
      </c>
      <c r="C25">
        <v>0.64285714285714279</v>
      </c>
      <c r="D25">
        <v>152</v>
      </c>
      <c r="E25">
        <v>7.0000000000000007E-2</v>
      </c>
      <c r="F25">
        <v>-1.4</v>
      </c>
      <c r="G25">
        <v>-0.54</v>
      </c>
      <c r="H25">
        <v>500</v>
      </c>
      <c r="I25">
        <v>-315</v>
      </c>
      <c r="J25">
        <v>0.31658195920195781</v>
      </c>
    </row>
    <row r="26" spans="1:10" x14ac:dyDescent="0.2">
      <c r="A26" t="s">
        <v>1005</v>
      </c>
      <c r="B26" t="s">
        <v>993</v>
      </c>
      <c r="C26">
        <v>0.5</v>
      </c>
      <c r="D26">
        <v>152</v>
      </c>
      <c r="E26">
        <v>7.0000000000000007E-2</v>
      </c>
      <c r="F26">
        <v>-1.4</v>
      </c>
      <c r="G26">
        <v>-0.54</v>
      </c>
      <c r="H26">
        <v>500</v>
      </c>
      <c r="I26">
        <v>-315</v>
      </c>
      <c r="J26">
        <v>3.2160564947134995</v>
      </c>
    </row>
    <row r="27" spans="1:10" x14ac:dyDescent="0.2">
      <c r="A27" t="s">
        <v>1006</v>
      </c>
      <c r="B27" t="s">
        <v>993</v>
      </c>
      <c r="C27">
        <v>0.5</v>
      </c>
      <c r="D27">
        <v>152</v>
      </c>
      <c r="E27">
        <v>7.0000000000000007E-2</v>
      </c>
      <c r="F27">
        <v>-1.4</v>
      </c>
      <c r="G27">
        <v>-0.54</v>
      </c>
      <c r="H27">
        <v>500</v>
      </c>
      <c r="I27">
        <v>-315</v>
      </c>
      <c r="J27">
        <v>2.3973480327571202</v>
      </c>
    </row>
    <row r="28" spans="1:10" x14ac:dyDescent="0.2">
      <c r="A28" t="s">
        <v>1007</v>
      </c>
      <c r="B28" t="s">
        <v>994</v>
      </c>
      <c r="C28">
        <v>0.42857142857142849</v>
      </c>
      <c r="D28">
        <v>152</v>
      </c>
      <c r="E28">
        <v>7.0000000000000007E-2</v>
      </c>
      <c r="F28">
        <v>-1.4</v>
      </c>
      <c r="G28">
        <v>-0.54</v>
      </c>
      <c r="H28">
        <v>500</v>
      </c>
      <c r="I28">
        <v>-315</v>
      </c>
      <c r="J28">
        <v>1.8934105074862058</v>
      </c>
    </row>
    <row r="29" spans="1:10" x14ac:dyDescent="0.2">
      <c r="A29" t="s">
        <v>1008</v>
      </c>
      <c r="B29" t="s">
        <v>994</v>
      </c>
      <c r="C29">
        <v>0.5714285714285714</v>
      </c>
      <c r="D29">
        <v>152</v>
      </c>
      <c r="E29">
        <v>7.0000000000000007E-2</v>
      </c>
      <c r="F29">
        <v>-1.4</v>
      </c>
      <c r="G29">
        <v>-0.54</v>
      </c>
      <c r="H29">
        <v>500</v>
      </c>
      <c r="I29">
        <v>-315</v>
      </c>
      <c r="J29">
        <v>1.3333464420367762</v>
      </c>
    </row>
    <row r="30" spans="1:10" x14ac:dyDescent="0.2">
      <c r="A30" t="s">
        <v>1009</v>
      </c>
      <c r="B30" t="s">
        <v>995</v>
      </c>
      <c r="C30">
        <v>0.85</v>
      </c>
      <c r="D30">
        <v>152</v>
      </c>
      <c r="E30">
        <v>7.0000000000000007E-2</v>
      </c>
      <c r="F30">
        <v>-1.4</v>
      </c>
      <c r="G30">
        <v>-0.54</v>
      </c>
      <c r="H30">
        <v>500</v>
      </c>
      <c r="I30">
        <v>-315</v>
      </c>
      <c r="J30">
        <v>4.3356403202761733</v>
      </c>
    </row>
    <row r="31" spans="1:10" x14ac:dyDescent="0.2">
      <c r="A31" t="s">
        <v>1010</v>
      </c>
      <c r="B31" t="s">
        <v>995</v>
      </c>
      <c r="C31">
        <v>0.15</v>
      </c>
      <c r="D31">
        <v>152</v>
      </c>
      <c r="E31">
        <v>7.0000000000000007E-2</v>
      </c>
      <c r="F31">
        <v>-1.4</v>
      </c>
      <c r="G31">
        <v>-0.54</v>
      </c>
      <c r="H31">
        <v>500</v>
      </c>
      <c r="I31">
        <v>-315</v>
      </c>
      <c r="J31">
        <v>2.6557656648178991</v>
      </c>
    </row>
    <row r="32" spans="1:10" x14ac:dyDescent="0.2">
      <c r="A32" t="s">
        <v>1011</v>
      </c>
      <c r="B32" t="s">
        <v>996</v>
      </c>
      <c r="C32">
        <v>0.83333333333333326</v>
      </c>
      <c r="D32">
        <v>152</v>
      </c>
      <c r="E32">
        <v>7.0000000000000007E-2</v>
      </c>
      <c r="F32">
        <v>-1.4</v>
      </c>
      <c r="G32">
        <v>-0.54</v>
      </c>
      <c r="H32">
        <v>500</v>
      </c>
      <c r="I32">
        <v>-315</v>
      </c>
      <c r="J32">
        <v>14.558961658436974</v>
      </c>
    </row>
    <row r="33" spans="1:10" x14ac:dyDescent="0.2">
      <c r="A33" t="s">
        <v>1012</v>
      </c>
      <c r="B33" t="s">
        <v>996</v>
      </c>
      <c r="C33">
        <v>0.16666666666666666</v>
      </c>
      <c r="D33">
        <v>152</v>
      </c>
      <c r="E33">
        <v>7.0000000000000007E-2</v>
      </c>
      <c r="F33">
        <v>-1.4</v>
      </c>
      <c r="G33">
        <v>-0.54</v>
      </c>
      <c r="H33">
        <v>500</v>
      </c>
      <c r="I33">
        <v>-315</v>
      </c>
      <c r="J33">
        <v>18.877749522639252</v>
      </c>
    </row>
    <row r="34" spans="1:10" x14ac:dyDescent="0.2">
      <c r="A34" t="s">
        <v>1013</v>
      </c>
      <c r="B34" t="s">
        <v>997</v>
      </c>
      <c r="C34">
        <v>0.75</v>
      </c>
      <c r="D34">
        <v>304</v>
      </c>
      <c r="E34">
        <v>4.2000000000000003E-2</v>
      </c>
      <c r="F34">
        <v>-1.4</v>
      </c>
      <c r="G34">
        <v>-0.47</v>
      </c>
      <c r="H34">
        <v>500</v>
      </c>
      <c r="I34">
        <v>-341</v>
      </c>
      <c r="J34">
        <v>0.38602208078067279</v>
      </c>
    </row>
    <row r="35" spans="1:10" x14ac:dyDescent="0.2">
      <c r="A35" t="s">
        <v>1014</v>
      </c>
      <c r="B35" t="s">
        <v>997</v>
      </c>
      <c r="C35">
        <v>0.25</v>
      </c>
      <c r="D35">
        <v>304</v>
      </c>
      <c r="E35">
        <v>4.2000000000000003E-2</v>
      </c>
      <c r="F35">
        <v>-1.4</v>
      </c>
      <c r="G35">
        <v>-0.47</v>
      </c>
      <c r="H35">
        <v>500</v>
      </c>
      <c r="I35">
        <v>-341</v>
      </c>
      <c r="J35">
        <v>0.46809798300456007</v>
      </c>
    </row>
    <row r="36" spans="1:10" x14ac:dyDescent="0.2">
      <c r="A36" t="s">
        <v>1015</v>
      </c>
      <c r="B36" t="s">
        <v>998</v>
      </c>
      <c r="C36">
        <v>0.22222222222222221</v>
      </c>
      <c r="D36">
        <v>304</v>
      </c>
      <c r="E36">
        <v>4.2000000000000003E-2</v>
      </c>
      <c r="F36">
        <v>-1.4</v>
      </c>
      <c r="G36">
        <v>-0.47</v>
      </c>
      <c r="H36">
        <v>500</v>
      </c>
      <c r="I36">
        <v>-341</v>
      </c>
      <c r="J36">
        <v>0.57307817208347012</v>
      </c>
    </row>
    <row r="37" spans="1:10" x14ac:dyDescent="0.2">
      <c r="A37" t="s">
        <v>1016</v>
      </c>
      <c r="B37" t="s">
        <v>998</v>
      </c>
      <c r="C37">
        <v>0.77777777777777779</v>
      </c>
      <c r="D37">
        <v>304</v>
      </c>
      <c r="E37">
        <v>4.2000000000000003E-2</v>
      </c>
      <c r="F37">
        <v>-1.4</v>
      </c>
      <c r="G37">
        <v>-0.47</v>
      </c>
      <c r="H37">
        <v>500</v>
      </c>
      <c r="I37">
        <v>-341</v>
      </c>
      <c r="J37">
        <v>0.83331425045755392</v>
      </c>
    </row>
    <row r="38" spans="1:10" x14ac:dyDescent="0.2">
      <c r="A38" t="s">
        <v>1017</v>
      </c>
      <c r="B38" t="s">
        <v>999</v>
      </c>
      <c r="C38">
        <v>0.46153846153846156</v>
      </c>
      <c r="D38">
        <v>304</v>
      </c>
      <c r="E38">
        <v>4.2000000000000003E-2</v>
      </c>
      <c r="F38">
        <v>-1.4</v>
      </c>
      <c r="G38">
        <v>-0.47</v>
      </c>
      <c r="H38">
        <v>500</v>
      </c>
      <c r="I38">
        <v>-341</v>
      </c>
      <c r="J38">
        <v>1.5370951167334956</v>
      </c>
    </row>
    <row r="39" spans="1:10" x14ac:dyDescent="0.2">
      <c r="A39" t="s">
        <v>1018</v>
      </c>
      <c r="B39" t="s">
        <v>999</v>
      </c>
      <c r="C39">
        <v>0.53846153846153855</v>
      </c>
      <c r="D39">
        <v>304</v>
      </c>
      <c r="E39">
        <v>4.2000000000000003E-2</v>
      </c>
      <c r="F39">
        <v>-1.4</v>
      </c>
      <c r="G39">
        <v>-0.47</v>
      </c>
      <c r="H39">
        <v>500</v>
      </c>
      <c r="I39">
        <v>-341</v>
      </c>
      <c r="J39">
        <v>1.0152443116596499</v>
      </c>
    </row>
    <row r="40" spans="1:10" x14ac:dyDescent="0.2">
      <c r="A40" t="s">
        <v>1019</v>
      </c>
      <c r="B40" t="s">
        <v>1000</v>
      </c>
      <c r="C40">
        <v>0.16666666666666666</v>
      </c>
      <c r="D40">
        <v>304</v>
      </c>
      <c r="E40">
        <v>4.2000000000000003E-2</v>
      </c>
      <c r="F40">
        <v>-1.4</v>
      </c>
      <c r="G40">
        <v>-0.47</v>
      </c>
      <c r="H40">
        <v>500</v>
      </c>
      <c r="I40">
        <v>-341</v>
      </c>
      <c r="J40">
        <v>1.6188099858095919</v>
      </c>
    </row>
    <row r="41" spans="1:10" x14ac:dyDescent="0.2">
      <c r="A41" t="s">
        <v>1020</v>
      </c>
      <c r="B41" t="s">
        <v>1000</v>
      </c>
      <c r="C41">
        <v>0.83333333333333326</v>
      </c>
      <c r="D41">
        <v>304</v>
      </c>
      <c r="E41">
        <v>4.2000000000000003E-2</v>
      </c>
      <c r="F41">
        <v>-1.4</v>
      </c>
      <c r="G41">
        <v>-0.47</v>
      </c>
      <c r="H41">
        <v>500</v>
      </c>
      <c r="I41">
        <v>-341</v>
      </c>
      <c r="J41">
        <v>2.1791369105544462</v>
      </c>
    </row>
    <row r="42" spans="1:10" x14ac:dyDescent="0.2">
      <c r="A42" t="s">
        <v>1021</v>
      </c>
      <c r="B42" t="s">
        <v>1001</v>
      </c>
      <c r="C42">
        <v>0.5</v>
      </c>
      <c r="D42">
        <v>304</v>
      </c>
      <c r="E42">
        <v>4.2000000000000003E-2</v>
      </c>
      <c r="F42">
        <v>-1.4</v>
      </c>
      <c r="G42">
        <v>-0.47</v>
      </c>
      <c r="H42">
        <v>500</v>
      </c>
      <c r="I42">
        <v>-341</v>
      </c>
      <c r="J42">
        <v>0.11870460327614278</v>
      </c>
    </row>
    <row r="43" spans="1:10" x14ac:dyDescent="0.2">
      <c r="A43" t="s">
        <v>1022</v>
      </c>
      <c r="B43" t="s">
        <v>1001</v>
      </c>
      <c r="C43">
        <v>0.5</v>
      </c>
      <c r="D43">
        <v>304</v>
      </c>
      <c r="E43">
        <v>4.2000000000000003E-2</v>
      </c>
      <c r="F43">
        <v>-1.4</v>
      </c>
      <c r="G43">
        <v>-0.47</v>
      </c>
      <c r="H43">
        <v>500</v>
      </c>
      <c r="I43">
        <v>-341</v>
      </c>
      <c r="J43">
        <v>0.11178933662515851</v>
      </c>
    </row>
    <row r="44" spans="1:10" x14ac:dyDescent="0.2">
      <c r="A44" t="s">
        <v>1023</v>
      </c>
      <c r="B44" t="s">
        <v>1002</v>
      </c>
      <c r="C44">
        <v>0.44444444444444448</v>
      </c>
      <c r="D44">
        <v>304</v>
      </c>
      <c r="E44">
        <v>4.2000000000000003E-2</v>
      </c>
      <c r="F44">
        <v>-1.4</v>
      </c>
      <c r="G44">
        <v>-0.47</v>
      </c>
      <c r="H44">
        <v>500</v>
      </c>
      <c r="I44">
        <v>-341</v>
      </c>
      <c r="J44">
        <v>6.5482116047975034E-2</v>
      </c>
    </row>
    <row r="45" spans="1:10" x14ac:dyDescent="0.2">
      <c r="A45" t="s">
        <v>1024</v>
      </c>
      <c r="B45" t="s">
        <v>1002</v>
      </c>
      <c r="C45">
        <v>0.55555555555555558</v>
      </c>
      <c r="D45">
        <v>304</v>
      </c>
      <c r="E45">
        <v>4.2000000000000003E-2</v>
      </c>
      <c r="F45">
        <v>-1.4</v>
      </c>
      <c r="G45">
        <v>-0.47</v>
      </c>
      <c r="H45">
        <v>500</v>
      </c>
      <c r="I45">
        <v>-341</v>
      </c>
      <c r="J45">
        <v>5.2318134995675079E-2</v>
      </c>
    </row>
    <row r="46" spans="1:10" x14ac:dyDescent="0.2">
      <c r="A46" t="s">
        <v>1025</v>
      </c>
      <c r="B46" t="s">
        <v>1003</v>
      </c>
      <c r="C46">
        <v>0.6</v>
      </c>
      <c r="D46">
        <v>304</v>
      </c>
      <c r="E46">
        <v>4.2000000000000003E-2</v>
      </c>
      <c r="F46">
        <v>-1.4</v>
      </c>
      <c r="G46">
        <v>-0.47</v>
      </c>
      <c r="H46">
        <v>500</v>
      </c>
      <c r="I46">
        <v>-341</v>
      </c>
      <c r="J46">
        <v>0.18065715984649658</v>
      </c>
    </row>
    <row r="47" spans="1:10" x14ac:dyDescent="0.2">
      <c r="A47" t="s">
        <v>1026</v>
      </c>
      <c r="B47" t="s">
        <v>1003</v>
      </c>
      <c r="C47">
        <v>0.39999999999999997</v>
      </c>
      <c r="D47">
        <v>304</v>
      </c>
      <c r="E47">
        <v>4.2000000000000003E-2</v>
      </c>
      <c r="F47">
        <v>-1.4</v>
      </c>
      <c r="G47">
        <v>-0.47</v>
      </c>
      <c r="H47">
        <v>500</v>
      </c>
      <c r="I47">
        <v>-341</v>
      </c>
      <c r="J47">
        <v>0.14021282590734443</v>
      </c>
    </row>
    <row r="48" spans="1:10" x14ac:dyDescent="0.2">
      <c r="A48" t="s">
        <v>1027</v>
      </c>
      <c r="B48" t="s">
        <v>1004</v>
      </c>
      <c r="C48">
        <v>0.33333333333333331</v>
      </c>
      <c r="D48">
        <v>304</v>
      </c>
      <c r="E48">
        <v>4.2000000000000003E-2</v>
      </c>
      <c r="F48">
        <v>-1.4</v>
      </c>
      <c r="G48">
        <v>-0.47</v>
      </c>
      <c r="H48">
        <v>500</v>
      </c>
      <c r="I48">
        <v>-341</v>
      </c>
      <c r="J48">
        <v>0.18944527655815993</v>
      </c>
    </row>
    <row r="49" spans="1:10" x14ac:dyDescent="0.2">
      <c r="A49" t="s">
        <v>1028</v>
      </c>
      <c r="B49" t="s">
        <v>1004</v>
      </c>
      <c r="C49">
        <v>0.66666666666666674</v>
      </c>
      <c r="D49">
        <v>304</v>
      </c>
      <c r="E49">
        <v>4.2000000000000003E-2</v>
      </c>
      <c r="F49">
        <v>-1.4</v>
      </c>
      <c r="G49">
        <v>-0.47</v>
      </c>
      <c r="H49">
        <v>500</v>
      </c>
      <c r="I49">
        <v>-341</v>
      </c>
      <c r="J49">
        <v>0.29630823829162234</v>
      </c>
    </row>
    <row r="50" spans="1:10" x14ac:dyDescent="0.2">
      <c r="A50" t="s">
        <v>1029</v>
      </c>
      <c r="B50" t="s">
        <v>1005</v>
      </c>
      <c r="C50">
        <v>0.6</v>
      </c>
      <c r="D50">
        <v>304</v>
      </c>
      <c r="E50">
        <v>4.2000000000000003E-2</v>
      </c>
      <c r="F50">
        <v>-1.4</v>
      </c>
      <c r="G50">
        <v>-0.47</v>
      </c>
      <c r="H50">
        <v>500</v>
      </c>
      <c r="I50">
        <v>-341</v>
      </c>
      <c r="J50">
        <v>3.7438631790584993</v>
      </c>
    </row>
    <row r="51" spans="1:10" x14ac:dyDescent="0.2">
      <c r="A51" t="s">
        <v>1030</v>
      </c>
      <c r="B51" t="s">
        <v>1005</v>
      </c>
      <c r="C51">
        <v>0.39999999999999997</v>
      </c>
      <c r="D51">
        <v>304</v>
      </c>
      <c r="E51">
        <v>4.2000000000000003E-2</v>
      </c>
      <c r="F51">
        <v>-1.4</v>
      </c>
      <c r="G51">
        <v>-0.47</v>
      </c>
      <c r="H51">
        <v>500</v>
      </c>
      <c r="I51">
        <v>-341</v>
      </c>
      <c r="J51">
        <v>10.346906105709836</v>
      </c>
    </row>
    <row r="52" spans="1:10" x14ac:dyDescent="0.2">
      <c r="A52" t="s">
        <v>1031</v>
      </c>
      <c r="B52" t="s">
        <v>1006</v>
      </c>
      <c r="C52">
        <v>0.6</v>
      </c>
      <c r="D52">
        <v>304</v>
      </c>
      <c r="E52">
        <v>4.2000000000000003E-2</v>
      </c>
      <c r="F52">
        <v>-1.4</v>
      </c>
      <c r="G52">
        <v>-0.47</v>
      </c>
      <c r="H52">
        <v>500</v>
      </c>
      <c r="I52">
        <v>-341</v>
      </c>
      <c r="J52">
        <v>2.8430525872601211</v>
      </c>
    </row>
    <row r="53" spans="1:10" x14ac:dyDescent="0.2">
      <c r="A53" t="s">
        <v>1032</v>
      </c>
      <c r="B53" t="s">
        <v>1006</v>
      </c>
      <c r="C53">
        <v>0.39999999999999997</v>
      </c>
      <c r="D53">
        <v>304</v>
      </c>
      <c r="E53">
        <v>4.2000000000000003E-2</v>
      </c>
      <c r="F53">
        <v>-1.4</v>
      </c>
      <c r="G53">
        <v>-0.47</v>
      </c>
      <c r="H53">
        <v>500</v>
      </c>
      <c r="I53">
        <v>-341</v>
      </c>
      <c r="J53">
        <v>2.3236303591174248</v>
      </c>
    </row>
    <row r="54" spans="1:10" x14ac:dyDescent="0.2">
      <c r="A54" t="s">
        <v>1033</v>
      </c>
      <c r="B54" t="s">
        <v>1007</v>
      </c>
      <c r="C54">
        <v>0.66666666666666674</v>
      </c>
      <c r="D54">
        <v>304</v>
      </c>
      <c r="E54">
        <v>4.2000000000000003E-2</v>
      </c>
      <c r="F54">
        <v>-1.4</v>
      </c>
      <c r="G54">
        <v>-0.47</v>
      </c>
      <c r="H54">
        <v>500</v>
      </c>
      <c r="I54">
        <v>-341</v>
      </c>
      <c r="J54">
        <v>2.2602875630499555</v>
      </c>
    </row>
    <row r="55" spans="1:10" x14ac:dyDescent="0.2">
      <c r="A55" t="s">
        <v>1034</v>
      </c>
      <c r="B55" t="s">
        <v>1007</v>
      </c>
      <c r="C55">
        <v>0.33333333333333337</v>
      </c>
      <c r="D55">
        <v>304</v>
      </c>
      <c r="E55">
        <v>4.2000000000000003E-2</v>
      </c>
      <c r="F55">
        <v>-1.4</v>
      </c>
      <c r="G55">
        <v>-0.47</v>
      </c>
      <c r="H55">
        <v>500</v>
      </c>
      <c r="I55">
        <v>-341</v>
      </c>
      <c r="J55">
        <v>1.5677670871932634</v>
      </c>
    </row>
    <row r="56" spans="1:10" x14ac:dyDescent="0.2">
      <c r="A56" t="s">
        <v>1035</v>
      </c>
      <c r="B56" t="s">
        <v>1008</v>
      </c>
      <c r="C56">
        <v>0.75</v>
      </c>
      <c r="D56">
        <v>304</v>
      </c>
      <c r="E56">
        <v>4.2000000000000003E-2</v>
      </c>
      <c r="F56">
        <v>-1.4</v>
      </c>
      <c r="G56">
        <v>-0.47</v>
      </c>
      <c r="H56">
        <v>500</v>
      </c>
      <c r="I56">
        <v>-341</v>
      </c>
      <c r="J56">
        <v>1.3615518733180447</v>
      </c>
    </row>
    <row r="57" spans="1:10" x14ac:dyDescent="0.2">
      <c r="A57" t="s">
        <v>1036</v>
      </c>
      <c r="B57" t="s">
        <v>1008</v>
      </c>
      <c r="C57">
        <v>0.25</v>
      </c>
      <c r="D57">
        <v>304</v>
      </c>
      <c r="E57">
        <v>4.2000000000000003E-2</v>
      </c>
      <c r="F57">
        <v>-1.4</v>
      </c>
      <c r="G57">
        <v>-0.47</v>
      </c>
      <c r="H57">
        <v>500</v>
      </c>
      <c r="I57">
        <v>-341</v>
      </c>
      <c r="J57">
        <v>0.41405687804768831</v>
      </c>
    </row>
    <row r="58" spans="1:10" x14ac:dyDescent="0.2">
      <c r="A58" t="s">
        <v>1037</v>
      </c>
      <c r="B58" t="s">
        <v>1009</v>
      </c>
      <c r="C58">
        <v>0.88235294117647067</v>
      </c>
      <c r="D58">
        <v>304</v>
      </c>
      <c r="E58">
        <v>4.2000000000000003E-2</v>
      </c>
      <c r="F58">
        <v>-1.4</v>
      </c>
      <c r="G58">
        <v>-0.47</v>
      </c>
      <c r="H58">
        <v>500</v>
      </c>
      <c r="I58">
        <v>-341</v>
      </c>
      <c r="J58">
        <v>6.0436677365556637</v>
      </c>
    </row>
    <row r="59" spans="1:10" x14ac:dyDescent="0.2">
      <c r="A59" t="s">
        <v>1038</v>
      </c>
      <c r="B59" t="s">
        <v>1009</v>
      </c>
      <c r="C59">
        <v>0.11764705882352942</v>
      </c>
      <c r="D59">
        <v>304</v>
      </c>
      <c r="E59">
        <v>4.2000000000000003E-2</v>
      </c>
      <c r="F59">
        <v>-1.4</v>
      </c>
      <c r="G59">
        <v>-0.47</v>
      </c>
      <c r="H59">
        <v>500</v>
      </c>
      <c r="I59">
        <v>-341</v>
      </c>
      <c r="J59">
        <v>3.3004433093034757</v>
      </c>
    </row>
    <row r="60" spans="1:10" x14ac:dyDescent="0.2">
      <c r="A60" t="s">
        <v>1039</v>
      </c>
      <c r="B60" t="s">
        <v>1010</v>
      </c>
      <c r="C60">
        <v>0.33333333333333337</v>
      </c>
      <c r="D60">
        <v>304</v>
      </c>
      <c r="E60">
        <v>4.2000000000000003E-2</v>
      </c>
      <c r="F60">
        <v>-1.4</v>
      </c>
      <c r="G60">
        <v>-0.47</v>
      </c>
      <c r="H60">
        <v>500</v>
      </c>
      <c r="I60">
        <v>-341</v>
      </c>
      <c r="J60">
        <v>3.0357744208090209</v>
      </c>
    </row>
    <row r="61" spans="1:10" x14ac:dyDescent="0.2">
      <c r="A61" t="s">
        <v>1040</v>
      </c>
      <c r="B61" t="s">
        <v>1010</v>
      </c>
      <c r="C61">
        <v>0.66666666666666674</v>
      </c>
      <c r="D61">
        <v>304</v>
      </c>
      <c r="E61">
        <v>4.2000000000000003E-2</v>
      </c>
      <c r="F61">
        <v>-1.4</v>
      </c>
      <c r="G61">
        <v>-0.47</v>
      </c>
      <c r="H61">
        <v>500</v>
      </c>
      <c r="I61">
        <v>-341</v>
      </c>
      <c r="J61">
        <v>3.6005181201937209</v>
      </c>
    </row>
    <row r="62" spans="1:10" x14ac:dyDescent="0.2">
      <c r="A62" t="s">
        <v>1041</v>
      </c>
      <c r="B62" t="s">
        <v>1011</v>
      </c>
      <c r="C62">
        <v>0.79999999999999993</v>
      </c>
      <c r="D62">
        <v>304</v>
      </c>
      <c r="E62">
        <v>4.2000000000000003E-2</v>
      </c>
      <c r="F62">
        <v>-1.4</v>
      </c>
      <c r="G62">
        <v>-0.47</v>
      </c>
      <c r="H62">
        <v>500</v>
      </c>
      <c r="I62">
        <v>-341</v>
      </c>
      <c r="J62">
        <v>24.380950557450632</v>
      </c>
    </row>
    <row r="63" spans="1:10" x14ac:dyDescent="0.2">
      <c r="A63" t="s">
        <v>1042</v>
      </c>
      <c r="B63" t="s">
        <v>1011</v>
      </c>
      <c r="C63">
        <v>0.19999999999999998</v>
      </c>
      <c r="D63">
        <v>304</v>
      </c>
      <c r="E63">
        <v>4.2000000000000003E-2</v>
      </c>
      <c r="F63">
        <v>-1.4</v>
      </c>
      <c r="G63">
        <v>-0.47</v>
      </c>
      <c r="H63">
        <v>500</v>
      </c>
      <c r="I63">
        <v>-341</v>
      </c>
      <c r="J63">
        <v>31.820812164483485</v>
      </c>
    </row>
    <row r="64" spans="1:10" x14ac:dyDescent="0.2">
      <c r="A64" t="s">
        <v>1043</v>
      </c>
      <c r="B64" t="s">
        <v>1012</v>
      </c>
      <c r="C64">
        <v>1</v>
      </c>
      <c r="D64">
        <v>304</v>
      </c>
      <c r="E64">
        <v>4.2000000000000003E-2</v>
      </c>
      <c r="F64">
        <v>-1.4</v>
      </c>
      <c r="G64">
        <v>-0.47</v>
      </c>
      <c r="H64">
        <v>500</v>
      </c>
      <c r="I64">
        <v>-341</v>
      </c>
      <c r="J64">
        <v>33.609313246228673</v>
      </c>
    </row>
    <row r="65" spans="1:10" x14ac:dyDescent="0.2">
      <c r="A65" t="s">
        <v>1044</v>
      </c>
      <c r="B65" t="s">
        <v>1013</v>
      </c>
      <c r="C65">
        <v>0.66666666666666674</v>
      </c>
      <c r="D65">
        <v>304</v>
      </c>
      <c r="E65">
        <v>4.2000000000000003E-2</v>
      </c>
      <c r="F65">
        <v>-1.4</v>
      </c>
      <c r="G65">
        <v>-0.4</v>
      </c>
      <c r="H65">
        <v>500</v>
      </c>
      <c r="I65">
        <v>-469</v>
      </c>
      <c r="J65">
        <v>0.31840584952179074</v>
      </c>
    </row>
    <row r="66" spans="1:10" x14ac:dyDescent="0.2">
      <c r="A66" t="s">
        <v>1045</v>
      </c>
      <c r="B66" t="s">
        <v>1013</v>
      </c>
      <c r="C66">
        <v>0.33333333333333337</v>
      </c>
      <c r="D66">
        <v>304</v>
      </c>
      <c r="E66">
        <v>4.2000000000000003E-2</v>
      </c>
      <c r="F66">
        <v>-1.4</v>
      </c>
      <c r="G66">
        <v>-0.4</v>
      </c>
      <c r="H66">
        <v>500</v>
      </c>
      <c r="I66">
        <v>-469</v>
      </c>
      <c r="J66">
        <v>0.23052458209791782</v>
      </c>
    </row>
    <row r="67" spans="1:10" x14ac:dyDescent="0.2">
      <c r="A67" t="s">
        <v>1046</v>
      </c>
      <c r="B67" t="s">
        <v>1014</v>
      </c>
      <c r="C67">
        <v>1</v>
      </c>
      <c r="D67">
        <v>304</v>
      </c>
      <c r="E67">
        <v>4.2000000000000003E-2</v>
      </c>
      <c r="F67">
        <v>-1.4</v>
      </c>
      <c r="G67">
        <v>-0.4</v>
      </c>
      <c r="H67">
        <v>500</v>
      </c>
      <c r="I67">
        <v>-469</v>
      </c>
      <c r="J67">
        <v>0.4104002011877162</v>
      </c>
    </row>
    <row r="68" spans="1:10" x14ac:dyDescent="0.2">
      <c r="A68" t="s">
        <v>1047</v>
      </c>
      <c r="B68" t="s">
        <v>1015</v>
      </c>
      <c r="C68">
        <v>0.5</v>
      </c>
      <c r="D68">
        <v>304</v>
      </c>
      <c r="E68">
        <v>4.2000000000000003E-2</v>
      </c>
      <c r="F68">
        <v>-1.4</v>
      </c>
      <c r="G68">
        <v>-0.4</v>
      </c>
      <c r="H68">
        <v>500</v>
      </c>
      <c r="I68">
        <v>-469</v>
      </c>
      <c r="J68">
        <v>0.50627208958153158</v>
      </c>
    </row>
    <row r="69" spans="1:10" x14ac:dyDescent="0.2">
      <c r="A69" t="s">
        <v>1048</v>
      </c>
      <c r="B69" t="s">
        <v>1015</v>
      </c>
      <c r="C69">
        <v>0.5</v>
      </c>
      <c r="D69">
        <v>304</v>
      </c>
      <c r="E69">
        <v>4.2000000000000003E-2</v>
      </c>
      <c r="F69">
        <v>-1.4</v>
      </c>
      <c r="G69">
        <v>-0.4</v>
      </c>
      <c r="H69">
        <v>500</v>
      </c>
      <c r="I69">
        <v>-469</v>
      </c>
      <c r="J69">
        <v>0.5272305496403441</v>
      </c>
    </row>
    <row r="70" spans="1:10" x14ac:dyDescent="0.2">
      <c r="A70" t="s">
        <v>1049</v>
      </c>
      <c r="B70" t="s">
        <v>1016</v>
      </c>
      <c r="C70">
        <v>0.7142857142857143</v>
      </c>
      <c r="D70">
        <v>304</v>
      </c>
      <c r="E70">
        <v>4.2000000000000003E-2</v>
      </c>
      <c r="F70">
        <v>-1.4</v>
      </c>
      <c r="G70">
        <v>-0.4</v>
      </c>
      <c r="H70">
        <v>500</v>
      </c>
      <c r="I70">
        <v>-469</v>
      </c>
      <c r="J70">
        <v>0.78082570608785096</v>
      </c>
    </row>
    <row r="71" spans="1:10" x14ac:dyDescent="0.2">
      <c r="A71" t="s">
        <v>1050</v>
      </c>
      <c r="B71" t="s">
        <v>1016</v>
      </c>
      <c r="C71">
        <v>0.2857142857142857</v>
      </c>
      <c r="D71">
        <v>304</v>
      </c>
      <c r="E71">
        <v>4.2000000000000003E-2</v>
      </c>
      <c r="F71">
        <v>-1.4</v>
      </c>
      <c r="G71">
        <v>-0.4</v>
      </c>
      <c r="H71">
        <v>500</v>
      </c>
      <c r="I71">
        <v>-469</v>
      </c>
      <c r="J71">
        <v>1.1765331226595486</v>
      </c>
    </row>
    <row r="72" spans="1:10" x14ac:dyDescent="0.2">
      <c r="A72" t="s">
        <v>1051</v>
      </c>
      <c r="B72" t="s">
        <v>1017</v>
      </c>
      <c r="C72">
        <v>0.16666666666666666</v>
      </c>
      <c r="D72">
        <v>304</v>
      </c>
      <c r="E72">
        <v>4.2000000000000003E-2</v>
      </c>
      <c r="F72">
        <v>-1.4</v>
      </c>
      <c r="G72">
        <v>-0.4</v>
      </c>
      <c r="H72">
        <v>500</v>
      </c>
      <c r="I72">
        <v>-469</v>
      </c>
      <c r="J72">
        <v>1.8234419877096932</v>
      </c>
    </row>
    <row r="73" spans="1:10" x14ac:dyDescent="0.2">
      <c r="A73" t="s">
        <v>1052</v>
      </c>
      <c r="B73" t="s">
        <v>1017</v>
      </c>
      <c r="C73">
        <v>0.83333333333333326</v>
      </c>
      <c r="D73">
        <v>304</v>
      </c>
      <c r="E73">
        <v>4.2000000000000003E-2</v>
      </c>
      <c r="F73">
        <v>-1.4</v>
      </c>
      <c r="G73">
        <v>-0.4</v>
      </c>
      <c r="H73">
        <v>500</v>
      </c>
      <c r="I73">
        <v>-469</v>
      </c>
      <c r="J73">
        <v>1.564730638142025</v>
      </c>
    </row>
    <row r="74" spans="1:10" x14ac:dyDescent="0.2">
      <c r="A74" t="s">
        <v>1053</v>
      </c>
      <c r="B74" t="s">
        <v>1018</v>
      </c>
      <c r="C74">
        <v>0.7142857142857143</v>
      </c>
      <c r="D74">
        <v>304</v>
      </c>
      <c r="E74">
        <v>4.2000000000000003E-2</v>
      </c>
      <c r="F74">
        <v>-1.4</v>
      </c>
      <c r="G74">
        <v>-0.4</v>
      </c>
      <c r="H74">
        <v>500</v>
      </c>
      <c r="I74">
        <v>-469</v>
      </c>
      <c r="J74">
        <v>1.0441799711737563</v>
      </c>
    </row>
    <row r="75" spans="1:10" x14ac:dyDescent="0.2">
      <c r="A75" t="s">
        <v>1054</v>
      </c>
      <c r="B75" t="s">
        <v>1018</v>
      </c>
      <c r="C75">
        <v>0.2857142857142857</v>
      </c>
      <c r="D75">
        <v>304</v>
      </c>
      <c r="E75">
        <v>4.2000000000000003E-2</v>
      </c>
      <c r="F75">
        <v>-1.4</v>
      </c>
      <c r="G75">
        <v>-0.4</v>
      </c>
      <c r="H75">
        <v>500</v>
      </c>
      <c r="I75">
        <v>-469</v>
      </c>
      <c r="J75">
        <v>0.81625102228141488</v>
      </c>
    </row>
    <row r="76" spans="1:10" x14ac:dyDescent="0.2">
      <c r="A76" t="s">
        <v>1055</v>
      </c>
      <c r="B76" t="s">
        <v>1019</v>
      </c>
      <c r="C76">
        <v>1</v>
      </c>
      <c r="D76">
        <v>304</v>
      </c>
      <c r="E76">
        <v>4.2000000000000003E-2</v>
      </c>
      <c r="F76">
        <v>-1.4</v>
      </c>
      <c r="G76">
        <v>-0.4</v>
      </c>
      <c r="H76">
        <v>500</v>
      </c>
      <c r="I76">
        <v>-469</v>
      </c>
      <c r="J76">
        <v>1.8270241539487286</v>
      </c>
    </row>
    <row r="77" spans="1:10" x14ac:dyDescent="0.2">
      <c r="A77" t="s">
        <v>1056</v>
      </c>
      <c r="B77" t="s">
        <v>1020</v>
      </c>
      <c r="C77">
        <v>0.6</v>
      </c>
      <c r="D77">
        <v>304</v>
      </c>
      <c r="E77">
        <v>4.2000000000000003E-2</v>
      </c>
      <c r="F77">
        <v>-1.4</v>
      </c>
      <c r="G77">
        <v>-0.4</v>
      </c>
      <c r="H77">
        <v>500</v>
      </c>
      <c r="I77">
        <v>-469</v>
      </c>
      <c r="J77">
        <v>2.3120171716709472</v>
      </c>
    </row>
    <row r="78" spans="1:10" x14ac:dyDescent="0.2">
      <c r="A78" t="s">
        <v>1057</v>
      </c>
      <c r="B78" t="s">
        <v>1020</v>
      </c>
      <c r="C78">
        <v>0.39999999999999997</v>
      </c>
      <c r="D78">
        <v>304</v>
      </c>
      <c r="E78">
        <v>4.2000000000000003E-2</v>
      </c>
      <c r="F78">
        <v>-1.4</v>
      </c>
      <c r="G78">
        <v>-0.4</v>
      </c>
      <c r="H78">
        <v>500</v>
      </c>
      <c r="I78">
        <v>-469</v>
      </c>
      <c r="J78">
        <v>4.8224958302952965</v>
      </c>
    </row>
    <row r="79" spans="1:10" x14ac:dyDescent="0.2">
      <c r="A79" t="s">
        <v>1058</v>
      </c>
      <c r="B79" t="s">
        <v>1021</v>
      </c>
      <c r="C79">
        <v>1</v>
      </c>
      <c r="D79">
        <v>304</v>
      </c>
      <c r="E79">
        <v>4.2000000000000003E-2</v>
      </c>
      <c r="F79">
        <v>-1.4</v>
      </c>
      <c r="G79">
        <v>-0.4</v>
      </c>
      <c r="H79">
        <v>500</v>
      </c>
      <c r="I79">
        <v>-469</v>
      </c>
      <c r="J79">
        <v>7.1712681920576254E-2</v>
      </c>
    </row>
    <row r="80" spans="1:10" x14ac:dyDescent="0.2">
      <c r="A80" t="s">
        <v>1059</v>
      </c>
      <c r="B80" t="s">
        <v>1022</v>
      </c>
      <c r="C80">
        <v>1</v>
      </c>
      <c r="D80">
        <v>304</v>
      </c>
      <c r="E80">
        <v>4.2000000000000003E-2</v>
      </c>
      <c r="F80">
        <v>-1.4</v>
      </c>
      <c r="G80">
        <v>-0.4</v>
      </c>
      <c r="H80">
        <v>500</v>
      </c>
      <c r="I80">
        <v>-469</v>
      </c>
      <c r="J80">
        <v>7.4015490349788313E-2</v>
      </c>
    </row>
    <row r="81" spans="1:10" x14ac:dyDescent="0.2">
      <c r="A81" t="s">
        <v>1060</v>
      </c>
      <c r="B81" t="s">
        <v>1023</v>
      </c>
      <c r="C81">
        <v>0.5</v>
      </c>
      <c r="D81">
        <v>304</v>
      </c>
      <c r="E81">
        <v>4.2000000000000003E-2</v>
      </c>
      <c r="F81">
        <v>-1.4</v>
      </c>
      <c r="G81">
        <v>-0.4</v>
      </c>
      <c r="H81">
        <v>500</v>
      </c>
      <c r="I81">
        <v>-469</v>
      </c>
      <c r="J81">
        <v>3.631478012236955E-2</v>
      </c>
    </row>
    <row r="82" spans="1:10" x14ac:dyDescent="0.2">
      <c r="A82" t="s">
        <v>1061</v>
      </c>
      <c r="B82" t="s">
        <v>1023</v>
      </c>
      <c r="C82">
        <v>0.5</v>
      </c>
      <c r="D82">
        <v>304</v>
      </c>
      <c r="E82">
        <v>4.2000000000000003E-2</v>
      </c>
      <c r="F82">
        <v>-1.4</v>
      </c>
      <c r="G82">
        <v>-0.4</v>
      </c>
      <c r="H82">
        <v>500</v>
      </c>
      <c r="I82">
        <v>-469</v>
      </c>
      <c r="J82">
        <v>4.3816240419109385E-2</v>
      </c>
    </row>
    <row r="83" spans="1:10" x14ac:dyDescent="0.2">
      <c r="A83" t="s">
        <v>1062</v>
      </c>
      <c r="B83" t="s">
        <v>1024</v>
      </c>
      <c r="C83">
        <v>0.6</v>
      </c>
      <c r="D83">
        <v>304</v>
      </c>
      <c r="E83">
        <v>4.2000000000000003E-2</v>
      </c>
      <c r="F83">
        <v>-1.4</v>
      </c>
      <c r="G83">
        <v>-0.4</v>
      </c>
      <c r="H83">
        <v>500</v>
      </c>
      <c r="I83">
        <v>-469</v>
      </c>
      <c r="J83">
        <v>3.1689166085035234E-2</v>
      </c>
    </row>
    <row r="84" spans="1:10" x14ac:dyDescent="0.2">
      <c r="A84" t="s">
        <v>1063</v>
      </c>
      <c r="B84" t="s">
        <v>1024</v>
      </c>
      <c r="C84">
        <v>0.39999999999999997</v>
      </c>
      <c r="D84">
        <v>304</v>
      </c>
      <c r="E84">
        <v>4.2000000000000003E-2</v>
      </c>
      <c r="F84">
        <v>-1.4</v>
      </c>
      <c r="G84">
        <v>-0.4</v>
      </c>
      <c r="H84">
        <v>500</v>
      </c>
      <c r="I84">
        <v>-469</v>
      </c>
      <c r="J84">
        <v>1.0623999510251784E-2</v>
      </c>
    </row>
    <row r="85" spans="1:10" x14ac:dyDescent="0.2">
      <c r="A85" t="s">
        <v>1064</v>
      </c>
      <c r="B85" t="s">
        <v>1025</v>
      </c>
      <c r="C85">
        <v>0.33333333333333337</v>
      </c>
      <c r="D85">
        <v>304</v>
      </c>
      <c r="E85">
        <v>4.2000000000000003E-2</v>
      </c>
      <c r="F85">
        <v>-1.4</v>
      </c>
      <c r="G85">
        <v>-0.4</v>
      </c>
      <c r="H85">
        <v>500</v>
      </c>
      <c r="I85">
        <v>-469</v>
      </c>
      <c r="J85">
        <v>0.13269264946040729</v>
      </c>
    </row>
    <row r="86" spans="1:10" x14ac:dyDescent="0.2">
      <c r="A86" t="s">
        <v>1065</v>
      </c>
      <c r="B86" t="s">
        <v>1025</v>
      </c>
      <c r="C86">
        <v>0.66666666666666674</v>
      </c>
      <c r="D86">
        <v>304</v>
      </c>
      <c r="E86">
        <v>4.2000000000000003E-2</v>
      </c>
      <c r="F86">
        <v>-1.4</v>
      </c>
      <c r="G86">
        <v>-0.4</v>
      </c>
      <c r="H86">
        <v>500</v>
      </c>
      <c r="I86">
        <v>-469</v>
      </c>
      <c r="J86">
        <v>0.11442033005275595</v>
      </c>
    </row>
    <row r="87" spans="1:10" x14ac:dyDescent="0.2">
      <c r="A87" t="s">
        <v>1066</v>
      </c>
      <c r="B87" t="s">
        <v>1026</v>
      </c>
      <c r="C87">
        <v>0.5</v>
      </c>
      <c r="D87">
        <v>304</v>
      </c>
      <c r="E87">
        <v>4.2000000000000003E-2</v>
      </c>
      <c r="F87">
        <v>-1.4</v>
      </c>
      <c r="G87">
        <v>-0.4</v>
      </c>
      <c r="H87">
        <v>500</v>
      </c>
      <c r="I87">
        <v>-469</v>
      </c>
      <c r="J87">
        <v>9.3402183463289212E-2</v>
      </c>
    </row>
    <row r="88" spans="1:10" x14ac:dyDescent="0.2">
      <c r="A88" t="s">
        <v>1067</v>
      </c>
      <c r="B88" t="s">
        <v>1026</v>
      </c>
      <c r="C88">
        <v>0.5</v>
      </c>
      <c r="D88">
        <v>304</v>
      </c>
      <c r="E88">
        <v>4.2000000000000003E-2</v>
      </c>
      <c r="F88">
        <v>-1.4</v>
      </c>
      <c r="G88">
        <v>-0.4</v>
      </c>
      <c r="H88">
        <v>500</v>
      </c>
      <c r="I88">
        <v>-469</v>
      </c>
      <c r="J88">
        <v>0.10563507243185781</v>
      </c>
    </row>
    <row r="89" spans="1:10" x14ac:dyDescent="0.2">
      <c r="A89" t="s">
        <v>1068</v>
      </c>
      <c r="B89" t="s">
        <v>1027</v>
      </c>
      <c r="C89">
        <v>0.66666666666666674</v>
      </c>
      <c r="D89">
        <v>304</v>
      </c>
      <c r="E89">
        <v>4.2000000000000003E-2</v>
      </c>
      <c r="F89">
        <v>-1.4</v>
      </c>
      <c r="G89">
        <v>-0.4</v>
      </c>
      <c r="H89">
        <v>500</v>
      </c>
      <c r="I89">
        <v>-469</v>
      </c>
      <c r="J89">
        <v>0.13813706265045603</v>
      </c>
    </row>
    <row r="90" spans="1:10" x14ac:dyDescent="0.2">
      <c r="A90" t="s">
        <v>1069</v>
      </c>
      <c r="B90" t="s">
        <v>1027</v>
      </c>
      <c r="C90">
        <v>0.33333333333333337</v>
      </c>
      <c r="D90">
        <v>304</v>
      </c>
      <c r="E90">
        <v>4.2000000000000003E-2</v>
      </c>
      <c r="F90">
        <v>-1.4</v>
      </c>
      <c r="G90">
        <v>-0.4</v>
      </c>
      <c r="H90">
        <v>500</v>
      </c>
      <c r="I90">
        <v>-469</v>
      </c>
      <c r="J90">
        <v>0.15586042366301428</v>
      </c>
    </row>
    <row r="91" spans="1:10" x14ac:dyDescent="0.2">
      <c r="A91" t="s">
        <v>1070</v>
      </c>
      <c r="B91" t="s">
        <v>1028</v>
      </c>
      <c r="C91">
        <v>0.83333333333333326</v>
      </c>
      <c r="D91">
        <v>304</v>
      </c>
      <c r="E91">
        <v>4.2000000000000003E-2</v>
      </c>
      <c r="F91">
        <v>-1.4</v>
      </c>
      <c r="G91">
        <v>-0.4</v>
      </c>
      <c r="H91">
        <v>500</v>
      </c>
      <c r="I91">
        <v>-469</v>
      </c>
      <c r="J91">
        <v>0.24309582459909862</v>
      </c>
    </row>
    <row r="92" spans="1:10" x14ac:dyDescent="0.2">
      <c r="A92" t="s">
        <v>1071</v>
      </c>
      <c r="B92" t="s">
        <v>1028</v>
      </c>
      <c r="C92">
        <v>0.16666666666666666</v>
      </c>
      <c r="D92">
        <v>304</v>
      </c>
      <c r="E92">
        <v>4.2000000000000003E-2</v>
      </c>
      <c r="F92">
        <v>-1.4</v>
      </c>
      <c r="G92">
        <v>-0.4</v>
      </c>
      <c r="H92">
        <v>500</v>
      </c>
      <c r="I92">
        <v>-469</v>
      </c>
      <c r="J92">
        <v>0.17938431963058077</v>
      </c>
    </row>
    <row r="93" spans="1:10" x14ac:dyDescent="0.2">
      <c r="A93" t="s">
        <v>1072</v>
      </c>
      <c r="B93" t="s">
        <v>1029</v>
      </c>
      <c r="C93">
        <v>0.33333333333333337</v>
      </c>
      <c r="D93">
        <v>304</v>
      </c>
      <c r="E93">
        <v>4.2000000000000003E-2</v>
      </c>
      <c r="F93">
        <v>-1.4</v>
      </c>
      <c r="G93">
        <v>-0.4</v>
      </c>
      <c r="H93">
        <v>500</v>
      </c>
      <c r="I93">
        <v>-469</v>
      </c>
      <c r="J93">
        <v>4.5194931817116784</v>
      </c>
    </row>
    <row r="94" spans="1:10" x14ac:dyDescent="0.2">
      <c r="A94" t="s">
        <v>1073</v>
      </c>
      <c r="B94" t="s">
        <v>1029</v>
      </c>
      <c r="C94">
        <v>0.66666666666666674</v>
      </c>
      <c r="D94">
        <v>304</v>
      </c>
      <c r="E94">
        <v>4.2000000000000003E-2</v>
      </c>
      <c r="F94">
        <v>-1.4</v>
      </c>
      <c r="G94">
        <v>-0.4</v>
      </c>
      <c r="H94">
        <v>500</v>
      </c>
      <c r="I94">
        <v>-469</v>
      </c>
      <c r="J94">
        <v>5.319437490973093</v>
      </c>
    </row>
    <row r="95" spans="1:10" x14ac:dyDescent="0.2">
      <c r="A95" t="s">
        <v>1074</v>
      </c>
      <c r="B95" t="s">
        <v>1030</v>
      </c>
      <c r="C95">
        <v>0.5</v>
      </c>
      <c r="D95">
        <v>304</v>
      </c>
      <c r="E95">
        <v>4.2000000000000003E-2</v>
      </c>
      <c r="F95">
        <v>-1.4</v>
      </c>
      <c r="G95">
        <v>-0.4</v>
      </c>
      <c r="H95">
        <v>500</v>
      </c>
      <c r="I95">
        <v>-469</v>
      </c>
      <c r="J95">
        <v>18.164311135924152</v>
      </c>
    </row>
    <row r="96" spans="1:10" x14ac:dyDescent="0.2">
      <c r="A96" t="s">
        <v>1075</v>
      </c>
      <c r="B96" t="s">
        <v>1030</v>
      </c>
      <c r="C96">
        <v>0.5</v>
      </c>
      <c r="D96">
        <v>304</v>
      </c>
      <c r="E96">
        <v>4.2000000000000003E-2</v>
      </c>
      <c r="F96">
        <v>-1.4</v>
      </c>
      <c r="G96">
        <v>-0.4</v>
      </c>
      <c r="H96">
        <v>500</v>
      </c>
      <c r="I96">
        <v>-469</v>
      </c>
      <c r="J96">
        <v>13.465652008289602</v>
      </c>
    </row>
    <row r="97" spans="1:10" x14ac:dyDescent="0.2">
      <c r="A97" t="s">
        <v>1076</v>
      </c>
      <c r="B97" t="s">
        <v>1031</v>
      </c>
      <c r="C97">
        <v>0.33333333333333337</v>
      </c>
      <c r="D97">
        <v>304</v>
      </c>
      <c r="E97">
        <v>4.2000000000000003E-2</v>
      </c>
      <c r="F97">
        <v>-1.4</v>
      </c>
      <c r="G97">
        <v>-0.4</v>
      </c>
      <c r="H97">
        <v>500</v>
      </c>
      <c r="I97">
        <v>-469</v>
      </c>
      <c r="J97">
        <v>3.2313597703846004</v>
      </c>
    </row>
    <row r="98" spans="1:10" x14ac:dyDescent="0.2">
      <c r="A98" t="s">
        <v>1077</v>
      </c>
      <c r="B98" t="s">
        <v>1031</v>
      </c>
      <c r="C98">
        <v>0.66666666666666674</v>
      </c>
      <c r="D98">
        <v>304</v>
      </c>
      <c r="E98">
        <v>4.2000000000000003E-2</v>
      </c>
      <c r="F98">
        <v>-1.4</v>
      </c>
      <c r="G98">
        <v>-0.4</v>
      </c>
      <c r="H98">
        <v>500</v>
      </c>
      <c r="I98">
        <v>-469</v>
      </c>
      <c r="J98">
        <v>3.27320549009226</v>
      </c>
    </row>
    <row r="99" spans="1:10" x14ac:dyDescent="0.2">
      <c r="A99" t="s">
        <v>1078</v>
      </c>
      <c r="B99" t="s">
        <v>1032</v>
      </c>
      <c r="C99">
        <v>0.5</v>
      </c>
      <c r="D99">
        <v>304</v>
      </c>
      <c r="E99">
        <v>4.2000000000000003E-2</v>
      </c>
      <c r="F99">
        <v>-1.4</v>
      </c>
      <c r="G99">
        <v>-0.4</v>
      </c>
      <c r="H99">
        <v>500</v>
      </c>
      <c r="I99">
        <v>-469</v>
      </c>
      <c r="J99">
        <v>2.7597980513507596</v>
      </c>
    </row>
    <row r="100" spans="1:10" x14ac:dyDescent="0.2">
      <c r="A100" t="s">
        <v>1079</v>
      </c>
      <c r="B100" t="s">
        <v>1032</v>
      </c>
      <c r="C100">
        <v>0.5</v>
      </c>
      <c r="D100">
        <v>304</v>
      </c>
      <c r="E100">
        <v>4.2000000000000003E-2</v>
      </c>
      <c r="F100">
        <v>-1.4</v>
      </c>
      <c r="G100">
        <v>-0.4</v>
      </c>
      <c r="H100">
        <v>500</v>
      </c>
      <c r="I100">
        <v>-469</v>
      </c>
      <c r="J100">
        <v>2.3212345265609065</v>
      </c>
    </row>
    <row r="101" spans="1:10" x14ac:dyDescent="0.2">
      <c r="A101" t="s">
        <v>1080</v>
      </c>
      <c r="B101" t="s">
        <v>1033</v>
      </c>
      <c r="C101">
        <v>0.5</v>
      </c>
      <c r="D101">
        <v>304</v>
      </c>
      <c r="E101">
        <v>4.2000000000000003E-2</v>
      </c>
      <c r="F101">
        <v>-1.4</v>
      </c>
      <c r="G101">
        <v>-0.4</v>
      </c>
      <c r="H101">
        <v>500</v>
      </c>
      <c r="I101">
        <v>-469</v>
      </c>
      <c r="J101">
        <v>2.7008531144827219</v>
      </c>
    </row>
    <row r="102" spans="1:10" x14ac:dyDescent="0.2">
      <c r="A102" t="s">
        <v>1081</v>
      </c>
      <c r="B102" t="s">
        <v>1033</v>
      </c>
      <c r="C102">
        <v>0.5</v>
      </c>
      <c r="D102">
        <v>304</v>
      </c>
      <c r="E102">
        <v>4.2000000000000003E-2</v>
      </c>
      <c r="F102">
        <v>-1.4</v>
      </c>
      <c r="G102">
        <v>-0.4</v>
      </c>
      <c r="H102">
        <v>500</v>
      </c>
      <c r="I102">
        <v>-469</v>
      </c>
      <c r="J102">
        <v>2.3968758882961541</v>
      </c>
    </row>
    <row r="103" spans="1:10" x14ac:dyDescent="0.2">
      <c r="A103" t="s">
        <v>1082</v>
      </c>
      <c r="B103" t="s">
        <v>1034</v>
      </c>
      <c r="C103">
        <v>1</v>
      </c>
      <c r="D103">
        <v>304</v>
      </c>
      <c r="E103">
        <v>4.2000000000000003E-2</v>
      </c>
      <c r="F103">
        <v>-1.4</v>
      </c>
      <c r="G103">
        <v>-0.4</v>
      </c>
      <c r="H103">
        <v>500</v>
      </c>
      <c r="I103">
        <v>-469</v>
      </c>
      <c r="J103">
        <v>1.5465351104469938</v>
      </c>
    </row>
    <row r="104" spans="1:10" x14ac:dyDescent="0.2">
      <c r="A104" t="s">
        <v>1083</v>
      </c>
      <c r="B104" t="s">
        <v>1035</v>
      </c>
      <c r="C104">
        <v>0.33333333333333337</v>
      </c>
      <c r="D104">
        <v>304</v>
      </c>
      <c r="E104">
        <v>4.2000000000000003E-2</v>
      </c>
      <c r="F104">
        <v>-1.4</v>
      </c>
      <c r="G104">
        <v>-0.4</v>
      </c>
      <c r="H104">
        <v>500</v>
      </c>
      <c r="I104">
        <v>-469</v>
      </c>
      <c r="J104">
        <v>1.2363734369956676</v>
      </c>
    </row>
    <row r="105" spans="1:10" x14ac:dyDescent="0.2">
      <c r="A105" t="s">
        <v>1084</v>
      </c>
      <c r="B105" t="s">
        <v>1035</v>
      </c>
      <c r="C105">
        <v>0.66666666666666674</v>
      </c>
      <c r="D105">
        <v>304</v>
      </c>
      <c r="E105">
        <v>4.2000000000000003E-2</v>
      </c>
      <c r="F105">
        <v>-1.4</v>
      </c>
      <c r="G105">
        <v>-0.4</v>
      </c>
      <c r="H105">
        <v>500</v>
      </c>
      <c r="I105">
        <v>-469</v>
      </c>
      <c r="J105">
        <v>1.7951459040913058</v>
      </c>
    </row>
    <row r="106" spans="1:10" x14ac:dyDescent="0.2">
      <c r="A106" t="s">
        <v>1085</v>
      </c>
      <c r="B106" t="s">
        <v>1036</v>
      </c>
      <c r="C106">
        <v>1</v>
      </c>
      <c r="D106">
        <v>304</v>
      </c>
      <c r="E106">
        <v>4.2000000000000003E-2</v>
      </c>
      <c r="F106">
        <v>-1.4</v>
      </c>
      <c r="G106">
        <v>-0.4</v>
      </c>
      <c r="H106">
        <v>500</v>
      </c>
      <c r="I106">
        <v>-469</v>
      </c>
      <c r="J106">
        <v>0.31615516001373745</v>
      </c>
    </row>
    <row r="107" spans="1:10" x14ac:dyDescent="0.2">
      <c r="A107" t="s">
        <v>1086</v>
      </c>
      <c r="B107" t="s">
        <v>1037</v>
      </c>
      <c r="C107">
        <v>0.26666666666666666</v>
      </c>
      <c r="D107">
        <v>304</v>
      </c>
      <c r="E107">
        <v>4.2000000000000003E-2</v>
      </c>
      <c r="F107">
        <v>-1.4</v>
      </c>
      <c r="G107">
        <v>-0.4</v>
      </c>
      <c r="H107">
        <v>500</v>
      </c>
      <c r="I107">
        <v>-469</v>
      </c>
      <c r="J107">
        <v>4.5607746608871631</v>
      </c>
    </row>
    <row r="108" spans="1:10" x14ac:dyDescent="0.2">
      <c r="A108" t="s">
        <v>1087</v>
      </c>
      <c r="B108" t="s">
        <v>1037</v>
      </c>
      <c r="C108">
        <v>0.73333333333333339</v>
      </c>
      <c r="D108">
        <v>304</v>
      </c>
      <c r="E108">
        <v>4.2000000000000003E-2</v>
      </c>
      <c r="F108">
        <v>-1.4</v>
      </c>
      <c r="G108">
        <v>-0.4</v>
      </c>
      <c r="H108">
        <v>500</v>
      </c>
      <c r="I108">
        <v>-469</v>
      </c>
      <c r="J108">
        <v>11.720516380771041</v>
      </c>
    </row>
    <row r="109" spans="1:10" x14ac:dyDescent="0.2">
      <c r="A109" t="s">
        <v>1088</v>
      </c>
      <c r="B109" t="s">
        <v>1038</v>
      </c>
      <c r="C109">
        <v>0.5</v>
      </c>
      <c r="D109">
        <v>304</v>
      </c>
      <c r="E109">
        <v>4.2000000000000003E-2</v>
      </c>
      <c r="F109">
        <v>-1.4</v>
      </c>
      <c r="G109">
        <v>-0.4</v>
      </c>
      <c r="H109">
        <v>500</v>
      </c>
      <c r="I109">
        <v>-469</v>
      </c>
      <c r="J109">
        <v>3.8813093335497095</v>
      </c>
    </row>
    <row r="110" spans="1:10" x14ac:dyDescent="0.2">
      <c r="A110" t="s">
        <v>1089</v>
      </c>
      <c r="B110" t="s">
        <v>1038</v>
      </c>
      <c r="C110">
        <v>0.5</v>
      </c>
      <c r="D110">
        <v>304</v>
      </c>
      <c r="E110">
        <v>4.2000000000000003E-2</v>
      </c>
      <c r="F110">
        <v>-1.4</v>
      </c>
      <c r="G110">
        <v>-0.4</v>
      </c>
      <c r="H110">
        <v>500</v>
      </c>
      <c r="I110">
        <v>-469</v>
      </c>
      <c r="J110">
        <v>4.2430254928378419</v>
      </c>
    </row>
    <row r="111" spans="1:10" x14ac:dyDescent="0.2">
      <c r="A111" t="s">
        <v>1090</v>
      </c>
      <c r="B111" t="s">
        <v>1039</v>
      </c>
      <c r="C111">
        <v>1</v>
      </c>
      <c r="D111">
        <v>304</v>
      </c>
      <c r="E111">
        <v>4.2000000000000003E-2</v>
      </c>
      <c r="F111">
        <v>-1.4</v>
      </c>
      <c r="G111">
        <v>-0.4</v>
      </c>
      <c r="H111">
        <v>500</v>
      </c>
      <c r="I111">
        <v>-469</v>
      </c>
      <c r="J111">
        <v>3.5924828732217313</v>
      </c>
    </row>
    <row r="112" spans="1:10" x14ac:dyDescent="0.2">
      <c r="A112" t="s">
        <v>1091</v>
      </c>
      <c r="B112" t="s">
        <v>1040</v>
      </c>
      <c r="C112">
        <v>0.5</v>
      </c>
      <c r="D112">
        <v>304</v>
      </c>
      <c r="E112">
        <v>4.2000000000000003E-2</v>
      </c>
      <c r="F112">
        <v>-1.4</v>
      </c>
      <c r="G112">
        <v>-0.4</v>
      </c>
      <c r="H112">
        <v>500</v>
      </c>
      <c r="I112">
        <v>-469</v>
      </c>
      <c r="J112">
        <v>4.1939810343757458</v>
      </c>
    </row>
    <row r="113" spans="1:10" x14ac:dyDescent="0.2">
      <c r="A113" t="s">
        <v>1092</v>
      </c>
      <c r="B113" t="s">
        <v>1040</v>
      </c>
      <c r="C113">
        <v>0.5</v>
      </c>
      <c r="D113">
        <v>304</v>
      </c>
      <c r="E113">
        <v>4.2000000000000003E-2</v>
      </c>
      <c r="F113">
        <v>-1.4</v>
      </c>
      <c r="G113">
        <v>-0.4</v>
      </c>
      <c r="H113">
        <v>500</v>
      </c>
      <c r="I113">
        <v>-469</v>
      </c>
      <c r="J113">
        <v>4.6243028252258043</v>
      </c>
    </row>
    <row r="114" spans="1:10" x14ac:dyDescent="0.2">
      <c r="A114" t="s">
        <v>1093</v>
      </c>
      <c r="B114" t="s">
        <v>1041</v>
      </c>
      <c r="C114">
        <v>0.5</v>
      </c>
      <c r="D114">
        <v>304</v>
      </c>
      <c r="E114">
        <v>4.2000000000000003E-2</v>
      </c>
      <c r="F114">
        <v>-1.4</v>
      </c>
      <c r="G114">
        <v>-0.4</v>
      </c>
      <c r="H114">
        <v>500</v>
      </c>
      <c r="I114">
        <v>-469</v>
      </c>
      <c r="J114">
        <v>43.95362726270902</v>
      </c>
    </row>
    <row r="115" spans="1:10" x14ac:dyDescent="0.2">
      <c r="A115" t="s">
        <v>1094</v>
      </c>
      <c r="B115" t="s">
        <v>1041</v>
      </c>
      <c r="C115">
        <v>0.5</v>
      </c>
      <c r="D115">
        <v>304</v>
      </c>
      <c r="E115">
        <v>4.2000000000000003E-2</v>
      </c>
      <c r="F115">
        <v>-1.4</v>
      </c>
      <c r="G115">
        <v>-0.4</v>
      </c>
      <c r="H115">
        <v>500</v>
      </c>
      <c r="I115">
        <v>-469</v>
      </c>
      <c r="J115">
        <v>27.420350655877108</v>
      </c>
    </row>
    <row r="116" spans="1:10" x14ac:dyDescent="0.2">
      <c r="A116" t="s">
        <v>1095</v>
      </c>
      <c r="B116" t="s">
        <v>1042</v>
      </c>
      <c r="C116">
        <v>1</v>
      </c>
      <c r="D116">
        <v>304</v>
      </c>
      <c r="E116">
        <v>4.2000000000000003E-2</v>
      </c>
      <c r="F116">
        <v>-1.4</v>
      </c>
      <c r="G116">
        <v>-0.4</v>
      </c>
      <c r="H116">
        <v>500</v>
      </c>
      <c r="I116">
        <v>-469</v>
      </c>
      <c r="J116">
        <v>63.51229552903299</v>
      </c>
    </row>
    <row r="117" spans="1:10" x14ac:dyDescent="0.2">
      <c r="A117" t="s">
        <v>1096</v>
      </c>
      <c r="B117" t="s">
        <v>1043</v>
      </c>
      <c r="C117">
        <v>1</v>
      </c>
      <c r="D117">
        <v>304</v>
      </c>
      <c r="E117">
        <v>4.2000000000000003E-2</v>
      </c>
      <c r="F117">
        <v>-1.4</v>
      </c>
      <c r="G117">
        <v>-0.4</v>
      </c>
      <c r="H117">
        <v>500</v>
      </c>
      <c r="I117">
        <v>-469</v>
      </c>
      <c r="J117">
        <v>60.141759305186262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E0B1-FEAB-9D49-A7AC-9CA7452E427E}">
  <dimension ref="A1:H3"/>
  <sheetViews>
    <sheetView zoomScale="151" zoomScaleNormal="150" workbookViewId="0">
      <selection activeCell="D13" sqref="D13"/>
    </sheetView>
  </sheetViews>
  <sheetFormatPr baseColWidth="10" defaultRowHeight="16" x14ac:dyDescent="0.2"/>
  <cols>
    <col min="2" max="8" width="17" bestFit="1" customWidth="1"/>
  </cols>
  <sheetData>
    <row r="1" spans="1:8" s="2" customFormat="1" x14ac:dyDescent="0.2">
      <c r="A1" s="2" t="s">
        <v>17</v>
      </c>
      <c r="B1" s="2" t="s">
        <v>713</v>
      </c>
      <c r="C1" s="2" t="s">
        <v>714</v>
      </c>
      <c r="D1" s="2" t="s">
        <v>715</v>
      </c>
      <c r="E1" s="2" t="s">
        <v>716</v>
      </c>
      <c r="F1" s="2" t="s">
        <v>717</v>
      </c>
      <c r="G1" s="2" t="s">
        <v>718</v>
      </c>
      <c r="H1" s="2" t="s">
        <v>719</v>
      </c>
    </row>
    <row r="2" spans="1:8" s="1" customFormat="1" x14ac:dyDescent="0.2">
      <c r="A2" s="1" t="s">
        <v>720</v>
      </c>
    </row>
    <row r="3" spans="1:8" x14ac:dyDescent="0.2">
      <c r="A3" t="s">
        <v>723</v>
      </c>
      <c r="B3">
        <v>1</v>
      </c>
      <c r="C3">
        <v>0.78400000000000003</v>
      </c>
      <c r="D3">
        <v>0.61399999999999999</v>
      </c>
      <c r="E3">
        <v>0.48099999999999998</v>
      </c>
      <c r="F3">
        <v>0.377</v>
      </c>
      <c r="G3">
        <v>0.29499999999999998</v>
      </c>
      <c r="H3">
        <v>0.23100000000000001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BE54-7C58-E74C-A41B-EE1D8B343E07}">
  <dimension ref="A1:J46"/>
  <sheetViews>
    <sheetView topLeftCell="A2" zoomScale="125" zoomScaleNormal="130" workbookViewId="0">
      <selection activeCell="E24" sqref="E24"/>
    </sheetView>
  </sheetViews>
  <sheetFormatPr baseColWidth="10" defaultRowHeight="16" x14ac:dyDescent="0.2"/>
  <cols>
    <col min="1" max="1" width="12" style="3" bestFit="1" customWidth="1"/>
    <col min="2" max="2" width="17" style="3" bestFit="1" customWidth="1"/>
    <col min="3" max="3" width="10.1640625" style="3" bestFit="1" customWidth="1"/>
    <col min="4" max="4" width="16.6640625" style="3" bestFit="1" customWidth="1"/>
    <col min="5" max="5" width="39.6640625" style="3" bestFit="1" customWidth="1"/>
    <col min="6" max="6" width="12.5" style="3" bestFit="1" customWidth="1"/>
    <col min="7" max="7" width="24.6640625" style="3" bestFit="1" customWidth="1"/>
    <col min="8" max="8" width="13.1640625" style="3" bestFit="1" customWidth="1"/>
    <col min="9" max="9" width="15.6640625" style="3" bestFit="1" customWidth="1"/>
    <col min="10" max="10" width="23.1640625" style="3" bestFit="1" customWidth="1"/>
    <col min="11" max="16384" width="10.83203125" style="3"/>
  </cols>
  <sheetData>
    <row r="1" spans="1:10" x14ac:dyDescent="0.2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s="2" customFormat="1" x14ac:dyDescent="0.2">
      <c r="A2" s="2" t="s">
        <v>0</v>
      </c>
      <c r="B2" s="2" t="s">
        <v>76</v>
      </c>
      <c r="C2" s="2" t="s">
        <v>73</v>
      </c>
      <c r="D2" s="2" t="s">
        <v>74</v>
      </c>
      <c r="E2" s="2" t="s">
        <v>77</v>
      </c>
      <c r="F2" s="2" t="s">
        <v>75</v>
      </c>
      <c r="G2" s="2" t="s">
        <v>78</v>
      </c>
      <c r="H2" s="2" t="s">
        <v>79</v>
      </c>
      <c r="I2" s="2" t="s">
        <v>80</v>
      </c>
    </row>
    <row r="3" spans="1:10" x14ac:dyDescent="0.2">
      <c r="A3" s="3" t="s">
        <v>461</v>
      </c>
      <c r="B3" s="3" t="s">
        <v>459</v>
      </c>
      <c r="C3" s="3" t="s">
        <v>17</v>
      </c>
      <c r="D3" s="3" t="s">
        <v>457</v>
      </c>
      <c r="J3" s="3" t="s">
        <v>808</v>
      </c>
    </row>
    <row r="4" spans="1:10" x14ac:dyDescent="0.2">
      <c r="A4" s="3" t="s">
        <v>462</v>
      </c>
      <c r="B4" s="3" t="s">
        <v>459</v>
      </c>
      <c r="C4" s="3" t="s">
        <v>17</v>
      </c>
      <c r="D4" s="3" t="s">
        <v>458</v>
      </c>
      <c r="J4" s="3" t="s">
        <v>809</v>
      </c>
    </row>
    <row r="5" spans="1:10" x14ac:dyDescent="0.2">
      <c r="A5" s="3" t="s">
        <v>969</v>
      </c>
      <c r="B5" s="3" t="s">
        <v>459</v>
      </c>
      <c r="C5" s="3" t="s">
        <v>17</v>
      </c>
      <c r="D5" s="3" t="s">
        <v>970</v>
      </c>
      <c r="J5" s="3" t="s">
        <v>971</v>
      </c>
    </row>
    <row r="6" spans="1:10" x14ac:dyDescent="0.2">
      <c r="A6" s="3" t="s">
        <v>657</v>
      </c>
      <c r="B6" s="3" t="s">
        <v>605</v>
      </c>
      <c r="C6" s="3" t="s">
        <v>17</v>
      </c>
      <c r="D6" s="3" t="s">
        <v>457</v>
      </c>
      <c r="J6" s="3" t="s">
        <v>810</v>
      </c>
    </row>
    <row r="7" spans="1:10" x14ac:dyDescent="0.2">
      <c r="A7" s="3" t="s">
        <v>658</v>
      </c>
      <c r="B7" s="3" t="s">
        <v>605</v>
      </c>
      <c r="C7" s="3" t="s">
        <v>17</v>
      </c>
      <c r="D7" s="3" t="s">
        <v>458</v>
      </c>
      <c r="J7" s="3" t="s">
        <v>811</v>
      </c>
    </row>
    <row r="8" spans="1:10" x14ac:dyDescent="0.2">
      <c r="A8" s="3" t="s">
        <v>18</v>
      </c>
      <c r="B8" s="3" t="s">
        <v>459</v>
      </c>
      <c r="C8" s="3" t="s">
        <v>17</v>
      </c>
      <c r="E8" s="3" t="s">
        <v>5</v>
      </c>
      <c r="F8" s="3" t="s">
        <v>21</v>
      </c>
      <c r="G8" s="3" t="s">
        <v>459</v>
      </c>
      <c r="H8" s="3" t="s">
        <v>30</v>
      </c>
      <c r="I8" s="3" t="s">
        <v>609</v>
      </c>
      <c r="J8" s="3" t="s">
        <v>664</v>
      </c>
    </row>
    <row r="9" spans="1:10" x14ac:dyDescent="0.2">
      <c r="A9" s="3" t="s">
        <v>614</v>
      </c>
      <c r="B9" s="3" t="s">
        <v>459</v>
      </c>
      <c r="C9" s="3" t="s">
        <v>17</v>
      </c>
      <c r="E9" s="3" t="s">
        <v>5</v>
      </c>
      <c r="F9" s="3" t="s">
        <v>21</v>
      </c>
      <c r="G9" s="3" t="s">
        <v>459</v>
      </c>
      <c r="H9" s="3" t="s">
        <v>30</v>
      </c>
      <c r="I9" s="3" t="s">
        <v>619</v>
      </c>
      <c r="J9" s="3" t="s">
        <v>665</v>
      </c>
    </row>
    <row r="10" spans="1:10" x14ac:dyDescent="0.2">
      <c r="A10" s="3" t="s">
        <v>627</v>
      </c>
      <c r="B10" s="3" t="s">
        <v>459</v>
      </c>
      <c r="C10" s="3" t="s">
        <v>17</v>
      </c>
      <c r="E10" s="3" t="s">
        <v>5</v>
      </c>
      <c r="F10" s="3" t="s">
        <v>21</v>
      </c>
      <c r="G10" s="3" t="s">
        <v>459</v>
      </c>
      <c r="H10" s="3" t="s">
        <v>30</v>
      </c>
      <c r="I10" s="3" t="s">
        <v>626</v>
      </c>
      <c r="J10" s="3" t="s">
        <v>666</v>
      </c>
    </row>
    <row r="11" spans="1:10" x14ac:dyDescent="0.2">
      <c r="A11" s="3" t="s">
        <v>622</v>
      </c>
      <c r="B11" s="3" t="s">
        <v>604</v>
      </c>
      <c r="C11" s="3" t="s">
        <v>17</v>
      </c>
      <c r="E11" s="3" t="s">
        <v>5</v>
      </c>
      <c r="F11" s="3" t="s">
        <v>21</v>
      </c>
      <c r="G11" s="3" t="s">
        <v>604</v>
      </c>
      <c r="H11" s="3" t="s">
        <v>30</v>
      </c>
      <c r="I11" s="3" t="s">
        <v>609</v>
      </c>
      <c r="J11" s="3" t="s">
        <v>608</v>
      </c>
    </row>
    <row r="12" spans="1:10" x14ac:dyDescent="0.2">
      <c r="A12" s="3" t="s">
        <v>625</v>
      </c>
      <c r="B12" s="3" t="s">
        <v>604</v>
      </c>
      <c r="C12" s="3" t="s">
        <v>17</v>
      </c>
      <c r="E12" s="3" t="s">
        <v>5</v>
      </c>
      <c r="F12" s="3" t="s">
        <v>21</v>
      </c>
      <c r="G12" s="3" t="s">
        <v>604</v>
      </c>
      <c r="H12" s="3" t="s">
        <v>30</v>
      </c>
      <c r="I12" s="3" t="s">
        <v>626</v>
      </c>
      <c r="J12" s="3" t="s">
        <v>667</v>
      </c>
    </row>
    <row r="13" spans="1:10" x14ac:dyDescent="0.2">
      <c r="A13" s="3" t="s">
        <v>620</v>
      </c>
      <c r="B13" s="3" t="s">
        <v>459</v>
      </c>
      <c r="C13" s="3" t="s">
        <v>17</v>
      </c>
      <c r="E13" s="3" t="s">
        <v>5</v>
      </c>
      <c r="F13" s="3" t="s">
        <v>21</v>
      </c>
      <c r="G13" s="3" t="s">
        <v>459</v>
      </c>
      <c r="H13" s="3" t="s">
        <v>30</v>
      </c>
      <c r="I13" s="3" t="s">
        <v>621</v>
      </c>
      <c r="J13" s="3" t="s">
        <v>668</v>
      </c>
    </row>
    <row r="14" spans="1:10" x14ac:dyDescent="0.2">
      <c r="A14" s="3" t="s">
        <v>463</v>
      </c>
      <c r="B14" s="3" t="s">
        <v>459</v>
      </c>
      <c r="C14" s="3" t="s">
        <v>17</v>
      </c>
      <c r="E14" s="3" t="s">
        <v>5</v>
      </c>
      <c r="F14" s="3" t="s">
        <v>21</v>
      </c>
      <c r="G14" s="3" t="s">
        <v>459</v>
      </c>
      <c r="H14" s="3" t="s">
        <v>30</v>
      </c>
      <c r="I14" s="3" t="s">
        <v>610</v>
      </c>
      <c r="J14" s="3" t="s">
        <v>624</v>
      </c>
    </row>
    <row r="15" spans="1:10" x14ac:dyDescent="0.2">
      <c r="A15" s="3" t="s">
        <v>623</v>
      </c>
      <c r="B15" s="3" t="s">
        <v>604</v>
      </c>
      <c r="C15" s="3" t="s">
        <v>17</v>
      </c>
      <c r="E15" s="3" t="s">
        <v>5</v>
      </c>
      <c r="F15" s="3" t="s">
        <v>21</v>
      </c>
      <c r="G15" s="3" t="s">
        <v>604</v>
      </c>
      <c r="H15" s="3" t="s">
        <v>30</v>
      </c>
      <c r="I15" s="3" t="s">
        <v>610</v>
      </c>
      <c r="J15" s="3" t="s">
        <v>663</v>
      </c>
    </row>
    <row r="16" spans="1:10" x14ac:dyDescent="0.2">
      <c r="A16" s="3" t="s">
        <v>20</v>
      </c>
      <c r="B16" s="3" t="s">
        <v>5</v>
      </c>
      <c r="C16" s="3" t="s">
        <v>21</v>
      </c>
      <c r="D16" s="3" t="s">
        <v>22</v>
      </c>
      <c r="J16" s="3" t="s">
        <v>985</v>
      </c>
    </row>
    <row r="17" spans="1:10" x14ac:dyDescent="0.2">
      <c r="A17" s="3" t="s">
        <v>23</v>
      </c>
      <c r="B17" s="3" t="s">
        <v>5</v>
      </c>
      <c r="C17" s="3" t="s">
        <v>21</v>
      </c>
      <c r="D17" s="3" t="s">
        <v>24</v>
      </c>
      <c r="J17" s="3" t="s">
        <v>984</v>
      </c>
    </row>
    <row r="18" spans="1:10" x14ac:dyDescent="0.2">
      <c r="A18" s="3" t="s">
        <v>25</v>
      </c>
      <c r="B18" s="3" t="s">
        <v>5</v>
      </c>
      <c r="C18" s="3" t="s">
        <v>21</v>
      </c>
      <c r="D18" s="3" t="s">
        <v>26</v>
      </c>
    </row>
    <row r="19" spans="1:10" x14ac:dyDescent="0.2">
      <c r="A19" s="3" t="s">
        <v>27</v>
      </c>
      <c r="B19" s="3" t="s">
        <v>5</v>
      </c>
      <c r="C19" s="3" t="s">
        <v>21</v>
      </c>
      <c r="D19" s="3" t="s">
        <v>28</v>
      </c>
    </row>
    <row r="20" spans="1:10" x14ac:dyDescent="0.2">
      <c r="A20" s="3" t="s">
        <v>29</v>
      </c>
      <c r="B20" s="3" t="s">
        <v>459</v>
      </c>
      <c r="C20" s="3" t="s">
        <v>17</v>
      </c>
      <c r="E20" s="3" t="s">
        <v>5</v>
      </c>
      <c r="F20" s="3" t="s">
        <v>21</v>
      </c>
      <c r="G20" s="3" t="s">
        <v>459</v>
      </c>
      <c r="H20" s="3" t="s">
        <v>30</v>
      </c>
      <c r="I20" s="3" t="s">
        <v>31</v>
      </c>
      <c r="J20" s="3" t="s">
        <v>32</v>
      </c>
    </row>
    <row r="21" spans="1:10" x14ac:dyDescent="0.2">
      <c r="A21" s="3" t="s">
        <v>659</v>
      </c>
      <c r="B21" s="3" t="s">
        <v>604</v>
      </c>
      <c r="C21" s="3" t="s">
        <v>17</v>
      </c>
      <c r="E21" s="3" t="s">
        <v>5</v>
      </c>
      <c r="F21" s="3" t="s">
        <v>21</v>
      </c>
      <c r="G21" s="3" t="s">
        <v>604</v>
      </c>
      <c r="H21" s="3" t="s">
        <v>30</v>
      </c>
      <c r="I21" s="3" t="s">
        <v>31</v>
      </c>
      <c r="J21" s="3" t="s">
        <v>32</v>
      </c>
    </row>
    <row r="22" spans="1:10" x14ac:dyDescent="0.2">
      <c r="A22" s="3" t="s">
        <v>33</v>
      </c>
      <c r="B22" s="3" t="s">
        <v>459</v>
      </c>
      <c r="C22" s="3" t="s">
        <v>17</v>
      </c>
      <c r="E22" s="3" t="s">
        <v>5</v>
      </c>
      <c r="F22" s="3" t="s">
        <v>21</v>
      </c>
      <c r="G22" s="3" t="s">
        <v>459</v>
      </c>
      <c r="H22" s="3" t="s">
        <v>30</v>
      </c>
      <c r="I22" s="3" t="s">
        <v>611</v>
      </c>
      <c r="J22" s="3" t="s">
        <v>662</v>
      </c>
    </row>
    <row r="23" spans="1:10" x14ac:dyDescent="0.2">
      <c r="A23" s="3" t="s">
        <v>660</v>
      </c>
      <c r="B23" s="3" t="s">
        <v>604</v>
      </c>
      <c r="C23" s="3" t="s">
        <v>17</v>
      </c>
      <c r="E23" s="3" t="s">
        <v>5</v>
      </c>
      <c r="F23" s="3" t="s">
        <v>21</v>
      </c>
      <c r="G23" s="3" t="s">
        <v>604</v>
      </c>
      <c r="H23" s="3" t="s">
        <v>30</v>
      </c>
      <c r="I23" s="3" t="s">
        <v>611</v>
      </c>
      <c r="J23" s="3" t="s">
        <v>661</v>
      </c>
    </row>
    <row r="24" spans="1:10" x14ac:dyDescent="0.2">
      <c r="A24" s="3" t="s">
        <v>615</v>
      </c>
      <c r="B24" s="3" t="s">
        <v>5</v>
      </c>
      <c r="C24" s="3" t="s">
        <v>21</v>
      </c>
      <c r="D24" s="3" t="s">
        <v>34</v>
      </c>
      <c r="J24" s="3" t="s">
        <v>35</v>
      </c>
    </row>
    <row r="25" spans="1:10" x14ac:dyDescent="0.2">
      <c r="A25" s="3" t="s">
        <v>616</v>
      </c>
      <c r="B25" s="3" t="s">
        <v>5</v>
      </c>
      <c r="C25" s="3" t="s">
        <v>21</v>
      </c>
      <c r="D25" s="3" t="s">
        <v>521</v>
      </c>
      <c r="J25" s="3" t="s">
        <v>612</v>
      </c>
    </row>
    <row r="26" spans="1:10" x14ac:dyDescent="0.2">
      <c r="A26" s="3" t="s">
        <v>966</v>
      </c>
      <c r="B26" s="3" t="s">
        <v>5</v>
      </c>
      <c r="C26" s="3" t="s">
        <v>21</v>
      </c>
      <c r="D26" s="3" t="s">
        <v>965</v>
      </c>
      <c r="J26" s="3" t="s">
        <v>967</v>
      </c>
    </row>
    <row r="27" spans="1:10" x14ac:dyDescent="0.2">
      <c r="A27" s="3" t="s">
        <v>628</v>
      </c>
      <c r="B27" s="3" t="s">
        <v>5</v>
      </c>
      <c r="C27" s="3" t="s">
        <v>21</v>
      </c>
      <c r="D27" s="3" t="s">
        <v>36</v>
      </c>
      <c r="J27" s="3" t="s">
        <v>613</v>
      </c>
    </row>
    <row r="28" spans="1:10" x14ac:dyDescent="0.2">
      <c r="A28" s="3" t="s">
        <v>618</v>
      </c>
      <c r="B28" s="3" t="s">
        <v>5</v>
      </c>
      <c r="C28" s="3" t="s">
        <v>21</v>
      </c>
      <c r="D28" s="3" t="s">
        <v>607</v>
      </c>
      <c r="J28" s="3" t="s">
        <v>519</v>
      </c>
    </row>
    <row r="29" spans="1:10" x14ac:dyDescent="0.2">
      <c r="A29" s="3" t="s">
        <v>617</v>
      </c>
      <c r="B29" s="3" t="s">
        <v>5</v>
      </c>
      <c r="C29" s="3" t="s">
        <v>21</v>
      </c>
      <c r="D29" s="3" t="s">
        <v>606</v>
      </c>
      <c r="J29" s="3" t="s">
        <v>520</v>
      </c>
    </row>
    <row r="30" spans="1:10" x14ac:dyDescent="0.2">
      <c r="A30" s="3" t="s">
        <v>744</v>
      </c>
      <c r="B30" s="3" t="s">
        <v>5</v>
      </c>
      <c r="C30" s="3" t="s">
        <v>21</v>
      </c>
      <c r="D30" s="3" t="s">
        <v>743</v>
      </c>
      <c r="J30" s="3" t="s">
        <v>814</v>
      </c>
    </row>
    <row r="31" spans="1:10" x14ac:dyDescent="0.2">
      <c r="A31" s="3" t="s">
        <v>722</v>
      </c>
      <c r="B31" s="3" t="s">
        <v>5</v>
      </c>
      <c r="C31" s="3" t="s">
        <v>21</v>
      </c>
      <c r="D31" s="3" t="s">
        <v>26</v>
      </c>
    </row>
    <row r="32" spans="1:10" x14ac:dyDescent="0.2">
      <c r="A32" s="3" t="s">
        <v>736</v>
      </c>
      <c r="B32" s="3" t="s">
        <v>5</v>
      </c>
      <c r="C32" s="3" t="s">
        <v>21</v>
      </c>
      <c r="D32" s="3" t="s">
        <v>26</v>
      </c>
      <c r="J32" s="3" t="s">
        <v>986</v>
      </c>
    </row>
    <row r="33" spans="1:10" x14ac:dyDescent="0.2">
      <c r="A33" s="3" t="s">
        <v>737</v>
      </c>
      <c r="B33" s="3" t="s">
        <v>5</v>
      </c>
      <c r="C33" s="3" t="s">
        <v>21</v>
      </c>
      <c r="D33" s="3" t="s">
        <v>26</v>
      </c>
      <c r="J33" s="3" t="s">
        <v>987</v>
      </c>
    </row>
    <row r="34" spans="1:10" x14ac:dyDescent="0.2">
      <c r="A34" s="3" t="s">
        <v>740</v>
      </c>
      <c r="B34" s="3" t="s">
        <v>604</v>
      </c>
      <c r="C34" s="3" t="s">
        <v>17</v>
      </c>
      <c r="D34" s="3" t="s">
        <v>738</v>
      </c>
    </row>
    <row r="35" spans="1:10" x14ac:dyDescent="0.2">
      <c r="A35" s="3" t="s">
        <v>741</v>
      </c>
      <c r="B35" s="3" t="s">
        <v>604</v>
      </c>
      <c r="C35" s="3" t="s">
        <v>17</v>
      </c>
      <c r="D35" s="3" t="s">
        <v>739</v>
      </c>
    </row>
    <row r="36" spans="1:10" x14ac:dyDescent="0.2">
      <c r="A36" s="3" t="s">
        <v>795</v>
      </c>
      <c r="B36" s="3" t="s">
        <v>790</v>
      </c>
      <c r="C36" s="3" t="s">
        <v>17</v>
      </c>
      <c r="D36" s="3" t="s">
        <v>457</v>
      </c>
      <c r="J36" s="3" t="s">
        <v>812</v>
      </c>
    </row>
    <row r="37" spans="1:10" x14ac:dyDescent="0.2">
      <c r="A37" s="3" t="s">
        <v>796</v>
      </c>
      <c r="B37" s="3" t="s">
        <v>790</v>
      </c>
      <c r="C37" s="3" t="s">
        <v>17</v>
      </c>
      <c r="D37" s="3" t="s">
        <v>458</v>
      </c>
      <c r="J37" s="3" t="s">
        <v>813</v>
      </c>
    </row>
    <row r="38" spans="1:10" x14ac:dyDescent="0.2">
      <c r="A38" s="3" t="s">
        <v>797</v>
      </c>
      <c r="B38" s="3" t="s">
        <v>789</v>
      </c>
      <c r="C38" s="3" t="s">
        <v>17</v>
      </c>
      <c r="E38" s="3" t="s">
        <v>5</v>
      </c>
      <c r="F38" s="3" t="s">
        <v>21</v>
      </c>
      <c r="G38" s="3" t="s">
        <v>789</v>
      </c>
      <c r="H38" s="3" t="s">
        <v>30</v>
      </c>
      <c r="I38" s="3" t="s">
        <v>609</v>
      </c>
      <c r="J38" s="3" t="s">
        <v>608</v>
      </c>
    </row>
    <row r="39" spans="1:10" x14ac:dyDescent="0.2">
      <c r="A39" s="3" t="s">
        <v>798</v>
      </c>
      <c r="B39" s="3" t="s">
        <v>789</v>
      </c>
      <c r="C39" s="3" t="s">
        <v>17</v>
      </c>
      <c r="E39" s="3" t="s">
        <v>5</v>
      </c>
      <c r="F39" s="3" t="s">
        <v>21</v>
      </c>
      <c r="G39" s="3" t="s">
        <v>789</v>
      </c>
      <c r="H39" s="3" t="s">
        <v>30</v>
      </c>
      <c r="I39" s="3" t="s">
        <v>626</v>
      </c>
      <c r="J39" s="3" t="s">
        <v>802</v>
      </c>
    </row>
    <row r="40" spans="1:10" x14ac:dyDescent="0.2">
      <c r="A40" s="3" t="s">
        <v>799</v>
      </c>
      <c r="B40" s="3" t="s">
        <v>789</v>
      </c>
      <c r="C40" s="3" t="s">
        <v>17</v>
      </c>
      <c r="E40" s="3" t="s">
        <v>5</v>
      </c>
      <c r="F40" s="3" t="s">
        <v>21</v>
      </c>
      <c r="G40" s="3" t="s">
        <v>789</v>
      </c>
      <c r="H40" s="3" t="s">
        <v>30</v>
      </c>
      <c r="I40" s="3" t="s">
        <v>610</v>
      </c>
      <c r="J40" s="3" t="s">
        <v>803</v>
      </c>
    </row>
    <row r="41" spans="1:10" x14ac:dyDescent="0.2">
      <c r="A41" s="3" t="s">
        <v>800</v>
      </c>
      <c r="B41" s="3" t="s">
        <v>789</v>
      </c>
      <c r="C41" s="3" t="s">
        <v>17</v>
      </c>
      <c r="E41" s="3" t="s">
        <v>5</v>
      </c>
      <c r="F41" s="3" t="s">
        <v>21</v>
      </c>
      <c r="G41" s="3" t="s">
        <v>789</v>
      </c>
      <c r="H41" s="3" t="s">
        <v>30</v>
      </c>
      <c r="I41" s="3" t="s">
        <v>31</v>
      </c>
      <c r="J41" s="3" t="s">
        <v>32</v>
      </c>
    </row>
    <row r="42" spans="1:10" x14ac:dyDescent="0.2">
      <c r="A42" s="3" t="s">
        <v>801</v>
      </c>
      <c r="B42" s="3" t="s">
        <v>789</v>
      </c>
      <c r="C42" s="3" t="s">
        <v>17</v>
      </c>
      <c r="E42" s="3" t="s">
        <v>5</v>
      </c>
      <c r="F42" s="3" t="s">
        <v>21</v>
      </c>
      <c r="G42" s="3" t="s">
        <v>789</v>
      </c>
      <c r="H42" s="3" t="s">
        <v>30</v>
      </c>
      <c r="I42" s="3" t="s">
        <v>611</v>
      </c>
      <c r="J42" s="3" t="s">
        <v>804</v>
      </c>
    </row>
    <row r="43" spans="1:10" x14ac:dyDescent="0.2">
      <c r="A43" s="3" t="s">
        <v>806</v>
      </c>
      <c r="B43" s="3" t="s">
        <v>789</v>
      </c>
      <c r="C43" s="3" t="s">
        <v>17</v>
      </c>
      <c r="D43" s="3" t="s">
        <v>738</v>
      </c>
    </row>
    <row r="44" spans="1:10" x14ac:dyDescent="0.2">
      <c r="A44" s="3" t="s">
        <v>807</v>
      </c>
      <c r="B44" s="3" t="s">
        <v>789</v>
      </c>
      <c r="C44" s="3" t="s">
        <v>17</v>
      </c>
      <c r="D44" s="3" t="s">
        <v>739</v>
      </c>
    </row>
    <row r="45" spans="1:10" x14ac:dyDescent="0.2">
      <c r="A45" s="3" t="s">
        <v>982</v>
      </c>
      <c r="B45" s="3" t="s">
        <v>983</v>
      </c>
      <c r="C45" s="3" t="s">
        <v>17</v>
      </c>
      <c r="D45" s="3" t="s">
        <v>981</v>
      </c>
    </row>
    <row r="46" spans="1:10" x14ac:dyDescent="0.2">
      <c r="A46" s="3" t="s">
        <v>1098</v>
      </c>
      <c r="B46" s="3" t="s">
        <v>1097</v>
      </c>
      <c r="C46" s="3" t="s">
        <v>17</v>
      </c>
      <c r="E46" s="3" t="s">
        <v>5</v>
      </c>
      <c r="F46" s="3" t="s">
        <v>21</v>
      </c>
      <c r="G46" s="3" t="s">
        <v>1097</v>
      </c>
      <c r="H46" s="3" t="s">
        <v>30</v>
      </c>
      <c r="I46" s="3" t="s">
        <v>611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D188-5CB4-1B4D-ACBA-7551564F9A2E}">
  <dimension ref="A1:I27"/>
  <sheetViews>
    <sheetView zoomScale="125" workbookViewId="0">
      <selection activeCell="D22" sqref="D22"/>
    </sheetView>
  </sheetViews>
  <sheetFormatPr baseColWidth="10" defaultRowHeight="16" x14ac:dyDescent="0.2"/>
  <cols>
    <col min="1" max="1" width="12" style="3" bestFit="1" customWidth="1"/>
    <col min="2" max="2" width="13.33203125" style="3" bestFit="1" customWidth="1"/>
    <col min="3" max="3" width="16.33203125" style="3" bestFit="1" customWidth="1"/>
    <col min="4" max="4" width="13.1640625" style="3" bestFit="1" customWidth="1"/>
    <col min="5" max="5" width="13.5" style="3" bestFit="1" customWidth="1"/>
    <col min="6" max="6" width="17" style="3" bestFit="1" customWidth="1"/>
    <col min="7" max="7" width="12.1640625" style="3" bestFit="1" customWidth="1"/>
    <col min="8" max="8" width="9.6640625" style="3" bestFit="1" customWidth="1"/>
    <col min="9" max="9" width="46.5" style="3" bestFit="1" customWidth="1"/>
    <col min="10" max="16384" width="10.83203125" style="3"/>
  </cols>
  <sheetData>
    <row r="1" spans="1:9" x14ac:dyDescent="0.2">
      <c r="A1" s="2" t="s">
        <v>7</v>
      </c>
      <c r="B1" s="2" t="s">
        <v>45</v>
      </c>
      <c r="C1" s="2" t="s">
        <v>46</v>
      </c>
      <c r="D1" s="2" t="s">
        <v>44</v>
      </c>
      <c r="E1" s="2" t="s">
        <v>50</v>
      </c>
      <c r="F1" s="2" t="s">
        <v>49</v>
      </c>
      <c r="G1" s="2" t="s">
        <v>47</v>
      </c>
      <c r="H1" s="2" t="s">
        <v>48</v>
      </c>
      <c r="I1" s="2" t="s">
        <v>16</v>
      </c>
    </row>
    <row r="2" spans="1:9" s="2" customFormat="1" x14ac:dyDescent="0.2">
      <c r="A2" s="2" t="s">
        <v>0</v>
      </c>
    </row>
    <row r="3" spans="1:9" s="2" customFormat="1" x14ac:dyDescent="0.2">
      <c r="A3" s="3" t="s">
        <v>460</v>
      </c>
      <c r="B3" s="3" t="s">
        <v>851</v>
      </c>
      <c r="C3" s="3" t="s">
        <v>17</v>
      </c>
      <c r="D3" s="3" t="s">
        <v>851</v>
      </c>
    </row>
    <row r="4" spans="1:9" x14ac:dyDescent="0.2">
      <c r="A4" s="3" t="s">
        <v>848</v>
      </c>
      <c r="B4" s="3" t="s">
        <v>459</v>
      </c>
      <c r="C4" s="3" t="s">
        <v>17</v>
      </c>
      <c r="D4" s="3" t="s">
        <v>459</v>
      </c>
      <c r="G4" s="3" t="s">
        <v>838</v>
      </c>
      <c r="H4" s="3" t="s">
        <v>776</v>
      </c>
      <c r="I4" s="3" t="s">
        <v>845</v>
      </c>
    </row>
    <row r="5" spans="1:9" x14ac:dyDescent="0.2">
      <c r="A5" s="3" t="s">
        <v>849</v>
      </c>
      <c r="B5" s="3" t="s">
        <v>459</v>
      </c>
      <c r="C5" s="3" t="s">
        <v>17</v>
      </c>
      <c r="D5" s="3" t="s">
        <v>459</v>
      </c>
      <c r="G5" s="3" t="s">
        <v>534</v>
      </c>
      <c r="H5" s="3" t="s">
        <v>538</v>
      </c>
      <c r="I5" s="3" t="s">
        <v>846</v>
      </c>
    </row>
    <row r="6" spans="1:9" x14ac:dyDescent="0.2">
      <c r="A6" s="3" t="s">
        <v>670</v>
      </c>
      <c r="B6" s="3" t="s">
        <v>459</v>
      </c>
      <c r="C6" s="3" t="s">
        <v>17</v>
      </c>
      <c r="D6" s="3" t="s">
        <v>459</v>
      </c>
      <c r="G6" s="3" t="s">
        <v>671</v>
      </c>
      <c r="H6" s="3">
        <v>1</v>
      </c>
      <c r="I6" s="3" t="s">
        <v>735</v>
      </c>
    </row>
    <row r="7" spans="1:9" x14ac:dyDescent="0.2">
      <c r="A7" s="3" t="s">
        <v>817</v>
      </c>
      <c r="B7" s="3" t="s">
        <v>459</v>
      </c>
      <c r="C7" s="3" t="s">
        <v>17</v>
      </c>
      <c r="D7" s="3" t="s">
        <v>459</v>
      </c>
      <c r="G7" s="3" t="s">
        <v>672</v>
      </c>
      <c r="H7" s="3" t="s">
        <v>816</v>
      </c>
    </row>
    <row r="8" spans="1:9" x14ac:dyDescent="0.2">
      <c r="A8" s="3" t="s">
        <v>840</v>
      </c>
      <c r="B8" s="3" t="s">
        <v>459</v>
      </c>
      <c r="C8" s="3" t="s">
        <v>17</v>
      </c>
      <c r="D8" s="3" t="s">
        <v>459</v>
      </c>
      <c r="G8" s="3" t="s">
        <v>838</v>
      </c>
      <c r="H8" s="3" t="s">
        <v>839</v>
      </c>
    </row>
    <row r="9" spans="1:9" x14ac:dyDescent="0.2">
      <c r="A9" s="3" t="s">
        <v>673</v>
      </c>
      <c r="B9" s="3" t="s">
        <v>459</v>
      </c>
      <c r="C9" s="3" t="s">
        <v>17</v>
      </c>
      <c r="D9" s="3" t="s">
        <v>459</v>
      </c>
      <c r="G9" s="3" t="s">
        <v>843</v>
      </c>
      <c r="H9" s="3" t="s">
        <v>847</v>
      </c>
      <c r="I9" s="3" t="s">
        <v>674</v>
      </c>
    </row>
    <row r="10" spans="1:9" x14ac:dyDescent="0.2">
      <c r="A10" s="3" t="s">
        <v>708</v>
      </c>
      <c r="B10" s="3" t="s">
        <v>709</v>
      </c>
      <c r="C10" s="3" t="s">
        <v>675</v>
      </c>
      <c r="D10" s="3" t="s">
        <v>709</v>
      </c>
      <c r="G10" s="3" t="s">
        <v>703</v>
      </c>
      <c r="H10" s="3" t="s">
        <v>707</v>
      </c>
      <c r="I10" s="3" t="s">
        <v>710</v>
      </c>
    </row>
    <row r="11" spans="1:9" x14ac:dyDescent="0.2">
      <c r="A11" s="3" t="s">
        <v>842</v>
      </c>
      <c r="B11" s="3" t="s">
        <v>709</v>
      </c>
      <c r="C11" s="3" t="s">
        <v>675</v>
      </c>
      <c r="D11" s="3" t="s">
        <v>459</v>
      </c>
      <c r="E11" s="3" t="s">
        <v>17</v>
      </c>
      <c r="F11" s="3" t="s">
        <v>675</v>
      </c>
      <c r="G11" s="3" t="s">
        <v>672</v>
      </c>
      <c r="H11" s="3" t="s">
        <v>816</v>
      </c>
    </row>
    <row r="12" spans="1:9" x14ac:dyDescent="0.2">
      <c r="A12" s="3" t="s">
        <v>711</v>
      </c>
      <c r="B12" s="3" t="s">
        <v>709</v>
      </c>
      <c r="C12" s="3" t="s">
        <v>675</v>
      </c>
      <c r="D12" s="3" t="s">
        <v>459</v>
      </c>
      <c r="E12" s="3" t="s">
        <v>17</v>
      </c>
      <c r="F12" s="3" t="s">
        <v>675</v>
      </c>
      <c r="G12" s="3" t="s">
        <v>843</v>
      </c>
      <c r="H12" s="3" t="s">
        <v>847</v>
      </c>
    </row>
    <row r="13" spans="1:9" x14ac:dyDescent="0.2">
      <c r="A13" s="3" t="s">
        <v>841</v>
      </c>
      <c r="B13" s="3" t="s">
        <v>709</v>
      </c>
      <c r="C13" s="3" t="s">
        <v>675</v>
      </c>
      <c r="D13" s="3" t="s">
        <v>459</v>
      </c>
      <c r="E13" s="3" t="s">
        <v>17</v>
      </c>
      <c r="F13" s="3" t="s">
        <v>675</v>
      </c>
      <c r="G13" s="3" t="s">
        <v>838</v>
      </c>
      <c r="H13" s="3" t="s">
        <v>839</v>
      </c>
    </row>
    <row r="14" spans="1:9" x14ac:dyDescent="0.2">
      <c r="A14" s="3" t="s">
        <v>850</v>
      </c>
      <c r="B14" s="3" t="s">
        <v>709</v>
      </c>
      <c r="C14" s="3" t="s">
        <v>675</v>
      </c>
      <c r="D14" s="3" t="s">
        <v>459</v>
      </c>
      <c r="E14" s="3" t="s">
        <v>17</v>
      </c>
      <c r="F14" s="3" t="s">
        <v>675</v>
      </c>
      <c r="G14" s="3" t="s">
        <v>534</v>
      </c>
      <c r="H14" s="3" t="s">
        <v>538</v>
      </c>
    </row>
    <row r="15" spans="1:9" x14ac:dyDescent="0.2">
      <c r="A15" s="3" t="s">
        <v>602</v>
      </c>
      <c r="B15" s="3" t="s">
        <v>604</v>
      </c>
      <c r="C15" s="3" t="s">
        <v>17</v>
      </c>
      <c r="D15" s="3" t="s">
        <v>604</v>
      </c>
      <c r="I15" s="3" t="s">
        <v>732</v>
      </c>
    </row>
    <row r="16" spans="1:9" x14ac:dyDescent="0.2">
      <c r="A16" s="3" t="s">
        <v>603</v>
      </c>
      <c r="B16" s="3" t="s">
        <v>604</v>
      </c>
      <c r="C16" s="3" t="s">
        <v>17</v>
      </c>
      <c r="D16" s="3" t="s">
        <v>604</v>
      </c>
      <c r="G16" s="3" t="s">
        <v>534</v>
      </c>
      <c r="H16" s="3" t="s">
        <v>538</v>
      </c>
      <c r="I16" s="3" t="s">
        <v>733</v>
      </c>
    </row>
    <row r="17" spans="1:9" x14ac:dyDescent="0.2">
      <c r="A17" s="3" t="s">
        <v>51</v>
      </c>
      <c r="B17" s="3" t="s">
        <v>2</v>
      </c>
      <c r="C17" s="3" t="s">
        <v>52</v>
      </c>
      <c r="D17" s="3" t="s">
        <v>5</v>
      </c>
      <c r="I17" s="3" t="s">
        <v>734</v>
      </c>
    </row>
    <row r="18" spans="1:9" x14ac:dyDescent="0.2">
      <c r="A18" s="3" t="s">
        <v>53</v>
      </c>
      <c r="B18" s="3" t="s">
        <v>5</v>
      </c>
      <c r="C18" s="3" t="s">
        <v>21</v>
      </c>
      <c r="D18" s="3" t="s">
        <v>5</v>
      </c>
      <c r="G18" s="3" t="s">
        <v>54</v>
      </c>
      <c r="H18" s="3">
        <v>1</v>
      </c>
    </row>
    <row r="19" spans="1:9" x14ac:dyDescent="0.2">
      <c r="A19" s="3" t="s">
        <v>55</v>
      </c>
      <c r="B19" s="3" t="s">
        <v>5</v>
      </c>
      <c r="C19" s="3" t="s">
        <v>21</v>
      </c>
      <c r="D19" s="3" t="s">
        <v>5</v>
      </c>
      <c r="G19" s="3" t="s">
        <v>56</v>
      </c>
      <c r="H19" s="3">
        <v>1</v>
      </c>
    </row>
    <row r="20" spans="1:9" x14ac:dyDescent="0.2">
      <c r="A20" s="3" t="s">
        <v>57</v>
      </c>
      <c r="B20" s="3" t="s">
        <v>2</v>
      </c>
      <c r="C20" s="3" t="s">
        <v>52</v>
      </c>
      <c r="D20" s="3" t="s">
        <v>5</v>
      </c>
      <c r="E20" s="3" t="s">
        <v>21</v>
      </c>
      <c r="F20" s="3" t="s">
        <v>24</v>
      </c>
      <c r="I20" s="3" t="s">
        <v>58</v>
      </c>
    </row>
    <row r="21" spans="1:9" x14ac:dyDescent="0.2">
      <c r="A21" s="3" t="s">
        <v>59</v>
      </c>
      <c r="B21" s="3" t="s">
        <v>5</v>
      </c>
      <c r="C21" s="3" t="s">
        <v>21</v>
      </c>
      <c r="D21" s="3" t="s">
        <v>5</v>
      </c>
      <c r="E21" s="3" t="s">
        <v>60</v>
      </c>
      <c r="F21" s="3" t="s">
        <v>21</v>
      </c>
      <c r="I21" s="3" t="s">
        <v>988</v>
      </c>
    </row>
    <row r="22" spans="1:9" x14ac:dyDescent="0.2">
      <c r="A22" s="3" t="s">
        <v>791</v>
      </c>
      <c r="B22" s="3" t="s">
        <v>789</v>
      </c>
      <c r="C22" s="3" t="s">
        <v>17</v>
      </c>
      <c r="D22" s="3" t="s">
        <v>789</v>
      </c>
      <c r="G22" s="3" t="s">
        <v>759</v>
      </c>
      <c r="H22" s="3" t="s">
        <v>776</v>
      </c>
      <c r="I22" s="3" t="s">
        <v>793</v>
      </c>
    </row>
    <row r="23" spans="1:9" x14ac:dyDescent="0.2">
      <c r="A23" s="3" t="s">
        <v>792</v>
      </c>
      <c r="B23" s="3" t="s">
        <v>789</v>
      </c>
      <c r="C23" s="3" t="s">
        <v>17</v>
      </c>
      <c r="D23" s="3" t="s">
        <v>789</v>
      </c>
      <c r="G23" s="3" t="s">
        <v>759</v>
      </c>
      <c r="H23" s="3" t="s">
        <v>760</v>
      </c>
      <c r="I23" s="3" t="s">
        <v>794</v>
      </c>
    </row>
    <row r="24" spans="1:9" x14ac:dyDescent="0.2">
      <c r="A24" s="3" t="s">
        <v>805</v>
      </c>
      <c r="B24" s="3" t="s">
        <v>789</v>
      </c>
      <c r="C24" s="3" t="s">
        <v>17</v>
      </c>
      <c r="D24" s="3" t="s">
        <v>789</v>
      </c>
      <c r="I24" s="3" t="s">
        <v>732</v>
      </c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s="2" customFormat="1" x14ac:dyDescent="0.2"/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7D28-8B2E-BF4E-A222-163377D451A0}">
  <dimension ref="A1:BA38"/>
  <sheetViews>
    <sheetView zoomScale="111" zoomScaleNormal="176" workbookViewId="0">
      <selection activeCell="AK24" sqref="AK24"/>
    </sheetView>
  </sheetViews>
  <sheetFormatPr baseColWidth="10" defaultRowHeight="16" x14ac:dyDescent="0.2"/>
  <cols>
    <col min="1" max="1" width="22.6640625" style="13" bestFit="1" customWidth="1"/>
    <col min="2" max="2" width="8.6640625" style="13" bestFit="1" customWidth="1"/>
    <col min="3" max="3" width="7.6640625" style="11" bestFit="1" customWidth="1"/>
    <col min="4" max="4" width="8.33203125" style="11" bestFit="1" customWidth="1"/>
    <col min="5" max="5" width="34.1640625" style="11" bestFit="1" customWidth="1"/>
    <col min="6" max="6" width="18.5" style="11" bestFit="1" customWidth="1"/>
    <col min="7" max="7" width="9.6640625" style="11" bestFit="1" customWidth="1"/>
    <col min="8" max="8" width="10.33203125" style="11" bestFit="1" customWidth="1"/>
    <col min="9" max="9" width="11.33203125" style="11" bestFit="1" customWidth="1"/>
    <col min="10" max="10" width="12.1640625" style="11" bestFit="1" customWidth="1"/>
    <col min="11" max="11" width="7.1640625" style="11" bestFit="1" customWidth="1"/>
    <col min="12" max="12" width="34.1640625" style="11" bestFit="1" customWidth="1"/>
    <col min="13" max="13" width="18.5" style="11" bestFit="1" customWidth="1"/>
    <col min="14" max="14" width="9.6640625" style="11" bestFit="1" customWidth="1"/>
    <col min="15" max="15" width="10.33203125" style="11" bestFit="1" customWidth="1"/>
    <col min="16" max="16" width="11.33203125" style="11" bestFit="1" customWidth="1"/>
    <col min="17" max="17" width="12.1640625" style="11" bestFit="1" customWidth="1"/>
    <col min="18" max="18" width="7.1640625" style="11" bestFit="1" customWidth="1"/>
    <col min="19" max="19" width="34.1640625" style="11" bestFit="1" customWidth="1"/>
    <col min="20" max="20" width="18.5" style="11" bestFit="1" customWidth="1"/>
    <col min="21" max="21" width="9.6640625" style="11" bestFit="1" customWidth="1"/>
    <col min="22" max="22" width="10.33203125" style="11" bestFit="1" customWidth="1"/>
    <col min="23" max="23" width="11.33203125" style="11" bestFit="1" customWidth="1"/>
    <col min="24" max="24" width="12.1640625" style="11" bestFit="1" customWidth="1"/>
    <col min="25" max="25" width="7.1640625" style="11" bestFit="1" customWidth="1"/>
    <col min="26" max="26" width="34.1640625" style="11" bestFit="1" customWidth="1"/>
    <col min="27" max="27" width="18.5" style="11" bestFit="1" customWidth="1"/>
    <col min="28" max="28" width="9.6640625" style="11" bestFit="1" customWidth="1"/>
    <col min="29" max="29" width="10.33203125" style="11" bestFit="1" customWidth="1"/>
    <col min="30" max="30" width="11.33203125" style="11" bestFit="1" customWidth="1"/>
    <col min="31" max="31" width="12.1640625" style="11" bestFit="1" customWidth="1"/>
    <col min="32" max="32" width="7.1640625" style="11" bestFit="1" customWidth="1"/>
    <col min="33" max="33" width="34.1640625" style="11" bestFit="1" customWidth="1"/>
    <col min="34" max="34" width="18.5" style="11" bestFit="1" customWidth="1"/>
    <col min="35" max="35" width="9.6640625" style="11" bestFit="1" customWidth="1"/>
    <col min="36" max="36" width="10.33203125" style="11" bestFit="1" customWidth="1"/>
    <col min="37" max="37" width="11.33203125" style="11" bestFit="1" customWidth="1"/>
    <col min="38" max="38" width="12.1640625" style="11" bestFit="1" customWidth="1"/>
    <col min="39" max="39" width="7.1640625" style="11" bestFit="1" customWidth="1"/>
    <col min="40" max="40" width="34.1640625" style="11" bestFit="1" customWidth="1"/>
    <col min="41" max="41" width="18.5" style="11" bestFit="1" customWidth="1"/>
    <col min="42" max="42" width="9.6640625" style="11" bestFit="1" customWidth="1"/>
    <col min="43" max="43" width="10.33203125" style="11" bestFit="1" customWidth="1"/>
    <col min="44" max="44" width="11.33203125" style="11" bestFit="1" customWidth="1"/>
    <col min="45" max="45" width="12.1640625" style="11" bestFit="1" customWidth="1"/>
    <col min="46" max="46" width="7.1640625" style="11" bestFit="1" customWidth="1"/>
    <col min="47" max="47" width="34.1640625" style="11" bestFit="1" customWidth="1"/>
    <col min="48" max="48" width="18.5" style="11" bestFit="1" customWidth="1"/>
    <col min="49" max="49" width="9.6640625" style="11" bestFit="1" customWidth="1"/>
    <col min="50" max="50" width="10.33203125" style="11" bestFit="1" customWidth="1"/>
    <col min="51" max="51" width="11.33203125" style="11" bestFit="1" customWidth="1"/>
    <col min="52" max="52" width="12.1640625" style="11" bestFit="1" customWidth="1"/>
    <col min="53" max="53" width="7.1640625" style="11" bestFit="1" customWidth="1"/>
    <col min="54" max="16384" width="10.83203125" style="11"/>
  </cols>
  <sheetData>
    <row r="1" spans="1:53" x14ac:dyDescent="0.2">
      <c r="A1" s="23" t="s">
        <v>17</v>
      </c>
      <c r="B1" s="23" t="s">
        <v>534</v>
      </c>
      <c r="C1" s="10" t="s">
        <v>671</v>
      </c>
      <c r="D1" s="10" t="s">
        <v>672</v>
      </c>
      <c r="E1" s="10" t="s">
        <v>550</v>
      </c>
      <c r="F1" s="10" t="s">
        <v>554</v>
      </c>
      <c r="G1" s="10" t="s">
        <v>555</v>
      </c>
      <c r="H1" s="10" t="s">
        <v>556</v>
      </c>
      <c r="I1" s="10" t="s">
        <v>557</v>
      </c>
      <c r="J1" s="10" t="s">
        <v>558</v>
      </c>
      <c r="K1" s="10" t="s">
        <v>559</v>
      </c>
      <c r="L1" s="10" t="s">
        <v>560</v>
      </c>
      <c r="M1" s="10" t="s">
        <v>551</v>
      </c>
      <c r="N1" s="10" t="s">
        <v>561</v>
      </c>
      <c r="O1" s="10" t="s">
        <v>562</v>
      </c>
      <c r="P1" s="10" t="s">
        <v>563</v>
      </c>
      <c r="Q1" s="10" t="s">
        <v>564</v>
      </c>
      <c r="R1" s="10" t="s">
        <v>565</v>
      </c>
      <c r="S1" s="10" t="s">
        <v>566</v>
      </c>
      <c r="T1" s="10" t="s">
        <v>567</v>
      </c>
      <c r="U1" s="10" t="s">
        <v>552</v>
      </c>
      <c r="V1" s="10" t="s">
        <v>568</v>
      </c>
      <c r="W1" s="10" t="s">
        <v>569</v>
      </c>
      <c r="X1" s="10" t="s">
        <v>570</v>
      </c>
      <c r="Y1" s="10" t="s">
        <v>571</v>
      </c>
      <c r="Z1" s="10" t="s">
        <v>572</v>
      </c>
      <c r="AA1" s="10" t="s">
        <v>573</v>
      </c>
      <c r="AB1" s="10" t="s">
        <v>574</v>
      </c>
      <c r="AC1" s="10" t="s">
        <v>553</v>
      </c>
      <c r="AD1" s="10" t="s">
        <v>575</v>
      </c>
      <c r="AE1" s="10" t="s">
        <v>576</v>
      </c>
      <c r="AF1" s="10" t="s">
        <v>577</v>
      </c>
      <c r="AG1" s="10" t="s">
        <v>578</v>
      </c>
      <c r="AH1" s="10" t="s">
        <v>579</v>
      </c>
      <c r="AI1" s="10" t="s">
        <v>580</v>
      </c>
      <c r="AJ1" s="10" t="s">
        <v>581</v>
      </c>
      <c r="AK1" s="10" t="s">
        <v>582</v>
      </c>
      <c r="AL1" s="10" t="s">
        <v>583</v>
      </c>
      <c r="AM1" s="10" t="s">
        <v>584</v>
      </c>
      <c r="AN1" s="10" t="s">
        <v>585</v>
      </c>
      <c r="AO1" s="10" t="s">
        <v>586</v>
      </c>
      <c r="AP1" s="10" t="s">
        <v>587</v>
      </c>
      <c r="AQ1" s="10" t="s">
        <v>588</v>
      </c>
      <c r="AR1" s="10" t="s">
        <v>589</v>
      </c>
      <c r="AS1" s="10" t="s">
        <v>590</v>
      </c>
      <c r="AT1" s="10" t="s">
        <v>591</v>
      </c>
      <c r="AU1" s="10" t="s">
        <v>594</v>
      </c>
      <c r="AV1" s="10" t="s">
        <v>595</v>
      </c>
      <c r="AW1" s="10" t="s">
        <v>596</v>
      </c>
      <c r="AX1" s="10" t="s">
        <v>598</v>
      </c>
      <c r="AY1" s="10" t="s">
        <v>599</v>
      </c>
      <c r="AZ1" s="10" t="s">
        <v>600</v>
      </c>
      <c r="BA1" s="10" t="s">
        <v>597</v>
      </c>
    </row>
    <row r="2" spans="1:53" x14ac:dyDescent="0.2">
      <c r="A2" s="23" t="s">
        <v>0</v>
      </c>
      <c r="B2" s="23"/>
      <c r="C2" s="10"/>
      <c r="D2" s="10"/>
      <c r="E2" s="10" t="s">
        <v>1172</v>
      </c>
      <c r="F2" s="10" t="s">
        <v>1173</v>
      </c>
      <c r="G2" s="10" t="s">
        <v>1171</v>
      </c>
      <c r="H2" s="10" t="s">
        <v>730</v>
      </c>
      <c r="I2" s="10" t="s">
        <v>731</v>
      </c>
      <c r="J2" s="10"/>
      <c r="K2" s="10" t="s">
        <v>38</v>
      </c>
      <c r="L2" s="10" t="s">
        <v>1172</v>
      </c>
      <c r="M2" s="10" t="s">
        <v>1173</v>
      </c>
      <c r="N2" s="10" t="s">
        <v>1171</v>
      </c>
      <c r="O2" s="10" t="s">
        <v>730</v>
      </c>
      <c r="P2" s="10" t="s">
        <v>731</v>
      </c>
      <c r="Q2" s="10"/>
      <c r="R2" s="10" t="s">
        <v>38</v>
      </c>
      <c r="S2" s="10" t="s">
        <v>1172</v>
      </c>
      <c r="T2" s="10" t="s">
        <v>1173</v>
      </c>
      <c r="U2" s="10" t="s">
        <v>1171</v>
      </c>
      <c r="V2" s="10" t="s">
        <v>730</v>
      </c>
      <c r="W2" s="10" t="s">
        <v>731</v>
      </c>
      <c r="X2" s="10"/>
      <c r="Y2" s="10" t="s">
        <v>38</v>
      </c>
      <c r="Z2" s="10" t="s">
        <v>1172</v>
      </c>
      <c r="AA2" s="10" t="s">
        <v>1173</v>
      </c>
      <c r="AB2" s="10" t="s">
        <v>1171</v>
      </c>
      <c r="AC2" s="10" t="s">
        <v>730</v>
      </c>
      <c r="AD2" s="10" t="s">
        <v>731</v>
      </c>
      <c r="AE2" s="10"/>
      <c r="AF2" s="10" t="s">
        <v>38</v>
      </c>
      <c r="AG2" s="10" t="s">
        <v>1172</v>
      </c>
      <c r="AH2" s="10" t="s">
        <v>1173</v>
      </c>
      <c r="AI2" s="10" t="s">
        <v>1171</v>
      </c>
      <c r="AJ2" s="10" t="s">
        <v>730</v>
      </c>
      <c r="AK2" s="10" t="s">
        <v>731</v>
      </c>
      <c r="AL2" s="10"/>
      <c r="AM2" s="10" t="s">
        <v>38</v>
      </c>
      <c r="AN2" s="10" t="s">
        <v>1172</v>
      </c>
      <c r="AO2" s="10" t="s">
        <v>1173</v>
      </c>
      <c r="AP2" s="10" t="s">
        <v>1171</v>
      </c>
      <c r="AQ2" s="10" t="s">
        <v>730</v>
      </c>
      <c r="AR2" s="10" t="s">
        <v>731</v>
      </c>
      <c r="AS2" s="10"/>
      <c r="AT2" s="10" t="s">
        <v>38</v>
      </c>
      <c r="AU2" s="10" t="s">
        <v>1172</v>
      </c>
      <c r="AV2" s="10" t="s">
        <v>1173</v>
      </c>
      <c r="AW2" s="10" t="s">
        <v>1171</v>
      </c>
      <c r="AX2" s="10" t="s">
        <v>730</v>
      </c>
      <c r="AY2" s="10" t="s">
        <v>731</v>
      </c>
      <c r="AZ2" s="10"/>
      <c r="BA2" s="10" t="s">
        <v>38</v>
      </c>
    </row>
    <row r="3" spans="1:53" x14ac:dyDescent="0.2">
      <c r="A3" s="24" t="s">
        <v>465</v>
      </c>
      <c r="B3" s="24" t="s">
        <v>537</v>
      </c>
      <c r="C3" s="25"/>
      <c r="D3" s="25"/>
      <c r="E3" s="25">
        <v>1.7000000000000002</v>
      </c>
      <c r="F3" s="25">
        <v>0.1</v>
      </c>
      <c r="G3" s="25"/>
      <c r="H3" s="25"/>
      <c r="I3" s="25"/>
      <c r="J3" s="25"/>
      <c r="K3" s="25">
        <v>20</v>
      </c>
      <c r="L3" s="25">
        <v>1.7000000000000002</v>
      </c>
      <c r="M3" s="25">
        <v>0.1</v>
      </c>
      <c r="N3" s="25"/>
      <c r="O3" s="25"/>
      <c r="P3" s="25"/>
      <c r="Q3" s="25"/>
      <c r="R3" s="25">
        <v>20</v>
      </c>
      <c r="S3" s="25">
        <v>1.5</v>
      </c>
      <c r="T3" s="25">
        <v>8.5000000000000006E-2</v>
      </c>
      <c r="U3" s="25"/>
      <c r="V3" s="25"/>
      <c r="W3" s="25"/>
      <c r="X3" s="25"/>
      <c r="Y3" s="25">
        <v>20</v>
      </c>
      <c r="Z3" s="25">
        <v>1.5</v>
      </c>
      <c r="AA3" s="25">
        <v>8.5000000000000006E-2</v>
      </c>
      <c r="AB3" s="25"/>
      <c r="AC3" s="25"/>
      <c r="AD3" s="25"/>
      <c r="AE3" s="25"/>
      <c r="AF3" s="25">
        <v>20</v>
      </c>
      <c r="AG3" s="25">
        <v>1.5</v>
      </c>
      <c r="AH3" s="25">
        <v>7.6499999999999999E-2</v>
      </c>
      <c r="AI3" s="25"/>
      <c r="AJ3" s="25"/>
      <c r="AK3" s="25"/>
      <c r="AL3" s="25"/>
      <c r="AM3" s="25">
        <v>20</v>
      </c>
      <c r="AN3" s="25">
        <v>1.4000000000000001</v>
      </c>
      <c r="AO3" s="25">
        <v>7.6499999999999999E-2</v>
      </c>
      <c r="AP3" s="25"/>
      <c r="AQ3" s="25"/>
      <c r="AR3" s="25"/>
      <c r="AS3" s="25"/>
      <c r="AT3" s="25">
        <v>20</v>
      </c>
      <c r="AU3" s="25">
        <v>1.4000000000000001</v>
      </c>
      <c r="AV3" s="25">
        <v>7.6499999999999999E-2</v>
      </c>
      <c r="AW3" s="25"/>
      <c r="AX3" s="25"/>
      <c r="AY3" s="25"/>
      <c r="AZ3" s="25"/>
      <c r="BA3" s="25">
        <v>20</v>
      </c>
    </row>
    <row r="4" spans="1:53" x14ac:dyDescent="0.2">
      <c r="A4" s="24" t="s">
        <v>466</v>
      </c>
      <c r="B4" s="24" t="s">
        <v>537</v>
      </c>
      <c r="C4" s="25"/>
      <c r="D4" s="25"/>
      <c r="E4" s="25">
        <v>7.2845000000000004</v>
      </c>
      <c r="F4" s="25">
        <v>0.309145</v>
      </c>
      <c r="G4" s="25"/>
      <c r="H4" s="25"/>
      <c r="I4" s="25"/>
      <c r="J4" s="25"/>
      <c r="K4" s="25">
        <v>15</v>
      </c>
      <c r="L4" s="25">
        <v>6.1918300000000004</v>
      </c>
      <c r="M4" s="25">
        <v>0.26277299999999998</v>
      </c>
      <c r="N4" s="25"/>
      <c r="O4" s="25"/>
      <c r="P4" s="25"/>
      <c r="Q4" s="25"/>
      <c r="R4" s="25">
        <v>15</v>
      </c>
      <c r="S4" s="25">
        <v>5.4488099999999999</v>
      </c>
      <c r="T4" s="25">
        <v>0.23124</v>
      </c>
      <c r="U4" s="25"/>
      <c r="V4" s="25"/>
      <c r="W4" s="25"/>
      <c r="X4" s="25"/>
      <c r="Y4" s="25">
        <v>15</v>
      </c>
      <c r="Z4" s="25">
        <v>4.79495</v>
      </c>
      <c r="AA4" s="25">
        <v>0.20349200000000001</v>
      </c>
      <c r="AB4" s="25"/>
      <c r="AC4" s="25"/>
      <c r="AD4" s="25"/>
      <c r="AE4" s="25"/>
      <c r="AF4" s="25">
        <v>15</v>
      </c>
      <c r="AG4" s="25">
        <v>4.2195599999999995</v>
      </c>
      <c r="AH4" s="25">
        <v>0.17907299999999998</v>
      </c>
      <c r="AI4" s="25"/>
      <c r="AJ4" s="25"/>
      <c r="AK4" s="25"/>
      <c r="AL4" s="25"/>
      <c r="AM4" s="25">
        <v>15</v>
      </c>
      <c r="AN4" s="25">
        <v>3.7132100000000001</v>
      </c>
      <c r="AO4" s="25">
        <v>0.157584</v>
      </c>
      <c r="AP4" s="25"/>
      <c r="AQ4" s="25"/>
      <c r="AR4" s="25"/>
      <c r="AS4" s="25"/>
      <c r="AT4" s="25">
        <v>15</v>
      </c>
      <c r="AU4" s="25">
        <v>3.7132100000000001</v>
      </c>
      <c r="AV4" s="25">
        <v>0.15748400000000001</v>
      </c>
      <c r="AW4" s="25"/>
      <c r="AX4" s="25"/>
      <c r="AY4" s="25"/>
      <c r="AZ4" s="25"/>
      <c r="BA4" s="25">
        <v>15</v>
      </c>
    </row>
    <row r="5" spans="1:53" x14ac:dyDescent="0.2">
      <c r="A5" s="24" t="s">
        <v>467</v>
      </c>
      <c r="B5" s="24" t="s">
        <v>537</v>
      </c>
      <c r="C5" s="25">
        <v>1</v>
      </c>
      <c r="D5" s="25"/>
      <c r="E5" s="11">
        <v>4</v>
      </c>
      <c r="F5" s="11">
        <v>0.19500000000000001</v>
      </c>
      <c r="G5" s="25"/>
      <c r="H5" s="25">
        <v>2.31</v>
      </c>
      <c r="I5" s="25">
        <v>6.3049999999999997</v>
      </c>
      <c r="J5" s="25">
        <v>0.35</v>
      </c>
      <c r="K5" s="25">
        <v>10</v>
      </c>
      <c r="L5" s="11">
        <v>4</v>
      </c>
      <c r="M5" s="11">
        <v>0.19500000000000001</v>
      </c>
      <c r="N5" s="25"/>
      <c r="O5" s="25">
        <v>2.31</v>
      </c>
      <c r="P5" s="25">
        <v>6.3049999999999997</v>
      </c>
      <c r="Q5" s="25">
        <v>0.35</v>
      </c>
      <c r="R5" s="25">
        <v>10</v>
      </c>
      <c r="S5" s="11">
        <v>4</v>
      </c>
      <c r="T5" s="11">
        <v>0.19500000000000001</v>
      </c>
      <c r="U5" s="25"/>
      <c r="V5" s="25">
        <v>2.31</v>
      </c>
      <c r="W5" s="25">
        <v>6.3049999999999997</v>
      </c>
      <c r="X5" s="25">
        <v>0.35</v>
      </c>
      <c r="Y5" s="25">
        <v>10</v>
      </c>
      <c r="Z5" s="11">
        <v>4</v>
      </c>
      <c r="AA5" s="11">
        <v>0.19500000000000001</v>
      </c>
      <c r="AB5" s="25"/>
      <c r="AC5" s="25">
        <v>2.31</v>
      </c>
      <c r="AD5" s="25">
        <v>6.3049999999999997</v>
      </c>
      <c r="AE5" s="25">
        <v>0.35</v>
      </c>
      <c r="AF5" s="25">
        <v>10</v>
      </c>
      <c r="AG5" s="11">
        <v>4</v>
      </c>
      <c r="AH5" s="11">
        <v>0.19500000000000001</v>
      </c>
      <c r="AI5" s="25"/>
      <c r="AJ5" s="25">
        <v>2.31</v>
      </c>
      <c r="AK5" s="25">
        <v>6.3049999999999997</v>
      </c>
      <c r="AL5" s="25">
        <v>0.35</v>
      </c>
      <c r="AM5" s="25">
        <v>10</v>
      </c>
      <c r="AN5" s="11">
        <v>4</v>
      </c>
      <c r="AO5" s="11">
        <v>0.19500000000000001</v>
      </c>
      <c r="AP5" s="25"/>
      <c r="AQ5" s="25">
        <v>2.31</v>
      </c>
      <c r="AR5" s="25">
        <v>6.3049999999999997</v>
      </c>
      <c r="AS5" s="25">
        <v>0.35</v>
      </c>
      <c r="AT5" s="25">
        <v>10</v>
      </c>
      <c r="AU5" s="11">
        <v>4</v>
      </c>
      <c r="AV5" s="11">
        <v>0.19500000000000001</v>
      </c>
      <c r="AW5" s="25"/>
      <c r="AX5" s="25">
        <v>2.31</v>
      </c>
      <c r="AY5" s="25">
        <v>6.3049999999999997</v>
      </c>
      <c r="AZ5" s="25">
        <v>0.35</v>
      </c>
      <c r="BA5" s="25">
        <v>10</v>
      </c>
    </row>
    <row r="6" spans="1:53" x14ac:dyDescent="0.2">
      <c r="A6" s="24" t="s">
        <v>815</v>
      </c>
      <c r="B6" s="24" t="s">
        <v>537</v>
      </c>
      <c r="C6" s="25"/>
      <c r="D6" s="25" t="s">
        <v>816</v>
      </c>
      <c r="E6" s="11">
        <v>0</v>
      </c>
      <c r="F6" s="11">
        <v>0</v>
      </c>
      <c r="G6" s="11">
        <v>0.1</v>
      </c>
      <c r="K6" s="11">
        <v>50</v>
      </c>
      <c r="L6" s="11">
        <v>0</v>
      </c>
      <c r="M6" s="11">
        <v>0</v>
      </c>
      <c r="N6" s="11">
        <f>G6</f>
        <v>0.1</v>
      </c>
      <c r="R6" s="11">
        <v>50</v>
      </c>
      <c r="S6" s="11">
        <v>0</v>
      </c>
      <c r="T6" s="11">
        <v>0</v>
      </c>
      <c r="U6" s="11">
        <f>N6</f>
        <v>0.1</v>
      </c>
      <c r="Y6" s="11">
        <v>50</v>
      </c>
      <c r="Z6" s="11">
        <v>0</v>
      </c>
      <c r="AA6" s="11">
        <v>0</v>
      </c>
      <c r="AB6" s="11">
        <f>U6</f>
        <v>0.1</v>
      </c>
      <c r="AF6" s="11">
        <v>50</v>
      </c>
      <c r="AG6" s="11">
        <v>0</v>
      </c>
      <c r="AH6" s="11">
        <v>0</v>
      </c>
      <c r="AI6" s="11">
        <f>AB6</f>
        <v>0.1</v>
      </c>
      <c r="AM6" s="11">
        <v>50</v>
      </c>
      <c r="AN6" s="11">
        <v>0</v>
      </c>
      <c r="AO6" s="11">
        <v>0</v>
      </c>
      <c r="AP6" s="11">
        <f>AI6</f>
        <v>0.1</v>
      </c>
      <c r="AT6" s="11">
        <v>50</v>
      </c>
      <c r="AU6" s="11">
        <v>0</v>
      </c>
      <c r="AV6" s="11">
        <v>0</v>
      </c>
      <c r="AW6" s="11">
        <f>AP6</f>
        <v>0.1</v>
      </c>
      <c r="BA6" s="11">
        <v>50</v>
      </c>
    </row>
    <row r="7" spans="1:53" x14ac:dyDescent="0.2">
      <c r="A7" s="24" t="s">
        <v>43</v>
      </c>
      <c r="B7" s="24" t="s">
        <v>537</v>
      </c>
      <c r="C7" s="25"/>
      <c r="D7" s="25"/>
      <c r="E7" s="25">
        <v>27.78</v>
      </c>
      <c r="F7" s="25">
        <v>0.42</v>
      </c>
      <c r="G7" s="25"/>
      <c r="H7" s="25"/>
      <c r="I7" s="25"/>
      <c r="J7" s="25"/>
      <c r="K7" s="25">
        <v>25</v>
      </c>
      <c r="L7" s="25">
        <v>27.78</v>
      </c>
      <c r="M7" s="25">
        <v>0.42</v>
      </c>
      <c r="N7" s="25"/>
      <c r="O7" s="25"/>
      <c r="P7" s="25"/>
      <c r="Q7" s="25"/>
      <c r="R7" s="25">
        <v>25</v>
      </c>
      <c r="S7" s="25">
        <v>20.48</v>
      </c>
      <c r="T7" s="25">
        <v>0.31</v>
      </c>
      <c r="U7" s="25"/>
      <c r="V7" s="25"/>
      <c r="W7" s="25"/>
      <c r="X7" s="25"/>
      <c r="Y7" s="25">
        <v>25</v>
      </c>
      <c r="Z7" s="25">
        <v>20.48</v>
      </c>
      <c r="AA7" s="25">
        <v>0.31</v>
      </c>
      <c r="AB7" s="25"/>
      <c r="AC7" s="25"/>
      <c r="AD7" s="25"/>
      <c r="AE7" s="25"/>
      <c r="AF7" s="25">
        <v>25</v>
      </c>
      <c r="AG7" s="25">
        <v>19.29</v>
      </c>
      <c r="AH7" s="25">
        <v>0.28999999999999998</v>
      </c>
      <c r="AI7" s="25"/>
      <c r="AJ7" s="25"/>
      <c r="AK7" s="25"/>
      <c r="AL7" s="25"/>
      <c r="AM7" s="25">
        <v>25</v>
      </c>
      <c r="AN7" s="25">
        <v>19.29</v>
      </c>
      <c r="AO7" s="25">
        <v>0.28999999999999998</v>
      </c>
      <c r="AP7" s="25"/>
      <c r="AQ7" s="25"/>
      <c r="AR7" s="25"/>
      <c r="AS7" s="25"/>
      <c r="AT7" s="25">
        <v>25</v>
      </c>
      <c r="AU7" s="25">
        <v>19.29</v>
      </c>
      <c r="AV7" s="25">
        <v>0.28999999999999998</v>
      </c>
      <c r="AW7" s="25"/>
      <c r="AX7" s="25"/>
      <c r="AY7" s="25"/>
      <c r="AZ7" s="25"/>
      <c r="BA7" s="25">
        <v>25</v>
      </c>
    </row>
    <row r="8" spans="1:53" x14ac:dyDescent="0.2">
      <c r="A8" s="24" t="s">
        <v>468</v>
      </c>
      <c r="B8" s="24" t="s">
        <v>537</v>
      </c>
      <c r="C8" s="25"/>
      <c r="D8" s="25"/>
      <c r="E8" s="25">
        <v>16.8</v>
      </c>
      <c r="F8" s="25">
        <v>0.21840000000000001</v>
      </c>
      <c r="G8" s="25"/>
      <c r="H8" s="25"/>
      <c r="I8" s="25"/>
      <c r="J8" s="25"/>
      <c r="K8" s="25">
        <v>25</v>
      </c>
      <c r="L8" s="25">
        <v>16.8</v>
      </c>
      <c r="M8" s="25">
        <v>0.21840000000000001</v>
      </c>
      <c r="N8" s="25"/>
      <c r="O8" s="25"/>
      <c r="P8" s="25"/>
      <c r="Q8" s="25"/>
      <c r="R8" s="25">
        <v>25</v>
      </c>
      <c r="S8" s="25">
        <v>16.8</v>
      </c>
      <c r="T8" s="25">
        <v>0.21840000000000001</v>
      </c>
      <c r="U8" s="25"/>
      <c r="V8" s="25"/>
      <c r="W8" s="25"/>
      <c r="X8" s="25"/>
      <c r="Y8" s="25">
        <v>25</v>
      </c>
      <c r="Z8" s="25">
        <v>16.8</v>
      </c>
      <c r="AA8" s="25">
        <v>0.21840000000000001</v>
      </c>
      <c r="AB8" s="25"/>
      <c r="AC8" s="25"/>
      <c r="AD8" s="25"/>
      <c r="AE8" s="25"/>
      <c r="AF8" s="25">
        <v>25</v>
      </c>
      <c r="AG8" s="25">
        <v>16.8</v>
      </c>
      <c r="AH8" s="25">
        <v>0.21840000000000001</v>
      </c>
      <c r="AI8" s="25"/>
      <c r="AJ8" s="25"/>
      <c r="AK8" s="25"/>
      <c r="AL8" s="25"/>
      <c r="AM8" s="25">
        <v>25</v>
      </c>
      <c r="AN8" s="25">
        <v>16.8</v>
      </c>
      <c r="AO8" s="25">
        <v>0.21840000000000001</v>
      </c>
      <c r="AP8" s="25"/>
      <c r="AQ8" s="25"/>
      <c r="AR8" s="25"/>
      <c r="AS8" s="25"/>
      <c r="AT8" s="25">
        <v>25</v>
      </c>
      <c r="AU8" s="25">
        <v>16.8</v>
      </c>
      <c r="AV8" s="25">
        <v>0.21840000000000001</v>
      </c>
      <c r="AW8" s="25"/>
      <c r="AX8" s="25"/>
      <c r="AY8" s="25"/>
      <c r="AZ8" s="25"/>
      <c r="BA8" s="25">
        <v>25</v>
      </c>
    </row>
    <row r="9" spans="1:53" x14ac:dyDescent="0.2">
      <c r="A9" s="24" t="s">
        <v>469</v>
      </c>
      <c r="B9" s="24" t="s">
        <v>537</v>
      </c>
      <c r="C9" s="25"/>
      <c r="D9" s="25" t="s">
        <v>712</v>
      </c>
      <c r="E9" s="25">
        <v>9</v>
      </c>
      <c r="F9" s="25">
        <v>0.18</v>
      </c>
      <c r="G9" s="25"/>
      <c r="H9" s="25"/>
      <c r="I9" s="25"/>
      <c r="J9" s="25"/>
      <c r="K9" s="25">
        <v>15</v>
      </c>
      <c r="L9" s="25">
        <v>7</v>
      </c>
      <c r="M9" s="25">
        <v>0.14000000000000001</v>
      </c>
      <c r="N9" s="25"/>
      <c r="O9" s="25"/>
      <c r="P9" s="25"/>
      <c r="Q9" s="25"/>
      <c r="R9" s="25">
        <v>15</v>
      </c>
      <c r="S9" s="25">
        <v>5</v>
      </c>
      <c r="T9" s="25">
        <v>0.11</v>
      </c>
      <c r="U9" s="25"/>
      <c r="V9" s="25"/>
      <c r="W9" s="25"/>
      <c r="X9" s="25"/>
      <c r="Y9" s="25">
        <v>15</v>
      </c>
      <c r="Z9" s="25">
        <v>4.5</v>
      </c>
      <c r="AA9" s="25">
        <v>9.9000000000000005E-2</v>
      </c>
      <c r="AB9" s="25"/>
      <c r="AC9" s="25"/>
      <c r="AD9" s="25"/>
      <c r="AE9" s="25"/>
      <c r="AF9" s="25">
        <v>15</v>
      </c>
      <c r="AG9" s="25">
        <v>4.0500000000000007</v>
      </c>
      <c r="AH9" s="25">
        <v>8.9099999999999999E-2</v>
      </c>
      <c r="AI9" s="25"/>
      <c r="AJ9" s="25"/>
      <c r="AK9" s="25"/>
      <c r="AL9" s="25"/>
      <c r="AM9" s="25">
        <v>15</v>
      </c>
      <c r="AN9" s="25">
        <v>3.645</v>
      </c>
      <c r="AO9" s="25">
        <v>8.0189999999999997E-2</v>
      </c>
      <c r="AP9" s="25"/>
      <c r="AQ9" s="25"/>
      <c r="AR9" s="25"/>
      <c r="AS9" s="25"/>
      <c r="AT9" s="25">
        <v>15</v>
      </c>
      <c r="AU9" s="25">
        <v>3.645</v>
      </c>
      <c r="AV9" s="25">
        <v>8.0189999999999997E-2</v>
      </c>
      <c r="AW9" s="25"/>
      <c r="AX9" s="25"/>
      <c r="AY9" s="25"/>
      <c r="AZ9" s="25"/>
      <c r="BA9" s="25">
        <v>15</v>
      </c>
    </row>
    <row r="10" spans="1:53" x14ac:dyDescent="0.2">
      <c r="A10" s="24" t="s">
        <v>471</v>
      </c>
      <c r="B10" s="24" t="s">
        <v>537</v>
      </c>
      <c r="C10" s="25">
        <v>1</v>
      </c>
      <c r="D10" s="25" t="s">
        <v>712</v>
      </c>
      <c r="E10" s="25">
        <v>6.910499999999999</v>
      </c>
      <c r="F10" s="25">
        <v>0.22949999999999998</v>
      </c>
      <c r="G10" s="25"/>
      <c r="H10" s="25">
        <v>0</v>
      </c>
      <c r="I10" s="25">
        <v>0</v>
      </c>
      <c r="J10" s="25">
        <v>0.5</v>
      </c>
      <c r="K10" s="25">
        <v>15</v>
      </c>
      <c r="L10" s="25">
        <v>5.87392</v>
      </c>
      <c r="M10" s="25">
        <v>0.19507000000000002</v>
      </c>
      <c r="N10" s="25"/>
      <c r="O10" s="25">
        <v>0</v>
      </c>
      <c r="P10" s="25">
        <v>0</v>
      </c>
      <c r="Q10" s="25">
        <v>0.5</v>
      </c>
      <c r="R10" s="25">
        <v>15</v>
      </c>
      <c r="S10" s="25">
        <v>4.9928300000000005</v>
      </c>
      <c r="T10" s="25">
        <v>0.16580999999999999</v>
      </c>
      <c r="U10" s="25"/>
      <c r="V10" s="25">
        <v>0</v>
      </c>
      <c r="W10" s="25">
        <v>0</v>
      </c>
      <c r="X10" s="25">
        <v>0.5</v>
      </c>
      <c r="Y10" s="25">
        <v>15</v>
      </c>
      <c r="Z10" s="25">
        <v>4.4935499999999999</v>
      </c>
      <c r="AA10" s="25">
        <v>0.14923</v>
      </c>
      <c r="AB10" s="25"/>
      <c r="AC10" s="25">
        <v>0</v>
      </c>
      <c r="AD10" s="25">
        <v>0</v>
      </c>
      <c r="AE10" s="25">
        <v>0.5</v>
      </c>
      <c r="AF10" s="25">
        <v>15</v>
      </c>
      <c r="AG10" s="25">
        <v>4.0441899999999995</v>
      </c>
      <c r="AH10" s="25">
        <v>0.1343</v>
      </c>
      <c r="AI10" s="25"/>
      <c r="AJ10" s="25">
        <v>0</v>
      </c>
      <c r="AK10" s="25">
        <v>0</v>
      </c>
      <c r="AL10" s="25">
        <v>0.5</v>
      </c>
      <c r="AM10" s="25">
        <v>15</v>
      </c>
      <c r="AN10" s="25">
        <v>3.6397699999999999</v>
      </c>
      <c r="AO10" s="25">
        <v>0.12086999999999999</v>
      </c>
      <c r="AP10" s="25"/>
      <c r="AQ10" s="25">
        <v>0</v>
      </c>
      <c r="AR10" s="25">
        <v>0</v>
      </c>
      <c r="AS10" s="25">
        <v>0.5</v>
      </c>
      <c r="AT10" s="25">
        <v>15</v>
      </c>
      <c r="AU10" s="25">
        <v>3.6397699999999999</v>
      </c>
      <c r="AV10" s="25">
        <v>0.12086999999999999</v>
      </c>
      <c r="AW10" s="25"/>
      <c r="AX10" s="25">
        <v>0</v>
      </c>
      <c r="AY10" s="25">
        <v>0</v>
      </c>
      <c r="AZ10" s="25">
        <v>0.5</v>
      </c>
      <c r="BA10" s="25">
        <v>15</v>
      </c>
    </row>
    <row r="11" spans="1:53" x14ac:dyDescent="0.2">
      <c r="A11" s="24" t="s">
        <v>470</v>
      </c>
      <c r="B11" s="24" t="s">
        <v>537</v>
      </c>
      <c r="C11" s="25"/>
      <c r="D11" s="25" t="s">
        <v>712</v>
      </c>
      <c r="E11" s="25">
        <v>4.4000000000000004</v>
      </c>
      <c r="F11" s="25">
        <v>4.4000000000000004E-2</v>
      </c>
      <c r="G11" s="25"/>
      <c r="H11" s="25"/>
      <c r="I11" s="25"/>
      <c r="J11" s="25"/>
      <c r="K11" s="25">
        <v>30</v>
      </c>
      <c r="L11" s="25">
        <v>4.4000000000000004</v>
      </c>
      <c r="M11" s="25">
        <v>4.4000000000000004E-2</v>
      </c>
      <c r="N11" s="25"/>
      <c r="O11" s="25"/>
      <c r="P11" s="25"/>
      <c r="Q11" s="25"/>
      <c r="R11" s="25">
        <v>30</v>
      </c>
      <c r="S11" s="25">
        <v>4.4000000000000004</v>
      </c>
      <c r="T11" s="25">
        <v>4.4000000000000004E-2</v>
      </c>
      <c r="U11" s="25"/>
      <c r="V11" s="25"/>
      <c r="W11" s="25"/>
      <c r="X11" s="25"/>
      <c r="Y11" s="25">
        <v>30</v>
      </c>
      <c r="Z11" s="25">
        <v>4.4000000000000004</v>
      </c>
      <c r="AA11" s="25">
        <v>4.4000000000000004E-2</v>
      </c>
      <c r="AB11" s="25"/>
      <c r="AC11" s="25"/>
      <c r="AD11" s="25"/>
      <c r="AE11" s="25"/>
      <c r="AF11" s="25">
        <v>30</v>
      </c>
      <c r="AG11" s="25">
        <v>4.4000000000000004</v>
      </c>
      <c r="AH11" s="25">
        <v>4.4000000000000004E-2</v>
      </c>
      <c r="AI11" s="25"/>
      <c r="AJ11" s="25"/>
      <c r="AK11" s="25"/>
      <c r="AL11" s="25"/>
      <c r="AM11" s="25">
        <v>30</v>
      </c>
      <c r="AN11" s="25">
        <v>4.4000000000000004</v>
      </c>
      <c r="AO11" s="25">
        <v>4.4000000000000004E-2</v>
      </c>
      <c r="AP11" s="25"/>
      <c r="AQ11" s="25"/>
      <c r="AR11" s="25"/>
      <c r="AS11" s="25"/>
      <c r="AT11" s="25">
        <v>30</v>
      </c>
      <c r="AU11" s="25">
        <v>4.4000000000000004</v>
      </c>
      <c r="AV11" s="25">
        <v>4.4000000000000004E-2</v>
      </c>
      <c r="AW11" s="25"/>
      <c r="AX11" s="25"/>
      <c r="AY11" s="25"/>
      <c r="AZ11" s="25"/>
      <c r="BA11" s="25">
        <v>30</v>
      </c>
    </row>
    <row r="12" spans="1:53" x14ac:dyDescent="0.2">
      <c r="A12" s="24" t="s">
        <v>473</v>
      </c>
      <c r="B12" s="24" t="s">
        <v>537</v>
      </c>
      <c r="C12" s="25">
        <v>1</v>
      </c>
      <c r="D12" s="25"/>
      <c r="E12" s="25">
        <v>18</v>
      </c>
      <c r="F12" s="25">
        <v>0.32500000000000001</v>
      </c>
      <c r="G12" s="25"/>
      <c r="H12" s="25">
        <v>3</v>
      </c>
      <c r="I12" s="25">
        <v>5.0399959680032245</v>
      </c>
      <c r="J12" s="25">
        <v>0.37</v>
      </c>
      <c r="K12" s="25">
        <v>40</v>
      </c>
      <c r="L12" s="25">
        <v>18</v>
      </c>
      <c r="M12" s="25">
        <v>0.32500000000000001</v>
      </c>
      <c r="N12" s="25"/>
      <c r="O12" s="25">
        <v>3</v>
      </c>
      <c r="P12" s="25">
        <v>5.0399959680032245</v>
      </c>
      <c r="Q12" s="25">
        <v>0.37</v>
      </c>
      <c r="R12" s="25">
        <v>40</v>
      </c>
      <c r="S12" s="25">
        <v>18</v>
      </c>
      <c r="T12" s="25">
        <v>0.32500000000000001</v>
      </c>
      <c r="U12" s="25"/>
      <c r="V12" s="25">
        <v>3</v>
      </c>
      <c r="W12" s="25">
        <v>5.3999956800034559</v>
      </c>
      <c r="X12" s="25">
        <v>0.38</v>
      </c>
      <c r="Y12" s="25">
        <v>40</v>
      </c>
      <c r="Z12" s="25">
        <v>18</v>
      </c>
      <c r="AA12" s="25">
        <v>0.32500000000000001</v>
      </c>
      <c r="AB12" s="25"/>
      <c r="AC12" s="25">
        <v>3</v>
      </c>
      <c r="AD12" s="25">
        <v>5.3999956800034559</v>
      </c>
      <c r="AE12" s="25">
        <v>0.38</v>
      </c>
      <c r="AF12" s="25">
        <v>40</v>
      </c>
      <c r="AG12" s="25">
        <v>18</v>
      </c>
      <c r="AH12" s="25">
        <v>0.32500000000000001</v>
      </c>
      <c r="AI12" s="25"/>
      <c r="AJ12" s="25">
        <v>3</v>
      </c>
      <c r="AK12" s="25">
        <v>5.3999956800034559</v>
      </c>
      <c r="AL12" s="25">
        <v>0.37</v>
      </c>
      <c r="AM12" s="25">
        <v>40</v>
      </c>
      <c r="AN12" s="25">
        <v>18</v>
      </c>
      <c r="AO12" s="25">
        <v>0.32500000000000001</v>
      </c>
      <c r="AP12" s="25"/>
      <c r="AQ12" s="25">
        <v>3</v>
      </c>
      <c r="AR12" s="25">
        <v>5.3999956800034559</v>
      </c>
      <c r="AS12" s="25">
        <v>0.37</v>
      </c>
      <c r="AT12" s="25">
        <v>40</v>
      </c>
      <c r="AU12" s="25">
        <v>18</v>
      </c>
      <c r="AV12" s="25">
        <v>0.32500000000000001</v>
      </c>
      <c r="AW12" s="25"/>
      <c r="AX12" s="25">
        <v>3</v>
      </c>
      <c r="AY12" s="25">
        <v>5.3999956800034559</v>
      </c>
      <c r="AZ12" s="25">
        <v>0.37</v>
      </c>
      <c r="BA12" s="25">
        <v>40</v>
      </c>
    </row>
    <row r="13" spans="1:53" x14ac:dyDescent="0.2">
      <c r="A13" s="24" t="s">
        <v>474</v>
      </c>
      <c r="B13" s="24" t="s">
        <v>537</v>
      </c>
      <c r="C13" s="25">
        <v>1</v>
      </c>
      <c r="D13" s="25"/>
      <c r="E13" s="25">
        <v>26</v>
      </c>
      <c r="F13" s="25">
        <v>0.51369999999999993</v>
      </c>
      <c r="G13" s="25"/>
      <c r="H13" s="25">
        <v>3.28</v>
      </c>
      <c r="I13" s="25">
        <v>5.0399959680032245</v>
      </c>
      <c r="J13" s="25">
        <v>0.373</v>
      </c>
      <c r="K13" s="25">
        <v>40</v>
      </c>
      <c r="L13" s="25">
        <v>26</v>
      </c>
      <c r="M13" s="25">
        <v>0.51369999999999993</v>
      </c>
      <c r="N13" s="25"/>
      <c r="O13" s="25">
        <v>3.28</v>
      </c>
      <c r="P13" s="25">
        <v>5.0399959680032245</v>
      </c>
      <c r="Q13" s="25">
        <v>0.373</v>
      </c>
      <c r="R13" s="25">
        <v>40</v>
      </c>
      <c r="S13" s="25">
        <v>25.299999999999997</v>
      </c>
      <c r="T13" s="25">
        <v>0.51369999999999993</v>
      </c>
      <c r="U13" s="25"/>
      <c r="V13" s="25">
        <v>3.28</v>
      </c>
      <c r="W13" s="25">
        <v>5.3999956800034559</v>
      </c>
      <c r="X13" s="25">
        <v>0.373</v>
      </c>
      <c r="Y13" s="25">
        <v>40</v>
      </c>
      <c r="Z13" s="25">
        <v>24.700000000000003</v>
      </c>
      <c r="AA13" s="25">
        <v>0.51369999999999993</v>
      </c>
      <c r="AB13" s="25"/>
      <c r="AC13" s="25">
        <v>3.28</v>
      </c>
      <c r="AD13" s="25">
        <v>5.3999956800034559</v>
      </c>
      <c r="AE13" s="25">
        <v>0.373</v>
      </c>
      <c r="AF13" s="25">
        <v>40</v>
      </c>
      <c r="AG13" s="25">
        <v>24</v>
      </c>
      <c r="AH13" s="25">
        <v>0.50039999999999996</v>
      </c>
      <c r="AI13" s="25"/>
      <c r="AJ13" s="25">
        <v>3.28</v>
      </c>
      <c r="AK13" s="25">
        <v>5.3999956800034559</v>
      </c>
      <c r="AL13" s="25">
        <v>0.38500000000000001</v>
      </c>
      <c r="AM13" s="25">
        <v>40</v>
      </c>
      <c r="AN13" s="25">
        <v>23.3</v>
      </c>
      <c r="AO13" s="25">
        <v>0.48710000000000003</v>
      </c>
      <c r="AP13" s="25"/>
      <c r="AQ13" s="25">
        <v>3.28</v>
      </c>
      <c r="AR13" s="25">
        <v>5.3999956800034559</v>
      </c>
      <c r="AS13" s="25">
        <v>0.39800000000000002</v>
      </c>
      <c r="AT13" s="25">
        <v>40</v>
      </c>
      <c r="AU13" s="25">
        <v>23.3</v>
      </c>
      <c r="AV13" s="25">
        <v>0.48710000000000003</v>
      </c>
      <c r="AW13" s="25"/>
      <c r="AX13" s="25">
        <v>3.28</v>
      </c>
      <c r="AY13" s="25">
        <v>5.3999956800034559</v>
      </c>
      <c r="AZ13" s="25">
        <v>0.39800000000000002</v>
      </c>
      <c r="BA13" s="25">
        <v>40</v>
      </c>
    </row>
    <row r="14" spans="1:53" x14ac:dyDescent="0.2">
      <c r="A14" s="24" t="s">
        <v>475</v>
      </c>
      <c r="B14" s="24" t="s">
        <v>537</v>
      </c>
      <c r="C14" s="25">
        <v>1</v>
      </c>
      <c r="D14" s="25"/>
      <c r="E14" s="25">
        <v>37.992307692307691</v>
      </c>
      <c r="F14" s="25">
        <v>0.7965000000000001</v>
      </c>
      <c r="G14" s="25"/>
      <c r="H14" s="25">
        <v>1.18</v>
      </c>
      <c r="I14" s="25">
        <v>5.0399959680032245</v>
      </c>
      <c r="J14" s="25">
        <v>0.32</v>
      </c>
      <c r="K14" s="25">
        <v>40</v>
      </c>
      <c r="L14" s="25">
        <v>37.992307692307691</v>
      </c>
      <c r="M14" s="25">
        <v>0.7965000000000001</v>
      </c>
      <c r="N14" s="25"/>
      <c r="O14" s="25">
        <v>1.18</v>
      </c>
      <c r="P14" s="25">
        <v>5.0399959680032245</v>
      </c>
      <c r="Q14" s="25">
        <v>0.32</v>
      </c>
      <c r="R14" s="25">
        <v>40</v>
      </c>
      <c r="S14" s="25">
        <v>37.992307692307691</v>
      </c>
      <c r="T14" s="25">
        <v>0.7965000000000001</v>
      </c>
      <c r="U14" s="25"/>
      <c r="V14" s="25">
        <v>1.18</v>
      </c>
      <c r="W14" s="25">
        <v>5.3999956800034559</v>
      </c>
      <c r="X14" s="25">
        <v>0.32</v>
      </c>
      <c r="Y14" s="25">
        <v>40</v>
      </c>
      <c r="Z14" s="25">
        <v>37.992307692307691</v>
      </c>
      <c r="AA14" s="25">
        <v>0.7965000000000001</v>
      </c>
      <c r="AB14" s="25"/>
      <c r="AC14" s="25">
        <v>1.18</v>
      </c>
      <c r="AD14" s="25">
        <v>5.3999956800034559</v>
      </c>
      <c r="AE14" s="25">
        <v>0.32</v>
      </c>
      <c r="AF14" s="25">
        <v>40</v>
      </c>
      <c r="AG14" s="25">
        <v>37.992307692307691</v>
      </c>
      <c r="AH14" s="25">
        <v>0.7965000000000001</v>
      </c>
      <c r="AI14" s="25"/>
      <c r="AJ14" s="25">
        <v>1.18</v>
      </c>
      <c r="AK14" s="25">
        <v>5.3999956800034559</v>
      </c>
      <c r="AL14" s="25">
        <v>0.32</v>
      </c>
      <c r="AM14" s="25">
        <v>40</v>
      </c>
      <c r="AN14" s="25">
        <v>37.992307692307691</v>
      </c>
      <c r="AO14" s="25">
        <v>0.7965000000000001</v>
      </c>
      <c r="AP14" s="25"/>
      <c r="AQ14" s="25">
        <v>1.18</v>
      </c>
      <c r="AR14" s="25">
        <v>5.3999956800034559</v>
      </c>
      <c r="AS14" s="25">
        <v>0.32</v>
      </c>
      <c r="AT14" s="25">
        <v>40</v>
      </c>
      <c r="AU14" s="25">
        <v>37.992307692307691</v>
      </c>
      <c r="AV14" s="25">
        <v>0.7965000000000001</v>
      </c>
      <c r="AW14" s="25"/>
      <c r="AX14" s="25">
        <v>1.18</v>
      </c>
      <c r="AY14" s="25">
        <v>5.3999956800034559</v>
      </c>
      <c r="AZ14" s="25">
        <v>0.32</v>
      </c>
      <c r="BA14" s="25">
        <v>40</v>
      </c>
    </row>
    <row r="15" spans="1:53" x14ac:dyDescent="0.2">
      <c r="A15" s="24" t="s">
        <v>39</v>
      </c>
      <c r="B15" s="24" t="s">
        <v>537</v>
      </c>
      <c r="C15" s="25">
        <v>1</v>
      </c>
      <c r="D15" s="25"/>
      <c r="E15" s="11">
        <v>16</v>
      </c>
      <c r="F15" s="11">
        <v>0.25600000000000001</v>
      </c>
      <c r="H15" s="11">
        <v>2.4</v>
      </c>
      <c r="I15" s="11">
        <v>8.5867798607535377</v>
      </c>
      <c r="J15" s="11">
        <v>0.38</v>
      </c>
      <c r="K15" s="11">
        <v>40</v>
      </c>
      <c r="L15" s="11">
        <v>16</v>
      </c>
      <c r="M15" s="11">
        <v>0.25600000000000001</v>
      </c>
      <c r="O15" s="11">
        <v>2.4</v>
      </c>
      <c r="P15" s="11">
        <v>10.260360974220921</v>
      </c>
      <c r="Q15" s="11">
        <v>0.38</v>
      </c>
      <c r="R15" s="11">
        <v>40</v>
      </c>
      <c r="S15" s="11">
        <v>16</v>
      </c>
      <c r="T15" s="11">
        <v>0.25600000000000001</v>
      </c>
      <c r="V15" s="11">
        <v>2.4</v>
      </c>
      <c r="W15" s="11">
        <v>12.313759427551922</v>
      </c>
      <c r="X15" s="11">
        <v>0.42</v>
      </c>
      <c r="Y15" s="11">
        <v>40</v>
      </c>
      <c r="Z15" s="11">
        <v>16</v>
      </c>
      <c r="AA15" s="11">
        <v>0.25600000000000001</v>
      </c>
      <c r="AC15" s="11">
        <v>2.4</v>
      </c>
      <c r="AD15" s="11">
        <v>13.038885476277422</v>
      </c>
      <c r="AE15" s="11">
        <v>0.42</v>
      </c>
      <c r="AF15" s="11">
        <v>40</v>
      </c>
      <c r="AG15" s="11">
        <v>16</v>
      </c>
      <c r="AH15" s="11">
        <v>0.25600000000000001</v>
      </c>
      <c r="AJ15" s="11">
        <v>2.4</v>
      </c>
      <c r="AK15" s="11">
        <v>13.590645256009745</v>
      </c>
      <c r="AL15" s="11">
        <v>0.43</v>
      </c>
      <c r="AM15" s="11">
        <v>40</v>
      </c>
      <c r="AN15" s="11">
        <v>16</v>
      </c>
      <c r="AO15" s="11">
        <v>0.25600000000000001</v>
      </c>
      <c r="AQ15" s="11">
        <v>2.4</v>
      </c>
      <c r="AR15" s="11">
        <v>14.082045816906495</v>
      </c>
      <c r="AS15" s="11">
        <v>0.43</v>
      </c>
      <c r="AT15" s="11">
        <v>40</v>
      </c>
      <c r="AU15" s="11">
        <v>16</v>
      </c>
      <c r="AV15" s="11">
        <v>0.25600000000000001</v>
      </c>
      <c r="AX15" s="11">
        <v>2.4</v>
      </c>
      <c r="AY15" s="11">
        <v>14.082045816906495</v>
      </c>
      <c r="AZ15" s="11">
        <v>0.43</v>
      </c>
      <c r="BA15" s="11">
        <v>40</v>
      </c>
    </row>
    <row r="16" spans="1:53" x14ac:dyDescent="0.2">
      <c r="A16" s="24" t="s">
        <v>476</v>
      </c>
      <c r="B16" s="24" t="s">
        <v>537</v>
      </c>
      <c r="C16" s="25">
        <v>1</v>
      </c>
      <c r="D16" s="25"/>
      <c r="E16" s="11">
        <v>25</v>
      </c>
      <c r="F16" s="11">
        <v>0.46960000000000002</v>
      </c>
      <c r="H16" s="11">
        <v>2.46</v>
      </c>
      <c r="I16" s="11">
        <v>8.5867798607535377</v>
      </c>
      <c r="J16" s="11">
        <v>0.38500000000000001</v>
      </c>
      <c r="K16" s="11">
        <v>40</v>
      </c>
      <c r="L16" s="11">
        <v>25</v>
      </c>
      <c r="M16" s="11">
        <v>0.46960000000000002</v>
      </c>
      <c r="O16" s="11">
        <v>2.46</v>
      </c>
      <c r="P16" s="11">
        <v>10.260360974220921</v>
      </c>
      <c r="Q16" s="11">
        <v>0.38500000000000001</v>
      </c>
      <c r="R16" s="11">
        <v>40</v>
      </c>
      <c r="S16" s="11">
        <v>24.3</v>
      </c>
      <c r="T16" s="11">
        <v>0.46960000000000002</v>
      </c>
      <c r="V16" s="11">
        <v>2.46</v>
      </c>
      <c r="W16" s="11">
        <v>12.313759427551922</v>
      </c>
      <c r="X16" s="11">
        <v>0.38500000000000001</v>
      </c>
      <c r="Y16" s="11">
        <v>40</v>
      </c>
      <c r="Z16" s="11">
        <v>23.700000000000003</v>
      </c>
      <c r="AA16" s="11">
        <v>0.46960000000000002</v>
      </c>
      <c r="AC16" s="11">
        <v>2.46</v>
      </c>
      <c r="AD16" s="11">
        <v>13.038885476277422</v>
      </c>
      <c r="AE16" s="11">
        <v>0.38500000000000001</v>
      </c>
      <c r="AF16" s="11">
        <v>40</v>
      </c>
      <c r="AG16" s="11">
        <v>23</v>
      </c>
      <c r="AH16" s="11">
        <v>0.45850000000000002</v>
      </c>
      <c r="AJ16" s="11">
        <v>2.46</v>
      </c>
      <c r="AK16" s="11">
        <v>13.590645256009745</v>
      </c>
      <c r="AL16" s="11">
        <v>0.39500000000000002</v>
      </c>
      <c r="AM16" s="11">
        <v>40</v>
      </c>
      <c r="AN16" s="11">
        <v>22.3</v>
      </c>
      <c r="AO16" s="11">
        <v>0.44729999999999998</v>
      </c>
      <c r="AQ16" s="11">
        <v>2.46</v>
      </c>
      <c r="AR16" s="11">
        <v>14.082045816906495</v>
      </c>
      <c r="AS16" s="11">
        <v>0.40500000000000003</v>
      </c>
      <c r="AT16" s="11">
        <v>40</v>
      </c>
      <c r="AU16" s="11">
        <v>22.3</v>
      </c>
      <c r="AV16" s="11">
        <v>0.44729999999999998</v>
      </c>
      <c r="AX16" s="11">
        <v>2.46</v>
      </c>
      <c r="AY16" s="11">
        <v>14.082045816906495</v>
      </c>
      <c r="AZ16" s="11">
        <v>0.40500000000000003</v>
      </c>
      <c r="BA16" s="11">
        <v>40</v>
      </c>
    </row>
    <row r="17" spans="1:53" x14ac:dyDescent="0.2">
      <c r="A17" s="24" t="s">
        <v>40</v>
      </c>
      <c r="B17" s="24" t="s">
        <v>537</v>
      </c>
      <c r="C17" s="25">
        <v>1</v>
      </c>
      <c r="D17" s="25"/>
      <c r="E17" s="11">
        <v>35.5</v>
      </c>
      <c r="F17" s="11">
        <v>0.69799999999999995</v>
      </c>
      <c r="H17" s="11">
        <v>7.3</v>
      </c>
      <c r="I17" s="11">
        <v>8.5867798607535377</v>
      </c>
      <c r="J17" s="11">
        <v>0.43</v>
      </c>
      <c r="K17" s="11">
        <v>40</v>
      </c>
      <c r="L17" s="11">
        <v>35.5</v>
      </c>
      <c r="M17" s="11">
        <v>0.69799999999999995</v>
      </c>
      <c r="O17" s="11">
        <v>7.3</v>
      </c>
      <c r="P17" s="11">
        <v>10.260360974220921</v>
      </c>
      <c r="Q17" s="11">
        <v>0.37</v>
      </c>
      <c r="R17" s="11">
        <v>40</v>
      </c>
      <c r="S17" s="11">
        <v>33.5</v>
      </c>
      <c r="T17" s="11">
        <v>0.65900000000000003</v>
      </c>
      <c r="V17" s="11">
        <v>7.3</v>
      </c>
      <c r="W17" s="11">
        <v>12.313759427551922</v>
      </c>
      <c r="X17" s="11">
        <v>0.39</v>
      </c>
      <c r="Y17" s="11">
        <v>40</v>
      </c>
      <c r="Z17" s="11">
        <v>33.5</v>
      </c>
      <c r="AA17" s="11">
        <v>0.65900000000000003</v>
      </c>
      <c r="AC17" s="11">
        <v>7.3</v>
      </c>
      <c r="AD17" s="11">
        <v>13.038885476277422</v>
      </c>
      <c r="AE17" s="11">
        <v>0.39</v>
      </c>
      <c r="AF17" s="11">
        <v>40</v>
      </c>
      <c r="AG17" s="11">
        <v>32.5</v>
      </c>
      <c r="AH17" s="11">
        <v>0.63900000000000001</v>
      </c>
      <c r="AJ17" s="11">
        <v>7.3</v>
      </c>
      <c r="AK17" s="11">
        <v>13.590645256009745</v>
      </c>
      <c r="AL17" s="11">
        <v>0.4</v>
      </c>
      <c r="AM17" s="11">
        <v>40</v>
      </c>
      <c r="AN17" s="11">
        <v>32.5</v>
      </c>
      <c r="AO17" s="11">
        <v>0.63900000000000001</v>
      </c>
      <c r="AQ17" s="11">
        <v>7.3</v>
      </c>
      <c r="AR17" s="11">
        <v>14.082045816906495</v>
      </c>
      <c r="AS17" s="11">
        <v>0.4</v>
      </c>
      <c r="AT17" s="11">
        <v>40</v>
      </c>
      <c r="AU17" s="11">
        <v>32.5</v>
      </c>
      <c r="AV17" s="11">
        <v>0.63900000000000001</v>
      </c>
      <c r="AX17" s="11">
        <v>7.3</v>
      </c>
      <c r="AY17" s="11">
        <v>14.082045816906495</v>
      </c>
      <c r="AZ17" s="11">
        <v>0.4</v>
      </c>
      <c r="BA17" s="11">
        <v>40</v>
      </c>
    </row>
    <row r="18" spans="1:53" x14ac:dyDescent="0.2">
      <c r="A18" s="24" t="s">
        <v>477</v>
      </c>
      <c r="B18" s="24" t="s">
        <v>537</v>
      </c>
      <c r="C18" s="25">
        <v>1</v>
      </c>
      <c r="D18" s="25"/>
      <c r="E18" s="11">
        <v>4</v>
      </c>
      <c r="F18" s="11">
        <v>0.19500000000000001</v>
      </c>
      <c r="H18" s="11">
        <v>2.31</v>
      </c>
      <c r="I18" s="11">
        <v>28.964102359444059</v>
      </c>
      <c r="J18" s="11">
        <v>0.4</v>
      </c>
      <c r="K18" s="11">
        <v>30</v>
      </c>
      <c r="L18" s="11">
        <v>4</v>
      </c>
      <c r="M18" s="11">
        <v>0.19500000000000001</v>
      </c>
      <c r="O18" s="11">
        <v>2.31</v>
      </c>
      <c r="P18" s="11">
        <v>31.3363484866397</v>
      </c>
      <c r="Q18" s="11">
        <v>0.40300000000000002</v>
      </c>
      <c r="R18" s="11">
        <v>30</v>
      </c>
      <c r="S18" s="11">
        <v>4</v>
      </c>
      <c r="T18" s="11">
        <v>0.19500000000000001</v>
      </c>
      <c r="V18" s="11">
        <v>2.31</v>
      </c>
      <c r="W18" s="11">
        <v>34.078271413085638</v>
      </c>
      <c r="X18" s="11">
        <v>0.40500000000000003</v>
      </c>
      <c r="Y18" s="11">
        <v>30</v>
      </c>
      <c r="Z18" s="11">
        <v>4</v>
      </c>
      <c r="AA18" s="11">
        <v>0.19500000000000001</v>
      </c>
      <c r="AC18" s="11">
        <v>2.31</v>
      </c>
      <c r="AD18" s="11">
        <v>36.395995333920652</v>
      </c>
      <c r="AE18" s="11">
        <v>0.40799999999999997</v>
      </c>
      <c r="AF18" s="11">
        <v>30</v>
      </c>
      <c r="AG18" s="11">
        <v>4</v>
      </c>
      <c r="AH18" s="11">
        <v>0.19500000000000001</v>
      </c>
      <c r="AJ18" s="11">
        <v>2.31</v>
      </c>
      <c r="AK18" s="11">
        <v>37.623315763617946</v>
      </c>
      <c r="AL18" s="11">
        <v>0.41</v>
      </c>
      <c r="AM18" s="11">
        <v>30</v>
      </c>
      <c r="AN18" s="11">
        <v>4</v>
      </c>
      <c r="AO18" s="11">
        <v>0.19500000000000001</v>
      </c>
      <c r="AQ18" s="11">
        <v>2.31</v>
      </c>
      <c r="AR18" s="11">
        <v>38.394546538215984</v>
      </c>
      <c r="AS18" s="11">
        <v>0.41299999999999998</v>
      </c>
      <c r="AT18" s="11">
        <v>30</v>
      </c>
      <c r="AU18" s="11">
        <v>4</v>
      </c>
      <c r="AV18" s="11">
        <v>0.19500000000000001</v>
      </c>
      <c r="AX18" s="11">
        <v>2.31</v>
      </c>
      <c r="AY18" s="11">
        <v>38.394546538215984</v>
      </c>
      <c r="AZ18" s="11">
        <v>0.41299999999999998</v>
      </c>
      <c r="BA18" s="11">
        <v>30</v>
      </c>
    </row>
    <row r="19" spans="1:53" x14ac:dyDescent="0.2">
      <c r="A19" s="24" t="s">
        <v>478</v>
      </c>
      <c r="B19" s="24" t="s">
        <v>537</v>
      </c>
      <c r="C19" s="25">
        <v>1</v>
      </c>
      <c r="D19" s="25"/>
      <c r="E19" s="11">
        <v>7.1999999999999993</v>
      </c>
      <c r="F19" s="11">
        <v>0.15</v>
      </c>
      <c r="H19" s="11">
        <v>2.31</v>
      </c>
      <c r="I19" s="11">
        <v>28.964102359444059</v>
      </c>
      <c r="J19" s="11">
        <v>0.56999999999999995</v>
      </c>
      <c r="K19" s="11">
        <v>30</v>
      </c>
      <c r="L19" s="11">
        <v>7.1999999999999993</v>
      </c>
      <c r="M19" s="11">
        <v>0.15</v>
      </c>
      <c r="O19" s="11">
        <v>2.31</v>
      </c>
      <c r="P19" s="11">
        <v>31.3363484866397</v>
      </c>
      <c r="Q19" s="11">
        <v>0.56999999999999995</v>
      </c>
      <c r="R19" s="11">
        <v>30</v>
      </c>
      <c r="S19" s="11">
        <v>6.8999999999999995</v>
      </c>
      <c r="T19" s="11">
        <v>0.15</v>
      </c>
      <c r="V19" s="11">
        <v>2.31</v>
      </c>
      <c r="W19" s="11">
        <v>34.078271413085638</v>
      </c>
      <c r="X19" s="11">
        <v>0.57999999999999996</v>
      </c>
      <c r="Y19" s="11">
        <v>30</v>
      </c>
      <c r="Z19" s="11">
        <v>6.8999999999999995</v>
      </c>
      <c r="AA19" s="11">
        <v>0.15</v>
      </c>
      <c r="AC19" s="11">
        <v>2.31</v>
      </c>
      <c r="AD19" s="11">
        <v>36.395995333920652</v>
      </c>
      <c r="AE19" s="11">
        <v>0.57999999999999996</v>
      </c>
      <c r="AF19" s="11">
        <v>30</v>
      </c>
      <c r="AG19" s="11">
        <v>6.6000000000000005</v>
      </c>
      <c r="AH19" s="11">
        <v>0.15</v>
      </c>
      <c r="AJ19" s="11">
        <v>2.31</v>
      </c>
      <c r="AK19" s="11">
        <v>37.623315763617946</v>
      </c>
      <c r="AL19" s="11">
        <v>0.59</v>
      </c>
      <c r="AM19" s="11">
        <v>30</v>
      </c>
      <c r="AN19" s="11">
        <v>6.6000000000000005</v>
      </c>
      <c r="AO19" s="11">
        <v>0.15</v>
      </c>
      <c r="AQ19" s="11">
        <v>2.31</v>
      </c>
      <c r="AR19" s="11">
        <v>38.394546538215984</v>
      </c>
      <c r="AS19" s="11">
        <v>0.59</v>
      </c>
      <c r="AT19" s="11">
        <v>30</v>
      </c>
      <c r="AU19" s="11">
        <v>6.6000000000000005</v>
      </c>
      <c r="AV19" s="11">
        <v>0.15</v>
      </c>
      <c r="AX19" s="11">
        <v>2.31</v>
      </c>
      <c r="AY19" s="11">
        <v>38.394546538215984</v>
      </c>
      <c r="AZ19" s="11">
        <v>0.59</v>
      </c>
      <c r="BA19" s="11">
        <v>30</v>
      </c>
    </row>
    <row r="20" spans="1:53" x14ac:dyDescent="0.2">
      <c r="A20" s="24" t="s">
        <v>479</v>
      </c>
      <c r="B20" s="24" t="s">
        <v>537</v>
      </c>
      <c r="C20" s="25">
        <v>1</v>
      </c>
      <c r="D20" s="25"/>
      <c r="E20" s="11">
        <v>13.5</v>
      </c>
      <c r="F20" s="11">
        <v>0.46875</v>
      </c>
      <c r="H20" s="11">
        <v>1.85</v>
      </c>
      <c r="I20" s="11">
        <v>28.964102359444059</v>
      </c>
      <c r="J20" s="11">
        <v>0.52124999999999999</v>
      </c>
      <c r="K20" s="11">
        <v>30</v>
      </c>
      <c r="L20" s="11">
        <v>13.5</v>
      </c>
      <c r="M20" s="11">
        <v>0.46875</v>
      </c>
      <c r="O20" s="11">
        <v>1.85</v>
      </c>
      <c r="P20" s="11">
        <v>31.3363484866397</v>
      </c>
      <c r="Q20" s="11">
        <v>0.52124999999999999</v>
      </c>
      <c r="R20" s="11">
        <v>30</v>
      </c>
      <c r="S20" s="11">
        <v>13.3</v>
      </c>
      <c r="T20" s="11">
        <v>0.46875</v>
      </c>
      <c r="V20" s="11">
        <v>1.85</v>
      </c>
      <c r="W20" s="11">
        <v>34.078271413085638</v>
      </c>
      <c r="X20" s="11">
        <v>0.52124999999999999</v>
      </c>
      <c r="Y20" s="11">
        <v>30</v>
      </c>
      <c r="Z20" s="11">
        <v>13.100000000000001</v>
      </c>
      <c r="AA20" s="11">
        <v>0.46875</v>
      </c>
      <c r="AC20" s="11">
        <v>1.85</v>
      </c>
      <c r="AD20" s="11">
        <v>36.395995333920652</v>
      </c>
      <c r="AE20" s="11">
        <v>0.52124999999999999</v>
      </c>
      <c r="AF20" s="11">
        <v>30</v>
      </c>
      <c r="AG20" s="11">
        <v>12.9</v>
      </c>
      <c r="AH20" s="11">
        <v>0.46875</v>
      </c>
      <c r="AJ20" s="11">
        <v>1.85</v>
      </c>
      <c r="AK20" s="11">
        <v>37.623315763617946</v>
      </c>
      <c r="AL20" s="11">
        <v>0.53800000000000003</v>
      </c>
      <c r="AM20" s="11">
        <v>30</v>
      </c>
      <c r="AN20" s="11">
        <v>12.7</v>
      </c>
      <c r="AO20" s="11">
        <v>0.46875</v>
      </c>
      <c r="AQ20" s="11">
        <v>1.85</v>
      </c>
      <c r="AR20" s="11">
        <v>38.394546538215984</v>
      </c>
      <c r="AS20" s="11">
        <v>0.55500000000000005</v>
      </c>
      <c r="AT20" s="11">
        <v>30</v>
      </c>
      <c r="AU20" s="11">
        <v>12.7</v>
      </c>
      <c r="AV20" s="11">
        <v>0.46875</v>
      </c>
      <c r="AX20" s="11">
        <v>1.85</v>
      </c>
      <c r="AY20" s="11">
        <v>38.394546538215984</v>
      </c>
      <c r="AZ20" s="11">
        <v>0.55500000000000005</v>
      </c>
      <c r="BA20" s="11">
        <v>30</v>
      </c>
    </row>
    <row r="21" spans="1:53" x14ac:dyDescent="0.2">
      <c r="A21" s="24" t="s">
        <v>480</v>
      </c>
      <c r="B21" s="24" t="s">
        <v>537</v>
      </c>
      <c r="C21" s="25">
        <v>1</v>
      </c>
      <c r="D21" s="25"/>
      <c r="E21" s="11">
        <v>17.5</v>
      </c>
      <c r="F21" s="11">
        <v>0.41</v>
      </c>
      <c r="H21" s="11">
        <v>2.9</v>
      </c>
      <c r="I21" s="11">
        <v>28.964102359444059</v>
      </c>
      <c r="J21" s="11">
        <v>0.43</v>
      </c>
      <c r="K21" s="11">
        <v>30</v>
      </c>
      <c r="L21" s="11">
        <v>17.5</v>
      </c>
      <c r="M21" s="11">
        <v>0.41</v>
      </c>
      <c r="O21" s="11">
        <v>2.9</v>
      </c>
      <c r="P21" s="11">
        <v>31.3363484866397</v>
      </c>
      <c r="Q21" s="11">
        <v>0.43</v>
      </c>
      <c r="R21" s="11">
        <v>30</v>
      </c>
      <c r="S21" s="11">
        <v>16.25</v>
      </c>
      <c r="T21" s="11">
        <v>0.38200000000000001</v>
      </c>
      <c r="V21" s="11">
        <v>2.9</v>
      </c>
      <c r="W21" s="11">
        <v>34.078271413085638</v>
      </c>
      <c r="X21" s="11">
        <v>0.46</v>
      </c>
      <c r="Y21" s="11">
        <v>30</v>
      </c>
      <c r="Z21" s="11">
        <v>16.25</v>
      </c>
      <c r="AA21" s="11">
        <v>0.38200000000000001</v>
      </c>
      <c r="AC21" s="11">
        <v>2.9</v>
      </c>
      <c r="AD21" s="11">
        <v>36.395995333920652</v>
      </c>
      <c r="AE21" s="11">
        <v>0.46</v>
      </c>
      <c r="AF21" s="11">
        <v>30</v>
      </c>
      <c r="AG21" s="11">
        <v>15</v>
      </c>
      <c r="AH21" s="11">
        <v>0.35</v>
      </c>
      <c r="AJ21" s="11">
        <v>2.9</v>
      </c>
      <c r="AK21" s="11">
        <v>37.623315763617946</v>
      </c>
      <c r="AL21" s="11">
        <v>0.48</v>
      </c>
      <c r="AM21" s="11">
        <v>30</v>
      </c>
      <c r="AN21" s="11">
        <v>15</v>
      </c>
      <c r="AO21" s="11">
        <v>0.35</v>
      </c>
      <c r="AQ21" s="11">
        <v>2.9</v>
      </c>
      <c r="AR21" s="11">
        <v>38.394546538215984</v>
      </c>
      <c r="AS21" s="11">
        <v>0.48</v>
      </c>
      <c r="AT21" s="11">
        <v>30</v>
      </c>
      <c r="AU21" s="11">
        <v>15</v>
      </c>
      <c r="AV21" s="11">
        <v>0.35</v>
      </c>
      <c r="AX21" s="11">
        <v>2.9</v>
      </c>
      <c r="AY21" s="11">
        <v>38.394546538215984</v>
      </c>
      <c r="AZ21" s="11">
        <v>0.48</v>
      </c>
      <c r="BA21" s="11">
        <v>30</v>
      </c>
    </row>
    <row r="22" spans="1:53" x14ac:dyDescent="0.2">
      <c r="A22" s="24" t="s">
        <v>481</v>
      </c>
      <c r="B22" s="24" t="s">
        <v>537</v>
      </c>
      <c r="C22" s="25">
        <v>1</v>
      </c>
      <c r="D22" s="25"/>
      <c r="E22" s="11">
        <v>3.2</v>
      </c>
      <c r="F22" s="11">
        <v>0.03</v>
      </c>
      <c r="H22" s="11">
        <v>2.76</v>
      </c>
      <c r="I22" s="11">
        <v>44.999964000028797</v>
      </c>
      <c r="J22" s="11">
        <v>0.376</v>
      </c>
      <c r="K22" s="11">
        <v>40</v>
      </c>
      <c r="L22" s="11">
        <v>3.2</v>
      </c>
      <c r="M22" s="11">
        <v>0.03</v>
      </c>
      <c r="O22" s="11">
        <v>2.76</v>
      </c>
      <c r="P22" s="11">
        <v>51.119959104032709</v>
      </c>
      <c r="Q22" s="11">
        <v>0.376</v>
      </c>
      <c r="R22" s="11">
        <v>40</v>
      </c>
      <c r="S22" s="11">
        <v>3.2</v>
      </c>
      <c r="T22" s="11">
        <v>0.03</v>
      </c>
      <c r="V22" s="11">
        <v>2.76</v>
      </c>
      <c r="W22" s="11">
        <v>56.159955072035935</v>
      </c>
      <c r="X22" s="11">
        <v>0.376</v>
      </c>
      <c r="Y22" s="11">
        <v>40</v>
      </c>
      <c r="Z22" s="11">
        <v>3.2</v>
      </c>
      <c r="AA22" s="11">
        <v>0.03</v>
      </c>
      <c r="AC22" s="11">
        <v>2.76</v>
      </c>
      <c r="AD22" s="11">
        <v>58.679953056037554</v>
      </c>
      <c r="AE22" s="11">
        <v>0.376</v>
      </c>
      <c r="AF22" s="11">
        <v>40</v>
      </c>
      <c r="AG22" s="11">
        <v>3.2</v>
      </c>
      <c r="AH22" s="11">
        <v>0.03</v>
      </c>
      <c r="AJ22" s="11">
        <v>2.76</v>
      </c>
      <c r="AK22" s="11">
        <v>62.279950176039854</v>
      </c>
      <c r="AL22" s="11">
        <v>0.376</v>
      </c>
      <c r="AM22" s="11">
        <v>40</v>
      </c>
      <c r="AN22" s="11">
        <v>3.2</v>
      </c>
      <c r="AO22" s="11">
        <v>0.03</v>
      </c>
      <c r="AQ22" s="11">
        <v>2.76</v>
      </c>
      <c r="AR22" s="11">
        <v>63.719949024040773</v>
      </c>
      <c r="AS22" s="11">
        <v>0.376</v>
      </c>
      <c r="AT22" s="11">
        <v>40</v>
      </c>
      <c r="AU22" s="11">
        <v>3.2</v>
      </c>
      <c r="AV22" s="11">
        <v>0.03</v>
      </c>
      <c r="AX22" s="11">
        <v>2.76</v>
      </c>
      <c r="AY22" s="11">
        <v>63.719949024040773</v>
      </c>
      <c r="AZ22" s="11">
        <v>0.376</v>
      </c>
      <c r="BA22" s="11">
        <v>40</v>
      </c>
    </row>
    <row r="23" spans="1:53" x14ac:dyDescent="0.2">
      <c r="A23" s="24" t="s">
        <v>482</v>
      </c>
      <c r="B23" s="24" t="s">
        <v>537</v>
      </c>
      <c r="C23" s="25">
        <v>1</v>
      </c>
      <c r="D23" s="25"/>
      <c r="E23" s="11">
        <v>16</v>
      </c>
      <c r="F23" s="11">
        <v>0.32400000000000001</v>
      </c>
      <c r="H23" s="11">
        <v>0.48</v>
      </c>
      <c r="I23" s="11">
        <v>10.690179505016081</v>
      </c>
      <c r="J23" s="11">
        <v>0.45</v>
      </c>
      <c r="K23" s="11">
        <v>40</v>
      </c>
      <c r="L23" s="11">
        <v>16</v>
      </c>
      <c r="M23" s="11">
        <v>0.32400000000000001</v>
      </c>
      <c r="O23" s="11">
        <v>0.48</v>
      </c>
      <c r="P23" s="11">
        <v>12.492610270170514</v>
      </c>
      <c r="Q23" s="11">
        <v>0.45500000000000002</v>
      </c>
      <c r="R23" s="11">
        <v>40</v>
      </c>
      <c r="S23" s="11">
        <v>16</v>
      </c>
      <c r="T23" s="11">
        <v>0.32400000000000001</v>
      </c>
      <c r="V23" s="11">
        <v>0.48</v>
      </c>
      <c r="W23" s="11">
        <v>14.666497417505585</v>
      </c>
      <c r="X23" s="11">
        <v>0.46</v>
      </c>
      <c r="Y23" s="11">
        <v>40</v>
      </c>
      <c r="Z23" s="11">
        <v>16</v>
      </c>
      <c r="AA23" s="11">
        <v>0.32400000000000001</v>
      </c>
      <c r="AC23" s="11">
        <v>0.48</v>
      </c>
      <c r="AD23" s="11">
        <v>15.677522254629423</v>
      </c>
      <c r="AE23" s="11">
        <v>0.46500000000000002</v>
      </c>
      <c r="AF23" s="11">
        <v>40</v>
      </c>
      <c r="AG23" s="11">
        <v>16</v>
      </c>
      <c r="AH23" s="11">
        <v>0.32400000000000001</v>
      </c>
      <c r="AJ23" s="11">
        <v>0.48</v>
      </c>
      <c r="AK23" s="11">
        <v>16.568358588986488</v>
      </c>
      <c r="AL23" s="11">
        <v>0.47</v>
      </c>
      <c r="AM23" s="11">
        <v>40</v>
      </c>
      <c r="AN23" s="11">
        <v>16</v>
      </c>
      <c r="AO23" s="11">
        <v>0.32400000000000001</v>
      </c>
      <c r="AQ23" s="11">
        <v>0.48</v>
      </c>
      <c r="AR23" s="11">
        <v>17.444296879651333</v>
      </c>
      <c r="AS23" s="11">
        <v>0.47499999999999998</v>
      </c>
      <c r="AT23" s="11">
        <v>40</v>
      </c>
      <c r="AU23" s="11">
        <v>16</v>
      </c>
      <c r="AV23" s="11">
        <v>0.32400000000000001</v>
      </c>
      <c r="AX23" s="11">
        <v>0.48</v>
      </c>
      <c r="AY23" s="11">
        <v>17.444296879651333</v>
      </c>
      <c r="AZ23" s="11">
        <v>0.47499999999999998</v>
      </c>
      <c r="BA23" s="11">
        <v>40</v>
      </c>
    </row>
    <row r="24" spans="1:53" x14ac:dyDescent="0.2">
      <c r="A24" s="24" t="s">
        <v>483</v>
      </c>
      <c r="B24" s="24" t="s">
        <v>537</v>
      </c>
      <c r="C24" s="25">
        <v>1</v>
      </c>
      <c r="D24" s="25"/>
      <c r="E24" s="11">
        <v>26</v>
      </c>
      <c r="F24" s="11">
        <v>0.51369999999999993</v>
      </c>
      <c r="H24" s="11">
        <v>3.28</v>
      </c>
      <c r="I24" s="11">
        <v>10.690179505016081</v>
      </c>
      <c r="J24" s="11">
        <v>0.38500000000000001</v>
      </c>
      <c r="K24" s="11">
        <v>40</v>
      </c>
      <c r="L24" s="11">
        <v>26</v>
      </c>
      <c r="M24" s="11">
        <v>0.51369999999999993</v>
      </c>
      <c r="O24" s="11">
        <v>3.28</v>
      </c>
      <c r="P24" s="11">
        <v>12.492610270170514</v>
      </c>
      <c r="Q24" s="11">
        <v>0.38500000000000001</v>
      </c>
      <c r="R24" s="11">
        <v>40</v>
      </c>
      <c r="S24" s="11">
        <v>25.299999999999997</v>
      </c>
      <c r="T24" s="11">
        <v>0.51369999999999993</v>
      </c>
      <c r="V24" s="11">
        <v>3.28</v>
      </c>
      <c r="W24" s="11">
        <v>14.666497417505585</v>
      </c>
      <c r="X24" s="11">
        <v>0.38500000000000001</v>
      </c>
      <c r="Y24" s="11">
        <v>40</v>
      </c>
      <c r="Z24" s="11">
        <v>24.700000000000003</v>
      </c>
      <c r="AA24" s="11">
        <v>0.51369999999999993</v>
      </c>
      <c r="AC24" s="11">
        <v>3.28</v>
      </c>
      <c r="AD24" s="11">
        <v>15.677522254629423</v>
      </c>
      <c r="AE24" s="11">
        <v>0.38500000000000001</v>
      </c>
      <c r="AF24" s="11">
        <v>40</v>
      </c>
      <c r="AG24" s="11">
        <v>24</v>
      </c>
      <c r="AH24" s="11">
        <v>0.50039999999999996</v>
      </c>
      <c r="AJ24" s="11">
        <v>3.28</v>
      </c>
      <c r="AK24" s="11">
        <v>16.568358588986488</v>
      </c>
      <c r="AL24" s="11">
        <v>0.39500000000000002</v>
      </c>
      <c r="AM24" s="11">
        <v>40</v>
      </c>
      <c r="AN24" s="11">
        <v>23.3</v>
      </c>
      <c r="AO24" s="11">
        <v>0.48710000000000003</v>
      </c>
      <c r="AQ24" s="11">
        <v>3.28</v>
      </c>
      <c r="AR24" s="11">
        <v>17.444296879651333</v>
      </c>
      <c r="AS24" s="11">
        <v>0.40500000000000003</v>
      </c>
      <c r="AT24" s="11">
        <v>40</v>
      </c>
      <c r="AU24" s="11">
        <v>23.3</v>
      </c>
      <c r="AV24" s="11">
        <v>0.48710000000000003</v>
      </c>
      <c r="AX24" s="11">
        <v>3.28</v>
      </c>
      <c r="AY24" s="11">
        <v>17.444296879651333</v>
      </c>
      <c r="AZ24" s="11">
        <v>0.40500000000000003</v>
      </c>
      <c r="BA24" s="11">
        <v>40</v>
      </c>
    </row>
    <row r="25" spans="1:53" x14ac:dyDescent="0.2">
      <c r="A25" s="24" t="s">
        <v>41</v>
      </c>
      <c r="B25" s="24" t="s">
        <v>537</v>
      </c>
      <c r="C25" s="25">
        <v>1</v>
      </c>
      <c r="D25" s="25"/>
      <c r="E25" s="11">
        <v>60</v>
      </c>
      <c r="F25" s="11">
        <v>1.2</v>
      </c>
      <c r="H25" s="11">
        <v>7.5</v>
      </c>
      <c r="I25" s="11">
        <v>3.7454370036503968</v>
      </c>
      <c r="J25" s="11">
        <v>0.38</v>
      </c>
      <c r="K25" s="11">
        <v>60</v>
      </c>
      <c r="L25" s="11">
        <v>60</v>
      </c>
      <c r="M25" s="11">
        <v>1.2</v>
      </c>
      <c r="O25" s="11">
        <v>7.5</v>
      </c>
      <c r="P25" s="11">
        <v>3.8203457437234043</v>
      </c>
      <c r="Q25" s="11">
        <v>0.38</v>
      </c>
      <c r="R25" s="11">
        <v>60</v>
      </c>
      <c r="S25" s="11">
        <v>60</v>
      </c>
      <c r="T25" s="11">
        <v>1.1499999999999999</v>
      </c>
      <c r="V25" s="11">
        <v>7.5</v>
      </c>
      <c r="W25" s="11">
        <v>3.8967526585978729</v>
      </c>
      <c r="X25" s="11">
        <v>0.38</v>
      </c>
      <c r="Y25" s="11">
        <v>60</v>
      </c>
      <c r="Z25" s="11">
        <v>60</v>
      </c>
      <c r="AA25" s="11">
        <v>1.1499999999999999</v>
      </c>
      <c r="AC25" s="11">
        <v>7.5</v>
      </c>
      <c r="AD25" s="11">
        <v>3.9746877117698305</v>
      </c>
      <c r="AE25" s="11">
        <v>0.38</v>
      </c>
      <c r="AF25" s="11">
        <v>60</v>
      </c>
      <c r="AG25" s="11">
        <v>60</v>
      </c>
      <c r="AH25" s="11">
        <v>1.08</v>
      </c>
      <c r="AJ25" s="11">
        <v>7.5</v>
      </c>
      <c r="AK25" s="11">
        <v>4.0541814660052271</v>
      </c>
      <c r="AL25" s="11">
        <v>0.38</v>
      </c>
      <c r="AM25" s="11">
        <v>60</v>
      </c>
      <c r="AN25" s="11">
        <v>60</v>
      </c>
      <c r="AO25" s="11">
        <v>1.08</v>
      </c>
      <c r="AQ25" s="11">
        <v>7.5</v>
      </c>
      <c r="AR25" s="11">
        <v>4.1352650953253312</v>
      </c>
      <c r="AS25" s="11">
        <v>0.38</v>
      </c>
      <c r="AT25" s="11">
        <v>60</v>
      </c>
      <c r="AU25" s="11">
        <v>60</v>
      </c>
      <c r="AV25" s="11">
        <v>1.08</v>
      </c>
      <c r="AX25" s="11">
        <v>7.5</v>
      </c>
      <c r="AY25" s="11">
        <v>4.1352650953253312</v>
      </c>
      <c r="AZ25" s="11">
        <v>0.38</v>
      </c>
      <c r="BA25" s="11">
        <v>60</v>
      </c>
    </row>
    <row r="26" spans="1:53" x14ac:dyDescent="0.2">
      <c r="A26" s="24" t="s">
        <v>484</v>
      </c>
      <c r="B26" s="24" t="s">
        <v>537</v>
      </c>
      <c r="C26" s="25">
        <v>1</v>
      </c>
      <c r="D26" s="25"/>
      <c r="E26" s="11">
        <v>61</v>
      </c>
      <c r="F26" s="11">
        <v>0.39600000000000002</v>
      </c>
      <c r="H26" s="11">
        <v>0.1</v>
      </c>
      <c r="I26" s="11">
        <v>0</v>
      </c>
      <c r="J26" s="11">
        <v>1</v>
      </c>
      <c r="K26" s="11">
        <v>80</v>
      </c>
      <c r="L26" s="11">
        <v>61</v>
      </c>
      <c r="M26" s="11">
        <v>0.39600000000000002</v>
      </c>
      <c r="O26" s="11">
        <v>0.1</v>
      </c>
      <c r="P26" s="11">
        <v>0</v>
      </c>
      <c r="Q26" s="11">
        <v>1</v>
      </c>
      <c r="R26" s="11">
        <v>80</v>
      </c>
      <c r="S26" s="11">
        <v>31</v>
      </c>
      <c r="T26" s="11">
        <v>0.33299999999999996</v>
      </c>
      <c r="V26" s="11">
        <v>0.1</v>
      </c>
      <c r="W26" s="11">
        <v>0</v>
      </c>
      <c r="X26" s="11">
        <v>0.34</v>
      </c>
      <c r="Y26" s="11">
        <v>80</v>
      </c>
      <c r="Z26" s="11">
        <v>31</v>
      </c>
      <c r="AA26" s="11">
        <v>0.33299999999999996</v>
      </c>
      <c r="AC26" s="11">
        <v>0.1</v>
      </c>
      <c r="AD26" s="11">
        <v>0</v>
      </c>
      <c r="AE26" s="11">
        <v>1</v>
      </c>
      <c r="AF26" s="11">
        <v>80</v>
      </c>
      <c r="AG26" s="11">
        <v>20.25</v>
      </c>
      <c r="AH26" s="11">
        <v>0.28000000000000003</v>
      </c>
      <c r="AJ26" s="11">
        <v>0.1</v>
      </c>
      <c r="AK26" s="11">
        <v>0</v>
      </c>
      <c r="AL26" s="11">
        <v>1</v>
      </c>
      <c r="AM26" s="11">
        <v>80</v>
      </c>
      <c r="AN26" s="11">
        <v>20.25</v>
      </c>
      <c r="AO26" s="11">
        <v>0.28000000000000003</v>
      </c>
      <c r="AQ26" s="11">
        <v>0.1</v>
      </c>
      <c r="AR26" s="11">
        <v>0</v>
      </c>
      <c r="AS26" s="11">
        <v>1</v>
      </c>
      <c r="AT26" s="11">
        <v>80</v>
      </c>
      <c r="AU26" s="11">
        <v>20.25</v>
      </c>
      <c r="AV26" s="11">
        <v>0.28000000000000003</v>
      </c>
      <c r="AX26" s="11">
        <v>0.1</v>
      </c>
      <c r="AY26" s="11">
        <v>0</v>
      </c>
      <c r="AZ26" s="11">
        <v>1</v>
      </c>
      <c r="BA26" s="11">
        <v>80</v>
      </c>
    </row>
    <row r="27" spans="1:53" x14ac:dyDescent="0.2">
      <c r="A27" s="24" t="s">
        <v>485</v>
      </c>
      <c r="B27" s="24" t="s">
        <v>537</v>
      </c>
      <c r="C27" s="25">
        <v>1</v>
      </c>
      <c r="D27" s="25"/>
      <c r="E27" s="11">
        <v>49.699999999999996</v>
      </c>
      <c r="F27" s="11">
        <v>0.95</v>
      </c>
      <c r="H27" s="11">
        <v>0.32</v>
      </c>
      <c r="I27" s="11">
        <v>0</v>
      </c>
      <c r="J27" s="11">
        <v>0.1</v>
      </c>
      <c r="K27" s="11">
        <v>30</v>
      </c>
      <c r="L27" s="11">
        <v>49.699999999999996</v>
      </c>
      <c r="M27" s="11">
        <v>0.95</v>
      </c>
      <c r="O27" s="11">
        <v>0.32</v>
      </c>
      <c r="P27" s="11">
        <v>0</v>
      </c>
      <c r="Q27" s="11">
        <v>0.1</v>
      </c>
      <c r="R27" s="11">
        <v>30</v>
      </c>
      <c r="S27" s="11">
        <v>45.86</v>
      </c>
      <c r="T27" s="11">
        <v>0.95</v>
      </c>
      <c r="V27" s="11">
        <v>0.32</v>
      </c>
      <c r="W27" s="11">
        <v>0</v>
      </c>
      <c r="X27" s="11">
        <v>0.1</v>
      </c>
      <c r="Y27" s="11">
        <v>30</v>
      </c>
      <c r="Z27" s="11">
        <v>45.86</v>
      </c>
      <c r="AA27" s="11">
        <v>0.95</v>
      </c>
      <c r="AC27" s="11">
        <v>0.32</v>
      </c>
      <c r="AD27" s="11">
        <v>0</v>
      </c>
      <c r="AE27" s="11">
        <v>0.1</v>
      </c>
      <c r="AF27" s="11">
        <v>30</v>
      </c>
      <c r="AG27" s="11">
        <v>37.49</v>
      </c>
      <c r="AH27" s="11">
        <v>0.92</v>
      </c>
      <c r="AJ27" s="11">
        <v>0.32</v>
      </c>
      <c r="AK27" s="11">
        <v>0</v>
      </c>
      <c r="AL27" s="11">
        <v>0.1</v>
      </c>
      <c r="AM27" s="11">
        <v>30</v>
      </c>
      <c r="AN27" s="11">
        <v>37.49</v>
      </c>
      <c r="AO27" s="11">
        <v>0.92</v>
      </c>
      <c r="AQ27" s="11">
        <v>0.32</v>
      </c>
      <c r="AR27" s="11">
        <v>0</v>
      </c>
      <c r="AS27" s="11">
        <v>0.1</v>
      </c>
      <c r="AT27" s="11">
        <v>30</v>
      </c>
      <c r="AU27" s="11">
        <v>37.49</v>
      </c>
      <c r="AV27" s="11">
        <v>0.92</v>
      </c>
      <c r="AX27" s="11">
        <v>0.32</v>
      </c>
      <c r="AY27" s="11">
        <v>0</v>
      </c>
      <c r="AZ27" s="11">
        <v>0.1</v>
      </c>
      <c r="BA27" s="11">
        <v>30</v>
      </c>
    </row>
    <row r="28" spans="1:53" x14ac:dyDescent="0.2">
      <c r="A28" s="24" t="s">
        <v>486</v>
      </c>
      <c r="B28" s="24" t="s">
        <v>537</v>
      </c>
      <c r="C28" s="25"/>
      <c r="D28" s="25"/>
      <c r="E28" s="11">
        <v>30</v>
      </c>
      <c r="F28" s="11">
        <v>0.255</v>
      </c>
      <c r="H28" s="11">
        <v>0.32</v>
      </c>
      <c r="I28" s="11">
        <v>0</v>
      </c>
      <c r="J28" s="11">
        <v>1</v>
      </c>
      <c r="K28" s="11">
        <v>60</v>
      </c>
      <c r="L28" s="11">
        <v>30</v>
      </c>
      <c r="M28" s="11">
        <v>0.255</v>
      </c>
      <c r="O28" s="11">
        <v>0.32</v>
      </c>
      <c r="P28" s="11">
        <v>0</v>
      </c>
      <c r="Q28" s="11">
        <v>1</v>
      </c>
      <c r="R28" s="11">
        <v>60</v>
      </c>
      <c r="S28" s="11">
        <v>30</v>
      </c>
      <c r="T28" s="11">
        <v>0.255</v>
      </c>
      <c r="V28" s="11">
        <v>0.32</v>
      </c>
      <c r="W28" s="11">
        <v>0</v>
      </c>
      <c r="X28" s="11">
        <v>1</v>
      </c>
      <c r="Y28" s="11">
        <v>60</v>
      </c>
      <c r="Z28" s="11">
        <v>30</v>
      </c>
      <c r="AA28" s="11">
        <v>0.255</v>
      </c>
      <c r="AC28" s="11">
        <v>0.32</v>
      </c>
      <c r="AD28" s="11">
        <v>0</v>
      </c>
      <c r="AE28" s="11">
        <v>1</v>
      </c>
      <c r="AF28" s="11">
        <v>60</v>
      </c>
      <c r="AG28" s="11">
        <v>30</v>
      </c>
      <c r="AH28" s="11">
        <v>0.255</v>
      </c>
      <c r="AJ28" s="11">
        <v>0.32</v>
      </c>
      <c r="AK28" s="11">
        <v>0</v>
      </c>
      <c r="AL28" s="11">
        <v>1</v>
      </c>
      <c r="AM28" s="11">
        <v>60</v>
      </c>
      <c r="AN28" s="11">
        <v>30</v>
      </c>
      <c r="AO28" s="11">
        <v>0.255</v>
      </c>
      <c r="AQ28" s="11">
        <v>0.32</v>
      </c>
      <c r="AR28" s="11">
        <v>0</v>
      </c>
      <c r="AS28" s="11">
        <v>1</v>
      </c>
      <c r="AT28" s="11">
        <v>60</v>
      </c>
      <c r="AU28" s="11">
        <v>30</v>
      </c>
      <c r="AV28" s="11">
        <v>0.255</v>
      </c>
      <c r="AX28" s="11">
        <v>0.32</v>
      </c>
      <c r="AY28" s="11">
        <v>0</v>
      </c>
      <c r="AZ28" s="11">
        <v>1</v>
      </c>
      <c r="BA28" s="11">
        <v>60</v>
      </c>
    </row>
    <row r="29" spans="1:53" x14ac:dyDescent="0.2">
      <c r="A29" s="24" t="s">
        <v>487</v>
      </c>
      <c r="B29" s="24" t="s">
        <v>537</v>
      </c>
      <c r="C29" s="25"/>
      <c r="D29" s="25"/>
      <c r="E29" s="11">
        <v>24.5</v>
      </c>
      <c r="F29" s="11">
        <v>8.900000000000001E-2</v>
      </c>
      <c r="H29" s="11">
        <v>0</v>
      </c>
      <c r="I29" s="11">
        <v>0</v>
      </c>
      <c r="J29" s="11">
        <v>1</v>
      </c>
      <c r="K29" s="11">
        <v>50</v>
      </c>
      <c r="L29" s="11">
        <v>24.5</v>
      </c>
      <c r="M29" s="11">
        <v>8.900000000000001E-2</v>
      </c>
      <c r="O29" s="11">
        <v>0</v>
      </c>
      <c r="P29" s="11">
        <v>0</v>
      </c>
      <c r="Q29" s="11">
        <v>1</v>
      </c>
      <c r="R29" s="11">
        <v>50</v>
      </c>
      <c r="S29" s="11">
        <v>24</v>
      </c>
      <c r="T29" s="11">
        <v>8.199999999999999E-2</v>
      </c>
      <c r="V29" s="11">
        <v>0</v>
      </c>
      <c r="W29" s="11">
        <v>0</v>
      </c>
      <c r="X29" s="11">
        <v>1</v>
      </c>
      <c r="Y29" s="11">
        <v>50</v>
      </c>
      <c r="Z29" s="11">
        <v>24</v>
      </c>
      <c r="AA29" s="11">
        <v>8.199999999999999E-2</v>
      </c>
      <c r="AC29" s="11">
        <v>0</v>
      </c>
      <c r="AD29" s="11">
        <v>0</v>
      </c>
      <c r="AE29" s="11">
        <v>1</v>
      </c>
      <c r="AF29" s="11">
        <v>50</v>
      </c>
      <c r="AG29" s="11">
        <v>23.5</v>
      </c>
      <c r="AH29" s="11">
        <v>8.199999999999999E-2</v>
      </c>
      <c r="AJ29" s="11">
        <v>0</v>
      </c>
      <c r="AK29" s="11">
        <v>0</v>
      </c>
      <c r="AL29" s="11">
        <v>1</v>
      </c>
      <c r="AM29" s="11">
        <v>50</v>
      </c>
      <c r="AN29" s="11">
        <v>23.5</v>
      </c>
      <c r="AO29" s="11">
        <v>8.199999999999999E-2</v>
      </c>
      <c r="AQ29" s="11">
        <v>0</v>
      </c>
      <c r="AR29" s="11">
        <v>0</v>
      </c>
      <c r="AS29" s="11">
        <v>1</v>
      </c>
      <c r="AT29" s="11">
        <v>50</v>
      </c>
      <c r="AU29" s="11">
        <v>23.5</v>
      </c>
      <c r="AV29" s="11">
        <v>8.199999999999999E-2</v>
      </c>
      <c r="AX29" s="11">
        <v>0</v>
      </c>
      <c r="AY29" s="11">
        <v>0</v>
      </c>
      <c r="AZ29" s="11">
        <v>1</v>
      </c>
      <c r="BA29" s="11">
        <v>50</v>
      </c>
    </row>
    <row r="30" spans="1:53" x14ac:dyDescent="0.2">
      <c r="A30" s="24" t="s">
        <v>488</v>
      </c>
      <c r="B30" s="24" t="s">
        <v>537</v>
      </c>
      <c r="C30" s="25">
        <v>1</v>
      </c>
      <c r="D30" s="25"/>
      <c r="E30" s="11">
        <v>20</v>
      </c>
      <c r="F30" s="11">
        <v>0.47499999999999998</v>
      </c>
      <c r="H30" s="11">
        <v>3.56</v>
      </c>
      <c r="I30" s="11">
        <v>29.62077630337896</v>
      </c>
      <c r="J30" s="11">
        <v>0.35</v>
      </c>
      <c r="K30" s="11">
        <v>40</v>
      </c>
      <c r="L30" s="11">
        <v>20</v>
      </c>
      <c r="M30" s="11">
        <v>0.47499999999999998</v>
      </c>
      <c r="O30" s="11">
        <v>3.56</v>
      </c>
      <c r="P30" s="11">
        <v>32.582853933716862</v>
      </c>
      <c r="Q30" s="11">
        <v>0.35</v>
      </c>
      <c r="R30" s="11">
        <v>40</v>
      </c>
      <c r="S30" s="11">
        <v>18</v>
      </c>
      <c r="T30" s="11">
        <v>0.40100000000000002</v>
      </c>
      <c r="V30" s="11">
        <v>3.56</v>
      </c>
      <c r="W30" s="11">
        <v>35.841139327088548</v>
      </c>
      <c r="X30" s="11">
        <v>0.39</v>
      </c>
      <c r="Y30" s="11">
        <v>40</v>
      </c>
      <c r="Z30" s="11">
        <v>18</v>
      </c>
      <c r="AA30" s="11">
        <v>0.40100000000000002</v>
      </c>
      <c r="AC30" s="11">
        <v>3.56</v>
      </c>
      <c r="AD30" s="11">
        <v>39.425253259797408</v>
      </c>
      <c r="AE30" s="11">
        <v>0.39</v>
      </c>
      <c r="AF30" s="11">
        <v>40</v>
      </c>
      <c r="AG30" s="11">
        <v>17</v>
      </c>
      <c r="AH30" s="11">
        <v>0.39200000000000002</v>
      </c>
      <c r="AJ30" s="11">
        <v>3.56</v>
      </c>
      <c r="AK30" s="11">
        <v>43.367778585777153</v>
      </c>
      <c r="AL30" s="11">
        <v>0.4</v>
      </c>
      <c r="AM30" s="11">
        <v>40</v>
      </c>
      <c r="AN30" s="11">
        <v>17</v>
      </c>
      <c r="AO30" s="11">
        <v>0.39200000000000002</v>
      </c>
      <c r="AQ30" s="11">
        <v>3.56</v>
      </c>
      <c r="AR30" s="11">
        <v>47.704556444354878</v>
      </c>
      <c r="AS30" s="11">
        <v>0.4</v>
      </c>
      <c r="AT30" s="11">
        <v>40</v>
      </c>
      <c r="AU30" s="11">
        <v>17</v>
      </c>
      <c r="AV30" s="11">
        <v>0.39200000000000002</v>
      </c>
      <c r="AX30" s="11">
        <v>3.56</v>
      </c>
      <c r="AY30" s="11">
        <v>47.704556444354878</v>
      </c>
      <c r="AZ30" s="11">
        <v>0.4</v>
      </c>
      <c r="BA30" s="11">
        <v>40</v>
      </c>
    </row>
    <row r="31" spans="1:53" x14ac:dyDescent="0.2">
      <c r="A31" s="24" t="s">
        <v>42</v>
      </c>
      <c r="B31" s="24" t="s">
        <v>537</v>
      </c>
      <c r="C31" s="25"/>
      <c r="D31" s="25"/>
      <c r="E31" s="11">
        <v>12.95</v>
      </c>
      <c r="F31" s="11">
        <v>0.14000000000000001</v>
      </c>
      <c r="H31" s="11">
        <v>0.18</v>
      </c>
      <c r="I31" s="11">
        <v>0</v>
      </c>
      <c r="J31" s="11">
        <v>1</v>
      </c>
      <c r="K31" s="11">
        <v>25</v>
      </c>
      <c r="L31" s="11">
        <v>12.95</v>
      </c>
      <c r="M31" s="11">
        <v>0.14000000000000001</v>
      </c>
      <c r="O31" s="11">
        <v>0.18</v>
      </c>
      <c r="P31" s="11">
        <v>0</v>
      </c>
      <c r="Q31" s="11">
        <v>1</v>
      </c>
      <c r="R31" s="11">
        <v>25</v>
      </c>
      <c r="S31" s="11">
        <v>11.61</v>
      </c>
      <c r="T31" s="11">
        <v>0.14000000000000001</v>
      </c>
      <c r="V31" s="11">
        <v>0.18</v>
      </c>
      <c r="W31" s="11">
        <v>0</v>
      </c>
      <c r="X31" s="11">
        <v>1</v>
      </c>
      <c r="Y31" s="11">
        <v>25</v>
      </c>
      <c r="Z31" s="11">
        <v>11.61</v>
      </c>
      <c r="AA31" s="11">
        <v>0.14000000000000001</v>
      </c>
      <c r="AC31" s="11">
        <v>0.18</v>
      </c>
      <c r="AD31" s="11">
        <v>0</v>
      </c>
      <c r="AE31" s="11">
        <v>1</v>
      </c>
      <c r="AF31" s="11">
        <v>25</v>
      </c>
      <c r="AG31" s="11">
        <v>10.1</v>
      </c>
      <c r="AH31" s="11">
        <v>0.13</v>
      </c>
      <c r="AJ31" s="11">
        <v>0.18</v>
      </c>
      <c r="AK31" s="11">
        <v>0</v>
      </c>
      <c r="AL31" s="11">
        <v>1</v>
      </c>
      <c r="AM31" s="11">
        <v>25</v>
      </c>
      <c r="AN31" s="11">
        <v>10.1</v>
      </c>
      <c r="AO31" s="11">
        <v>0.13</v>
      </c>
      <c r="AQ31" s="11">
        <v>0.18</v>
      </c>
      <c r="AR31" s="11">
        <v>0</v>
      </c>
      <c r="AS31" s="11">
        <v>1</v>
      </c>
      <c r="AT31" s="11">
        <v>25</v>
      </c>
      <c r="AU31" s="11">
        <v>10.1</v>
      </c>
      <c r="AV31" s="11">
        <v>0.13</v>
      </c>
      <c r="AX31" s="11">
        <v>0.18</v>
      </c>
      <c r="AY31" s="11">
        <v>0</v>
      </c>
      <c r="AZ31" s="11">
        <v>1</v>
      </c>
      <c r="BA31" s="11">
        <v>25</v>
      </c>
    </row>
    <row r="32" spans="1:53" x14ac:dyDescent="0.2">
      <c r="A32" s="24" t="s">
        <v>489</v>
      </c>
      <c r="B32" s="24" t="s">
        <v>537</v>
      </c>
      <c r="C32" s="25"/>
      <c r="D32" s="25"/>
      <c r="E32" s="11">
        <v>7.1</v>
      </c>
      <c r="F32" s="11">
        <v>0.126</v>
      </c>
      <c r="H32" s="11">
        <v>0</v>
      </c>
      <c r="I32" s="11">
        <v>0</v>
      </c>
      <c r="J32" s="11">
        <v>1</v>
      </c>
      <c r="K32" s="11">
        <v>25</v>
      </c>
      <c r="L32" s="11">
        <v>7.1</v>
      </c>
      <c r="M32" s="11">
        <v>0.126</v>
      </c>
      <c r="O32" s="11">
        <v>0</v>
      </c>
      <c r="P32" s="11">
        <v>0</v>
      </c>
      <c r="Q32" s="11">
        <v>1</v>
      </c>
      <c r="R32" s="11">
        <v>25</v>
      </c>
      <c r="S32" s="11">
        <v>6.6300000000000008</v>
      </c>
      <c r="T32" s="11">
        <v>0.10800000000000001</v>
      </c>
      <c r="V32" s="11">
        <v>0</v>
      </c>
      <c r="W32" s="11">
        <v>0</v>
      </c>
      <c r="X32" s="11">
        <v>1</v>
      </c>
      <c r="Y32" s="11">
        <v>25</v>
      </c>
      <c r="Z32" s="11">
        <v>6.6300000000000008</v>
      </c>
      <c r="AA32" s="11">
        <v>0.10800000000000001</v>
      </c>
      <c r="AC32" s="11">
        <v>0</v>
      </c>
      <c r="AD32" s="11">
        <v>0</v>
      </c>
      <c r="AE32" s="11">
        <v>1</v>
      </c>
      <c r="AF32" s="11">
        <v>25</v>
      </c>
      <c r="AG32" s="11">
        <v>5.19</v>
      </c>
      <c r="AH32" s="11">
        <v>0.1</v>
      </c>
      <c r="AJ32" s="11">
        <v>0</v>
      </c>
      <c r="AK32" s="11">
        <v>0</v>
      </c>
      <c r="AL32" s="11">
        <v>1</v>
      </c>
      <c r="AM32" s="11">
        <v>25</v>
      </c>
      <c r="AN32" s="11">
        <v>5.19</v>
      </c>
      <c r="AO32" s="11">
        <v>0.1</v>
      </c>
      <c r="AQ32" s="11">
        <v>0</v>
      </c>
      <c r="AR32" s="11">
        <v>0</v>
      </c>
      <c r="AS32" s="11">
        <v>1</v>
      </c>
      <c r="AT32" s="11">
        <v>25</v>
      </c>
      <c r="AU32" s="11">
        <v>5.19</v>
      </c>
      <c r="AV32" s="11">
        <v>0.1</v>
      </c>
      <c r="AX32" s="11">
        <v>0</v>
      </c>
      <c r="AY32" s="11">
        <v>0</v>
      </c>
      <c r="AZ32" s="11">
        <v>1</v>
      </c>
      <c r="BA32" s="11">
        <v>25</v>
      </c>
    </row>
    <row r="33" spans="1:53" x14ac:dyDescent="0.2">
      <c r="A33" s="24" t="s">
        <v>490</v>
      </c>
      <c r="B33" s="24" t="s">
        <v>537</v>
      </c>
      <c r="C33" s="25">
        <v>1</v>
      </c>
      <c r="D33" s="25"/>
      <c r="E33" s="11">
        <v>20.299999999999997</v>
      </c>
      <c r="F33" s="11">
        <v>0.52300000000000002</v>
      </c>
      <c r="H33" s="11">
        <v>0.82</v>
      </c>
      <c r="I33" s="11">
        <v>0</v>
      </c>
      <c r="J33" s="11">
        <v>0.33</v>
      </c>
      <c r="K33" s="11">
        <v>20</v>
      </c>
      <c r="L33" s="11">
        <v>20.299999999999997</v>
      </c>
      <c r="M33" s="11">
        <v>0.52300000000000002</v>
      </c>
      <c r="O33" s="11">
        <v>0.82</v>
      </c>
      <c r="P33" s="11">
        <v>0</v>
      </c>
      <c r="Q33" s="11">
        <v>0.33</v>
      </c>
      <c r="R33" s="11">
        <v>20</v>
      </c>
      <c r="S33" s="11">
        <v>20.13</v>
      </c>
      <c r="T33" s="11">
        <v>0.44500000000000001</v>
      </c>
      <c r="V33" s="11">
        <v>0.82</v>
      </c>
      <c r="W33" s="11">
        <v>0</v>
      </c>
      <c r="X33" s="11">
        <v>0.34</v>
      </c>
      <c r="Y33" s="11">
        <v>20</v>
      </c>
      <c r="Z33" s="11">
        <v>20.13</v>
      </c>
      <c r="AA33" s="11">
        <v>0.44500000000000001</v>
      </c>
      <c r="AC33" s="11">
        <v>0.82</v>
      </c>
      <c r="AD33" s="11">
        <v>0</v>
      </c>
      <c r="AE33" s="11">
        <v>0.34</v>
      </c>
      <c r="AF33" s="11">
        <v>20</v>
      </c>
      <c r="AG33" s="11">
        <v>20.049999999999997</v>
      </c>
      <c r="AH33" s="11">
        <v>0.41799999999999998</v>
      </c>
      <c r="AJ33" s="11">
        <v>0.82</v>
      </c>
      <c r="AK33" s="11">
        <v>0</v>
      </c>
      <c r="AL33" s="11">
        <v>0.34</v>
      </c>
      <c r="AM33" s="11">
        <v>20</v>
      </c>
      <c r="AN33" s="11">
        <v>20.049999999999997</v>
      </c>
      <c r="AO33" s="11">
        <v>0.41799999999999998</v>
      </c>
      <c r="AQ33" s="11">
        <v>0.82</v>
      </c>
      <c r="AR33" s="11">
        <v>0</v>
      </c>
      <c r="AS33" s="11">
        <v>0.34</v>
      </c>
      <c r="AT33" s="11">
        <v>20</v>
      </c>
      <c r="AU33" s="11">
        <v>20.049999999999997</v>
      </c>
      <c r="AV33" s="11">
        <v>0.41799999999999998</v>
      </c>
      <c r="AX33" s="11">
        <v>0.82</v>
      </c>
      <c r="AY33" s="11">
        <v>0</v>
      </c>
      <c r="AZ33" s="11">
        <v>0.34</v>
      </c>
      <c r="BA33" s="11">
        <v>20</v>
      </c>
    </row>
    <row r="34" spans="1:53" x14ac:dyDescent="0.2">
      <c r="A34" s="13" t="s">
        <v>532</v>
      </c>
      <c r="B34" s="24" t="s">
        <v>537</v>
      </c>
      <c r="C34" s="25"/>
      <c r="D34" s="25"/>
      <c r="E34" s="11">
        <v>10</v>
      </c>
      <c r="F34" s="11">
        <v>0</v>
      </c>
      <c r="K34" s="11">
        <v>25</v>
      </c>
      <c r="L34" s="11">
        <v>10</v>
      </c>
      <c r="M34" s="11">
        <v>0</v>
      </c>
      <c r="R34" s="11">
        <v>25</v>
      </c>
      <c r="S34" s="11">
        <v>10</v>
      </c>
      <c r="T34" s="11">
        <v>0</v>
      </c>
      <c r="Y34" s="11">
        <v>25</v>
      </c>
      <c r="Z34" s="11">
        <v>10</v>
      </c>
      <c r="AA34" s="11">
        <v>0</v>
      </c>
      <c r="AF34" s="11">
        <v>25</v>
      </c>
      <c r="AG34" s="11">
        <v>10</v>
      </c>
      <c r="AH34" s="11">
        <v>0</v>
      </c>
      <c r="AM34" s="11">
        <v>25</v>
      </c>
      <c r="AN34" s="11">
        <v>10</v>
      </c>
      <c r="AO34" s="11">
        <v>0</v>
      </c>
      <c r="AT34" s="11">
        <v>25</v>
      </c>
      <c r="AU34" s="11">
        <v>10</v>
      </c>
      <c r="AV34" s="11">
        <v>0</v>
      </c>
      <c r="BA34" s="11">
        <v>25</v>
      </c>
    </row>
    <row r="35" spans="1:53" x14ac:dyDescent="0.2">
      <c r="A35" s="13" t="s">
        <v>533</v>
      </c>
      <c r="B35" s="24" t="s">
        <v>537</v>
      </c>
      <c r="C35" s="25"/>
      <c r="D35" s="25"/>
      <c r="E35" s="11">
        <v>4.9261083740000009</v>
      </c>
      <c r="F35" s="11">
        <v>6.704980843000001E-2</v>
      </c>
      <c r="K35" s="11">
        <v>15</v>
      </c>
      <c r="L35" s="11">
        <v>3.9682539679999995</v>
      </c>
      <c r="M35" s="11">
        <v>5.8201058200000003E-2</v>
      </c>
      <c r="R35" s="11">
        <v>15</v>
      </c>
      <c r="S35" s="11">
        <v>3.9682539679999995</v>
      </c>
      <c r="T35" s="11">
        <v>5.1587301590000002E-2</v>
      </c>
      <c r="Y35" s="11">
        <v>15</v>
      </c>
      <c r="Z35" s="11">
        <v>3.9682539679999995</v>
      </c>
      <c r="AA35" s="11">
        <v>5.1587301590000002E-2</v>
      </c>
      <c r="AF35" s="11">
        <v>15</v>
      </c>
      <c r="AG35" s="11">
        <v>3.9682539679999995</v>
      </c>
      <c r="AH35" s="11">
        <v>5.1587301590000002E-2</v>
      </c>
      <c r="AM35" s="11">
        <v>15</v>
      </c>
      <c r="AN35" s="11">
        <v>3.9682539679999995</v>
      </c>
      <c r="AO35" s="11">
        <v>5.1587301590000002E-2</v>
      </c>
      <c r="AT35" s="11">
        <v>15</v>
      </c>
      <c r="AU35" s="11">
        <v>3.9682539679999995</v>
      </c>
      <c r="AV35" s="11">
        <v>5.1587301590000002E-2</v>
      </c>
      <c r="BA35" s="11">
        <v>15</v>
      </c>
    </row>
    <row r="36" spans="1:53" x14ac:dyDescent="0.2">
      <c r="A36" s="13" t="s">
        <v>642</v>
      </c>
      <c r="B36" s="24" t="s">
        <v>537</v>
      </c>
      <c r="C36" s="25"/>
      <c r="D36" s="25"/>
      <c r="E36" s="11">
        <v>10</v>
      </c>
      <c r="F36" s="11">
        <v>0</v>
      </c>
      <c r="K36" s="11">
        <v>25</v>
      </c>
      <c r="L36" s="11">
        <v>10</v>
      </c>
      <c r="M36" s="11">
        <v>0</v>
      </c>
      <c r="R36" s="11">
        <v>25</v>
      </c>
      <c r="S36" s="11">
        <v>10</v>
      </c>
      <c r="T36" s="11">
        <v>0</v>
      </c>
      <c r="Y36" s="11">
        <v>25</v>
      </c>
      <c r="Z36" s="25">
        <v>10</v>
      </c>
      <c r="AA36" s="25">
        <v>0</v>
      </c>
      <c r="AB36" s="25"/>
      <c r="AC36" s="25"/>
      <c r="AD36" s="25"/>
      <c r="AE36" s="25"/>
      <c r="AF36" s="25">
        <v>25</v>
      </c>
      <c r="AG36" s="25">
        <v>10</v>
      </c>
      <c r="AH36" s="25">
        <v>0</v>
      </c>
      <c r="AI36" s="25"/>
      <c r="AJ36" s="25"/>
      <c r="AK36" s="25"/>
      <c r="AL36" s="25"/>
      <c r="AM36" s="25">
        <v>25</v>
      </c>
      <c r="AN36" s="25">
        <v>10</v>
      </c>
      <c r="AO36" s="25">
        <v>0</v>
      </c>
      <c r="AP36" s="25"/>
      <c r="AQ36" s="25"/>
      <c r="AR36" s="25"/>
      <c r="AS36" s="25"/>
      <c r="AT36" s="25">
        <v>25</v>
      </c>
      <c r="AU36" s="25">
        <v>10</v>
      </c>
      <c r="AV36" s="25">
        <v>0</v>
      </c>
      <c r="AW36" s="25"/>
      <c r="AX36" s="25"/>
      <c r="AY36" s="25"/>
      <c r="AZ36" s="25"/>
      <c r="BA36" s="25">
        <v>25</v>
      </c>
    </row>
    <row r="37" spans="1:53" x14ac:dyDescent="0.2">
      <c r="A37" s="24" t="s">
        <v>472</v>
      </c>
      <c r="B37" s="24" t="s">
        <v>538</v>
      </c>
      <c r="C37" s="25"/>
      <c r="D37" s="25"/>
      <c r="E37" s="25">
        <v>0</v>
      </c>
      <c r="F37" s="25">
        <v>0</v>
      </c>
      <c r="G37" s="11">
        <v>0</v>
      </c>
      <c r="H37" s="25"/>
      <c r="I37" s="25"/>
      <c r="J37" s="25"/>
      <c r="K37" s="25">
        <v>40</v>
      </c>
      <c r="L37" s="25">
        <v>0</v>
      </c>
      <c r="M37" s="25">
        <v>0</v>
      </c>
      <c r="N37" s="11">
        <v>0</v>
      </c>
      <c r="O37" s="25"/>
      <c r="P37" s="25"/>
      <c r="Q37" s="25"/>
      <c r="R37" s="25">
        <v>40</v>
      </c>
      <c r="S37" s="25">
        <v>0</v>
      </c>
      <c r="T37" s="25">
        <v>0</v>
      </c>
      <c r="U37" s="11">
        <v>0</v>
      </c>
      <c r="V37" s="25"/>
      <c r="W37" s="25"/>
      <c r="X37" s="25"/>
      <c r="Y37" s="25">
        <v>40</v>
      </c>
      <c r="Z37" s="25">
        <v>0</v>
      </c>
      <c r="AA37" s="25">
        <v>0</v>
      </c>
      <c r="AB37" s="11">
        <v>0</v>
      </c>
      <c r="AC37" s="25"/>
      <c r="AD37" s="25"/>
      <c r="AE37" s="25"/>
      <c r="AF37" s="25">
        <v>40</v>
      </c>
      <c r="AG37" s="25">
        <v>0</v>
      </c>
      <c r="AH37" s="25">
        <v>0</v>
      </c>
      <c r="AI37" s="11">
        <v>0</v>
      </c>
      <c r="AJ37" s="25"/>
      <c r="AK37" s="25"/>
      <c r="AL37" s="25"/>
      <c r="AM37" s="25">
        <v>40</v>
      </c>
      <c r="AN37" s="25">
        <v>0</v>
      </c>
      <c r="AO37" s="25">
        <v>0</v>
      </c>
      <c r="AP37" s="11">
        <v>0</v>
      </c>
      <c r="AQ37" s="25"/>
      <c r="AR37" s="25"/>
      <c r="AS37" s="25"/>
      <c r="AT37" s="25">
        <v>40</v>
      </c>
      <c r="AU37" s="25">
        <v>0</v>
      </c>
      <c r="AV37" s="25">
        <v>0</v>
      </c>
      <c r="AW37" s="11">
        <v>0</v>
      </c>
      <c r="AX37" s="25"/>
      <c r="AY37" s="25"/>
      <c r="AZ37" s="25"/>
      <c r="BA37" s="25">
        <v>40</v>
      </c>
    </row>
    <row r="38" spans="1:53" x14ac:dyDescent="0.2">
      <c r="A38" s="13" t="s">
        <v>745</v>
      </c>
      <c r="B38" s="13" t="s">
        <v>537</v>
      </c>
      <c r="E38" s="11">
        <v>471.2</v>
      </c>
      <c r="F38" s="11">
        <f>E38*0.03</f>
        <v>14.135999999999999</v>
      </c>
      <c r="K38" s="11">
        <v>25</v>
      </c>
      <c r="L38" s="11">
        <v>471.2</v>
      </c>
      <c r="M38" s="11">
        <f>L38*0.03</f>
        <v>14.135999999999999</v>
      </c>
      <c r="R38" s="11">
        <v>25</v>
      </c>
      <c r="S38" s="11">
        <v>381.5</v>
      </c>
      <c r="T38" s="11">
        <f>S38*0.03</f>
        <v>11.445</v>
      </c>
      <c r="Y38" s="11">
        <v>25</v>
      </c>
      <c r="Z38" s="11">
        <v>381.5</v>
      </c>
      <c r="AA38" s="11">
        <f>Z38*0.03</f>
        <v>11.445</v>
      </c>
      <c r="AF38" s="11">
        <v>25</v>
      </c>
      <c r="AG38" s="11">
        <v>359</v>
      </c>
      <c r="AH38" s="11">
        <f>AG38*0.03</f>
        <v>10.77</v>
      </c>
      <c r="AM38" s="11">
        <v>25</v>
      </c>
      <c r="AN38" s="11">
        <v>359</v>
      </c>
      <c r="AO38" s="11">
        <f>AN38*0.03</f>
        <v>10.77</v>
      </c>
      <c r="AT38" s="11">
        <v>25</v>
      </c>
      <c r="AU38" s="11">
        <v>359</v>
      </c>
      <c r="AV38" s="11">
        <f>AU38*0.03</f>
        <v>10.77</v>
      </c>
      <c r="BA38" s="1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F138-4CD2-0947-AC30-E0A645F4F47A}">
  <dimension ref="A1:R477"/>
  <sheetViews>
    <sheetView topLeftCell="A9" zoomScale="112" zoomScaleNormal="86" workbookViewId="0">
      <selection activeCell="A24" sqref="A24:XFD24"/>
    </sheetView>
  </sheetViews>
  <sheetFormatPr baseColWidth="10" defaultRowHeight="16" x14ac:dyDescent="0.2"/>
  <cols>
    <col min="1" max="1" width="27.5" style="3" bestFit="1" customWidth="1"/>
    <col min="2" max="2" width="22.6640625" bestFit="1" customWidth="1"/>
    <col min="3" max="3" width="8.1640625" bestFit="1" customWidth="1"/>
    <col min="4" max="4" width="7.6640625" bestFit="1" customWidth="1"/>
    <col min="5" max="5" width="12.5" bestFit="1" customWidth="1"/>
    <col min="6" max="6" width="9.6640625" bestFit="1" customWidth="1"/>
    <col min="7" max="7" width="6.33203125" style="3" bestFit="1" customWidth="1"/>
    <col min="8" max="8" width="16.6640625" style="22" bestFit="1" customWidth="1"/>
    <col min="9" max="14" width="11.1640625" style="22" bestFit="1" customWidth="1"/>
    <col min="15" max="16" width="16.6640625" style="22" bestFit="1" customWidth="1"/>
    <col min="17" max="16384" width="10.83203125" style="3"/>
  </cols>
  <sheetData>
    <row r="1" spans="1:18" s="2" customFormat="1" x14ac:dyDescent="0.2">
      <c r="A1" s="2" t="s">
        <v>17</v>
      </c>
      <c r="B1" s="2" t="s">
        <v>531</v>
      </c>
      <c r="C1" s="2" t="s">
        <v>838</v>
      </c>
      <c r="D1" s="2" t="s">
        <v>843</v>
      </c>
      <c r="E1" s="2" t="s">
        <v>970</v>
      </c>
      <c r="F1" s="2" t="s">
        <v>972</v>
      </c>
      <c r="G1" s="1" t="s">
        <v>675</v>
      </c>
      <c r="H1" s="26" t="s">
        <v>524</v>
      </c>
      <c r="I1" s="26" t="s">
        <v>525</v>
      </c>
      <c r="J1" s="26" t="s">
        <v>526</v>
      </c>
      <c r="K1" s="26" t="s">
        <v>527</v>
      </c>
      <c r="L1" s="26" t="s">
        <v>528</v>
      </c>
      <c r="M1" s="26" t="s">
        <v>529</v>
      </c>
      <c r="N1" s="26" t="s">
        <v>592</v>
      </c>
      <c r="O1" s="26" t="s">
        <v>457</v>
      </c>
      <c r="P1" s="26" t="s">
        <v>458</v>
      </c>
    </row>
    <row r="2" spans="1:18" s="2" customFormat="1" x14ac:dyDescent="0.2">
      <c r="A2" s="2" t="s">
        <v>0</v>
      </c>
      <c r="E2" s="2" t="s">
        <v>1176</v>
      </c>
      <c r="G2" s="1"/>
      <c r="H2" s="26" t="s">
        <v>1181</v>
      </c>
      <c r="I2" s="26"/>
      <c r="J2" s="26"/>
      <c r="K2" s="26"/>
      <c r="L2" s="26"/>
      <c r="M2" s="26"/>
      <c r="N2" s="26"/>
      <c r="O2" s="26" t="s">
        <v>1181</v>
      </c>
      <c r="P2" s="26" t="s">
        <v>1181</v>
      </c>
    </row>
    <row r="3" spans="1:18" x14ac:dyDescent="0.2">
      <c r="A3" s="3" t="s">
        <v>761</v>
      </c>
      <c r="B3" s="3" t="s">
        <v>465</v>
      </c>
      <c r="C3" s="3" t="s">
        <v>776</v>
      </c>
      <c r="D3" s="3"/>
      <c r="E3" s="3"/>
      <c r="F3" s="3" t="s">
        <v>973</v>
      </c>
      <c r="G3" t="s">
        <v>676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0.7</v>
      </c>
      <c r="P3" s="22">
        <v>0.7</v>
      </c>
      <c r="Q3" s="28"/>
      <c r="R3" s="28"/>
    </row>
    <row r="4" spans="1:18" x14ac:dyDescent="0.2">
      <c r="A4" s="3" t="s">
        <v>762</v>
      </c>
      <c r="B4" s="3" t="s">
        <v>465</v>
      </c>
      <c r="C4" s="3" t="s">
        <v>776</v>
      </c>
      <c r="D4" s="3"/>
      <c r="E4" s="3"/>
      <c r="F4" s="3" t="s">
        <v>973</v>
      </c>
      <c r="G4" t="s">
        <v>677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0.8</v>
      </c>
      <c r="P4" s="22">
        <v>0.8</v>
      </c>
      <c r="Q4" s="28"/>
      <c r="R4" s="28"/>
    </row>
    <row r="5" spans="1:18" x14ac:dyDescent="0.2">
      <c r="A5" s="3" t="s">
        <v>763</v>
      </c>
      <c r="B5" s="3" t="s">
        <v>465</v>
      </c>
      <c r="C5" s="3" t="s">
        <v>776</v>
      </c>
      <c r="D5" s="3"/>
      <c r="E5" s="3"/>
      <c r="F5" s="3" t="s">
        <v>973</v>
      </c>
      <c r="G5" t="s">
        <v>678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0.55000000000000004</v>
      </c>
      <c r="P5" s="22">
        <v>0.55000000000000004</v>
      </c>
      <c r="Q5" s="28"/>
      <c r="R5" s="28"/>
    </row>
    <row r="6" spans="1:18" x14ac:dyDescent="0.2">
      <c r="A6" s="3" t="s">
        <v>764</v>
      </c>
      <c r="B6" s="3" t="s">
        <v>465</v>
      </c>
      <c r="C6" s="3" t="s">
        <v>776</v>
      </c>
      <c r="D6" s="3"/>
      <c r="E6" s="3"/>
      <c r="F6" s="3" t="s">
        <v>973</v>
      </c>
      <c r="G6" t="s">
        <v>679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0.75</v>
      </c>
      <c r="P6" s="22">
        <v>0.75</v>
      </c>
      <c r="Q6" s="28"/>
      <c r="R6" s="28"/>
    </row>
    <row r="7" spans="1:18" x14ac:dyDescent="0.2">
      <c r="A7" s="3" t="s">
        <v>765</v>
      </c>
      <c r="B7" s="3" t="s">
        <v>465</v>
      </c>
      <c r="C7" s="3" t="s">
        <v>776</v>
      </c>
      <c r="D7" s="3"/>
      <c r="E7" s="3"/>
      <c r="F7" s="3" t="s">
        <v>973</v>
      </c>
      <c r="G7" t="s">
        <v>680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0.45</v>
      </c>
      <c r="P7" s="22">
        <v>0.45</v>
      </c>
      <c r="Q7" s="28"/>
      <c r="R7" s="28"/>
    </row>
    <row r="8" spans="1:18" x14ac:dyDescent="0.2">
      <c r="A8" s="3" t="s">
        <v>766</v>
      </c>
      <c r="B8" s="3" t="s">
        <v>466</v>
      </c>
      <c r="C8" s="3" t="s">
        <v>776</v>
      </c>
      <c r="D8" s="3"/>
      <c r="E8" s="3"/>
      <c r="F8" s="3" t="s">
        <v>974</v>
      </c>
      <c r="G8" t="s">
        <v>676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0.01</v>
      </c>
      <c r="P8" s="22">
        <v>0.01</v>
      </c>
      <c r="Q8" s="28"/>
      <c r="R8" s="28"/>
    </row>
    <row r="9" spans="1:18" x14ac:dyDescent="0.2">
      <c r="A9" s="3" t="s">
        <v>767</v>
      </c>
      <c r="B9" s="3" t="s">
        <v>466</v>
      </c>
      <c r="C9" s="3" t="s">
        <v>776</v>
      </c>
      <c r="D9" s="3"/>
      <c r="E9" s="3"/>
      <c r="F9" s="3" t="s">
        <v>974</v>
      </c>
      <c r="G9" t="s">
        <v>677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0.01</v>
      </c>
      <c r="P9" s="22">
        <v>0.01</v>
      </c>
      <c r="Q9" s="28"/>
      <c r="R9" s="28"/>
    </row>
    <row r="10" spans="1:18" x14ac:dyDescent="0.2">
      <c r="A10" s="3" t="s">
        <v>768</v>
      </c>
      <c r="B10" s="3" t="s">
        <v>466</v>
      </c>
      <c r="C10" s="3" t="s">
        <v>776</v>
      </c>
      <c r="D10" s="3"/>
      <c r="E10" s="3"/>
      <c r="F10" s="3" t="s">
        <v>974</v>
      </c>
      <c r="G10" t="s">
        <v>678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0.01</v>
      </c>
      <c r="P10" s="22">
        <v>0.01</v>
      </c>
      <c r="Q10" s="28"/>
      <c r="R10" s="28"/>
    </row>
    <row r="11" spans="1:18" x14ac:dyDescent="0.2">
      <c r="A11" s="3" t="s">
        <v>769</v>
      </c>
      <c r="B11" s="3" t="s">
        <v>466</v>
      </c>
      <c r="C11" s="3" t="s">
        <v>776</v>
      </c>
      <c r="D11" s="3"/>
      <c r="E11" s="3"/>
      <c r="F11" s="3" t="s">
        <v>974</v>
      </c>
      <c r="G11" t="s">
        <v>679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0.01</v>
      </c>
      <c r="P11" s="22">
        <v>0.01</v>
      </c>
      <c r="Q11" s="28"/>
      <c r="R11" s="28"/>
    </row>
    <row r="12" spans="1:18" x14ac:dyDescent="0.2">
      <c r="A12" s="3" t="s">
        <v>770</v>
      </c>
      <c r="B12" s="3" t="s">
        <v>466</v>
      </c>
      <c r="C12" s="3" t="s">
        <v>776</v>
      </c>
      <c r="D12" s="3"/>
      <c r="E12" s="3"/>
      <c r="F12" s="3" t="s">
        <v>974</v>
      </c>
      <c r="G12" t="s">
        <v>680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0.01</v>
      </c>
      <c r="P12" s="22">
        <v>0.01</v>
      </c>
      <c r="Q12" s="28"/>
      <c r="R12" s="28"/>
    </row>
    <row r="13" spans="1:18" x14ac:dyDescent="0.2">
      <c r="A13" s="3" t="s">
        <v>771</v>
      </c>
      <c r="B13" s="3" t="s">
        <v>467</v>
      </c>
      <c r="C13" s="3" t="s">
        <v>776</v>
      </c>
      <c r="D13" s="3"/>
      <c r="E13" s="3"/>
      <c r="F13" s="3" t="s">
        <v>975</v>
      </c>
      <c r="G13" t="s">
        <v>676</v>
      </c>
      <c r="H13" s="22">
        <v>0.04</v>
      </c>
      <c r="I13" s="22">
        <v>0.04</v>
      </c>
      <c r="J13" s="22">
        <v>0.04</v>
      </c>
      <c r="K13" s="22">
        <v>0.04</v>
      </c>
      <c r="L13" s="22">
        <v>0.04</v>
      </c>
      <c r="M13" s="22">
        <v>0.04</v>
      </c>
      <c r="N13" s="22">
        <v>0.04</v>
      </c>
      <c r="O13" s="22">
        <v>0.2</v>
      </c>
      <c r="P13" s="22">
        <v>0.2</v>
      </c>
      <c r="Q13" s="28"/>
      <c r="R13" s="28"/>
    </row>
    <row r="14" spans="1:18" x14ac:dyDescent="0.2">
      <c r="A14" s="3" t="s">
        <v>772</v>
      </c>
      <c r="B14" s="3" t="s">
        <v>467</v>
      </c>
      <c r="C14" s="3" t="s">
        <v>776</v>
      </c>
      <c r="D14" s="3"/>
      <c r="E14" s="3"/>
      <c r="F14" s="3" t="s">
        <v>975</v>
      </c>
      <c r="G14" t="s">
        <v>677</v>
      </c>
      <c r="H14" s="22">
        <v>1.4999999999999999E-2</v>
      </c>
      <c r="I14" s="22">
        <v>1.4999999999999999E-2</v>
      </c>
      <c r="J14" s="22">
        <v>1.4999999999999999E-2</v>
      </c>
      <c r="K14" s="22">
        <v>1.4999999999999999E-2</v>
      </c>
      <c r="L14" s="22">
        <v>1.4999999999999999E-2</v>
      </c>
      <c r="M14" s="22">
        <v>1.4999999999999999E-2</v>
      </c>
      <c r="N14" s="22">
        <v>1.4999999999999999E-2</v>
      </c>
      <c r="O14" s="22">
        <v>0.2</v>
      </c>
      <c r="P14" s="22">
        <v>0.2</v>
      </c>
      <c r="Q14" s="28"/>
      <c r="R14" s="28"/>
    </row>
    <row r="15" spans="1:18" x14ac:dyDescent="0.2">
      <c r="A15" s="3" t="s">
        <v>773</v>
      </c>
      <c r="B15" s="3" t="s">
        <v>467</v>
      </c>
      <c r="C15" s="3" t="s">
        <v>776</v>
      </c>
      <c r="D15" s="3"/>
      <c r="E15" s="3"/>
      <c r="F15" s="3" t="s">
        <v>975</v>
      </c>
      <c r="G15" t="s">
        <v>678</v>
      </c>
      <c r="H15" s="22">
        <v>0.2</v>
      </c>
      <c r="I15" s="22">
        <v>0.2</v>
      </c>
      <c r="J15" s="22">
        <v>0.2</v>
      </c>
      <c r="K15" s="22">
        <v>0.2</v>
      </c>
      <c r="L15" s="22">
        <v>0.2</v>
      </c>
      <c r="M15" s="22">
        <v>0.2</v>
      </c>
      <c r="N15" s="22">
        <v>0.2</v>
      </c>
      <c r="O15" s="22">
        <v>0.2</v>
      </c>
      <c r="P15" s="22">
        <v>0.2</v>
      </c>
      <c r="Q15" s="28"/>
      <c r="R15" s="28"/>
    </row>
    <row r="16" spans="1:18" x14ac:dyDescent="0.2">
      <c r="A16" s="3" t="s">
        <v>774</v>
      </c>
      <c r="B16" s="3" t="s">
        <v>467</v>
      </c>
      <c r="C16" s="3" t="s">
        <v>776</v>
      </c>
      <c r="D16" s="3"/>
      <c r="E16" s="3"/>
      <c r="F16" s="3" t="s">
        <v>975</v>
      </c>
      <c r="G16" t="s">
        <v>679</v>
      </c>
      <c r="H16" s="22">
        <v>0.08</v>
      </c>
      <c r="I16" s="22">
        <v>0.08</v>
      </c>
      <c r="J16" s="22">
        <v>0.08</v>
      </c>
      <c r="K16" s="22">
        <v>0.08</v>
      </c>
      <c r="L16" s="22">
        <v>0.08</v>
      </c>
      <c r="M16" s="22">
        <v>0.08</v>
      </c>
      <c r="N16" s="22">
        <v>0.08</v>
      </c>
      <c r="O16" s="22">
        <v>0.2</v>
      </c>
      <c r="P16" s="22">
        <v>0.2</v>
      </c>
      <c r="Q16" s="28"/>
      <c r="R16" s="28"/>
    </row>
    <row r="17" spans="1:18" ht="17" customHeight="1" x14ac:dyDescent="0.2">
      <c r="A17" s="3" t="s">
        <v>775</v>
      </c>
      <c r="B17" s="3" t="s">
        <v>467</v>
      </c>
      <c r="C17" s="3" t="s">
        <v>776</v>
      </c>
      <c r="D17" s="3"/>
      <c r="E17" s="3"/>
      <c r="F17" s="3" t="s">
        <v>975</v>
      </c>
      <c r="G17" t="s">
        <v>680</v>
      </c>
      <c r="H17" s="22">
        <v>0.13999999999999999</v>
      </c>
      <c r="I17" s="22">
        <v>0.13999999999999999</v>
      </c>
      <c r="J17" s="22">
        <v>0.13999999999999999</v>
      </c>
      <c r="K17" s="22">
        <v>0.13999999999999999</v>
      </c>
      <c r="L17" s="22">
        <v>0.13999999999999999</v>
      </c>
      <c r="M17" s="22">
        <v>0.13999999999999999</v>
      </c>
      <c r="N17" s="22">
        <v>0.13999999999999999</v>
      </c>
      <c r="O17" s="22">
        <v>0.2</v>
      </c>
      <c r="P17" s="22">
        <v>0.2</v>
      </c>
      <c r="Q17" s="28"/>
      <c r="R17" s="28"/>
    </row>
    <row r="18" spans="1:18" x14ac:dyDescent="0.2">
      <c r="A18" s="3" t="s">
        <v>86</v>
      </c>
      <c r="B18" s="3" t="s">
        <v>43</v>
      </c>
      <c r="C18" s="3" t="s">
        <v>776</v>
      </c>
      <c r="D18" s="3"/>
      <c r="E18" s="3"/>
      <c r="F18" s="3" t="s">
        <v>979</v>
      </c>
      <c r="G18" t="s">
        <v>676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15</v>
      </c>
      <c r="P18" s="22">
        <v>15</v>
      </c>
      <c r="Q18" s="28"/>
      <c r="R18" s="28"/>
    </row>
    <row r="19" spans="1:18" x14ac:dyDescent="0.2">
      <c r="A19" s="3" t="s">
        <v>87</v>
      </c>
      <c r="B19" s="3" t="s">
        <v>43</v>
      </c>
      <c r="C19" s="3" t="s">
        <v>776</v>
      </c>
      <c r="D19" s="3"/>
      <c r="E19" s="3"/>
      <c r="F19" s="3" t="s">
        <v>979</v>
      </c>
      <c r="G19" t="s">
        <v>677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15</v>
      </c>
      <c r="P19" s="22">
        <v>15</v>
      </c>
      <c r="Q19" s="28"/>
      <c r="R19" s="28"/>
    </row>
    <row r="20" spans="1:18" x14ac:dyDescent="0.2">
      <c r="A20" s="3" t="s">
        <v>88</v>
      </c>
      <c r="B20" s="3" t="s">
        <v>43</v>
      </c>
      <c r="C20" s="3" t="s">
        <v>776</v>
      </c>
      <c r="D20" s="3"/>
      <c r="E20" s="3"/>
      <c r="F20" s="3" t="s">
        <v>979</v>
      </c>
      <c r="G20" t="s">
        <v>678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15</v>
      </c>
      <c r="P20" s="22">
        <v>15</v>
      </c>
      <c r="Q20" s="28"/>
      <c r="R20" s="28"/>
    </row>
    <row r="21" spans="1:18" x14ac:dyDescent="0.2">
      <c r="A21" s="3" t="s">
        <v>89</v>
      </c>
      <c r="B21" s="3" t="s">
        <v>43</v>
      </c>
      <c r="C21" s="3" t="s">
        <v>776</v>
      </c>
      <c r="D21" s="3"/>
      <c r="E21" s="3"/>
      <c r="F21" s="3" t="s">
        <v>979</v>
      </c>
      <c r="G21" t="s">
        <v>679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15</v>
      </c>
      <c r="P21" s="22">
        <v>15</v>
      </c>
      <c r="Q21" s="28"/>
      <c r="R21" s="28"/>
    </row>
    <row r="22" spans="1:18" x14ac:dyDescent="0.2">
      <c r="A22" s="3" t="s">
        <v>90</v>
      </c>
      <c r="B22" s="3" t="s">
        <v>43</v>
      </c>
      <c r="C22" s="3" t="s">
        <v>776</v>
      </c>
      <c r="D22" s="3"/>
      <c r="E22" s="3"/>
      <c r="F22" s="3" t="s">
        <v>979</v>
      </c>
      <c r="G22" t="s">
        <v>680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15</v>
      </c>
      <c r="P22" s="22">
        <v>15</v>
      </c>
      <c r="Q22" s="28"/>
      <c r="R22" s="28"/>
    </row>
    <row r="23" spans="1:18" x14ac:dyDescent="0.2">
      <c r="A23" s="3" t="s">
        <v>601</v>
      </c>
      <c r="B23" s="3" t="s">
        <v>43</v>
      </c>
      <c r="C23" s="3" t="s">
        <v>776</v>
      </c>
      <c r="D23" s="3"/>
      <c r="E23" s="3"/>
      <c r="F23" s="3" t="s">
        <v>979</v>
      </c>
      <c r="G23" t="s">
        <v>681</v>
      </c>
      <c r="H23" s="22">
        <v>0.11200000000000002</v>
      </c>
      <c r="I23" s="22">
        <v>0.11200000000000002</v>
      </c>
      <c r="J23" s="22">
        <v>0.11200000000000002</v>
      </c>
      <c r="K23" s="22">
        <v>0.11200000000000002</v>
      </c>
      <c r="L23" s="22">
        <v>0.11200000000000002</v>
      </c>
      <c r="M23" s="22">
        <v>0.11200000000000002</v>
      </c>
      <c r="N23" s="22">
        <v>0.11200000000000002</v>
      </c>
      <c r="O23" s="22">
        <v>35</v>
      </c>
      <c r="P23" s="22">
        <v>35</v>
      </c>
      <c r="Q23" s="28"/>
      <c r="R23" s="28"/>
    </row>
    <row r="24" spans="1:18" x14ac:dyDescent="0.2">
      <c r="A24" s="3" t="s">
        <v>91</v>
      </c>
      <c r="B24" s="3" t="s">
        <v>43</v>
      </c>
      <c r="C24" s="3" t="s">
        <v>776</v>
      </c>
      <c r="D24" s="3"/>
      <c r="E24" s="3"/>
      <c r="F24" s="3" t="s">
        <v>979</v>
      </c>
      <c r="G24" t="s">
        <v>682</v>
      </c>
      <c r="H24" s="22">
        <v>0.71660000000000001</v>
      </c>
      <c r="I24" s="22">
        <v>0.71660000000000001</v>
      </c>
      <c r="J24" s="22">
        <v>0.71660000000000001</v>
      </c>
      <c r="K24" s="22">
        <v>0.71660000000000001</v>
      </c>
      <c r="L24" s="22">
        <v>0.71660000000000001</v>
      </c>
      <c r="M24" s="22">
        <v>0.71660000000000001</v>
      </c>
      <c r="N24" s="22">
        <v>0.71660000000000001</v>
      </c>
      <c r="O24" s="22">
        <v>35</v>
      </c>
      <c r="P24" s="22">
        <v>35</v>
      </c>
      <c r="Q24" s="28"/>
      <c r="R24" s="28"/>
    </row>
    <row r="25" spans="1:18" x14ac:dyDescent="0.2">
      <c r="A25" s="3" t="s">
        <v>92</v>
      </c>
      <c r="B25" s="3" t="s">
        <v>43</v>
      </c>
      <c r="C25" s="3" t="s">
        <v>776</v>
      </c>
      <c r="D25" s="3"/>
      <c r="E25" s="3"/>
      <c r="F25" s="3" t="s">
        <v>979</v>
      </c>
      <c r="G25" t="s">
        <v>683</v>
      </c>
      <c r="H25" s="22">
        <v>3.5699999999999996E-2</v>
      </c>
      <c r="I25" s="22">
        <v>3.5699999999999996E-2</v>
      </c>
      <c r="J25" s="22">
        <v>3.5699999999999996E-2</v>
      </c>
      <c r="K25" s="22">
        <v>3.5699999999999996E-2</v>
      </c>
      <c r="L25" s="22">
        <v>3.5699999999999996E-2</v>
      </c>
      <c r="M25" s="22">
        <v>3.5699999999999996E-2</v>
      </c>
      <c r="N25" s="22">
        <v>3.5699999999999996E-2</v>
      </c>
      <c r="O25" s="22">
        <v>35</v>
      </c>
      <c r="P25" s="22">
        <v>35</v>
      </c>
      <c r="Q25" s="28"/>
      <c r="R25" s="28"/>
    </row>
    <row r="26" spans="1:18" x14ac:dyDescent="0.2">
      <c r="A26" s="3" t="s">
        <v>93</v>
      </c>
      <c r="B26" s="3" t="s">
        <v>43</v>
      </c>
      <c r="C26" s="3" t="s">
        <v>776</v>
      </c>
      <c r="D26" s="3"/>
      <c r="E26" s="3"/>
      <c r="F26" s="3" t="s">
        <v>979</v>
      </c>
      <c r="G26" t="s">
        <v>684</v>
      </c>
      <c r="H26" s="22">
        <v>0.37392999999999998</v>
      </c>
      <c r="I26" s="22">
        <v>0.37392999999999998</v>
      </c>
      <c r="J26" s="22">
        <v>0.37392999999999998</v>
      </c>
      <c r="K26" s="22">
        <v>0.37392999999999998</v>
      </c>
      <c r="L26" s="22">
        <v>0.37392999999999998</v>
      </c>
      <c r="M26" s="22">
        <v>0.37392999999999998</v>
      </c>
      <c r="N26" s="22">
        <v>0.37392999999999998</v>
      </c>
      <c r="O26" s="22">
        <v>20</v>
      </c>
      <c r="P26" s="22">
        <v>20</v>
      </c>
      <c r="Q26" s="28"/>
      <c r="R26" s="28"/>
    </row>
    <row r="27" spans="1:18" x14ac:dyDescent="0.2">
      <c r="A27" s="3" t="s">
        <v>94</v>
      </c>
      <c r="B27" s="3" t="s">
        <v>43</v>
      </c>
      <c r="C27" s="3" t="s">
        <v>776</v>
      </c>
      <c r="D27" s="3"/>
      <c r="E27" s="3"/>
      <c r="F27" s="3" t="s">
        <v>979</v>
      </c>
      <c r="G27" t="s">
        <v>685</v>
      </c>
      <c r="H27" s="22">
        <v>0.28722999999999999</v>
      </c>
      <c r="I27" s="22">
        <v>0.28722999999999999</v>
      </c>
      <c r="J27" s="22">
        <v>0.28722999999999999</v>
      </c>
      <c r="K27" s="22">
        <v>0.28722999999999999</v>
      </c>
      <c r="L27" s="22">
        <v>0.28722999999999999</v>
      </c>
      <c r="M27" s="22">
        <v>0.28722999999999999</v>
      </c>
      <c r="N27" s="22">
        <v>0.28722999999999999</v>
      </c>
      <c r="O27" s="22">
        <v>20</v>
      </c>
      <c r="P27" s="22">
        <v>20</v>
      </c>
      <c r="Q27" s="28"/>
      <c r="R27" s="28"/>
    </row>
    <row r="28" spans="1:18" x14ac:dyDescent="0.2">
      <c r="A28" s="3" t="s">
        <v>95</v>
      </c>
      <c r="B28" s="3" t="s">
        <v>43</v>
      </c>
      <c r="C28" s="3" t="s">
        <v>776</v>
      </c>
      <c r="D28" s="3"/>
      <c r="E28" s="3"/>
      <c r="F28" s="3" t="s">
        <v>979</v>
      </c>
      <c r="G28" t="s">
        <v>686</v>
      </c>
      <c r="H28" s="22">
        <v>0.34035000000000004</v>
      </c>
      <c r="I28" s="22">
        <v>0.34035000000000004</v>
      </c>
      <c r="J28" s="22">
        <v>0.34035000000000004</v>
      </c>
      <c r="K28" s="22">
        <v>0.34035000000000004</v>
      </c>
      <c r="L28" s="22">
        <v>0.34035000000000004</v>
      </c>
      <c r="M28" s="22">
        <v>0.34035000000000004</v>
      </c>
      <c r="N28" s="22">
        <v>0.34035000000000004</v>
      </c>
      <c r="O28" s="22">
        <v>20</v>
      </c>
      <c r="P28" s="22">
        <v>20</v>
      </c>
      <c r="Q28" s="28"/>
      <c r="R28" s="28"/>
    </row>
    <row r="29" spans="1:18" x14ac:dyDescent="0.2">
      <c r="A29" s="3" t="s">
        <v>96</v>
      </c>
      <c r="B29" s="3" t="s">
        <v>43</v>
      </c>
      <c r="C29" s="3" t="s">
        <v>776</v>
      </c>
      <c r="D29" s="3"/>
      <c r="E29" s="3"/>
      <c r="F29" s="3" t="s">
        <v>979</v>
      </c>
      <c r="G29" t="s">
        <v>687</v>
      </c>
      <c r="H29" s="22">
        <v>1.2329999999999999E-2</v>
      </c>
      <c r="I29" s="22">
        <v>1.2329999999999999E-2</v>
      </c>
      <c r="J29" s="22">
        <v>1.2329999999999999E-2</v>
      </c>
      <c r="K29" s="22">
        <v>1.2329999999999999E-2</v>
      </c>
      <c r="L29" s="22">
        <v>1.2329999999999999E-2</v>
      </c>
      <c r="M29" s="22">
        <v>1.2329999999999999E-2</v>
      </c>
      <c r="N29" s="22">
        <v>1.2329999999999999E-2</v>
      </c>
      <c r="O29" s="22">
        <v>20</v>
      </c>
      <c r="P29" s="22">
        <v>20</v>
      </c>
      <c r="Q29" s="28"/>
      <c r="R29" s="28"/>
    </row>
    <row r="30" spans="1:18" x14ac:dyDescent="0.2">
      <c r="A30" s="3" t="s">
        <v>97</v>
      </c>
      <c r="B30" s="3" t="s">
        <v>43</v>
      </c>
      <c r="C30" s="3" t="s">
        <v>776</v>
      </c>
      <c r="D30" s="3"/>
      <c r="E30" s="3"/>
      <c r="F30" s="3" t="s">
        <v>979</v>
      </c>
      <c r="G30" t="s">
        <v>688</v>
      </c>
      <c r="H30" s="22">
        <v>5.8799999999999998E-2</v>
      </c>
      <c r="I30" s="22">
        <v>5.8799999999999998E-2</v>
      </c>
      <c r="J30" s="22">
        <v>5.8799999999999998E-2</v>
      </c>
      <c r="K30" s="22">
        <v>5.8799999999999998E-2</v>
      </c>
      <c r="L30" s="22">
        <v>5.8799999999999998E-2</v>
      </c>
      <c r="M30" s="22">
        <v>5.8799999999999998E-2</v>
      </c>
      <c r="N30" s="22">
        <v>5.8799999999999998E-2</v>
      </c>
      <c r="O30" s="22">
        <v>20</v>
      </c>
      <c r="P30" s="22">
        <v>20</v>
      </c>
      <c r="Q30" s="28"/>
      <c r="R30" s="28"/>
    </row>
    <row r="31" spans="1:18" x14ac:dyDescent="0.2">
      <c r="A31" s="3" t="s">
        <v>98</v>
      </c>
      <c r="B31" s="3" t="s">
        <v>468</v>
      </c>
      <c r="C31" s="3" t="s">
        <v>776</v>
      </c>
      <c r="D31" s="3"/>
      <c r="E31" s="3"/>
      <c r="F31" s="3" t="s">
        <v>979</v>
      </c>
      <c r="G31" t="s">
        <v>676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1</v>
      </c>
      <c r="P31" s="22">
        <v>1</v>
      </c>
      <c r="Q31" s="28"/>
      <c r="R31" s="28"/>
    </row>
    <row r="32" spans="1:18" x14ac:dyDescent="0.2">
      <c r="A32" s="3" t="s">
        <v>99</v>
      </c>
      <c r="B32" s="3" t="s">
        <v>468</v>
      </c>
      <c r="C32" s="3" t="s">
        <v>776</v>
      </c>
      <c r="D32" s="3"/>
      <c r="E32" s="3"/>
      <c r="F32" s="3" t="s">
        <v>979</v>
      </c>
      <c r="G32" t="s">
        <v>677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1</v>
      </c>
      <c r="P32" s="22">
        <v>1</v>
      </c>
      <c r="Q32" s="28"/>
      <c r="R32" s="28"/>
    </row>
    <row r="33" spans="1:18" x14ac:dyDescent="0.2">
      <c r="A33" s="3" t="s">
        <v>100</v>
      </c>
      <c r="B33" s="3" t="s">
        <v>468</v>
      </c>
      <c r="C33" s="3" t="s">
        <v>776</v>
      </c>
      <c r="D33" s="3"/>
      <c r="E33" s="3"/>
      <c r="F33" s="3" t="s">
        <v>979</v>
      </c>
      <c r="G33" t="s">
        <v>678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1</v>
      </c>
      <c r="P33" s="22">
        <v>1</v>
      </c>
      <c r="Q33" s="28"/>
      <c r="R33" s="28"/>
    </row>
    <row r="34" spans="1:18" x14ac:dyDescent="0.2">
      <c r="A34" s="3" t="s">
        <v>101</v>
      </c>
      <c r="B34" s="3" t="s">
        <v>468</v>
      </c>
      <c r="C34" s="3" t="s">
        <v>776</v>
      </c>
      <c r="D34" s="3"/>
      <c r="E34" s="3"/>
      <c r="F34" s="3" t="s">
        <v>979</v>
      </c>
      <c r="G34" t="s">
        <v>679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1</v>
      </c>
      <c r="P34" s="22">
        <v>1</v>
      </c>
      <c r="Q34" s="28"/>
      <c r="R34" s="28"/>
    </row>
    <row r="35" spans="1:18" x14ac:dyDescent="0.2">
      <c r="A35" s="3" t="s">
        <v>102</v>
      </c>
      <c r="B35" s="3" t="s">
        <v>468</v>
      </c>
      <c r="C35" s="3" t="s">
        <v>776</v>
      </c>
      <c r="D35" s="3"/>
      <c r="E35" s="3"/>
      <c r="F35" s="3" t="s">
        <v>979</v>
      </c>
      <c r="G35" t="s">
        <v>680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1</v>
      </c>
      <c r="P35" s="22">
        <v>1</v>
      </c>
      <c r="Q35" s="28"/>
      <c r="R35" s="28"/>
    </row>
    <row r="36" spans="1:18" x14ac:dyDescent="0.2">
      <c r="A36" s="3" t="s">
        <v>103</v>
      </c>
      <c r="B36" s="3" t="s">
        <v>468</v>
      </c>
      <c r="C36" s="3" t="s">
        <v>776</v>
      </c>
      <c r="D36" s="3"/>
      <c r="E36" s="3"/>
      <c r="F36" s="3" t="s">
        <v>979</v>
      </c>
      <c r="G36" t="s">
        <v>681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1</v>
      </c>
      <c r="P36" s="22">
        <v>1</v>
      </c>
      <c r="Q36" s="28"/>
      <c r="R36" s="28"/>
    </row>
    <row r="37" spans="1:18" x14ac:dyDescent="0.2">
      <c r="A37" s="3" t="s">
        <v>104</v>
      </c>
      <c r="B37" s="3" t="s">
        <v>468</v>
      </c>
      <c r="C37" s="3" t="s">
        <v>776</v>
      </c>
      <c r="D37" s="3"/>
      <c r="E37" s="3"/>
      <c r="F37" s="3" t="s">
        <v>979</v>
      </c>
      <c r="G37" t="s">
        <v>682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1</v>
      </c>
      <c r="P37" s="22">
        <v>1</v>
      </c>
      <c r="Q37" s="28"/>
      <c r="R37" s="28"/>
    </row>
    <row r="38" spans="1:18" x14ac:dyDescent="0.2">
      <c r="A38" s="3" t="s">
        <v>105</v>
      </c>
      <c r="B38" s="3" t="s">
        <v>468</v>
      </c>
      <c r="C38" s="3" t="s">
        <v>776</v>
      </c>
      <c r="D38" s="3"/>
      <c r="E38" s="3"/>
      <c r="F38" s="3" t="s">
        <v>979</v>
      </c>
      <c r="G38" t="s">
        <v>683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1</v>
      </c>
      <c r="P38" s="22">
        <v>1</v>
      </c>
      <c r="Q38" s="28"/>
      <c r="R38" s="28"/>
    </row>
    <row r="39" spans="1:18" x14ac:dyDescent="0.2">
      <c r="A39" s="3" t="s">
        <v>106</v>
      </c>
      <c r="B39" s="3" t="s">
        <v>468</v>
      </c>
      <c r="C39" s="3" t="s">
        <v>776</v>
      </c>
      <c r="D39" s="3"/>
      <c r="E39" s="3"/>
      <c r="F39" s="3" t="s">
        <v>979</v>
      </c>
      <c r="G39" t="s">
        <v>684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1</v>
      </c>
      <c r="P39" s="22">
        <v>1</v>
      </c>
      <c r="Q39" s="28"/>
      <c r="R39" s="28"/>
    </row>
    <row r="40" spans="1:18" x14ac:dyDescent="0.2">
      <c r="A40" s="3" t="s">
        <v>107</v>
      </c>
      <c r="B40" s="3" t="s">
        <v>468</v>
      </c>
      <c r="C40" s="3" t="s">
        <v>776</v>
      </c>
      <c r="D40" s="3"/>
      <c r="E40" s="3"/>
      <c r="F40" s="3" t="s">
        <v>979</v>
      </c>
      <c r="G40" t="s">
        <v>685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1</v>
      </c>
      <c r="P40" s="22">
        <v>1</v>
      </c>
      <c r="Q40" s="28"/>
      <c r="R40" s="28"/>
    </row>
    <row r="41" spans="1:18" x14ac:dyDescent="0.2">
      <c r="A41" s="3" t="s">
        <v>108</v>
      </c>
      <c r="B41" s="3" t="s">
        <v>468</v>
      </c>
      <c r="C41" s="3" t="s">
        <v>776</v>
      </c>
      <c r="D41" s="3"/>
      <c r="E41" s="3"/>
      <c r="F41" s="3" t="s">
        <v>979</v>
      </c>
      <c r="G41" t="s">
        <v>686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1</v>
      </c>
      <c r="P41" s="22">
        <v>1</v>
      </c>
      <c r="Q41" s="28"/>
      <c r="R41" s="28"/>
    </row>
    <row r="42" spans="1:18" x14ac:dyDescent="0.2">
      <c r="A42" s="3" t="s">
        <v>109</v>
      </c>
      <c r="B42" s="3" t="s">
        <v>468</v>
      </c>
      <c r="C42" s="3" t="s">
        <v>776</v>
      </c>
      <c r="D42" s="3"/>
      <c r="E42" s="3"/>
      <c r="F42" s="3" t="s">
        <v>979</v>
      </c>
      <c r="G42" t="s">
        <v>687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1</v>
      </c>
      <c r="P42" s="22">
        <v>1</v>
      </c>
      <c r="Q42" s="28"/>
      <c r="R42" s="28"/>
    </row>
    <row r="43" spans="1:18" x14ac:dyDescent="0.2">
      <c r="A43" s="3" t="s">
        <v>110</v>
      </c>
      <c r="B43" s="3" t="s">
        <v>468</v>
      </c>
      <c r="C43" s="3" t="s">
        <v>776</v>
      </c>
      <c r="D43" s="3"/>
      <c r="E43" s="3"/>
      <c r="F43" s="3" t="s">
        <v>979</v>
      </c>
      <c r="G43" t="s">
        <v>688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1</v>
      </c>
      <c r="P43" s="22">
        <v>1</v>
      </c>
      <c r="Q43" s="28"/>
      <c r="R43" s="28"/>
    </row>
    <row r="44" spans="1:18" x14ac:dyDescent="0.2">
      <c r="A44" s="3" t="s">
        <v>111</v>
      </c>
      <c r="B44" s="3" t="s">
        <v>471</v>
      </c>
      <c r="C44" s="3" t="s">
        <v>776</v>
      </c>
      <c r="D44" s="3" t="s">
        <v>847</v>
      </c>
      <c r="E44" s="3"/>
      <c r="F44" s="3" t="s">
        <v>975</v>
      </c>
      <c r="G44" t="s">
        <v>676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20</v>
      </c>
      <c r="P44" s="22">
        <v>20</v>
      </c>
      <c r="Q44" s="28"/>
      <c r="R44" s="28"/>
    </row>
    <row r="45" spans="1:18" x14ac:dyDescent="0.2">
      <c r="A45" s="3" t="s">
        <v>112</v>
      </c>
      <c r="B45" s="3" t="s">
        <v>471</v>
      </c>
      <c r="C45" s="3" t="s">
        <v>776</v>
      </c>
      <c r="D45" s="3" t="s">
        <v>847</v>
      </c>
      <c r="E45" s="3"/>
      <c r="F45" s="3" t="s">
        <v>975</v>
      </c>
      <c r="G45" t="s">
        <v>677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20</v>
      </c>
      <c r="P45" s="22">
        <v>20</v>
      </c>
      <c r="Q45" s="28"/>
      <c r="R45" s="28"/>
    </row>
    <row r="46" spans="1:18" x14ac:dyDescent="0.2">
      <c r="A46" s="3" t="s">
        <v>113</v>
      </c>
      <c r="B46" s="3" t="s">
        <v>471</v>
      </c>
      <c r="C46" s="3" t="s">
        <v>776</v>
      </c>
      <c r="D46" s="3" t="s">
        <v>847</v>
      </c>
      <c r="E46" s="3"/>
      <c r="F46" s="3" t="s">
        <v>975</v>
      </c>
      <c r="G46" t="s">
        <v>678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20</v>
      </c>
      <c r="P46" s="22">
        <v>20</v>
      </c>
      <c r="Q46" s="28"/>
      <c r="R46" s="28"/>
    </row>
    <row r="47" spans="1:18" x14ac:dyDescent="0.2">
      <c r="A47" s="3" t="s">
        <v>114</v>
      </c>
      <c r="B47" s="3" t="s">
        <v>471</v>
      </c>
      <c r="C47" s="3" t="s">
        <v>776</v>
      </c>
      <c r="D47" s="3" t="s">
        <v>847</v>
      </c>
      <c r="E47" s="3"/>
      <c r="F47" s="3" t="s">
        <v>975</v>
      </c>
      <c r="G47" t="s">
        <v>679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20</v>
      </c>
      <c r="P47" s="22">
        <v>20</v>
      </c>
      <c r="Q47" s="28"/>
      <c r="R47" s="28"/>
    </row>
    <row r="48" spans="1:18" x14ac:dyDescent="0.2">
      <c r="A48" s="3" t="s">
        <v>115</v>
      </c>
      <c r="B48" s="3" t="s">
        <v>471</v>
      </c>
      <c r="C48" s="3" t="s">
        <v>776</v>
      </c>
      <c r="D48" s="3" t="s">
        <v>847</v>
      </c>
      <c r="E48" s="3"/>
      <c r="F48" s="3" t="s">
        <v>975</v>
      </c>
      <c r="G48" t="s">
        <v>680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20</v>
      </c>
      <c r="P48" s="22">
        <v>20</v>
      </c>
      <c r="Q48" s="28"/>
      <c r="R48" s="28"/>
    </row>
    <row r="49" spans="1:18" x14ac:dyDescent="0.2">
      <c r="A49" s="3" t="s">
        <v>116</v>
      </c>
      <c r="B49" s="3" t="s">
        <v>471</v>
      </c>
      <c r="C49" s="3" t="s">
        <v>776</v>
      </c>
      <c r="D49" s="3" t="s">
        <v>847</v>
      </c>
      <c r="E49" s="3"/>
      <c r="F49" s="3" t="s">
        <v>975</v>
      </c>
      <c r="G49" t="s">
        <v>681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20</v>
      </c>
      <c r="P49" s="22">
        <v>20</v>
      </c>
      <c r="Q49" s="28"/>
      <c r="R49" s="28"/>
    </row>
    <row r="50" spans="1:18" x14ac:dyDescent="0.2">
      <c r="A50" s="3" t="s">
        <v>117</v>
      </c>
      <c r="B50" s="3" t="s">
        <v>471</v>
      </c>
      <c r="C50" s="3" t="s">
        <v>776</v>
      </c>
      <c r="D50" s="3" t="s">
        <v>847</v>
      </c>
      <c r="E50" s="3"/>
      <c r="F50" s="3" t="s">
        <v>975</v>
      </c>
      <c r="G50" t="s">
        <v>682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20</v>
      </c>
      <c r="P50" s="22">
        <v>20</v>
      </c>
      <c r="Q50" s="28"/>
      <c r="R50" s="28"/>
    </row>
    <row r="51" spans="1:18" x14ac:dyDescent="0.2">
      <c r="A51" s="3" t="s">
        <v>118</v>
      </c>
      <c r="B51" s="3" t="s">
        <v>471</v>
      </c>
      <c r="C51" s="3" t="s">
        <v>776</v>
      </c>
      <c r="D51" s="3" t="s">
        <v>847</v>
      </c>
      <c r="E51" s="3"/>
      <c r="F51" s="3" t="s">
        <v>975</v>
      </c>
      <c r="G51" t="s">
        <v>683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20</v>
      </c>
      <c r="P51" s="22">
        <v>20</v>
      </c>
      <c r="Q51" s="28"/>
      <c r="R51" s="28"/>
    </row>
    <row r="52" spans="1:18" x14ac:dyDescent="0.2">
      <c r="A52" s="3" t="s">
        <v>119</v>
      </c>
      <c r="B52" s="3" t="s">
        <v>471</v>
      </c>
      <c r="C52" s="3" t="s">
        <v>776</v>
      </c>
      <c r="D52" s="3" t="s">
        <v>847</v>
      </c>
      <c r="E52" s="3"/>
      <c r="F52" s="3" t="s">
        <v>975</v>
      </c>
      <c r="G52" t="s">
        <v>684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20</v>
      </c>
      <c r="P52" s="22">
        <v>20</v>
      </c>
      <c r="Q52" s="28"/>
      <c r="R52" s="28"/>
    </row>
    <row r="53" spans="1:18" x14ac:dyDescent="0.2">
      <c r="A53" s="3" t="s">
        <v>120</v>
      </c>
      <c r="B53" s="3" t="s">
        <v>471</v>
      </c>
      <c r="C53" s="3" t="s">
        <v>776</v>
      </c>
      <c r="D53" s="3" t="s">
        <v>847</v>
      </c>
      <c r="E53" s="3"/>
      <c r="F53" s="3" t="s">
        <v>975</v>
      </c>
      <c r="G53" t="s">
        <v>685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20</v>
      </c>
      <c r="P53" s="22">
        <v>20</v>
      </c>
      <c r="Q53" s="28"/>
      <c r="R53" s="28"/>
    </row>
    <row r="54" spans="1:18" x14ac:dyDescent="0.2">
      <c r="A54" s="3" t="s">
        <v>121</v>
      </c>
      <c r="B54" s="3" t="s">
        <v>471</v>
      </c>
      <c r="C54" s="3" t="s">
        <v>776</v>
      </c>
      <c r="D54" s="3" t="s">
        <v>847</v>
      </c>
      <c r="E54" s="3"/>
      <c r="F54" s="3" t="s">
        <v>975</v>
      </c>
      <c r="G54" t="s">
        <v>686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20</v>
      </c>
      <c r="P54" s="22">
        <v>20</v>
      </c>
      <c r="Q54" s="28"/>
      <c r="R54" s="28"/>
    </row>
    <row r="55" spans="1:18" x14ac:dyDescent="0.2">
      <c r="A55" s="3" t="s">
        <v>122</v>
      </c>
      <c r="B55" s="3" t="s">
        <v>471</v>
      </c>
      <c r="C55" s="3" t="s">
        <v>776</v>
      </c>
      <c r="D55" s="3" t="s">
        <v>847</v>
      </c>
      <c r="E55" s="3"/>
      <c r="F55" s="3" t="s">
        <v>975</v>
      </c>
      <c r="G55" t="s">
        <v>687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20</v>
      </c>
      <c r="P55" s="22">
        <v>20</v>
      </c>
      <c r="Q55" s="28"/>
      <c r="R55" s="28"/>
    </row>
    <row r="56" spans="1:18" x14ac:dyDescent="0.2">
      <c r="A56" s="3" t="s">
        <v>123</v>
      </c>
      <c r="B56" s="3" t="s">
        <v>471</v>
      </c>
      <c r="C56" s="3" t="s">
        <v>776</v>
      </c>
      <c r="D56" s="3" t="s">
        <v>847</v>
      </c>
      <c r="E56" s="3"/>
      <c r="F56" s="3" t="s">
        <v>975</v>
      </c>
      <c r="G56" t="s">
        <v>688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20</v>
      </c>
      <c r="P56" s="22">
        <v>20</v>
      </c>
      <c r="Q56" s="28"/>
      <c r="R56" s="28"/>
    </row>
    <row r="57" spans="1:18" x14ac:dyDescent="0.2">
      <c r="A57" s="3" t="s">
        <v>124</v>
      </c>
      <c r="B57" s="3" t="s">
        <v>469</v>
      </c>
      <c r="C57" s="3" t="s">
        <v>776</v>
      </c>
      <c r="D57" s="3" t="s">
        <v>847</v>
      </c>
      <c r="E57" s="3"/>
      <c r="F57" s="3" t="s">
        <v>976</v>
      </c>
      <c r="G57" t="s">
        <v>676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20</v>
      </c>
      <c r="P57" s="22">
        <v>20</v>
      </c>
      <c r="Q57" s="28"/>
      <c r="R57" s="28"/>
    </row>
    <row r="58" spans="1:18" x14ac:dyDescent="0.2">
      <c r="A58" s="3" t="s">
        <v>125</v>
      </c>
      <c r="B58" s="3" t="s">
        <v>469</v>
      </c>
      <c r="C58" s="3" t="s">
        <v>776</v>
      </c>
      <c r="D58" s="3" t="s">
        <v>847</v>
      </c>
      <c r="E58" s="3"/>
      <c r="F58" s="3" t="s">
        <v>976</v>
      </c>
      <c r="G58" t="s">
        <v>677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20</v>
      </c>
      <c r="P58" s="22">
        <v>20</v>
      </c>
      <c r="Q58" s="28"/>
      <c r="R58" s="28"/>
    </row>
    <row r="59" spans="1:18" x14ac:dyDescent="0.2">
      <c r="A59" s="3" t="s">
        <v>126</v>
      </c>
      <c r="B59" s="3" t="s">
        <v>469</v>
      </c>
      <c r="C59" s="3" t="s">
        <v>776</v>
      </c>
      <c r="D59" s="3" t="s">
        <v>847</v>
      </c>
      <c r="E59" s="3"/>
      <c r="F59" s="3" t="s">
        <v>976</v>
      </c>
      <c r="G59" t="s">
        <v>678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20</v>
      </c>
      <c r="P59" s="22">
        <v>20</v>
      </c>
      <c r="Q59" s="28"/>
      <c r="R59" s="28"/>
    </row>
    <row r="60" spans="1:18" x14ac:dyDescent="0.2">
      <c r="A60" s="3" t="s">
        <v>127</v>
      </c>
      <c r="B60" s="3" t="s">
        <v>469</v>
      </c>
      <c r="C60" s="3" t="s">
        <v>776</v>
      </c>
      <c r="D60" s="3" t="s">
        <v>847</v>
      </c>
      <c r="E60" s="3"/>
      <c r="F60" s="3" t="s">
        <v>976</v>
      </c>
      <c r="G60" t="s">
        <v>679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20</v>
      </c>
      <c r="P60" s="22">
        <v>20</v>
      </c>
      <c r="Q60" s="28"/>
      <c r="R60" s="28"/>
    </row>
    <row r="61" spans="1:18" x14ac:dyDescent="0.2">
      <c r="A61" s="3" t="s">
        <v>128</v>
      </c>
      <c r="B61" s="3" t="s">
        <v>469</v>
      </c>
      <c r="C61" s="3" t="s">
        <v>776</v>
      </c>
      <c r="D61" s="3" t="s">
        <v>847</v>
      </c>
      <c r="E61" s="3"/>
      <c r="F61" s="3" t="s">
        <v>976</v>
      </c>
      <c r="G61" t="s">
        <v>680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20</v>
      </c>
      <c r="P61" s="22">
        <v>20</v>
      </c>
      <c r="Q61" s="28"/>
      <c r="R61" s="28"/>
    </row>
    <row r="62" spans="1:18" x14ac:dyDescent="0.2">
      <c r="A62" s="3" t="s">
        <v>129</v>
      </c>
      <c r="B62" s="3" t="s">
        <v>469</v>
      </c>
      <c r="C62" s="3" t="s">
        <v>776</v>
      </c>
      <c r="D62" s="3" t="s">
        <v>847</v>
      </c>
      <c r="E62" s="3"/>
      <c r="F62" s="3" t="s">
        <v>976</v>
      </c>
      <c r="G62" t="s">
        <v>681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20</v>
      </c>
      <c r="P62" s="22">
        <v>20</v>
      </c>
      <c r="Q62" s="28"/>
      <c r="R62" s="28"/>
    </row>
    <row r="63" spans="1:18" x14ac:dyDescent="0.2">
      <c r="A63" s="3" t="s">
        <v>130</v>
      </c>
      <c r="B63" s="3" t="s">
        <v>469</v>
      </c>
      <c r="C63" s="3" t="s">
        <v>776</v>
      </c>
      <c r="D63" s="3" t="s">
        <v>847</v>
      </c>
      <c r="E63" s="3"/>
      <c r="F63" s="3" t="s">
        <v>976</v>
      </c>
      <c r="G63" t="s">
        <v>682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20</v>
      </c>
      <c r="P63" s="22">
        <v>20</v>
      </c>
      <c r="Q63" s="28"/>
      <c r="R63" s="28"/>
    </row>
    <row r="64" spans="1:18" x14ac:dyDescent="0.2">
      <c r="A64" s="3" t="s">
        <v>131</v>
      </c>
      <c r="B64" s="3" t="s">
        <v>469</v>
      </c>
      <c r="C64" s="3" t="s">
        <v>776</v>
      </c>
      <c r="D64" s="3" t="s">
        <v>847</v>
      </c>
      <c r="E64" s="3"/>
      <c r="F64" s="3" t="s">
        <v>976</v>
      </c>
      <c r="G64" t="s">
        <v>683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20</v>
      </c>
      <c r="P64" s="22">
        <v>20</v>
      </c>
      <c r="Q64" s="28"/>
      <c r="R64" s="28"/>
    </row>
    <row r="65" spans="1:18" x14ac:dyDescent="0.2">
      <c r="A65" s="3" t="s">
        <v>132</v>
      </c>
      <c r="B65" s="3" t="s">
        <v>469</v>
      </c>
      <c r="C65" s="3" t="s">
        <v>776</v>
      </c>
      <c r="D65" s="3" t="s">
        <v>847</v>
      </c>
      <c r="E65" s="3"/>
      <c r="F65" s="3" t="s">
        <v>976</v>
      </c>
      <c r="G65" t="s">
        <v>684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20</v>
      </c>
      <c r="P65" s="22">
        <v>20</v>
      </c>
      <c r="Q65" s="28"/>
      <c r="R65" s="28"/>
    </row>
    <row r="66" spans="1:18" x14ac:dyDescent="0.2">
      <c r="A66" s="3" t="s">
        <v>133</v>
      </c>
      <c r="B66" s="3" t="s">
        <v>469</v>
      </c>
      <c r="C66" s="3" t="s">
        <v>776</v>
      </c>
      <c r="D66" s="3" t="s">
        <v>847</v>
      </c>
      <c r="E66" s="3"/>
      <c r="F66" s="3" t="s">
        <v>976</v>
      </c>
      <c r="G66" t="s">
        <v>685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20</v>
      </c>
      <c r="P66" s="22">
        <v>20</v>
      </c>
      <c r="Q66" s="28"/>
      <c r="R66" s="28"/>
    </row>
    <row r="67" spans="1:18" x14ac:dyDescent="0.2">
      <c r="A67" s="3" t="s">
        <v>134</v>
      </c>
      <c r="B67" s="3" t="s">
        <v>469</v>
      </c>
      <c r="C67" s="3" t="s">
        <v>776</v>
      </c>
      <c r="D67" s="3" t="s">
        <v>847</v>
      </c>
      <c r="E67" s="3"/>
      <c r="F67" s="3" t="s">
        <v>976</v>
      </c>
      <c r="G67" t="s">
        <v>686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20</v>
      </c>
      <c r="P67" s="22">
        <v>20</v>
      </c>
      <c r="Q67" s="28"/>
      <c r="R67" s="28"/>
    </row>
    <row r="68" spans="1:18" x14ac:dyDescent="0.2">
      <c r="A68" s="3" t="s">
        <v>135</v>
      </c>
      <c r="B68" s="3" t="s">
        <v>469</v>
      </c>
      <c r="C68" s="3" t="s">
        <v>776</v>
      </c>
      <c r="D68" s="3" t="s">
        <v>847</v>
      </c>
      <c r="E68" s="3"/>
      <c r="F68" s="3" t="s">
        <v>976</v>
      </c>
      <c r="G68" t="s">
        <v>687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20</v>
      </c>
      <c r="P68" s="22">
        <v>20</v>
      </c>
      <c r="Q68" s="28"/>
      <c r="R68" s="28"/>
    </row>
    <row r="69" spans="1:18" x14ac:dyDescent="0.2">
      <c r="A69" s="3" t="s">
        <v>136</v>
      </c>
      <c r="B69" s="3" t="s">
        <v>469</v>
      </c>
      <c r="C69" s="3" t="s">
        <v>776</v>
      </c>
      <c r="D69" s="3" t="s">
        <v>847</v>
      </c>
      <c r="E69" s="3"/>
      <c r="F69" s="3" t="s">
        <v>976</v>
      </c>
      <c r="G69" t="s">
        <v>688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20</v>
      </c>
      <c r="P69" s="22">
        <v>20</v>
      </c>
      <c r="Q69" s="28"/>
      <c r="R69" s="28"/>
    </row>
    <row r="70" spans="1:18" x14ac:dyDescent="0.2">
      <c r="A70" s="3" t="s">
        <v>137</v>
      </c>
      <c r="B70" s="3" t="s">
        <v>470</v>
      </c>
      <c r="C70" s="3" t="s">
        <v>776</v>
      </c>
      <c r="D70" s="3" t="s">
        <v>847</v>
      </c>
      <c r="E70" s="3"/>
      <c r="F70" s="3" t="s">
        <v>977</v>
      </c>
      <c r="G70" t="s">
        <v>676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0.1</v>
      </c>
      <c r="P70" s="22">
        <v>0.1</v>
      </c>
      <c r="Q70" s="28"/>
      <c r="R70" s="28"/>
    </row>
    <row r="71" spans="1:18" x14ac:dyDescent="0.2">
      <c r="A71" s="3" t="s">
        <v>138</v>
      </c>
      <c r="B71" s="3" t="s">
        <v>470</v>
      </c>
      <c r="C71" s="3" t="s">
        <v>776</v>
      </c>
      <c r="D71" s="3" t="s">
        <v>847</v>
      </c>
      <c r="E71" s="3"/>
      <c r="F71" s="3" t="s">
        <v>977</v>
      </c>
      <c r="G71" t="s">
        <v>677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0.1</v>
      </c>
      <c r="P71" s="22">
        <v>0.1</v>
      </c>
      <c r="Q71" s="28"/>
      <c r="R71" s="28"/>
    </row>
    <row r="72" spans="1:18" x14ac:dyDescent="0.2">
      <c r="A72" s="3" t="s">
        <v>139</v>
      </c>
      <c r="B72" s="3" t="s">
        <v>470</v>
      </c>
      <c r="C72" s="3" t="s">
        <v>776</v>
      </c>
      <c r="D72" s="3" t="s">
        <v>847</v>
      </c>
      <c r="E72" s="3"/>
      <c r="F72" s="3" t="s">
        <v>977</v>
      </c>
      <c r="G72" t="s">
        <v>678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0.1</v>
      </c>
      <c r="P72" s="22">
        <v>0.1</v>
      </c>
      <c r="Q72" s="28"/>
      <c r="R72" s="28"/>
    </row>
    <row r="73" spans="1:18" x14ac:dyDescent="0.2">
      <c r="A73" s="3" t="s">
        <v>140</v>
      </c>
      <c r="B73" s="3" t="s">
        <v>470</v>
      </c>
      <c r="C73" s="3" t="s">
        <v>776</v>
      </c>
      <c r="D73" s="3" t="s">
        <v>847</v>
      </c>
      <c r="E73" s="3"/>
      <c r="F73" s="3" t="s">
        <v>977</v>
      </c>
      <c r="G73" t="s">
        <v>679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0.1</v>
      </c>
      <c r="P73" s="22">
        <v>0.1</v>
      </c>
      <c r="Q73" s="28"/>
      <c r="R73" s="28"/>
    </row>
    <row r="74" spans="1:18" x14ac:dyDescent="0.2">
      <c r="A74" s="3" t="s">
        <v>141</v>
      </c>
      <c r="B74" s="3" t="s">
        <v>470</v>
      </c>
      <c r="C74" s="3" t="s">
        <v>776</v>
      </c>
      <c r="D74" s="3" t="s">
        <v>847</v>
      </c>
      <c r="E74" s="3"/>
      <c r="F74" s="3" t="s">
        <v>977</v>
      </c>
      <c r="G74" t="s">
        <v>680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0.1</v>
      </c>
      <c r="P74" s="22">
        <v>0.1</v>
      </c>
      <c r="Q74" s="28"/>
      <c r="R74" s="28"/>
    </row>
    <row r="75" spans="1:18" x14ac:dyDescent="0.2">
      <c r="A75" s="3" t="s">
        <v>142</v>
      </c>
      <c r="B75" s="3" t="s">
        <v>470</v>
      </c>
      <c r="C75" s="3" t="s">
        <v>776</v>
      </c>
      <c r="D75" s="3" t="s">
        <v>847</v>
      </c>
      <c r="E75" s="3"/>
      <c r="F75" s="3" t="s">
        <v>977</v>
      </c>
      <c r="G75" t="s">
        <v>681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0.1</v>
      </c>
      <c r="P75" s="22">
        <v>0.1</v>
      </c>
      <c r="Q75" s="28"/>
      <c r="R75" s="28"/>
    </row>
    <row r="76" spans="1:18" x14ac:dyDescent="0.2">
      <c r="A76" s="3" t="s">
        <v>143</v>
      </c>
      <c r="B76" s="3" t="s">
        <v>470</v>
      </c>
      <c r="C76" s="3" t="s">
        <v>776</v>
      </c>
      <c r="D76" s="3" t="s">
        <v>847</v>
      </c>
      <c r="E76" s="3"/>
      <c r="F76" s="3" t="s">
        <v>977</v>
      </c>
      <c r="G76" t="s">
        <v>682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0.1</v>
      </c>
      <c r="P76" s="22">
        <v>0.1</v>
      </c>
      <c r="Q76" s="28"/>
      <c r="R76" s="28"/>
    </row>
    <row r="77" spans="1:18" x14ac:dyDescent="0.2">
      <c r="A77" s="3" t="s">
        <v>144</v>
      </c>
      <c r="B77" s="3" t="s">
        <v>470</v>
      </c>
      <c r="C77" s="3" t="s">
        <v>776</v>
      </c>
      <c r="D77" s="3" t="s">
        <v>847</v>
      </c>
      <c r="E77" s="3"/>
      <c r="F77" s="3" t="s">
        <v>977</v>
      </c>
      <c r="G77" t="s">
        <v>683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0.1</v>
      </c>
      <c r="P77" s="22">
        <v>0.1</v>
      </c>
      <c r="Q77" s="28"/>
      <c r="R77" s="28"/>
    </row>
    <row r="78" spans="1:18" x14ac:dyDescent="0.2">
      <c r="A78" s="3" t="s">
        <v>145</v>
      </c>
      <c r="B78" s="3" t="s">
        <v>470</v>
      </c>
      <c r="C78" s="3" t="s">
        <v>776</v>
      </c>
      <c r="D78" s="3" t="s">
        <v>847</v>
      </c>
      <c r="E78" s="3"/>
      <c r="F78" s="3" t="s">
        <v>977</v>
      </c>
      <c r="G78" t="s">
        <v>684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0.1</v>
      </c>
      <c r="P78" s="22">
        <v>0.1</v>
      </c>
      <c r="Q78" s="28"/>
      <c r="R78" s="28"/>
    </row>
    <row r="79" spans="1:18" x14ac:dyDescent="0.2">
      <c r="A79" s="3" t="s">
        <v>146</v>
      </c>
      <c r="B79" s="3" t="s">
        <v>470</v>
      </c>
      <c r="C79" s="3" t="s">
        <v>776</v>
      </c>
      <c r="D79" s="3" t="s">
        <v>847</v>
      </c>
      <c r="E79" s="3"/>
      <c r="F79" s="3" t="s">
        <v>977</v>
      </c>
      <c r="G79" t="s">
        <v>685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0.1</v>
      </c>
      <c r="P79" s="22">
        <v>0.1</v>
      </c>
      <c r="Q79" s="28"/>
      <c r="R79" s="28"/>
    </row>
    <row r="80" spans="1:18" x14ac:dyDescent="0.2">
      <c r="A80" s="3" t="s">
        <v>147</v>
      </c>
      <c r="B80" s="3" t="s">
        <v>470</v>
      </c>
      <c r="C80" s="3" t="s">
        <v>776</v>
      </c>
      <c r="D80" s="3" t="s">
        <v>847</v>
      </c>
      <c r="E80" s="3"/>
      <c r="F80" s="3" t="s">
        <v>977</v>
      </c>
      <c r="G80" t="s">
        <v>686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0.1</v>
      </c>
      <c r="P80" s="22">
        <v>0.1</v>
      </c>
      <c r="Q80" s="28"/>
      <c r="R80" s="28"/>
    </row>
    <row r="81" spans="1:18" x14ac:dyDescent="0.2">
      <c r="A81" s="3" t="s">
        <v>148</v>
      </c>
      <c r="B81" s="3" t="s">
        <v>470</v>
      </c>
      <c r="C81" s="3" t="s">
        <v>776</v>
      </c>
      <c r="D81" s="3" t="s">
        <v>847</v>
      </c>
      <c r="E81" s="3"/>
      <c r="F81" s="3" t="s">
        <v>977</v>
      </c>
      <c r="G81" t="s">
        <v>687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0.1</v>
      </c>
      <c r="P81" s="22">
        <v>0.1</v>
      </c>
      <c r="Q81" s="28"/>
      <c r="R81" s="28"/>
    </row>
    <row r="82" spans="1:18" x14ac:dyDescent="0.2">
      <c r="A82" s="3" t="s">
        <v>149</v>
      </c>
      <c r="B82" s="3" t="s">
        <v>470</v>
      </c>
      <c r="C82" s="3" t="s">
        <v>776</v>
      </c>
      <c r="D82" s="3" t="s">
        <v>847</v>
      </c>
      <c r="E82" s="3"/>
      <c r="F82" s="3" t="s">
        <v>977</v>
      </c>
      <c r="G82" t="s">
        <v>688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0.1</v>
      </c>
      <c r="P82" s="22">
        <v>0.1</v>
      </c>
      <c r="Q82" s="28"/>
      <c r="R82" s="28"/>
    </row>
    <row r="83" spans="1:18" x14ac:dyDescent="0.2">
      <c r="A83" s="3" t="s">
        <v>151</v>
      </c>
      <c r="B83" s="3" t="s">
        <v>469</v>
      </c>
      <c r="C83" s="3" t="s">
        <v>776</v>
      </c>
      <c r="D83" s="3"/>
      <c r="E83" s="3"/>
      <c r="F83" s="3" t="s">
        <v>976</v>
      </c>
      <c r="G83" t="s">
        <v>689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20</v>
      </c>
      <c r="P83" s="22">
        <v>20</v>
      </c>
      <c r="Q83" s="28"/>
      <c r="R83" s="28"/>
    </row>
    <row r="84" spans="1:18" x14ac:dyDescent="0.2">
      <c r="A84" s="3" t="s">
        <v>152</v>
      </c>
      <c r="B84" s="3" t="s">
        <v>469</v>
      </c>
      <c r="C84" s="3" t="s">
        <v>776</v>
      </c>
      <c r="D84" s="3"/>
      <c r="E84" s="3"/>
      <c r="F84" s="3" t="s">
        <v>976</v>
      </c>
      <c r="G84" t="s">
        <v>690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20</v>
      </c>
      <c r="P84" s="22">
        <v>20</v>
      </c>
      <c r="Q84" s="28"/>
      <c r="R84" s="28"/>
    </row>
    <row r="85" spans="1:18" x14ac:dyDescent="0.2">
      <c r="A85" s="3" t="s">
        <v>153</v>
      </c>
      <c r="B85" s="3" t="s">
        <v>469</v>
      </c>
      <c r="C85" s="3" t="s">
        <v>776</v>
      </c>
      <c r="D85" s="3"/>
      <c r="E85" s="3"/>
      <c r="F85" s="3" t="s">
        <v>976</v>
      </c>
      <c r="G85" t="s">
        <v>691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20</v>
      </c>
      <c r="P85" s="22">
        <v>20</v>
      </c>
      <c r="Q85" s="28"/>
      <c r="R85" s="28"/>
    </row>
    <row r="86" spans="1:18" x14ac:dyDescent="0.2">
      <c r="A86" s="3" t="s">
        <v>154</v>
      </c>
      <c r="B86" s="3" t="s">
        <v>469</v>
      </c>
      <c r="C86" s="3" t="s">
        <v>776</v>
      </c>
      <c r="D86" s="3"/>
      <c r="E86" s="3"/>
      <c r="F86" s="3" t="s">
        <v>976</v>
      </c>
      <c r="G86" t="s">
        <v>692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20</v>
      </c>
      <c r="P86" s="22">
        <v>20</v>
      </c>
      <c r="Q86" s="28"/>
      <c r="R86" s="28"/>
    </row>
    <row r="87" spans="1:18" x14ac:dyDescent="0.2">
      <c r="A87" s="3" t="s">
        <v>155</v>
      </c>
      <c r="B87" s="3" t="s">
        <v>469</v>
      </c>
      <c r="C87" s="3" t="s">
        <v>776</v>
      </c>
      <c r="D87" s="3"/>
      <c r="E87" s="3"/>
      <c r="F87" s="3" t="s">
        <v>976</v>
      </c>
      <c r="G87" t="s">
        <v>693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20</v>
      </c>
      <c r="P87" s="22">
        <v>20</v>
      </c>
      <c r="Q87" s="28"/>
      <c r="R87" s="28"/>
    </row>
    <row r="88" spans="1:18" x14ac:dyDescent="0.2">
      <c r="A88" s="3" t="s">
        <v>156</v>
      </c>
      <c r="B88" s="3" t="s">
        <v>469</v>
      </c>
      <c r="C88" s="3" t="s">
        <v>776</v>
      </c>
      <c r="D88" s="3"/>
      <c r="E88" s="3"/>
      <c r="F88" s="3" t="s">
        <v>976</v>
      </c>
      <c r="G88" t="s">
        <v>694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20</v>
      </c>
      <c r="P88" s="22">
        <v>20</v>
      </c>
      <c r="Q88" s="28"/>
      <c r="R88" s="28"/>
    </row>
    <row r="89" spans="1:18" x14ac:dyDescent="0.2">
      <c r="A89" s="3" t="s">
        <v>157</v>
      </c>
      <c r="B89" s="3" t="s">
        <v>469</v>
      </c>
      <c r="C89" s="3" t="s">
        <v>776</v>
      </c>
      <c r="D89" s="3"/>
      <c r="E89" s="3"/>
      <c r="F89" s="3" t="s">
        <v>976</v>
      </c>
      <c r="G89" t="s">
        <v>695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20</v>
      </c>
      <c r="P89" s="22">
        <v>20</v>
      </c>
      <c r="Q89" s="28"/>
      <c r="R89" s="28"/>
    </row>
    <row r="90" spans="1:18" x14ac:dyDescent="0.2">
      <c r="A90" s="3" t="s">
        <v>158</v>
      </c>
      <c r="B90" s="3" t="s">
        <v>469</v>
      </c>
      <c r="C90" s="3" t="s">
        <v>776</v>
      </c>
      <c r="D90" s="3"/>
      <c r="E90" s="3"/>
      <c r="F90" s="3" t="s">
        <v>976</v>
      </c>
      <c r="G90" t="s">
        <v>696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20</v>
      </c>
      <c r="P90" s="22">
        <v>20</v>
      </c>
      <c r="Q90" s="28"/>
      <c r="R90" s="28"/>
    </row>
    <row r="91" spans="1:18" x14ac:dyDescent="0.2">
      <c r="A91" s="3" t="s">
        <v>159</v>
      </c>
      <c r="B91" s="3" t="s">
        <v>469</v>
      </c>
      <c r="C91" s="3" t="s">
        <v>776</v>
      </c>
      <c r="D91" s="3"/>
      <c r="E91" s="3"/>
      <c r="F91" s="3" t="s">
        <v>976</v>
      </c>
      <c r="G91" t="s">
        <v>697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20</v>
      </c>
      <c r="P91" s="22">
        <v>20</v>
      </c>
      <c r="Q91" s="28"/>
      <c r="R91" s="28"/>
    </row>
    <row r="92" spans="1:18" x14ac:dyDescent="0.2">
      <c r="A92" s="3" t="s">
        <v>160</v>
      </c>
      <c r="B92" s="3" t="s">
        <v>469</v>
      </c>
      <c r="C92" s="3" t="s">
        <v>776</v>
      </c>
      <c r="D92" s="3"/>
      <c r="E92" s="3"/>
      <c r="F92" s="3" t="s">
        <v>976</v>
      </c>
      <c r="G92" t="s">
        <v>698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20</v>
      </c>
      <c r="P92" s="22">
        <v>20</v>
      </c>
      <c r="Q92" s="28"/>
      <c r="R92" s="28"/>
    </row>
    <row r="93" spans="1:18" x14ac:dyDescent="0.2">
      <c r="A93" s="3" t="s">
        <v>161</v>
      </c>
      <c r="B93" s="3" t="s">
        <v>469</v>
      </c>
      <c r="C93" s="3" t="s">
        <v>776</v>
      </c>
      <c r="D93" s="3"/>
      <c r="E93" s="3"/>
      <c r="F93" s="3" t="s">
        <v>976</v>
      </c>
      <c r="G93" t="s">
        <v>699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20</v>
      </c>
      <c r="P93" s="22">
        <v>20</v>
      </c>
      <c r="Q93" s="28"/>
      <c r="R93" s="28"/>
    </row>
    <row r="94" spans="1:18" x14ac:dyDescent="0.2">
      <c r="A94" s="3" t="s">
        <v>162</v>
      </c>
      <c r="B94" s="3" t="s">
        <v>469</v>
      </c>
      <c r="C94" s="3" t="s">
        <v>776</v>
      </c>
      <c r="D94" s="3"/>
      <c r="E94" s="3"/>
      <c r="F94" s="3" t="s">
        <v>976</v>
      </c>
      <c r="G94" t="s">
        <v>700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20</v>
      </c>
      <c r="P94" s="22">
        <v>20</v>
      </c>
      <c r="Q94" s="28"/>
      <c r="R94" s="28"/>
    </row>
    <row r="95" spans="1:18" x14ac:dyDescent="0.2">
      <c r="A95" s="3" t="s">
        <v>163</v>
      </c>
      <c r="B95" s="3" t="s">
        <v>469</v>
      </c>
      <c r="C95" s="3" t="s">
        <v>776</v>
      </c>
      <c r="D95" s="3"/>
      <c r="E95" s="3"/>
      <c r="F95" s="3" t="s">
        <v>976</v>
      </c>
      <c r="G95" t="s">
        <v>701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20</v>
      </c>
      <c r="P95" s="22">
        <v>20</v>
      </c>
      <c r="Q95" s="28"/>
      <c r="R95" s="28"/>
    </row>
    <row r="96" spans="1:18" x14ac:dyDescent="0.2">
      <c r="A96" s="3" t="s">
        <v>164</v>
      </c>
      <c r="B96" s="3" t="s">
        <v>469</v>
      </c>
      <c r="C96" s="3" t="s">
        <v>776</v>
      </c>
      <c r="D96" s="3"/>
      <c r="E96" s="3"/>
      <c r="F96" s="3" t="s">
        <v>976</v>
      </c>
      <c r="G96" t="s">
        <v>702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20</v>
      </c>
      <c r="P96" s="22">
        <v>20</v>
      </c>
      <c r="Q96" s="28"/>
      <c r="R96" s="28"/>
    </row>
    <row r="97" spans="1:18" x14ac:dyDescent="0.2">
      <c r="A97" s="3" t="s">
        <v>150</v>
      </c>
      <c r="B97" s="3" t="s">
        <v>471</v>
      </c>
      <c r="C97" s="3" t="s">
        <v>776</v>
      </c>
      <c r="D97" s="3"/>
      <c r="E97" s="3"/>
      <c r="F97" s="3" t="s">
        <v>975</v>
      </c>
      <c r="G97" t="s">
        <v>689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20</v>
      </c>
      <c r="P97" s="22">
        <v>20</v>
      </c>
      <c r="Q97" s="28"/>
      <c r="R97" s="28"/>
    </row>
    <row r="98" spans="1:18" x14ac:dyDescent="0.2">
      <c r="A98" s="3" t="s">
        <v>165</v>
      </c>
      <c r="B98" s="3" t="s">
        <v>471</v>
      </c>
      <c r="C98" s="3" t="s">
        <v>776</v>
      </c>
      <c r="D98" s="3"/>
      <c r="E98" s="3"/>
      <c r="F98" s="3" t="s">
        <v>975</v>
      </c>
      <c r="G98" t="s">
        <v>690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20</v>
      </c>
      <c r="P98" s="22">
        <v>20</v>
      </c>
      <c r="Q98" s="28"/>
      <c r="R98" s="28"/>
    </row>
    <row r="99" spans="1:18" x14ac:dyDescent="0.2">
      <c r="A99" s="3" t="s">
        <v>166</v>
      </c>
      <c r="B99" s="3" t="s">
        <v>471</v>
      </c>
      <c r="C99" s="3" t="s">
        <v>776</v>
      </c>
      <c r="D99" s="3"/>
      <c r="E99" s="3"/>
      <c r="F99" s="3" t="s">
        <v>975</v>
      </c>
      <c r="G99" t="s">
        <v>691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20</v>
      </c>
      <c r="P99" s="22">
        <v>20</v>
      </c>
      <c r="Q99" s="28"/>
      <c r="R99" s="28"/>
    </row>
    <row r="100" spans="1:18" x14ac:dyDescent="0.2">
      <c r="A100" s="3" t="s">
        <v>167</v>
      </c>
      <c r="B100" s="3" t="s">
        <v>471</v>
      </c>
      <c r="C100" s="3" t="s">
        <v>776</v>
      </c>
      <c r="D100" s="3"/>
      <c r="E100" s="3"/>
      <c r="F100" s="3" t="s">
        <v>975</v>
      </c>
      <c r="G100" t="s">
        <v>692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20</v>
      </c>
      <c r="P100" s="22">
        <v>20</v>
      </c>
      <c r="Q100" s="28"/>
      <c r="R100" s="28"/>
    </row>
    <row r="101" spans="1:18" x14ac:dyDescent="0.2">
      <c r="A101" s="3" t="s">
        <v>168</v>
      </c>
      <c r="B101" s="3" t="s">
        <v>471</v>
      </c>
      <c r="C101" s="3" t="s">
        <v>776</v>
      </c>
      <c r="D101" s="3"/>
      <c r="E101" s="3"/>
      <c r="F101" s="3" t="s">
        <v>975</v>
      </c>
      <c r="G101" t="s">
        <v>693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20</v>
      </c>
      <c r="P101" s="22">
        <v>20</v>
      </c>
      <c r="Q101" s="28"/>
      <c r="R101" s="28"/>
    </row>
    <row r="102" spans="1:18" x14ac:dyDescent="0.2">
      <c r="A102" s="3" t="s">
        <v>169</v>
      </c>
      <c r="B102" s="3" t="s">
        <v>471</v>
      </c>
      <c r="C102" s="3" t="s">
        <v>776</v>
      </c>
      <c r="D102" s="3"/>
      <c r="E102" s="3"/>
      <c r="F102" s="3" t="s">
        <v>975</v>
      </c>
      <c r="G102" t="s">
        <v>694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20</v>
      </c>
      <c r="P102" s="22">
        <v>20</v>
      </c>
      <c r="Q102" s="28"/>
      <c r="R102" s="28"/>
    </row>
    <row r="103" spans="1:18" x14ac:dyDescent="0.2">
      <c r="A103" s="3" t="s">
        <v>170</v>
      </c>
      <c r="B103" s="3" t="s">
        <v>471</v>
      </c>
      <c r="C103" s="3" t="s">
        <v>776</v>
      </c>
      <c r="D103" s="3"/>
      <c r="E103" s="3"/>
      <c r="F103" s="3" t="s">
        <v>975</v>
      </c>
      <c r="G103" t="s">
        <v>695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20</v>
      </c>
      <c r="P103" s="22">
        <v>20</v>
      </c>
      <c r="Q103" s="28"/>
      <c r="R103" s="28"/>
    </row>
    <row r="104" spans="1:18" x14ac:dyDescent="0.2">
      <c r="A104" s="3" t="s">
        <v>171</v>
      </c>
      <c r="B104" s="3" t="s">
        <v>471</v>
      </c>
      <c r="C104" s="3" t="s">
        <v>776</v>
      </c>
      <c r="D104" s="3"/>
      <c r="E104" s="3"/>
      <c r="F104" s="3" t="s">
        <v>975</v>
      </c>
      <c r="G104" t="s">
        <v>696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20</v>
      </c>
      <c r="P104" s="22">
        <v>20</v>
      </c>
      <c r="Q104" s="28"/>
      <c r="R104" s="28"/>
    </row>
    <row r="105" spans="1:18" x14ac:dyDescent="0.2">
      <c r="A105" s="3" t="s">
        <v>172</v>
      </c>
      <c r="B105" s="3" t="s">
        <v>471</v>
      </c>
      <c r="C105" s="3" t="s">
        <v>776</v>
      </c>
      <c r="D105" s="3"/>
      <c r="E105" s="3"/>
      <c r="F105" s="3" t="s">
        <v>975</v>
      </c>
      <c r="G105" t="s">
        <v>697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20</v>
      </c>
      <c r="P105" s="22">
        <v>20</v>
      </c>
      <c r="Q105" s="28"/>
      <c r="R105" s="28"/>
    </row>
    <row r="106" spans="1:18" x14ac:dyDescent="0.2">
      <c r="A106" s="3" t="s">
        <v>173</v>
      </c>
      <c r="B106" s="3" t="s">
        <v>471</v>
      </c>
      <c r="C106" s="3" t="s">
        <v>776</v>
      </c>
      <c r="D106" s="3"/>
      <c r="E106" s="3"/>
      <c r="F106" s="3" t="s">
        <v>975</v>
      </c>
      <c r="G106" t="s">
        <v>698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20</v>
      </c>
      <c r="P106" s="22">
        <v>20</v>
      </c>
      <c r="Q106" s="28"/>
      <c r="R106" s="28"/>
    </row>
    <row r="107" spans="1:18" x14ac:dyDescent="0.2">
      <c r="A107" s="3" t="s">
        <v>174</v>
      </c>
      <c r="B107" s="3" t="s">
        <v>471</v>
      </c>
      <c r="C107" s="3" t="s">
        <v>776</v>
      </c>
      <c r="D107" s="3"/>
      <c r="E107" s="3"/>
      <c r="F107" s="3" t="s">
        <v>975</v>
      </c>
      <c r="G107" t="s">
        <v>699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20</v>
      </c>
      <c r="P107" s="22">
        <v>20</v>
      </c>
      <c r="Q107" s="28"/>
      <c r="R107" s="28"/>
    </row>
    <row r="108" spans="1:18" x14ac:dyDescent="0.2">
      <c r="A108" s="3" t="s">
        <v>175</v>
      </c>
      <c r="B108" s="3" t="s">
        <v>471</v>
      </c>
      <c r="C108" s="3" t="s">
        <v>776</v>
      </c>
      <c r="D108" s="3"/>
      <c r="E108" s="3"/>
      <c r="F108" s="3" t="s">
        <v>975</v>
      </c>
      <c r="G108" t="s">
        <v>700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20</v>
      </c>
      <c r="P108" s="22">
        <v>20</v>
      </c>
      <c r="Q108" s="28"/>
      <c r="R108" s="28"/>
    </row>
    <row r="109" spans="1:18" x14ac:dyDescent="0.2">
      <c r="A109" s="3" t="s">
        <v>176</v>
      </c>
      <c r="B109" s="3" t="s">
        <v>471</v>
      </c>
      <c r="C109" s="3" t="s">
        <v>776</v>
      </c>
      <c r="D109" s="3"/>
      <c r="E109" s="3"/>
      <c r="F109" s="3" t="s">
        <v>975</v>
      </c>
      <c r="G109" t="s">
        <v>701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20</v>
      </c>
      <c r="P109" s="22">
        <v>20</v>
      </c>
      <c r="Q109" s="28"/>
      <c r="R109" s="28"/>
    </row>
    <row r="110" spans="1:18" x14ac:dyDescent="0.2">
      <c r="A110" s="3" t="s">
        <v>177</v>
      </c>
      <c r="B110" s="3" t="s">
        <v>471</v>
      </c>
      <c r="C110" s="3" t="s">
        <v>776</v>
      </c>
      <c r="D110" s="3"/>
      <c r="E110" s="3"/>
      <c r="F110" s="3" t="s">
        <v>975</v>
      </c>
      <c r="G110" t="s">
        <v>702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20</v>
      </c>
      <c r="P110" s="22">
        <v>20</v>
      </c>
      <c r="Q110" s="28"/>
      <c r="R110" s="28"/>
    </row>
    <row r="111" spans="1:18" x14ac:dyDescent="0.2">
      <c r="A111" s="3" t="s">
        <v>178</v>
      </c>
      <c r="B111" s="3" t="s">
        <v>470</v>
      </c>
      <c r="C111" s="3" t="s">
        <v>776</v>
      </c>
      <c r="D111" s="3"/>
      <c r="E111" s="3"/>
      <c r="F111" s="3" t="s">
        <v>977</v>
      </c>
      <c r="G111" t="s">
        <v>689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0.1</v>
      </c>
      <c r="P111" s="22">
        <v>0.1</v>
      </c>
      <c r="Q111" s="28"/>
      <c r="R111" s="28"/>
    </row>
    <row r="112" spans="1:18" x14ac:dyDescent="0.2">
      <c r="A112" s="3" t="s">
        <v>179</v>
      </c>
      <c r="B112" s="3" t="s">
        <v>470</v>
      </c>
      <c r="C112" s="3" t="s">
        <v>776</v>
      </c>
      <c r="D112" s="3"/>
      <c r="E112" s="3"/>
      <c r="F112" s="3" t="s">
        <v>977</v>
      </c>
      <c r="G112" t="s">
        <v>690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0.1</v>
      </c>
      <c r="P112" s="22">
        <v>0.1</v>
      </c>
      <c r="Q112" s="28"/>
      <c r="R112" s="28"/>
    </row>
    <row r="113" spans="1:18" x14ac:dyDescent="0.2">
      <c r="A113" s="3" t="s">
        <v>180</v>
      </c>
      <c r="B113" s="3" t="s">
        <v>470</v>
      </c>
      <c r="C113" s="3" t="s">
        <v>776</v>
      </c>
      <c r="D113" s="3"/>
      <c r="E113" s="3"/>
      <c r="F113" s="3" t="s">
        <v>977</v>
      </c>
      <c r="G113" t="s">
        <v>691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0.1</v>
      </c>
      <c r="P113" s="22">
        <v>0.1</v>
      </c>
      <c r="Q113" s="28"/>
      <c r="R113" s="28"/>
    </row>
    <row r="114" spans="1:18" x14ac:dyDescent="0.2">
      <c r="A114" s="3" t="s">
        <v>181</v>
      </c>
      <c r="B114" s="3" t="s">
        <v>470</v>
      </c>
      <c r="C114" s="3" t="s">
        <v>776</v>
      </c>
      <c r="D114" s="3"/>
      <c r="E114" s="3"/>
      <c r="F114" s="3" t="s">
        <v>977</v>
      </c>
      <c r="G114" t="s">
        <v>692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0.1</v>
      </c>
      <c r="P114" s="22">
        <v>0.1</v>
      </c>
      <c r="Q114" s="28"/>
      <c r="R114" s="28"/>
    </row>
    <row r="115" spans="1:18" x14ac:dyDescent="0.2">
      <c r="A115" s="3" t="s">
        <v>182</v>
      </c>
      <c r="B115" s="3" t="s">
        <v>470</v>
      </c>
      <c r="C115" s="3" t="s">
        <v>776</v>
      </c>
      <c r="D115" s="3"/>
      <c r="E115" s="3"/>
      <c r="F115" s="3" t="s">
        <v>977</v>
      </c>
      <c r="G115" t="s">
        <v>693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0.1</v>
      </c>
      <c r="P115" s="22">
        <v>0.1</v>
      </c>
      <c r="Q115" s="28"/>
      <c r="R115" s="28"/>
    </row>
    <row r="116" spans="1:18" x14ac:dyDescent="0.2">
      <c r="A116" s="3" t="s">
        <v>183</v>
      </c>
      <c r="B116" s="3" t="s">
        <v>470</v>
      </c>
      <c r="C116" s="3" t="s">
        <v>776</v>
      </c>
      <c r="D116" s="3"/>
      <c r="E116" s="3"/>
      <c r="F116" s="3" t="s">
        <v>977</v>
      </c>
      <c r="G116" t="s">
        <v>694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0.1</v>
      </c>
      <c r="P116" s="22">
        <v>0.1</v>
      </c>
      <c r="Q116" s="28"/>
      <c r="R116" s="28"/>
    </row>
    <row r="117" spans="1:18" x14ac:dyDescent="0.2">
      <c r="A117" s="3" t="s">
        <v>184</v>
      </c>
      <c r="B117" s="3" t="s">
        <v>470</v>
      </c>
      <c r="C117" s="3" t="s">
        <v>776</v>
      </c>
      <c r="D117" s="3"/>
      <c r="E117" s="3"/>
      <c r="F117" s="3" t="s">
        <v>977</v>
      </c>
      <c r="G117" t="s">
        <v>695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0.1</v>
      </c>
      <c r="P117" s="22">
        <v>0.1</v>
      </c>
      <c r="Q117" s="28"/>
      <c r="R117" s="28"/>
    </row>
    <row r="118" spans="1:18" x14ac:dyDescent="0.2">
      <c r="A118" s="3" t="s">
        <v>185</v>
      </c>
      <c r="B118" s="3" t="s">
        <v>470</v>
      </c>
      <c r="C118" s="3" t="s">
        <v>776</v>
      </c>
      <c r="D118" s="3"/>
      <c r="E118" s="3"/>
      <c r="F118" s="3" t="s">
        <v>977</v>
      </c>
      <c r="G118" t="s">
        <v>696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0.1</v>
      </c>
      <c r="P118" s="22">
        <v>0.1</v>
      </c>
      <c r="Q118" s="28"/>
      <c r="R118" s="28"/>
    </row>
    <row r="119" spans="1:18" x14ac:dyDescent="0.2">
      <c r="A119" s="3" t="s">
        <v>186</v>
      </c>
      <c r="B119" s="3" t="s">
        <v>470</v>
      </c>
      <c r="C119" s="3" t="s">
        <v>776</v>
      </c>
      <c r="D119" s="3"/>
      <c r="E119" s="3"/>
      <c r="F119" s="3" t="s">
        <v>977</v>
      </c>
      <c r="G119" t="s">
        <v>697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0.1</v>
      </c>
      <c r="P119" s="22">
        <v>0.1</v>
      </c>
      <c r="Q119" s="28"/>
      <c r="R119" s="28"/>
    </row>
    <row r="120" spans="1:18" x14ac:dyDescent="0.2">
      <c r="A120" s="3" t="s">
        <v>187</v>
      </c>
      <c r="B120" s="3" t="s">
        <v>470</v>
      </c>
      <c r="C120" s="3" t="s">
        <v>776</v>
      </c>
      <c r="D120" s="3"/>
      <c r="E120" s="3"/>
      <c r="F120" s="3" t="s">
        <v>977</v>
      </c>
      <c r="G120" t="s">
        <v>698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0.1</v>
      </c>
      <c r="P120" s="22">
        <v>0.1</v>
      </c>
      <c r="Q120" s="28"/>
      <c r="R120" s="28"/>
    </row>
    <row r="121" spans="1:18" x14ac:dyDescent="0.2">
      <c r="A121" s="3" t="s">
        <v>188</v>
      </c>
      <c r="B121" s="3" t="s">
        <v>470</v>
      </c>
      <c r="C121" s="3" t="s">
        <v>776</v>
      </c>
      <c r="D121" s="3"/>
      <c r="E121" s="3"/>
      <c r="F121" s="3" t="s">
        <v>977</v>
      </c>
      <c r="G121" t="s">
        <v>699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0.1</v>
      </c>
      <c r="P121" s="22">
        <v>0.1</v>
      </c>
      <c r="Q121" s="28"/>
      <c r="R121" s="28"/>
    </row>
    <row r="122" spans="1:18" x14ac:dyDescent="0.2">
      <c r="A122" s="3" t="s">
        <v>189</v>
      </c>
      <c r="B122" s="3" t="s">
        <v>470</v>
      </c>
      <c r="C122" s="3" t="s">
        <v>776</v>
      </c>
      <c r="D122" s="3"/>
      <c r="E122" s="3"/>
      <c r="F122" s="3" t="s">
        <v>977</v>
      </c>
      <c r="G122" t="s">
        <v>700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0.1</v>
      </c>
      <c r="P122" s="22">
        <v>0.1</v>
      </c>
      <c r="Q122" s="28"/>
      <c r="R122" s="28"/>
    </row>
    <row r="123" spans="1:18" x14ac:dyDescent="0.2">
      <c r="A123" s="3" t="s">
        <v>190</v>
      </c>
      <c r="B123" s="3" t="s">
        <v>470</v>
      </c>
      <c r="C123" s="3" t="s">
        <v>776</v>
      </c>
      <c r="D123" s="3"/>
      <c r="E123" s="3"/>
      <c r="F123" s="3" t="s">
        <v>977</v>
      </c>
      <c r="G123" t="s">
        <v>701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0.1</v>
      </c>
      <c r="P123" s="22">
        <v>0.1</v>
      </c>
      <c r="Q123" s="28"/>
      <c r="R123" s="28"/>
    </row>
    <row r="124" spans="1:18" x14ac:dyDescent="0.2">
      <c r="A124" s="3" t="s">
        <v>191</v>
      </c>
      <c r="B124" s="3" t="s">
        <v>470</v>
      </c>
      <c r="C124" s="3" t="s">
        <v>776</v>
      </c>
      <c r="D124" s="3"/>
      <c r="E124" s="3"/>
      <c r="F124" s="3" t="s">
        <v>977</v>
      </c>
      <c r="G124" t="s">
        <v>702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0.1</v>
      </c>
      <c r="P124" s="22">
        <v>0.1</v>
      </c>
      <c r="Q124" s="28"/>
      <c r="R124" s="28"/>
    </row>
    <row r="125" spans="1:18" x14ac:dyDescent="0.2">
      <c r="A125" s="3" t="s">
        <v>192</v>
      </c>
      <c r="B125" s="3" t="s">
        <v>473</v>
      </c>
      <c r="C125" s="3" t="s">
        <v>776</v>
      </c>
      <c r="D125" s="3"/>
      <c r="E125" s="3"/>
      <c r="F125" s="3" t="s">
        <v>975</v>
      </c>
      <c r="G125" t="s">
        <v>694</v>
      </c>
      <c r="H125" s="22">
        <v>0.12290000000000001</v>
      </c>
      <c r="I125" s="22">
        <v>0.12290000000000001</v>
      </c>
      <c r="J125" s="22">
        <v>7.6198000000000002E-2</v>
      </c>
      <c r="K125" s="22">
        <v>5.0388999999999996E-2</v>
      </c>
      <c r="L125" s="22">
        <v>3.5640999999999992E-2</v>
      </c>
      <c r="M125" s="22">
        <v>2.4580000000000001E-2</v>
      </c>
      <c r="N125" s="22">
        <v>0.01</v>
      </c>
      <c r="O125" s="22">
        <v>2</v>
      </c>
      <c r="P125" s="22">
        <v>2</v>
      </c>
      <c r="Q125" s="28"/>
      <c r="R125" s="28"/>
    </row>
    <row r="126" spans="1:18" x14ac:dyDescent="0.2">
      <c r="A126" s="3" t="s">
        <v>193</v>
      </c>
      <c r="B126" s="3" t="s">
        <v>473</v>
      </c>
      <c r="C126" s="3" t="s">
        <v>776</v>
      </c>
      <c r="D126" s="3"/>
      <c r="E126" s="3"/>
      <c r="F126" s="3" t="s">
        <v>975</v>
      </c>
      <c r="G126" t="s">
        <v>695</v>
      </c>
      <c r="H126" s="22">
        <v>6.1317000000000004</v>
      </c>
      <c r="I126" s="22">
        <v>6.1317000000000004</v>
      </c>
      <c r="J126" s="22">
        <v>3.8016540000000001</v>
      </c>
      <c r="K126" s="22">
        <v>2.5139969999999998</v>
      </c>
      <c r="L126" s="22">
        <v>1.7781929999999999</v>
      </c>
      <c r="M126" s="22">
        <v>1.22634</v>
      </c>
      <c r="N126" s="22">
        <v>0.306585</v>
      </c>
      <c r="O126" s="22">
        <v>10</v>
      </c>
      <c r="P126" s="22">
        <v>10</v>
      </c>
      <c r="Q126" s="28"/>
      <c r="R126" s="28"/>
    </row>
    <row r="127" spans="1:18" x14ac:dyDescent="0.2">
      <c r="A127" s="3" t="s">
        <v>194</v>
      </c>
      <c r="B127" s="3" t="s">
        <v>473</v>
      </c>
      <c r="C127" s="3" t="s">
        <v>776</v>
      </c>
      <c r="D127" s="3"/>
      <c r="E127" s="3"/>
      <c r="F127" s="3" t="s">
        <v>975</v>
      </c>
      <c r="G127" t="s">
        <v>696</v>
      </c>
      <c r="H127" s="22">
        <v>0.11240000000000001</v>
      </c>
      <c r="I127" s="22">
        <v>0.11240000000000001</v>
      </c>
      <c r="J127" s="22">
        <v>6.9688E-2</v>
      </c>
      <c r="K127" s="22">
        <v>4.6084E-2</v>
      </c>
      <c r="L127" s="22">
        <v>3.2596E-2</v>
      </c>
      <c r="M127" s="22">
        <v>2.248E-2</v>
      </c>
      <c r="N127" s="22">
        <v>0.01</v>
      </c>
      <c r="O127" s="22">
        <v>2</v>
      </c>
      <c r="P127" s="22">
        <v>2</v>
      </c>
      <c r="Q127" s="28"/>
      <c r="R127" s="28"/>
    </row>
    <row r="128" spans="1:18" x14ac:dyDescent="0.2">
      <c r="A128" s="3" t="s">
        <v>195</v>
      </c>
      <c r="B128" s="3" t="s">
        <v>473</v>
      </c>
      <c r="C128" s="3" t="s">
        <v>776</v>
      </c>
      <c r="D128" s="3"/>
      <c r="E128" s="3"/>
      <c r="F128" s="3" t="s">
        <v>975</v>
      </c>
      <c r="G128" t="s">
        <v>697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2</v>
      </c>
      <c r="P128" s="22">
        <v>2</v>
      </c>
      <c r="Q128" s="28"/>
      <c r="R128" s="28"/>
    </row>
    <row r="129" spans="1:18" x14ac:dyDescent="0.2">
      <c r="A129" s="3" t="s">
        <v>196</v>
      </c>
      <c r="B129" s="3" t="s">
        <v>473</v>
      </c>
      <c r="C129" s="3" t="s">
        <v>776</v>
      </c>
      <c r="D129" s="3"/>
      <c r="E129" s="3"/>
      <c r="F129" s="3" t="s">
        <v>975</v>
      </c>
      <c r="G129" t="s">
        <v>698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2</v>
      </c>
      <c r="P129" s="22">
        <v>2</v>
      </c>
      <c r="Q129" s="28"/>
      <c r="R129" s="28"/>
    </row>
    <row r="130" spans="1:18" x14ac:dyDescent="0.2">
      <c r="A130" s="3" t="s">
        <v>197</v>
      </c>
      <c r="B130" s="3" t="s">
        <v>473</v>
      </c>
      <c r="C130" s="3" t="s">
        <v>776</v>
      </c>
      <c r="D130" s="3"/>
      <c r="E130" s="3"/>
      <c r="F130" s="3" t="s">
        <v>975</v>
      </c>
      <c r="G130" t="s">
        <v>699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2</v>
      </c>
      <c r="P130" s="22">
        <v>2</v>
      </c>
      <c r="Q130" s="28"/>
      <c r="R130" s="28"/>
    </row>
    <row r="131" spans="1:18" x14ac:dyDescent="0.2">
      <c r="A131" s="3" t="s">
        <v>198</v>
      </c>
      <c r="B131" s="3" t="s">
        <v>473</v>
      </c>
      <c r="C131" s="3" t="s">
        <v>776</v>
      </c>
      <c r="D131" s="3"/>
      <c r="E131" s="3"/>
      <c r="F131" s="3" t="s">
        <v>975</v>
      </c>
      <c r="G131" t="s">
        <v>700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2</v>
      </c>
      <c r="P131" s="22">
        <v>2</v>
      </c>
      <c r="Q131" s="28"/>
      <c r="R131" s="28"/>
    </row>
    <row r="132" spans="1:18" x14ac:dyDescent="0.2">
      <c r="A132" s="3" t="s">
        <v>199</v>
      </c>
      <c r="B132" s="3" t="s">
        <v>473</v>
      </c>
      <c r="C132" s="3" t="s">
        <v>776</v>
      </c>
      <c r="D132" s="3"/>
      <c r="E132" s="3"/>
      <c r="F132" s="3" t="s">
        <v>975</v>
      </c>
      <c r="G132" t="s">
        <v>701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2</v>
      </c>
      <c r="P132" s="22">
        <v>2</v>
      </c>
      <c r="Q132" s="28"/>
      <c r="R132" s="28"/>
    </row>
    <row r="133" spans="1:18" x14ac:dyDescent="0.2">
      <c r="A133" s="3" t="s">
        <v>200</v>
      </c>
      <c r="B133" s="3" t="s">
        <v>473</v>
      </c>
      <c r="C133" s="3" t="s">
        <v>776</v>
      </c>
      <c r="D133" s="3"/>
      <c r="E133" s="3"/>
      <c r="F133" s="3" t="s">
        <v>975</v>
      </c>
      <c r="G133" t="s">
        <v>702</v>
      </c>
      <c r="H133" s="22">
        <v>2.2800000000000001E-2</v>
      </c>
      <c r="I133" s="22">
        <v>2.2800000000000001E-2</v>
      </c>
      <c r="J133" s="22">
        <v>1.4135999999999999E-2</v>
      </c>
      <c r="K133" s="22">
        <v>0.01</v>
      </c>
      <c r="L133" s="22">
        <v>0.01</v>
      </c>
      <c r="M133" s="22">
        <v>0</v>
      </c>
      <c r="N133" s="22">
        <v>0</v>
      </c>
      <c r="O133" s="22">
        <v>2</v>
      </c>
      <c r="P133" s="22">
        <v>2</v>
      </c>
      <c r="Q133" s="28"/>
      <c r="R133" s="28"/>
    </row>
    <row r="134" spans="1:18" x14ac:dyDescent="0.2">
      <c r="A134" s="3" t="s">
        <v>201</v>
      </c>
      <c r="B134" s="3" t="s">
        <v>474</v>
      </c>
      <c r="C134" s="3" t="s">
        <v>776</v>
      </c>
      <c r="D134" s="3"/>
      <c r="E134" s="3"/>
      <c r="F134" s="3" t="s">
        <v>975</v>
      </c>
      <c r="G134" t="s">
        <v>689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2</v>
      </c>
      <c r="P134" s="22">
        <v>2</v>
      </c>
      <c r="Q134" s="28"/>
      <c r="R134" s="28"/>
    </row>
    <row r="135" spans="1:18" x14ac:dyDescent="0.2">
      <c r="A135" s="3" t="s">
        <v>202</v>
      </c>
      <c r="B135" s="3" t="s">
        <v>474</v>
      </c>
      <c r="C135" s="3" t="s">
        <v>776</v>
      </c>
      <c r="D135" s="3"/>
      <c r="E135" s="3"/>
      <c r="F135" s="3" t="s">
        <v>975</v>
      </c>
      <c r="G135" t="s">
        <v>690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2</v>
      </c>
      <c r="P135" s="22">
        <v>2</v>
      </c>
      <c r="Q135" s="28"/>
      <c r="R135" s="28"/>
    </row>
    <row r="136" spans="1:18" x14ac:dyDescent="0.2">
      <c r="A136" s="3" t="s">
        <v>203</v>
      </c>
      <c r="B136" s="3" t="s">
        <v>474</v>
      </c>
      <c r="C136" s="3" t="s">
        <v>776</v>
      </c>
      <c r="D136" s="3"/>
      <c r="E136" s="3"/>
      <c r="F136" s="3" t="s">
        <v>975</v>
      </c>
      <c r="G136" t="s">
        <v>691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2</v>
      </c>
      <c r="P136" s="22">
        <v>2</v>
      </c>
      <c r="Q136" s="28"/>
      <c r="R136" s="28"/>
    </row>
    <row r="137" spans="1:18" x14ac:dyDescent="0.2">
      <c r="A137" s="3" t="s">
        <v>204</v>
      </c>
      <c r="B137" s="3" t="s">
        <v>474</v>
      </c>
      <c r="C137" s="3" t="s">
        <v>776</v>
      </c>
      <c r="D137" s="3"/>
      <c r="E137" s="3"/>
      <c r="F137" s="3" t="s">
        <v>975</v>
      </c>
      <c r="G137" t="s">
        <v>692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2</v>
      </c>
      <c r="P137" s="22">
        <v>2</v>
      </c>
      <c r="Q137" s="28"/>
      <c r="R137" s="28"/>
    </row>
    <row r="138" spans="1:18" x14ac:dyDescent="0.2">
      <c r="A138" s="3" t="s">
        <v>205</v>
      </c>
      <c r="B138" s="3" t="s">
        <v>474</v>
      </c>
      <c r="C138" s="3" t="s">
        <v>776</v>
      </c>
      <c r="D138" s="3"/>
      <c r="E138" s="3"/>
      <c r="F138" s="3" t="s">
        <v>975</v>
      </c>
      <c r="G138" t="s">
        <v>693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2</v>
      </c>
      <c r="P138" s="22">
        <v>2</v>
      </c>
      <c r="Q138" s="28"/>
      <c r="R138" s="28"/>
    </row>
    <row r="139" spans="1:18" x14ac:dyDescent="0.2">
      <c r="A139" s="3" t="s">
        <v>206</v>
      </c>
      <c r="B139" s="3" t="s">
        <v>474</v>
      </c>
      <c r="C139" s="3" t="s">
        <v>776</v>
      </c>
      <c r="D139" s="3"/>
      <c r="E139" s="3"/>
      <c r="F139" s="3" t="s">
        <v>975</v>
      </c>
      <c r="G139" t="s">
        <v>694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2</v>
      </c>
      <c r="P139" s="22">
        <v>2</v>
      </c>
      <c r="Q139" s="28"/>
      <c r="R139" s="28"/>
    </row>
    <row r="140" spans="1:18" x14ac:dyDescent="0.2">
      <c r="A140" s="3" t="s">
        <v>207</v>
      </c>
      <c r="B140" s="3" t="s">
        <v>474</v>
      </c>
      <c r="C140" s="3" t="s">
        <v>776</v>
      </c>
      <c r="D140" s="3"/>
      <c r="E140" s="3"/>
      <c r="F140" s="3" t="s">
        <v>975</v>
      </c>
      <c r="G140" t="s">
        <v>695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2</v>
      </c>
      <c r="P140" s="22">
        <v>2</v>
      </c>
      <c r="Q140" s="28"/>
      <c r="R140" s="28"/>
    </row>
    <row r="141" spans="1:18" x14ac:dyDescent="0.2">
      <c r="A141" s="3" t="s">
        <v>208</v>
      </c>
      <c r="B141" s="3" t="s">
        <v>474</v>
      </c>
      <c r="C141" s="3" t="s">
        <v>776</v>
      </c>
      <c r="D141" s="3"/>
      <c r="E141" s="3"/>
      <c r="F141" s="3" t="s">
        <v>975</v>
      </c>
      <c r="G141" t="s">
        <v>696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2</v>
      </c>
      <c r="P141" s="22">
        <v>2</v>
      </c>
      <c r="Q141" s="28"/>
      <c r="R141" s="28"/>
    </row>
    <row r="142" spans="1:18" x14ac:dyDescent="0.2">
      <c r="A142" s="3" t="s">
        <v>209</v>
      </c>
      <c r="B142" s="3" t="s">
        <v>474</v>
      </c>
      <c r="C142" s="3" t="s">
        <v>776</v>
      </c>
      <c r="D142" s="3"/>
      <c r="E142" s="3"/>
      <c r="F142" s="3" t="s">
        <v>975</v>
      </c>
      <c r="G142" t="s">
        <v>697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2</v>
      </c>
      <c r="P142" s="22">
        <v>2</v>
      </c>
      <c r="Q142" s="28"/>
      <c r="R142" s="28"/>
    </row>
    <row r="143" spans="1:18" x14ac:dyDescent="0.2">
      <c r="A143" s="3" t="s">
        <v>210</v>
      </c>
      <c r="B143" s="3" t="s">
        <v>474</v>
      </c>
      <c r="C143" s="3" t="s">
        <v>776</v>
      </c>
      <c r="D143" s="3"/>
      <c r="E143" s="3"/>
      <c r="F143" s="3" t="s">
        <v>975</v>
      </c>
      <c r="G143" t="s">
        <v>698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2</v>
      </c>
      <c r="P143" s="22">
        <v>2</v>
      </c>
      <c r="Q143" s="28"/>
      <c r="R143" s="28"/>
    </row>
    <row r="144" spans="1:18" x14ac:dyDescent="0.2">
      <c r="A144" s="3" t="s">
        <v>211</v>
      </c>
      <c r="B144" s="3" t="s">
        <v>474</v>
      </c>
      <c r="C144" s="3" t="s">
        <v>776</v>
      </c>
      <c r="D144" s="3"/>
      <c r="E144" s="3"/>
      <c r="F144" s="3" t="s">
        <v>975</v>
      </c>
      <c r="G144" t="s">
        <v>699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2</v>
      </c>
      <c r="P144" s="22">
        <v>2</v>
      </c>
      <c r="Q144" s="28"/>
      <c r="R144" s="28"/>
    </row>
    <row r="145" spans="1:18" x14ac:dyDescent="0.2">
      <c r="A145" s="3" t="s">
        <v>212</v>
      </c>
      <c r="B145" s="3" t="s">
        <v>474</v>
      </c>
      <c r="C145" s="3" t="s">
        <v>776</v>
      </c>
      <c r="D145" s="3"/>
      <c r="E145" s="3"/>
      <c r="F145" s="3" t="s">
        <v>975</v>
      </c>
      <c r="G145" t="s">
        <v>700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2</v>
      </c>
      <c r="P145" s="22">
        <v>2</v>
      </c>
      <c r="Q145" s="28"/>
      <c r="R145" s="28"/>
    </row>
    <row r="146" spans="1:18" x14ac:dyDescent="0.2">
      <c r="A146" s="3" t="s">
        <v>213</v>
      </c>
      <c r="B146" s="3" t="s">
        <v>474</v>
      </c>
      <c r="C146" s="3" t="s">
        <v>776</v>
      </c>
      <c r="D146" s="3"/>
      <c r="E146" s="3"/>
      <c r="F146" s="3" t="s">
        <v>975</v>
      </c>
      <c r="G146" t="s">
        <v>701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2</v>
      </c>
      <c r="P146" s="22">
        <v>2</v>
      </c>
      <c r="Q146" s="28"/>
      <c r="R146" s="28"/>
    </row>
    <row r="147" spans="1:18" x14ac:dyDescent="0.2">
      <c r="A147" s="3" t="s">
        <v>214</v>
      </c>
      <c r="B147" s="3" t="s">
        <v>474</v>
      </c>
      <c r="C147" s="3" t="s">
        <v>776</v>
      </c>
      <c r="D147" s="3"/>
      <c r="E147" s="3"/>
      <c r="F147" s="3" t="s">
        <v>975</v>
      </c>
      <c r="G147" t="s">
        <v>702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2</v>
      </c>
      <c r="P147" s="22">
        <v>2</v>
      </c>
      <c r="Q147" s="28"/>
      <c r="R147" s="28"/>
    </row>
    <row r="148" spans="1:18" x14ac:dyDescent="0.2">
      <c r="A148" s="3" t="s">
        <v>215</v>
      </c>
      <c r="B148" s="3" t="s">
        <v>475</v>
      </c>
      <c r="C148" s="3" t="s">
        <v>776</v>
      </c>
      <c r="D148" s="3"/>
      <c r="E148" s="3"/>
      <c r="F148" s="3" t="s">
        <v>975</v>
      </c>
      <c r="G148" t="s">
        <v>689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2</v>
      </c>
      <c r="P148" s="22">
        <v>2</v>
      </c>
      <c r="Q148" s="28"/>
      <c r="R148" s="28"/>
    </row>
    <row r="149" spans="1:18" x14ac:dyDescent="0.2">
      <c r="A149" s="3" t="s">
        <v>216</v>
      </c>
      <c r="B149" s="3" t="s">
        <v>475</v>
      </c>
      <c r="C149" s="3" t="s">
        <v>776</v>
      </c>
      <c r="D149" s="3"/>
      <c r="E149" s="3"/>
      <c r="F149" s="3" t="s">
        <v>975</v>
      </c>
      <c r="G149" t="s">
        <v>690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2</v>
      </c>
      <c r="P149" s="22">
        <v>2</v>
      </c>
      <c r="Q149" s="28"/>
      <c r="R149" s="28"/>
    </row>
    <row r="150" spans="1:18" x14ac:dyDescent="0.2">
      <c r="A150" s="3" t="s">
        <v>217</v>
      </c>
      <c r="B150" s="3" t="s">
        <v>475</v>
      </c>
      <c r="C150" s="3" t="s">
        <v>776</v>
      </c>
      <c r="D150" s="3"/>
      <c r="E150" s="3"/>
      <c r="F150" s="3" t="s">
        <v>975</v>
      </c>
      <c r="G150" t="s">
        <v>691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2</v>
      </c>
      <c r="P150" s="22">
        <v>2</v>
      </c>
      <c r="Q150" s="28"/>
      <c r="R150" s="28"/>
    </row>
    <row r="151" spans="1:18" x14ac:dyDescent="0.2">
      <c r="A151" s="3" t="s">
        <v>218</v>
      </c>
      <c r="B151" s="3" t="s">
        <v>475</v>
      </c>
      <c r="C151" s="3" t="s">
        <v>776</v>
      </c>
      <c r="D151" s="3"/>
      <c r="E151" s="3"/>
      <c r="F151" s="3" t="s">
        <v>975</v>
      </c>
      <c r="G151" t="s">
        <v>692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2</v>
      </c>
      <c r="P151" s="22">
        <v>2</v>
      </c>
      <c r="Q151" s="28"/>
      <c r="R151" s="28"/>
    </row>
    <row r="152" spans="1:18" x14ac:dyDescent="0.2">
      <c r="A152" s="3" t="s">
        <v>219</v>
      </c>
      <c r="B152" s="3" t="s">
        <v>475</v>
      </c>
      <c r="C152" s="3" t="s">
        <v>776</v>
      </c>
      <c r="D152" s="3"/>
      <c r="E152" s="3"/>
      <c r="F152" s="3" t="s">
        <v>975</v>
      </c>
      <c r="G152" t="s">
        <v>693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2</v>
      </c>
      <c r="P152" s="22">
        <v>2</v>
      </c>
      <c r="Q152" s="28"/>
      <c r="R152" s="28"/>
    </row>
    <row r="153" spans="1:18" x14ac:dyDescent="0.2">
      <c r="A153" s="3" t="s">
        <v>220</v>
      </c>
      <c r="B153" s="3" t="s">
        <v>475</v>
      </c>
      <c r="C153" s="3" t="s">
        <v>776</v>
      </c>
      <c r="D153" s="3"/>
      <c r="E153" s="3"/>
      <c r="F153" s="3" t="s">
        <v>975</v>
      </c>
      <c r="G153" t="s">
        <v>694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2</v>
      </c>
      <c r="P153" s="22">
        <v>2</v>
      </c>
      <c r="Q153" s="28"/>
      <c r="R153" s="28"/>
    </row>
    <row r="154" spans="1:18" x14ac:dyDescent="0.2">
      <c r="A154" s="3" t="s">
        <v>221</v>
      </c>
      <c r="B154" s="3" t="s">
        <v>475</v>
      </c>
      <c r="C154" s="3" t="s">
        <v>776</v>
      </c>
      <c r="D154" s="3"/>
      <c r="E154" s="3"/>
      <c r="F154" s="3" t="s">
        <v>975</v>
      </c>
      <c r="G154" t="s">
        <v>695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2</v>
      </c>
      <c r="P154" s="22">
        <v>2</v>
      </c>
      <c r="Q154" s="28"/>
      <c r="R154" s="28"/>
    </row>
    <row r="155" spans="1:18" x14ac:dyDescent="0.2">
      <c r="A155" s="3" t="s">
        <v>222</v>
      </c>
      <c r="B155" s="3" t="s">
        <v>475</v>
      </c>
      <c r="C155" s="3" t="s">
        <v>776</v>
      </c>
      <c r="D155" s="3"/>
      <c r="E155" s="3"/>
      <c r="F155" s="3" t="s">
        <v>975</v>
      </c>
      <c r="G155" t="s">
        <v>696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2</v>
      </c>
      <c r="P155" s="22">
        <v>2</v>
      </c>
      <c r="Q155" s="28"/>
      <c r="R155" s="28"/>
    </row>
    <row r="156" spans="1:18" x14ac:dyDescent="0.2">
      <c r="A156" s="3" t="s">
        <v>223</v>
      </c>
      <c r="B156" s="3" t="s">
        <v>475</v>
      </c>
      <c r="C156" s="3" t="s">
        <v>776</v>
      </c>
      <c r="D156" s="3"/>
      <c r="E156" s="3"/>
      <c r="F156" s="3" t="s">
        <v>975</v>
      </c>
      <c r="G156" t="s">
        <v>697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2</v>
      </c>
      <c r="P156" s="22">
        <v>2</v>
      </c>
      <c r="Q156" s="28"/>
      <c r="R156" s="28"/>
    </row>
    <row r="157" spans="1:18" x14ac:dyDescent="0.2">
      <c r="A157" s="3" t="s">
        <v>224</v>
      </c>
      <c r="B157" s="3" t="s">
        <v>475</v>
      </c>
      <c r="C157" s="3" t="s">
        <v>776</v>
      </c>
      <c r="D157" s="3"/>
      <c r="E157" s="3"/>
      <c r="F157" s="3" t="s">
        <v>975</v>
      </c>
      <c r="G157" t="s">
        <v>698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2</v>
      </c>
      <c r="P157" s="22">
        <v>2</v>
      </c>
      <c r="Q157" s="28"/>
      <c r="R157" s="28"/>
    </row>
    <row r="158" spans="1:18" x14ac:dyDescent="0.2">
      <c r="A158" s="3" t="s">
        <v>225</v>
      </c>
      <c r="B158" s="3" t="s">
        <v>475</v>
      </c>
      <c r="C158" s="3" t="s">
        <v>776</v>
      </c>
      <c r="D158" s="3"/>
      <c r="E158" s="3"/>
      <c r="F158" s="3" t="s">
        <v>975</v>
      </c>
      <c r="G158" t="s">
        <v>699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2</v>
      </c>
      <c r="P158" s="22">
        <v>2</v>
      </c>
      <c r="Q158" s="28"/>
      <c r="R158" s="28"/>
    </row>
    <row r="159" spans="1:18" x14ac:dyDescent="0.2">
      <c r="A159" s="3" t="s">
        <v>226</v>
      </c>
      <c r="B159" s="3" t="s">
        <v>475</v>
      </c>
      <c r="C159" s="3" t="s">
        <v>776</v>
      </c>
      <c r="D159" s="3"/>
      <c r="E159" s="3"/>
      <c r="F159" s="3" t="s">
        <v>975</v>
      </c>
      <c r="G159" t="s">
        <v>700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2</v>
      </c>
      <c r="P159" s="22">
        <v>2</v>
      </c>
      <c r="Q159" s="28"/>
      <c r="R159" s="28"/>
    </row>
    <row r="160" spans="1:18" x14ac:dyDescent="0.2">
      <c r="A160" s="3" t="s">
        <v>227</v>
      </c>
      <c r="B160" s="3" t="s">
        <v>475</v>
      </c>
      <c r="C160" s="3" t="s">
        <v>776</v>
      </c>
      <c r="D160" s="3"/>
      <c r="E160" s="3"/>
      <c r="F160" s="3" t="s">
        <v>975</v>
      </c>
      <c r="G160" t="s">
        <v>701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2</v>
      </c>
      <c r="P160" s="22">
        <v>2</v>
      </c>
      <c r="Q160" s="28"/>
      <c r="R160" s="28"/>
    </row>
    <row r="161" spans="1:18" x14ac:dyDescent="0.2">
      <c r="A161" s="3" t="s">
        <v>228</v>
      </c>
      <c r="B161" s="3" t="s">
        <v>475</v>
      </c>
      <c r="C161" s="3" t="s">
        <v>776</v>
      </c>
      <c r="D161" s="3"/>
      <c r="E161" s="3"/>
      <c r="F161" s="3" t="s">
        <v>975</v>
      </c>
      <c r="G161" t="s">
        <v>702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2</v>
      </c>
      <c r="P161" s="22">
        <v>2</v>
      </c>
      <c r="Q161" s="28"/>
      <c r="R161" s="28"/>
    </row>
    <row r="162" spans="1:18" x14ac:dyDescent="0.2">
      <c r="A162" s="3" t="s">
        <v>229</v>
      </c>
      <c r="B162" s="3" t="s">
        <v>39</v>
      </c>
      <c r="C162" s="3" t="s">
        <v>776</v>
      </c>
      <c r="D162" s="3"/>
      <c r="E162" s="3"/>
      <c r="F162" s="3" t="s">
        <v>975</v>
      </c>
      <c r="G162" t="s">
        <v>694</v>
      </c>
      <c r="H162" s="22">
        <v>0.7772</v>
      </c>
      <c r="I162" s="22">
        <v>0.7772</v>
      </c>
      <c r="J162" s="22">
        <v>0.48186400000000001</v>
      </c>
      <c r="K162" s="22">
        <v>0.31865199999999999</v>
      </c>
      <c r="L162" s="22">
        <v>0.22538799999999998</v>
      </c>
      <c r="M162" s="22">
        <v>0.15543999999999999</v>
      </c>
      <c r="N162" s="22">
        <v>3.8859999999999999E-2</v>
      </c>
      <c r="O162" s="22">
        <v>2</v>
      </c>
      <c r="P162" s="22">
        <v>2</v>
      </c>
      <c r="Q162" s="28"/>
      <c r="R162" s="28"/>
    </row>
    <row r="163" spans="1:18" x14ac:dyDescent="0.2">
      <c r="A163" s="3" t="s">
        <v>230</v>
      </c>
      <c r="B163" s="3" t="s">
        <v>39</v>
      </c>
      <c r="C163" s="3" t="s">
        <v>776</v>
      </c>
      <c r="D163" s="3"/>
      <c r="E163" s="3"/>
      <c r="F163" s="3" t="s">
        <v>975</v>
      </c>
      <c r="G163" t="s">
        <v>695</v>
      </c>
      <c r="H163" s="22">
        <v>5.0554000000000006</v>
      </c>
      <c r="I163" s="22">
        <v>5.0554000000000006</v>
      </c>
      <c r="J163" s="22">
        <v>3.1343480000000001</v>
      </c>
      <c r="K163" s="22">
        <v>2.0727139999999999</v>
      </c>
      <c r="L163" s="22">
        <v>1.4660660000000001</v>
      </c>
      <c r="M163" s="22">
        <v>1.0110800000000002</v>
      </c>
      <c r="N163" s="22">
        <v>0.25277000000000005</v>
      </c>
      <c r="O163" s="22">
        <v>6</v>
      </c>
      <c r="P163" s="22">
        <v>6</v>
      </c>
      <c r="Q163" s="28"/>
      <c r="R163" s="28"/>
    </row>
    <row r="164" spans="1:18" x14ac:dyDescent="0.2">
      <c r="A164" s="3" t="s">
        <v>231</v>
      </c>
      <c r="B164" s="3" t="s">
        <v>39</v>
      </c>
      <c r="C164" s="3" t="s">
        <v>776</v>
      </c>
      <c r="D164" s="3"/>
      <c r="E164" s="3"/>
      <c r="F164" s="3" t="s">
        <v>975</v>
      </c>
      <c r="G164" t="s">
        <v>696</v>
      </c>
      <c r="H164" s="22">
        <v>2.7126000000000001</v>
      </c>
      <c r="I164" s="22">
        <v>2.7126000000000001</v>
      </c>
      <c r="J164" s="22">
        <v>1.6818120000000001</v>
      </c>
      <c r="K164" s="22">
        <v>1.112166</v>
      </c>
      <c r="L164" s="22">
        <v>0.78665399999999985</v>
      </c>
      <c r="M164" s="22">
        <v>0.54252000000000011</v>
      </c>
      <c r="N164" s="22">
        <v>0.13563000000000003</v>
      </c>
      <c r="O164" s="22">
        <v>3</v>
      </c>
      <c r="P164" s="22">
        <v>3</v>
      </c>
      <c r="Q164" s="28"/>
      <c r="R164" s="28"/>
    </row>
    <row r="165" spans="1:18" x14ac:dyDescent="0.2">
      <c r="A165" s="3" t="s">
        <v>232</v>
      </c>
      <c r="B165" s="3" t="s">
        <v>39</v>
      </c>
      <c r="C165" s="3" t="s">
        <v>776</v>
      </c>
      <c r="D165" s="3"/>
      <c r="E165" s="3"/>
      <c r="F165" s="3" t="s">
        <v>975</v>
      </c>
      <c r="G165" t="s">
        <v>697</v>
      </c>
      <c r="H165" s="22">
        <v>0.13692200000000002</v>
      </c>
      <c r="I165" s="22">
        <v>0.13692200000000002</v>
      </c>
      <c r="J165" s="22">
        <v>8.4891640000000004E-2</v>
      </c>
      <c r="K165" s="22">
        <v>5.6138019999999997E-2</v>
      </c>
      <c r="L165" s="22">
        <v>3.970738E-2</v>
      </c>
      <c r="M165" s="22">
        <v>2.7384399999999996E-2</v>
      </c>
      <c r="N165" s="22">
        <v>0.01</v>
      </c>
      <c r="O165" s="22">
        <v>0.2</v>
      </c>
      <c r="P165" s="22">
        <v>0.2</v>
      </c>
      <c r="Q165" s="28"/>
      <c r="R165" s="28"/>
    </row>
    <row r="166" spans="1:18" x14ac:dyDescent="0.2">
      <c r="A166" s="3" t="s">
        <v>233</v>
      </c>
      <c r="B166" s="3" t="s">
        <v>39</v>
      </c>
      <c r="C166" s="3" t="s">
        <v>776</v>
      </c>
      <c r="D166" s="3"/>
      <c r="E166" s="3"/>
      <c r="F166" s="3" t="s">
        <v>975</v>
      </c>
      <c r="G166" t="s">
        <v>698</v>
      </c>
      <c r="H166" s="22">
        <v>0.210175</v>
      </c>
      <c r="I166" s="22">
        <v>0.210175</v>
      </c>
      <c r="J166" s="22">
        <v>0.13030849999999999</v>
      </c>
      <c r="K166" s="22">
        <v>8.6171750000000005E-2</v>
      </c>
      <c r="L166" s="22">
        <v>6.0950749999999998E-2</v>
      </c>
      <c r="M166" s="22">
        <v>4.2035000000000003E-2</v>
      </c>
      <c r="N166" s="22">
        <v>1.0508750000000001E-2</v>
      </c>
      <c r="O166" s="22">
        <v>0.25</v>
      </c>
      <c r="P166" s="22">
        <v>0.25</v>
      </c>
      <c r="Q166" s="28"/>
      <c r="R166" s="28"/>
    </row>
    <row r="167" spans="1:18" x14ac:dyDescent="0.2">
      <c r="A167" s="3" t="s">
        <v>234</v>
      </c>
      <c r="B167" s="3" t="s">
        <v>39</v>
      </c>
      <c r="C167" s="3" t="s">
        <v>776</v>
      </c>
      <c r="D167" s="3"/>
      <c r="E167" s="3"/>
      <c r="F167" s="3" t="s">
        <v>975</v>
      </c>
      <c r="G167" t="s">
        <v>699</v>
      </c>
      <c r="H167" s="22">
        <v>0.47537399999999996</v>
      </c>
      <c r="I167" s="22">
        <v>0.47537399999999996</v>
      </c>
      <c r="J167" s="22">
        <v>0.29473188</v>
      </c>
      <c r="K167" s="22">
        <v>0.19490333999999998</v>
      </c>
      <c r="L167" s="22">
        <v>0.13785845999999999</v>
      </c>
      <c r="M167" s="22">
        <v>9.5074800000000001E-2</v>
      </c>
      <c r="N167" s="22">
        <v>2.37687E-2</v>
      </c>
      <c r="O167" s="22">
        <v>0.5</v>
      </c>
      <c r="P167" s="22">
        <v>0.5</v>
      </c>
      <c r="Q167" s="28"/>
      <c r="R167" s="28"/>
    </row>
    <row r="168" spans="1:18" x14ac:dyDescent="0.2">
      <c r="A168" s="3" t="s">
        <v>235</v>
      </c>
      <c r="B168" s="3" t="s">
        <v>39</v>
      </c>
      <c r="C168" s="3" t="s">
        <v>776</v>
      </c>
      <c r="D168" s="3"/>
      <c r="E168" s="3"/>
      <c r="F168" s="3" t="s">
        <v>975</v>
      </c>
      <c r="G168" t="s">
        <v>700</v>
      </c>
      <c r="H168" s="22">
        <v>0.14646799999999999</v>
      </c>
      <c r="I168" s="22">
        <v>0.14646799999999999</v>
      </c>
      <c r="J168" s="22">
        <v>9.0810160000000001E-2</v>
      </c>
      <c r="K168" s="22">
        <v>6.0051879999999988E-2</v>
      </c>
      <c r="L168" s="22">
        <v>4.2475720000000002E-2</v>
      </c>
      <c r="M168" s="22">
        <v>2.9293600000000003E-2</v>
      </c>
      <c r="N168" s="22">
        <v>0.01</v>
      </c>
      <c r="O168" s="22">
        <v>0.2</v>
      </c>
      <c r="P168" s="22">
        <v>0.2</v>
      </c>
      <c r="Q168" s="28"/>
      <c r="R168" s="28"/>
    </row>
    <row r="169" spans="1:18" x14ac:dyDescent="0.2">
      <c r="A169" s="3" t="s">
        <v>236</v>
      </c>
      <c r="B169" s="3" t="s">
        <v>39</v>
      </c>
      <c r="C169" s="3" t="s">
        <v>776</v>
      </c>
      <c r="D169" s="3"/>
      <c r="E169" s="3"/>
      <c r="F169" s="3" t="s">
        <v>975</v>
      </c>
      <c r="G169" t="s">
        <v>701</v>
      </c>
      <c r="H169" s="22">
        <v>0.43106</v>
      </c>
      <c r="I169" s="22">
        <v>0.43106</v>
      </c>
      <c r="J169" s="22">
        <v>0.26725720000000003</v>
      </c>
      <c r="K169" s="22">
        <v>0.17673460000000002</v>
      </c>
      <c r="L169" s="22">
        <v>0.12500740000000002</v>
      </c>
      <c r="M169" s="22">
        <v>8.6212000000000011E-2</v>
      </c>
      <c r="N169" s="22">
        <v>2.1553000000000003E-2</v>
      </c>
      <c r="O169" s="22">
        <v>0.5</v>
      </c>
      <c r="P169" s="22">
        <v>0.5</v>
      </c>
      <c r="Q169" s="28"/>
      <c r="R169" s="28"/>
    </row>
    <row r="170" spans="1:18" x14ac:dyDescent="0.2">
      <c r="A170" s="3" t="s">
        <v>237</v>
      </c>
      <c r="B170" s="3" t="s">
        <v>39</v>
      </c>
      <c r="C170" s="3" t="s">
        <v>776</v>
      </c>
      <c r="D170" s="3"/>
      <c r="E170" s="3"/>
      <c r="F170" s="3" t="s">
        <v>975</v>
      </c>
      <c r="G170" t="s">
        <v>702</v>
      </c>
      <c r="H170" s="22">
        <v>8.5499999999999993E-2</v>
      </c>
      <c r="I170" s="22">
        <v>8.5499999999999993E-2</v>
      </c>
      <c r="J170" s="22">
        <v>5.3000000000000005E-2</v>
      </c>
      <c r="K170" s="22">
        <v>3.4999999999999996E-2</v>
      </c>
      <c r="L170" s="22">
        <v>1.7100000000000001E-2</v>
      </c>
      <c r="M170" s="22">
        <v>0</v>
      </c>
      <c r="N170" s="22">
        <v>0</v>
      </c>
      <c r="O170" s="22">
        <v>0.1</v>
      </c>
      <c r="P170" s="22">
        <v>0.1</v>
      </c>
      <c r="Q170" s="28"/>
      <c r="R170" s="28"/>
    </row>
    <row r="171" spans="1:18" x14ac:dyDescent="0.2">
      <c r="A171" s="3" t="s">
        <v>238</v>
      </c>
      <c r="B171" s="3" t="s">
        <v>476</v>
      </c>
      <c r="C171" s="3" t="s">
        <v>776</v>
      </c>
      <c r="D171" s="3"/>
      <c r="E171" s="3"/>
      <c r="F171" s="3" t="s">
        <v>975</v>
      </c>
      <c r="G171" t="s">
        <v>689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2</v>
      </c>
      <c r="P171" s="22">
        <v>2</v>
      </c>
      <c r="Q171" s="28"/>
      <c r="R171" s="28"/>
    </row>
    <row r="172" spans="1:18" x14ac:dyDescent="0.2">
      <c r="A172" s="3" t="s">
        <v>239</v>
      </c>
      <c r="B172" s="3" t="s">
        <v>476</v>
      </c>
      <c r="C172" s="3" t="s">
        <v>776</v>
      </c>
      <c r="D172" s="3"/>
      <c r="E172" s="3"/>
      <c r="F172" s="3" t="s">
        <v>975</v>
      </c>
      <c r="G172" t="s">
        <v>690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2</v>
      </c>
      <c r="P172" s="22">
        <v>2</v>
      </c>
      <c r="Q172" s="28"/>
      <c r="R172" s="28"/>
    </row>
    <row r="173" spans="1:18" x14ac:dyDescent="0.2">
      <c r="A173" s="3" t="s">
        <v>240</v>
      </c>
      <c r="B173" s="3" t="s">
        <v>476</v>
      </c>
      <c r="C173" s="3" t="s">
        <v>776</v>
      </c>
      <c r="D173" s="3"/>
      <c r="E173" s="3"/>
      <c r="F173" s="3" t="s">
        <v>975</v>
      </c>
      <c r="G173" t="s">
        <v>691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2</v>
      </c>
      <c r="P173" s="22">
        <v>2</v>
      </c>
      <c r="Q173" s="28"/>
      <c r="R173" s="28"/>
    </row>
    <row r="174" spans="1:18" x14ac:dyDescent="0.2">
      <c r="A174" s="3" t="s">
        <v>241</v>
      </c>
      <c r="B174" s="3" t="s">
        <v>476</v>
      </c>
      <c r="C174" s="3" t="s">
        <v>776</v>
      </c>
      <c r="D174" s="3"/>
      <c r="E174" s="3"/>
      <c r="F174" s="3" t="s">
        <v>975</v>
      </c>
      <c r="G174" t="s">
        <v>692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2</v>
      </c>
      <c r="P174" s="22">
        <v>2</v>
      </c>
      <c r="Q174" s="28"/>
      <c r="R174" s="28"/>
    </row>
    <row r="175" spans="1:18" x14ac:dyDescent="0.2">
      <c r="A175" s="3" t="s">
        <v>242</v>
      </c>
      <c r="B175" s="3" t="s">
        <v>476</v>
      </c>
      <c r="C175" s="3" t="s">
        <v>776</v>
      </c>
      <c r="D175" s="3"/>
      <c r="E175" s="3"/>
      <c r="F175" s="3" t="s">
        <v>975</v>
      </c>
      <c r="G175" t="s">
        <v>693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2</v>
      </c>
      <c r="P175" s="22">
        <v>2</v>
      </c>
      <c r="Q175" s="28"/>
      <c r="R175" s="28"/>
    </row>
    <row r="176" spans="1:18" x14ac:dyDescent="0.2">
      <c r="A176" s="3" t="s">
        <v>243</v>
      </c>
      <c r="B176" s="3" t="s">
        <v>476</v>
      </c>
      <c r="C176" s="3" t="s">
        <v>776</v>
      </c>
      <c r="D176" s="3"/>
      <c r="E176" s="3"/>
      <c r="F176" s="3" t="s">
        <v>975</v>
      </c>
      <c r="G176" t="s">
        <v>694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2</v>
      </c>
      <c r="P176" s="22">
        <v>2</v>
      </c>
      <c r="Q176" s="28"/>
      <c r="R176" s="28"/>
    </row>
    <row r="177" spans="1:18" x14ac:dyDescent="0.2">
      <c r="A177" s="3" t="s">
        <v>244</v>
      </c>
      <c r="B177" s="3" t="s">
        <v>476</v>
      </c>
      <c r="C177" s="3" t="s">
        <v>776</v>
      </c>
      <c r="D177" s="3"/>
      <c r="E177" s="3"/>
      <c r="F177" s="3" t="s">
        <v>975</v>
      </c>
      <c r="G177" t="s">
        <v>695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2</v>
      </c>
      <c r="P177" s="22">
        <v>2</v>
      </c>
      <c r="Q177" s="28"/>
      <c r="R177" s="28"/>
    </row>
    <row r="178" spans="1:18" x14ac:dyDescent="0.2">
      <c r="A178" s="3" t="s">
        <v>245</v>
      </c>
      <c r="B178" s="3" t="s">
        <v>476</v>
      </c>
      <c r="C178" s="3" t="s">
        <v>776</v>
      </c>
      <c r="D178" s="3"/>
      <c r="E178" s="3"/>
      <c r="F178" s="3" t="s">
        <v>975</v>
      </c>
      <c r="G178" t="s">
        <v>696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2</v>
      </c>
      <c r="P178" s="22">
        <v>2</v>
      </c>
      <c r="Q178" s="28"/>
      <c r="R178" s="28"/>
    </row>
    <row r="179" spans="1:18" x14ac:dyDescent="0.2">
      <c r="A179" s="3" t="s">
        <v>246</v>
      </c>
      <c r="B179" s="3" t="s">
        <v>476</v>
      </c>
      <c r="C179" s="3" t="s">
        <v>776</v>
      </c>
      <c r="D179" s="3"/>
      <c r="E179" s="3"/>
      <c r="F179" s="3" t="s">
        <v>975</v>
      </c>
      <c r="G179" t="s">
        <v>697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2</v>
      </c>
      <c r="P179" s="22">
        <v>2</v>
      </c>
      <c r="Q179" s="28"/>
      <c r="R179" s="28"/>
    </row>
    <row r="180" spans="1:18" x14ac:dyDescent="0.2">
      <c r="A180" s="3" t="s">
        <v>247</v>
      </c>
      <c r="B180" s="3" t="s">
        <v>476</v>
      </c>
      <c r="C180" s="3" t="s">
        <v>776</v>
      </c>
      <c r="D180" s="3"/>
      <c r="E180" s="3"/>
      <c r="F180" s="3" t="s">
        <v>975</v>
      </c>
      <c r="G180" t="s">
        <v>698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2</v>
      </c>
      <c r="P180" s="22">
        <v>2</v>
      </c>
      <c r="Q180" s="28"/>
      <c r="R180" s="28"/>
    </row>
    <row r="181" spans="1:18" x14ac:dyDescent="0.2">
      <c r="A181" s="3" t="s">
        <v>248</v>
      </c>
      <c r="B181" s="3" t="s">
        <v>476</v>
      </c>
      <c r="C181" s="3" t="s">
        <v>776</v>
      </c>
      <c r="D181" s="3"/>
      <c r="E181" s="3"/>
      <c r="F181" s="3" t="s">
        <v>975</v>
      </c>
      <c r="G181" t="s">
        <v>699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2</v>
      </c>
      <c r="P181" s="22">
        <v>2</v>
      </c>
      <c r="Q181" s="28"/>
      <c r="R181" s="28"/>
    </row>
    <row r="182" spans="1:18" x14ac:dyDescent="0.2">
      <c r="A182" s="3" t="s">
        <v>249</v>
      </c>
      <c r="B182" s="3" t="s">
        <v>476</v>
      </c>
      <c r="C182" s="3" t="s">
        <v>776</v>
      </c>
      <c r="D182" s="3"/>
      <c r="E182" s="3"/>
      <c r="F182" s="3" t="s">
        <v>975</v>
      </c>
      <c r="G182" t="s">
        <v>700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2</v>
      </c>
      <c r="P182" s="22">
        <v>2</v>
      </c>
      <c r="Q182" s="28"/>
      <c r="R182" s="28"/>
    </row>
    <row r="183" spans="1:18" x14ac:dyDescent="0.2">
      <c r="A183" s="3" t="s">
        <v>250</v>
      </c>
      <c r="B183" s="3" t="s">
        <v>476</v>
      </c>
      <c r="C183" s="3" t="s">
        <v>776</v>
      </c>
      <c r="D183" s="3"/>
      <c r="E183" s="3"/>
      <c r="F183" s="3" t="s">
        <v>975</v>
      </c>
      <c r="G183" t="s">
        <v>701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2</v>
      </c>
      <c r="P183" s="22">
        <v>2</v>
      </c>
      <c r="Q183" s="28"/>
      <c r="R183" s="28"/>
    </row>
    <row r="184" spans="1:18" x14ac:dyDescent="0.2">
      <c r="A184" s="3" t="s">
        <v>251</v>
      </c>
      <c r="B184" s="3" t="s">
        <v>476</v>
      </c>
      <c r="C184" s="3" t="s">
        <v>776</v>
      </c>
      <c r="D184" s="3"/>
      <c r="E184" s="3"/>
      <c r="F184" s="3" t="s">
        <v>975</v>
      </c>
      <c r="G184" t="s">
        <v>702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2</v>
      </c>
      <c r="P184" s="22">
        <v>2</v>
      </c>
      <c r="Q184" s="28"/>
      <c r="R184" s="28"/>
    </row>
    <row r="185" spans="1:18" x14ac:dyDescent="0.2">
      <c r="A185" s="3" t="s">
        <v>252</v>
      </c>
      <c r="B185" s="3" t="s">
        <v>40</v>
      </c>
      <c r="C185" s="3" t="s">
        <v>776</v>
      </c>
      <c r="D185" s="3"/>
      <c r="E185" s="3"/>
      <c r="F185" s="3" t="s">
        <v>975</v>
      </c>
      <c r="G185" t="s">
        <v>689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2</v>
      </c>
      <c r="P185" s="22">
        <v>2</v>
      </c>
      <c r="Q185" s="28"/>
      <c r="R185" s="28"/>
    </row>
    <row r="186" spans="1:18" x14ac:dyDescent="0.2">
      <c r="A186" s="3" t="s">
        <v>253</v>
      </c>
      <c r="B186" s="3" t="s">
        <v>40</v>
      </c>
      <c r="C186" s="3" t="s">
        <v>776</v>
      </c>
      <c r="D186" s="3"/>
      <c r="E186" s="3"/>
      <c r="F186" s="3" t="s">
        <v>975</v>
      </c>
      <c r="G186" t="s">
        <v>690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2</v>
      </c>
      <c r="P186" s="22">
        <v>2</v>
      </c>
      <c r="Q186" s="28"/>
      <c r="R186" s="28"/>
    </row>
    <row r="187" spans="1:18" x14ac:dyDescent="0.2">
      <c r="A187" s="3" t="s">
        <v>254</v>
      </c>
      <c r="B187" s="3" t="s">
        <v>40</v>
      </c>
      <c r="C187" s="3" t="s">
        <v>776</v>
      </c>
      <c r="D187" s="3"/>
      <c r="E187" s="3"/>
      <c r="F187" s="3" t="s">
        <v>975</v>
      </c>
      <c r="G187" t="s">
        <v>691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2</v>
      </c>
      <c r="P187" s="22">
        <v>2</v>
      </c>
      <c r="Q187" s="28"/>
      <c r="R187" s="28"/>
    </row>
    <row r="188" spans="1:18" x14ac:dyDescent="0.2">
      <c r="A188" s="3" t="s">
        <v>255</v>
      </c>
      <c r="B188" s="3" t="s">
        <v>40</v>
      </c>
      <c r="C188" s="3" t="s">
        <v>776</v>
      </c>
      <c r="D188" s="3"/>
      <c r="E188" s="3"/>
      <c r="F188" s="3" t="s">
        <v>975</v>
      </c>
      <c r="G188" t="s">
        <v>692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2</v>
      </c>
      <c r="P188" s="22">
        <v>2</v>
      </c>
      <c r="Q188" s="28"/>
      <c r="R188" s="28"/>
    </row>
    <row r="189" spans="1:18" x14ac:dyDescent="0.2">
      <c r="A189" s="3" t="s">
        <v>256</v>
      </c>
      <c r="B189" s="3" t="s">
        <v>40</v>
      </c>
      <c r="C189" s="3" t="s">
        <v>776</v>
      </c>
      <c r="D189" s="3"/>
      <c r="E189" s="3"/>
      <c r="F189" s="3" t="s">
        <v>975</v>
      </c>
      <c r="G189" t="s">
        <v>693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2</v>
      </c>
      <c r="P189" s="22">
        <v>2</v>
      </c>
      <c r="Q189" s="28"/>
      <c r="R189" s="28"/>
    </row>
    <row r="190" spans="1:18" x14ac:dyDescent="0.2">
      <c r="A190" s="3" t="s">
        <v>257</v>
      </c>
      <c r="B190" s="3" t="s">
        <v>40</v>
      </c>
      <c r="C190" s="3" t="s">
        <v>776</v>
      </c>
      <c r="D190" s="3"/>
      <c r="E190" s="3"/>
      <c r="F190" s="3" t="s">
        <v>975</v>
      </c>
      <c r="G190" t="s">
        <v>694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2</v>
      </c>
      <c r="P190" s="22">
        <v>2</v>
      </c>
      <c r="Q190" s="28"/>
      <c r="R190" s="28"/>
    </row>
    <row r="191" spans="1:18" x14ac:dyDescent="0.2">
      <c r="A191" s="3" t="s">
        <v>258</v>
      </c>
      <c r="B191" s="3" t="s">
        <v>40</v>
      </c>
      <c r="C191" s="3" t="s">
        <v>776</v>
      </c>
      <c r="D191" s="3"/>
      <c r="E191" s="3"/>
      <c r="F191" s="3" t="s">
        <v>975</v>
      </c>
      <c r="G191" t="s">
        <v>695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2</v>
      </c>
      <c r="P191" s="22">
        <v>2</v>
      </c>
      <c r="Q191" s="28"/>
      <c r="R191" s="28"/>
    </row>
    <row r="192" spans="1:18" x14ac:dyDescent="0.2">
      <c r="A192" s="3" t="s">
        <v>259</v>
      </c>
      <c r="B192" s="3" t="s">
        <v>40</v>
      </c>
      <c r="C192" s="3" t="s">
        <v>776</v>
      </c>
      <c r="D192" s="3"/>
      <c r="E192" s="3"/>
      <c r="F192" s="3" t="s">
        <v>975</v>
      </c>
      <c r="G192" t="s">
        <v>696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2</v>
      </c>
      <c r="P192" s="22">
        <v>2</v>
      </c>
      <c r="Q192" s="28"/>
      <c r="R192" s="28"/>
    </row>
    <row r="193" spans="1:18" x14ac:dyDescent="0.2">
      <c r="A193" s="3" t="s">
        <v>260</v>
      </c>
      <c r="B193" s="3" t="s">
        <v>40</v>
      </c>
      <c r="C193" s="3" t="s">
        <v>776</v>
      </c>
      <c r="D193" s="3"/>
      <c r="E193" s="3"/>
      <c r="F193" s="3" t="s">
        <v>975</v>
      </c>
      <c r="G193" t="s">
        <v>697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2</v>
      </c>
      <c r="P193" s="22">
        <v>2</v>
      </c>
      <c r="Q193" s="28"/>
      <c r="R193" s="28"/>
    </row>
    <row r="194" spans="1:18" x14ac:dyDescent="0.2">
      <c r="A194" s="3" t="s">
        <v>261</v>
      </c>
      <c r="B194" s="3" t="s">
        <v>40</v>
      </c>
      <c r="C194" s="3" t="s">
        <v>776</v>
      </c>
      <c r="D194" s="3"/>
      <c r="E194" s="3"/>
      <c r="F194" s="3" t="s">
        <v>975</v>
      </c>
      <c r="G194" t="s">
        <v>698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2</v>
      </c>
      <c r="P194" s="22">
        <v>2</v>
      </c>
      <c r="Q194" s="28"/>
      <c r="R194" s="28"/>
    </row>
    <row r="195" spans="1:18" x14ac:dyDescent="0.2">
      <c r="A195" s="3" t="s">
        <v>262</v>
      </c>
      <c r="B195" s="3" t="s">
        <v>40</v>
      </c>
      <c r="C195" s="3" t="s">
        <v>776</v>
      </c>
      <c r="D195" s="3"/>
      <c r="E195" s="3"/>
      <c r="F195" s="3" t="s">
        <v>975</v>
      </c>
      <c r="G195" t="s">
        <v>699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2</v>
      </c>
      <c r="P195" s="22">
        <v>2</v>
      </c>
      <c r="Q195" s="28"/>
      <c r="R195" s="28"/>
    </row>
    <row r="196" spans="1:18" x14ac:dyDescent="0.2">
      <c r="A196" s="3" t="s">
        <v>263</v>
      </c>
      <c r="B196" s="3" t="s">
        <v>40</v>
      </c>
      <c r="C196" s="3" t="s">
        <v>776</v>
      </c>
      <c r="D196" s="3"/>
      <c r="E196" s="3"/>
      <c r="F196" s="3" t="s">
        <v>975</v>
      </c>
      <c r="G196" t="s">
        <v>700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2</v>
      </c>
      <c r="P196" s="22">
        <v>2</v>
      </c>
      <c r="Q196" s="28"/>
      <c r="R196" s="28"/>
    </row>
    <row r="197" spans="1:18" x14ac:dyDescent="0.2">
      <c r="A197" s="3" t="s">
        <v>264</v>
      </c>
      <c r="B197" s="3" t="s">
        <v>40</v>
      </c>
      <c r="C197" s="3" t="s">
        <v>776</v>
      </c>
      <c r="D197" s="3"/>
      <c r="E197" s="3"/>
      <c r="F197" s="3" t="s">
        <v>975</v>
      </c>
      <c r="G197" t="s">
        <v>701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2</v>
      </c>
      <c r="P197" s="22">
        <v>2</v>
      </c>
      <c r="Q197" s="28"/>
      <c r="R197" s="28"/>
    </row>
    <row r="198" spans="1:18" x14ac:dyDescent="0.2">
      <c r="A198" s="3" t="s">
        <v>265</v>
      </c>
      <c r="B198" s="3" t="s">
        <v>40</v>
      </c>
      <c r="C198" s="3" t="s">
        <v>776</v>
      </c>
      <c r="D198" s="3"/>
      <c r="E198" s="3"/>
      <c r="F198" s="3" t="s">
        <v>975</v>
      </c>
      <c r="G198" t="s">
        <v>702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2</v>
      </c>
      <c r="P198" s="22">
        <v>2</v>
      </c>
      <c r="Q198" s="28"/>
      <c r="R198" s="28"/>
    </row>
    <row r="199" spans="1:18" x14ac:dyDescent="0.2">
      <c r="A199" s="3" t="s">
        <v>266</v>
      </c>
      <c r="B199" s="3" t="s">
        <v>477</v>
      </c>
      <c r="C199" s="3" t="s">
        <v>776</v>
      </c>
      <c r="D199" s="3"/>
      <c r="E199" s="3"/>
      <c r="F199" s="3" t="s">
        <v>975</v>
      </c>
      <c r="G199" t="s">
        <v>689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0.1</v>
      </c>
      <c r="P199" s="22">
        <v>0.1</v>
      </c>
      <c r="Q199" s="28"/>
      <c r="R199" s="28"/>
    </row>
    <row r="200" spans="1:18" x14ac:dyDescent="0.2">
      <c r="A200" s="3" t="s">
        <v>267</v>
      </c>
      <c r="B200" s="3" t="s">
        <v>477</v>
      </c>
      <c r="C200" s="3" t="s">
        <v>776</v>
      </c>
      <c r="D200" s="3"/>
      <c r="E200" s="3"/>
      <c r="F200" s="3" t="s">
        <v>975</v>
      </c>
      <c r="G200" t="s">
        <v>690</v>
      </c>
      <c r="H200" s="22">
        <v>0.01</v>
      </c>
      <c r="I200" s="22">
        <v>0.01</v>
      </c>
      <c r="J200" s="22">
        <v>0.01</v>
      </c>
      <c r="K200" s="22">
        <v>0</v>
      </c>
      <c r="L200" s="22">
        <v>0</v>
      </c>
      <c r="M200" s="22">
        <v>0</v>
      </c>
      <c r="N200" s="22">
        <v>0</v>
      </c>
      <c r="O200" s="22">
        <v>0.1</v>
      </c>
      <c r="P200" s="22">
        <v>0.1</v>
      </c>
      <c r="Q200" s="28"/>
      <c r="R200" s="28"/>
    </row>
    <row r="201" spans="1:18" x14ac:dyDescent="0.2">
      <c r="A201" s="3" t="s">
        <v>268</v>
      </c>
      <c r="B201" s="3" t="s">
        <v>477</v>
      </c>
      <c r="C201" s="3" t="s">
        <v>776</v>
      </c>
      <c r="D201" s="3"/>
      <c r="E201" s="3"/>
      <c r="F201" s="3" t="s">
        <v>975</v>
      </c>
      <c r="G201" t="s">
        <v>691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0.1</v>
      </c>
      <c r="P201" s="22">
        <v>0.1</v>
      </c>
      <c r="Q201" s="28"/>
      <c r="R201" s="28"/>
    </row>
    <row r="202" spans="1:18" x14ac:dyDescent="0.2">
      <c r="A202" s="3" t="s">
        <v>269</v>
      </c>
      <c r="B202" s="3" t="s">
        <v>477</v>
      </c>
      <c r="C202" s="3" t="s">
        <v>776</v>
      </c>
      <c r="D202" s="3"/>
      <c r="E202" s="3"/>
      <c r="F202" s="3" t="s">
        <v>975</v>
      </c>
      <c r="G202" t="s">
        <v>692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0.1</v>
      </c>
      <c r="P202" s="22">
        <v>0.1</v>
      </c>
      <c r="Q202" s="28"/>
      <c r="R202" s="28"/>
    </row>
    <row r="203" spans="1:18" x14ac:dyDescent="0.2">
      <c r="A203" s="3" t="s">
        <v>270</v>
      </c>
      <c r="B203" s="3" t="s">
        <v>477</v>
      </c>
      <c r="C203" s="3" t="s">
        <v>776</v>
      </c>
      <c r="D203" s="3"/>
      <c r="E203" s="3"/>
      <c r="F203" s="3" t="s">
        <v>975</v>
      </c>
      <c r="G203" t="s">
        <v>693</v>
      </c>
      <c r="H203" s="22">
        <v>0.01</v>
      </c>
      <c r="I203" s="22">
        <v>0.01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0.1</v>
      </c>
      <c r="P203" s="22">
        <v>0.1</v>
      </c>
      <c r="Q203" s="28"/>
      <c r="R203" s="28"/>
    </row>
    <row r="204" spans="1:18" x14ac:dyDescent="0.2">
      <c r="A204" s="3" t="s">
        <v>271</v>
      </c>
      <c r="B204" s="3" t="s">
        <v>477</v>
      </c>
      <c r="C204" s="3" t="s">
        <v>776</v>
      </c>
      <c r="D204" s="3"/>
      <c r="E204" s="3"/>
      <c r="F204" s="3" t="s">
        <v>975</v>
      </c>
      <c r="G204" t="s">
        <v>694</v>
      </c>
      <c r="H204" s="22">
        <v>0.32395000000000002</v>
      </c>
      <c r="I204" s="22">
        <v>0.32395000000000002</v>
      </c>
      <c r="J204" s="22">
        <v>0.22028600000000004</v>
      </c>
      <c r="K204" s="22">
        <v>0.13605899999999999</v>
      </c>
      <c r="L204" s="22">
        <v>3.2395000000000007E-2</v>
      </c>
      <c r="M204" s="22">
        <v>2.5916000000000002E-2</v>
      </c>
      <c r="N204" s="22">
        <v>0</v>
      </c>
      <c r="O204" s="22">
        <v>0.5</v>
      </c>
      <c r="P204" s="22">
        <v>0.5</v>
      </c>
      <c r="Q204" s="28"/>
      <c r="R204" s="28"/>
    </row>
    <row r="205" spans="1:18" x14ac:dyDescent="0.2">
      <c r="A205" s="3" t="s">
        <v>272</v>
      </c>
      <c r="B205" s="3" t="s">
        <v>477</v>
      </c>
      <c r="C205" s="3" t="s">
        <v>776</v>
      </c>
      <c r="D205" s="3"/>
      <c r="E205" s="3"/>
      <c r="F205" s="3" t="s">
        <v>975</v>
      </c>
      <c r="G205" t="s">
        <v>695</v>
      </c>
      <c r="H205" s="22">
        <v>2.7383500000000001</v>
      </c>
      <c r="I205" s="22">
        <v>2.7383500000000001</v>
      </c>
      <c r="J205" s="22">
        <v>1.8620780000000003</v>
      </c>
      <c r="K205" s="22">
        <v>1.150107</v>
      </c>
      <c r="L205" s="22">
        <v>0.27383500000000005</v>
      </c>
      <c r="M205" s="22">
        <v>0.21906799999999998</v>
      </c>
      <c r="N205" s="22">
        <v>0</v>
      </c>
      <c r="O205" s="22">
        <v>3</v>
      </c>
      <c r="P205" s="22">
        <v>3</v>
      </c>
      <c r="Q205" s="28"/>
      <c r="R205" s="28"/>
    </row>
    <row r="206" spans="1:18" x14ac:dyDescent="0.2">
      <c r="A206" s="3" t="s">
        <v>273</v>
      </c>
      <c r="B206" s="3" t="s">
        <v>477</v>
      </c>
      <c r="C206" s="3" t="s">
        <v>776</v>
      </c>
      <c r="D206" s="3"/>
      <c r="E206" s="3"/>
      <c r="F206" s="3" t="s">
        <v>975</v>
      </c>
      <c r="G206" t="s">
        <v>696</v>
      </c>
      <c r="H206" s="22">
        <v>6.1354999999999995</v>
      </c>
      <c r="I206" s="22">
        <v>6.1354999999999995</v>
      </c>
      <c r="J206" s="22">
        <v>4.1721400000000006</v>
      </c>
      <c r="K206" s="22">
        <v>2.5769099999999998</v>
      </c>
      <c r="L206" s="22">
        <v>0.61355000000000004</v>
      </c>
      <c r="M206" s="22">
        <v>0.49084000000000005</v>
      </c>
      <c r="N206" s="22">
        <v>0</v>
      </c>
      <c r="O206" s="22">
        <v>6.5</v>
      </c>
      <c r="P206" s="22">
        <v>6.5</v>
      </c>
      <c r="Q206" s="28"/>
      <c r="R206" s="28"/>
    </row>
    <row r="207" spans="1:18" x14ac:dyDescent="0.2">
      <c r="A207" s="3" t="s">
        <v>274</v>
      </c>
      <c r="B207" s="3" t="s">
        <v>477</v>
      </c>
      <c r="C207" s="3" t="s">
        <v>776</v>
      </c>
      <c r="D207" s="3"/>
      <c r="E207" s="3"/>
      <c r="F207" s="3" t="s">
        <v>975</v>
      </c>
      <c r="G207" t="s">
        <v>697</v>
      </c>
      <c r="H207" s="22">
        <v>7.8240999999999991E-2</v>
      </c>
      <c r="I207" s="22">
        <v>7.8240999999999991E-2</v>
      </c>
      <c r="J207" s="22">
        <v>5.3203880000000002E-2</v>
      </c>
      <c r="K207" s="22">
        <v>3.2861219999999997E-2</v>
      </c>
      <c r="L207" s="22">
        <v>0.01</v>
      </c>
      <c r="M207" s="22">
        <v>0.01</v>
      </c>
      <c r="N207" s="22">
        <v>0</v>
      </c>
      <c r="O207" s="22">
        <v>0.1</v>
      </c>
      <c r="P207" s="22">
        <v>0.1</v>
      </c>
      <c r="Q207" s="28"/>
      <c r="R207" s="28"/>
    </row>
    <row r="208" spans="1:18" x14ac:dyDescent="0.2">
      <c r="A208" s="3" t="s">
        <v>275</v>
      </c>
      <c r="B208" s="3" t="s">
        <v>477</v>
      </c>
      <c r="C208" s="3" t="s">
        <v>776</v>
      </c>
      <c r="D208" s="3"/>
      <c r="E208" s="3"/>
      <c r="F208" s="3" t="s">
        <v>975</v>
      </c>
      <c r="G208" t="s">
        <v>698</v>
      </c>
      <c r="H208" s="22">
        <v>0.12010000000000001</v>
      </c>
      <c r="I208" s="22">
        <v>0.12010000000000001</v>
      </c>
      <c r="J208" s="22">
        <v>8.1668000000000004E-2</v>
      </c>
      <c r="K208" s="22">
        <v>5.0442000000000001E-2</v>
      </c>
      <c r="L208" s="22">
        <v>1.2010000000000002E-2</v>
      </c>
      <c r="M208" s="22">
        <v>0.01</v>
      </c>
      <c r="N208" s="22">
        <v>0</v>
      </c>
      <c r="O208" s="22">
        <v>0.2</v>
      </c>
      <c r="P208" s="22">
        <v>0.2</v>
      </c>
      <c r="Q208" s="28"/>
      <c r="R208" s="28"/>
    </row>
    <row r="209" spans="1:18" x14ac:dyDescent="0.2">
      <c r="A209" s="3" t="s">
        <v>276</v>
      </c>
      <c r="B209" s="3" t="s">
        <v>477</v>
      </c>
      <c r="C209" s="3" t="s">
        <v>776</v>
      </c>
      <c r="D209" s="3"/>
      <c r="E209" s="3"/>
      <c r="F209" s="3" t="s">
        <v>975</v>
      </c>
      <c r="G209" t="s">
        <v>699</v>
      </c>
      <c r="H209" s="22">
        <v>0.27164299999999997</v>
      </c>
      <c r="I209" s="22">
        <v>0.27164299999999997</v>
      </c>
      <c r="J209" s="22">
        <v>0.18471723999999998</v>
      </c>
      <c r="K209" s="22">
        <v>0.11409005999999999</v>
      </c>
      <c r="L209" s="22">
        <v>2.7164299999999995E-2</v>
      </c>
      <c r="M209" s="22">
        <v>2.1731439999999998E-2</v>
      </c>
      <c r="N209" s="22">
        <v>0</v>
      </c>
      <c r="O209" s="22">
        <v>0.3</v>
      </c>
      <c r="P209" s="22">
        <v>0.3</v>
      </c>
      <c r="Q209" s="28"/>
      <c r="R209" s="28"/>
    </row>
    <row r="210" spans="1:18" x14ac:dyDescent="0.2">
      <c r="A210" s="3" t="s">
        <v>277</v>
      </c>
      <c r="B210" s="3" t="s">
        <v>477</v>
      </c>
      <c r="C210" s="3" t="s">
        <v>776</v>
      </c>
      <c r="D210" s="3"/>
      <c r="E210" s="3"/>
      <c r="F210" s="3" t="s">
        <v>975</v>
      </c>
      <c r="G210" t="s">
        <v>700</v>
      </c>
      <c r="H210" s="22">
        <v>8.3696000000000007E-2</v>
      </c>
      <c r="I210" s="22">
        <v>8.3696000000000007E-2</v>
      </c>
      <c r="J210" s="22">
        <v>5.6913280000000011E-2</v>
      </c>
      <c r="K210" s="22">
        <v>3.5152320000000001E-2</v>
      </c>
      <c r="L210" s="22">
        <v>0.01</v>
      </c>
      <c r="M210" s="22">
        <v>0.01</v>
      </c>
      <c r="N210" s="22">
        <v>0</v>
      </c>
      <c r="O210" s="22">
        <v>0.1</v>
      </c>
      <c r="P210" s="22">
        <v>0.1</v>
      </c>
      <c r="Q210" s="28"/>
      <c r="R210" s="28"/>
    </row>
    <row r="211" spans="1:18" x14ac:dyDescent="0.2">
      <c r="A211" s="3" t="s">
        <v>278</v>
      </c>
      <c r="B211" s="3" t="s">
        <v>477</v>
      </c>
      <c r="C211" s="3" t="s">
        <v>776</v>
      </c>
      <c r="D211" s="3"/>
      <c r="E211" s="3"/>
      <c r="F211" s="3" t="s">
        <v>975</v>
      </c>
      <c r="G211" t="s">
        <v>701</v>
      </c>
      <c r="H211" s="22">
        <v>0.24631999999999996</v>
      </c>
      <c r="I211" s="22">
        <v>0.24631999999999996</v>
      </c>
      <c r="J211" s="22">
        <v>0.16749759999999997</v>
      </c>
      <c r="K211" s="22">
        <v>0.10345439999999999</v>
      </c>
      <c r="L211" s="22">
        <v>2.4631999999999998E-2</v>
      </c>
      <c r="M211" s="22">
        <v>1.9705599999999997E-2</v>
      </c>
      <c r="N211" s="22">
        <v>0</v>
      </c>
      <c r="O211" s="22">
        <v>0.3</v>
      </c>
      <c r="P211" s="22">
        <v>0.3</v>
      </c>
      <c r="Q211" s="28"/>
      <c r="R211" s="28"/>
    </row>
    <row r="212" spans="1:18" x14ac:dyDescent="0.2">
      <c r="A212" s="3" t="s">
        <v>279</v>
      </c>
      <c r="B212" s="3" t="s">
        <v>477</v>
      </c>
      <c r="C212" s="3" t="s">
        <v>776</v>
      </c>
      <c r="D212" s="3"/>
      <c r="E212" s="3"/>
      <c r="F212" s="3" t="s">
        <v>975</v>
      </c>
      <c r="G212" t="s">
        <v>702</v>
      </c>
      <c r="H212" s="22">
        <v>0.14319999999999999</v>
      </c>
      <c r="I212" s="22">
        <v>0.14319999999999999</v>
      </c>
      <c r="J212" s="22">
        <v>8.8400000000000006E-2</v>
      </c>
      <c r="K212" s="22">
        <v>2.0999999999999998E-2</v>
      </c>
      <c r="L212" s="22">
        <v>1.6800000000000002E-2</v>
      </c>
      <c r="M212" s="22">
        <v>0</v>
      </c>
      <c r="N212" s="22">
        <v>0</v>
      </c>
      <c r="O212" s="22">
        <v>0.2</v>
      </c>
      <c r="P212" s="22">
        <v>0.2</v>
      </c>
      <c r="Q212" s="28"/>
      <c r="R212" s="28"/>
    </row>
    <row r="213" spans="1:18" x14ac:dyDescent="0.2">
      <c r="A213" s="3" t="s">
        <v>280</v>
      </c>
      <c r="B213" s="3" t="s">
        <v>478</v>
      </c>
      <c r="C213" s="3" t="s">
        <v>776</v>
      </c>
      <c r="D213" s="3"/>
      <c r="E213" s="3"/>
      <c r="F213" s="3" t="s">
        <v>975</v>
      </c>
      <c r="G213" t="s">
        <v>689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0.01</v>
      </c>
      <c r="P213" s="22">
        <v>0.01</v>
      </c>
      <c r="Q213" s="28"/>
      <c r="R213" s="28"/>
    </row>
    <row r="214" spans="1:18" x14ac:dyDescent="0.2">
      <c r="A214" s="3" t="s">
        <v>281</v>
      </c>
      <c r="B214" s="3" t="s">
        <v>478</v>
      </c>
      <c r="C214" s="3" t="s">
        <v>776</v>
      </c>
      <c r="D214" s="3"/>
      <c r="E214" s="3"/>
      <c r="F214" s="3" t="s">
        <v>975</v>
      </c>
      <c r="G214" t="s">
        <v>690</v>
      </c>
      <c r="H214" s="22">
        <v>0.01</v>
      </c>
      <c r="I214" s="22">
        <v>0.01</v>
      </c>
      <c r="J214" s="22">
        <v>0.01</v>
      </c>
      <c r="K214" s="22">
        <v>0</v>
      </c>
      <c r="L214" s="22">
        <v>0</v>
      </c>
      <c r="M214" s="22">
        <v>0</v>
      </c>
      <c r="N214" s="22">
        <v>0</v>
      </c>
      <c r="O214" s="22">
        <v>0.1</v>
      </c>
      <c r="P214" s="22">
        <v>0.1</v>
      </c>
      <c r="Q214" s="28"/>
      <c r="R214" s="28"/>
    </row>
    <row r="215" spans="1:18" x14ac:dyDescent="0.2">
      <c r="A215" s="3" t="s">
        <v>282</v>
      </c>
      <c r="B215" s="3" t="s">
        <v>478</v>
      </c>
      <c r="C215" s="3" t="s">
        <v>776</v>
      </c>
      <c r="D215" s="3"/>
      <c r="E215" s="3"/>
      <c r="F215" s="3" t="s">
        <v>975</v>
      </c>
      <c r="G215" t="s">
        <v>691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0.1</v>
      </c>
      <c r="P215" s="22">
        <v>0.1</v>
      </c>
      <c r="Q215" s="28"/>
      <c r="R215" s="28"/>
    </row>
    <row r="216" spans="1:18" x14ac:dyDescent="0.2">
      <c r="A216" s="3" t="s">
        <v>283</v>
      </c>
      <c r="B216" s="3" t="s">
        <v>478</v>
      </c>
      <c r="C216" s="3" t="s">
        <v>776</v>
      </c>
      <c r="D216" s="3"/>
      <c r="E216" s="3"/>
      <c r="F216" s="3" t="s">
        <v>975</v>
      </c>
      <c r="G216" t="s">
        <v>692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0.1</v>
      </c>
      <c r="P216" s="22">
        <v>0.1</v>
      </c>
      <c r="Q216" s="28"/>
      <c r="R216" s="28"/>
    </row>
    <row r="217" spans="1:18" x14ac:dyDescent="0.2">
      <c r="A217" s="3" t="s">
        <v>284</v>
      </c>
      <c r="B217" s="3" t="s">
        <v>478</v>
      </c>
      <c r="C217" s="3" t="s">
        <v>776</v>
      </c>
      <c r="D217" s="3"/>
      <c r="E217" s="3"/>
      <c r="F217" s="3" t="s">
        <v>975</v>
      </c>
      <c r="G217" t="s">
        <v>693</v>
      </c>
      <c r="H217" s="22">
        <v>0.01</v>
      </c>
      <c r="I217" s="22">
        <v>0.01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0.1</v>
      </c>
      <c r="P217" s="22">
        <v>0.1</v>
      </c>
      <c r="Q217" s="28"/>
      <c r="R217" s="28"/>
    </row>
    <row r="218" spans="1:18" x14ac:dyDescent="0.2">
      <c r="A218" s="3" t="s">
        <v>285</v>
      </c>
      <c r="B218" s="3" t="s">
        <v>478</v>
      </c>
      <c r="C218" s="3" t="s">
        <v>776</v>
      </c>
      <c r="D218" s="3"/>
      <c r="E218" s="3"/>
      <c r="F218" s="3" t="s">
        <v>975</v>
      </c>
      <c r="G218" t="s">
        <v>694</v>
      </c>
      <c r="H218" s="22">
        <v>0.32395000000000002</v>
      </c>
      <c r="I218" s="22">
        <v>0.32395000000000002</v>
      </c>
      <c r="J218" s="22">
        <v>0.22028600000000004</v>
      </c>
      <c r="K218" s="22">
        <v>0.13605899999999999</v>
      </c>
      <c r="L218" s="22">
        <v>3.2395000000000007E-2</v>
      </c>
      <c r="M218" s="22">
        <v>2.5916000000000002E-2</v>
      </c>
      <c r="N218" s="22">
        <v>0</v>
      </c>
      <c r="O218" s="22">
        <v>0.5</v>
      </c>
      <c r="P218" s="22">
        <v>0.5</v>
      </c>
      <c r="Q218" s="28"/>
      <c r="R218" s="28"/>
    </row>
    <row r="219" spans="1:18" x14ac:dyDescent="0.2">
      <c r="A219" s="3" t="s">
        <v>286</v>
      </c>
      <c r="B219" s="3" t="s">
        <v>478</v>
      </c>
      <c r="C219" s="3" t="s">
        <v>776</v>
      </c>
      <c r="D219" s="3"/>
      <c r="E219" s="3"/>
      <c r="F219" s="3" t="s">
        <v>975</v>
      </c>
      <c r="G219" t="s">
        <v>695</v>
      </c>
      <c r="H219" s="22">
        <v>2.7383500000000001</v>
      </c>
      <c r="I219" s="22">
        <v>2.7383500000000001</v>
      </c>
      <c r="J219" s="22">
        <v>1.8620780000000003</v>
      </c>
      <c r="K219" s="22">
        <v>1.150107</v>
      </c>
      <c r="L219" s="22">
        <v>0.27383500000000005</v>
      </c>
      <c r="M219" s="22">
        <v>0.21906799999999998</v>
      </c>
      <c r="N219" s="22">
        <v>0</v>
      </c>
      <c r="O219" s="22">
        <v>3</v>
      </c>
      <c r="P219" s="22">
        <v>3</v>
      </c>
      <c r="Q219" s="28"/>
      <c r="R219" s="28"/>
    </row>
    <row r="220" spans="1:18" x14ac:dyDescent="0.2">
      <c r="A220" s="3" t="s">
        <v>287</v>
      </c>
      <c r="B220" s="3" t="s">
        <v>478</v>
      </c>
      <c r="C220" s="3" t="s">
        <v>776</v>
      </c>
      <c r="D220" s="3"/>
      <c r="E220" s="3"/>
      <c r="F220" s="3" t="s">
        <v>975</v>
      </c>
      <c r="G220" t="s">
        <v>696</v>
      </c>
      <c r="H220" s="22">
        <v>6.1354999999999995</v>
      </c>
      <c r="I220" s="22">
        <v>6.1354999999999995</v>
      </c>
      <c r="J220" s="22">
        <v>4.1721400000000006</v>
      </c>
      <c r="K220" s="22">
        <v>2.5769099999999998</v>
      </c>
      <c r="L220" s="22">
        <v>0.61355000000000004</v>
      </c>
      <c r="M220" s="22">
        <v>0.49084000000000005</v>
      </c>
      <c r="N220" s="22">
        <v>0</v>
      </c>
      <c r="O220" s="22">
        <v>6.5</v>
      </c>
      <c r="P220" s="22">
        <v>6.5</v>
      </c>
      <c r="Q220" s="28"/>
      <c r="R220" s="28"/>
    </row>
    <row r="221" spans="1:18" x14ac:dyDescent="0.2">
      <c r="A221" s="3" t="s">
        <v>288</v>
      </c>
      <c r="B221" s="3" t="s">
        <v>478</v>
      </c>
      <c r="C221" s="3" t="s">
        <v>776</v>
      </c>
      <c r="D221" s="3"/>
      <c r="E221" s="3"/>
      <c r="F221" s="3" t="s">
        <v>975</v>
      </c>
      <c r="G221" t="s">
        <v>697</v>
      </c>
      <c r="H221" s="22">
        <v>0.244504</v>
      </c>
      <c r="I221" s="22">
        <v>0.244504</v>
      </c>
      <c r="J221" s="22">
        <v>0.16626272000000003</v>
      </c>
      <c r="K221" s="22">
        <v>0.10269167999999999</v>
      </c>
      <c r="L221" s="22">
        <v>2.4450400000000004E-2</v>
      </c>
      <c r="M221" s="22">
        <v>1.9560319999999999E-2</v>
      </c>
      <c r="N221" s="22">
        <v>0</v>
      </c>
      <c r="O221" s="22">
        <v>0.3</v>
      </c>
      <c r="P221" s="22">
        <v>0.3</v>
      </c>
      <c r="Q221" s="28"/>
      <c r="R221" s="28"/>
    </row>
    <row r="222" spans="1:18" x14ac:dyDescent="0.2">
      <c r="A222" s="3" t="s">
        <v>289</v>
      </c>
      <c r="B222" s="3" t="s">
        <v>478</v>
      </c>
      <c r="C222" s="3" t="s">
        <v>776</v>
      </c>
      <c r="D222" s="3"/>
      <c r="E222" s="3"/>
      <c r="F222" s="3" t="s">
        <v>975</v>
      </c>
      <c r="G222" t="s">
        <v>698</v>
      </c>
      <c r="H222" s="22">
        <v>0.37531199999999998</v>
      </c>
      <c r="I222" s="22">
        <v>0.37531199999999998</v>
      </c>
      <c r="J222" s="22">
        <v>0.25521216000000002</v>
      </c>
      <c r="K222" s="22">
        <v>0.15763104</v>
      </c>
      <c r="L222" s="22">
        <v>3.7531200000000001E-2</v>
      </c>
      <c r="M222" s="22">
        <v>3.002496E-2</v>
      </c>
      <c r="N222" s="22">
        <v>0</v>
      </c>
      <c r="O222" s="22">
        <v>0.5</v>
      </c>
      <c r="P222" s="22">
        <v>0.5</v>
      </c>
      <c r="Q222" s="28"/>
      <c r="R222" s="28"/>
    </row>
    <row r="223" spans="1:18" x14ac:dyDescent="0.2">
      <c r="A223" s="3" t="s">
        <v>290</v>
      </c>
      <c r="B223" s="3" t="s">
        <v>478</v>
      </c>
      <c r="C223" s="3" t="s">
        <v>776</v>
      </c>
      <c r="D223" s="3"/>
      <c r="E223" s="3"/>
      <c r="F223" s="3" t="s">
        <v>975</v>
      </c>
      <c r="G223" t="s">
        <v>699</v>
      </c>
      <c r="H223" s="22">
        <v>0.84888300000000005</v>
      </c>
      <c r="I223" s="22">
        <v>0.84888300000000005</v>
      </c>
      <c r="J223" s="22">
        <v>0.57724043999999997</v>
      </c>
      <c r="K223" s="22">
        <v>0.35653086</v>
      </c>
      <c r="L223" s="22">
        <v>8.48883E-2</v>
      </c>
      <c r="M223" s="22">
        <v>6.7910639999999994E-2</v>
      </c>
      <c r="N223" s="22">
        <v>0</v>
      </c>
      <c r="O223" s="22">
        <v>1</v>
      </c>
      <c r="P223" s="22">
        <v>1</v>
      </c>
      <c r="Q223" s="28"/>
      <c r="R223" s="28"/>
    </row>
    <row r="224" spans="1:18" x14ac:dyDescent="0.2">
      <c r="A224" s="3" t="s">
        <v>291</v>
      </c>
      <c r="B224" s="3" t="s">
        <v>478</v>
      </c>
      <c r="C224" s="3" t="s">
        <v>776</v>
      </c>
      <c r="D224" s="3"/>
      <c r="E224" s="3"/>
      <c r="F224" s="3" t="s">
        <v>975</v>
      </c>
      <c r="G224" t="s">
        <v>700</v>
      </c>
      <c r="H224" s="22">
        <v>0.26155</v>
      </c>
      <c r="I224" s="22">
        <v>0.26155</v>
      </c>
      <c r="J224" s="22">
        <v>0.17785400000000001</v>
      </c>
      <c r="K224" s="22">
        <v>0.109851</v>
      </c>
      <c r="L224" s="22">
        <v>2.6155000000000001E-2</v>
      </c>
      <c r="M224" s="22">
        <v>2.0924000000000002E-2</v>
      </c>
      <c r="N224" s="22">
        <v>0</v>
      </c>
      <c r="O224" s="22">
        <v>0.3</v>
      </c>
      <c r="P224" s="22">
        <v>0.3</v>
      </c>
      <c r="Q224" s="28"/>
      <c r="R224" s="28"/>
    </row>
    <row r="225" spans="1:18" x14ac:dyDescent="0.2">
      <c r="A225" s="3" t="s">
        <v>292</v>
      </c>
      <c r="B225" s="3" t="s">
        <v>478</v>
      </c>
      <c r="C225" s="3" t="s">
        <v>776</v>
      </c>
      <c r="D225" s="3"/>
      <c r="E225" s="3"/>
      <c r="F225" s="3" t="s">
        <v>975</v>
      </c>
      <c r="G225" t="s">
        <v>701</v>
      </c>
      <c r="H225" s="22">
        <v>0.76974999999999993</v>
      </c>
      <c r="I225" s="22">
        <v>0.76974999999999993</v>
      </c>
      <c r="J225" s="22">
        <v>0.52343000000000006</v>
      </c>
      <c r="K225" s="22">
        <v>0.323295</v>
      </c>
      <c r="L225" s="22">
        <v>7.6975000000000002E-2</v>
      </c>
      <c r="M225" s="22">
        <v>6.1580000000000003E-2</v>
      </c>
      <c r="N225" s="22">
        <v>0</v>
      </c>
      <c r="O225" s="22">
        <v>1</v>
      </c>
      <c r="P225" s="22">
        <v>1</v>
      </c>
      <c r="Q225" s="28"/>
      <c r="R225" s="28"/>
    </row>
    <row r="226" spans="1:18" x14ac:dyDescent="0.2">
      <c r="A226" s="3" t="s">
        <v>293</v>
      </c>
      <c r="B226" s="3" t="s">
        <v>478</v>
      </c>
      <c r="C226" s="3" t="s">
        <v>776</v>
      </c>
      <c r="D226" s="3"/>
      <c r="E226" s="3"/>
      <c r="F226" s="3" t="s">
        <v>975</v>
      </c>
      <c r="G226" t="s">
        <v>702</v>
      </c>
      <c r="H226" s="22">
        <v>0.14319999999999999</v>
      </c>
      <c r="I226" s="22">
        <v>0.14319999999999999</v>
      </c>
      <c r="J226" s="22">
        <v>8.8400000000000006E-2</v>
      </c>
      <c r="K226" s="22">
        <v>2.0999999999999998E-2</v>
      </c>
      <c r="L226" s="22">
        <v>1.6800000000000002E-2</v>
      </c>
      <c r="M226" s="22">
        <v>0</v>
      </c>
      <c r="N226" s="22">
        <v>0</v>
      </c>
      <c r="O226" s="22">
        <v>0.2</v>
      </c>
      <c r="P226" s="22">
        <v>0.2</v>
      </c>
      <c r="Q226" s="28"/>
      <c r="R226" s="28"/>
    </row>
    <row r="227" spans="1:18" x14ac:dyDescent="0.2">
      <c r="A227" s="3" t="s">
        <v>294</v>
      </c>
      <c r="B227" s="3" t="s">
        <v>479</v>
      </c>
      <c r="C227" s="3" t="s">
        <v>776</v>
      </c>
      <c r="D227" s="3"/>
      <c r="E227" s="3"/>
      <c r="F227" s="3" t="s">
        <v>975</v>
      </c>
      <c r="G227" t="s">
        <v>689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2</v>
      </c>
      <c r="P227" s="22">
        <v>2</v>
      </c>
      <c r="Q227" s="28"/>
      <c r="R227" s="28"/>
    </row>
    <row r="228" spans="1:18" x14ac:dyDescent="0.2">
      <c r="A228" s="3" t="s">
        <v>295</v>
      </c>
      <c r="B228" s="3" t="s">
        <v>479</v>
      </c>
      <c r="C228" s="3" t="s">
        <v>776</v>
      </c>
      <c r="D228" s="3"/>
      <c r="E228" s="3"/>
      <c r="F228" s="3" t="s">
        <v>975</v>
      </c>
      <c r="G228" t="s">
        <v>690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2</v>
      </c>
      <c r="P228" s="22">
        <v>2</v>
      </c>
      <c r="Q228" s="28"/>
      <c r="R228" s="28"/>
    </row>
    <row r="229" spans="1:18" x14ac:dyDescent="0.2">
      <c r="A229" s="3" t="s">
        <v>296</v>
      </c>
      <c r="B229" s="3" t="s">
        <v>479</v>
      </c>
      <c r="C229" s="3" t="s">
        <v>776</v>
      </c>
      <c r="D229" s="3"/>
      <c r="E229" s="3"/>
      <c r="F229" s="3" t="s">
        <v>975</v>
      </c>
      <c r="G229" t="s">
        <v>691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2</v>
      </c>
      <c r="P229" s="22">
        <v>2</v>
      </c>
      <c r="Q229" s="28"/>
      <c r="R229" s="28"/>
    </row>
    <row r="230" spans="1:18" x14ac:dyDescent="0.2">
      <c r="A230" s="3" t="s">
        <v>297</v>
      </c>
      <c r="B230" s="3" t="s">
        <v>479</v>
      </c>
      <c r="C230" s="3" t="s">
        <v>776</v>
      </c>
      <c r="D230" s="3"/>
      <c r="E230" s="3"/>
      <c r="F230" s="3" t="s">
        <v>975</v>
      </c>
      <c r="G230" t="s">
        <v>692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2</v>
      </c>
      <c r="P230" s="22">
        <v>2</v>
      </c>
      <c r="Q230" s="28"/>
      <c r="R230" s="28"/>
    </row>
    <row r="231" spans="1:18" x14ac:dyDescent="0.2">
      <c r="A231" s="3" t="s">
        <v>298</v>
      </c>
      <c r="B231" s="3" t="s">
        <v>479</v>
      </c>
      <c r="C231" s="3" t="s">
        <v>776</v>
      </c>
      <c r="D231" s="3"/>
      <c r="E231" s="3"/>
      <c r="F231" s="3" t="s">
        <v>975</v>
      </c>
      <c r="G231" t="s">
        <v>693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2</v>
      </c>
      <c r="P231" s="22">
        <v>2</v>
      </c>
      <c r="Q231" s="28"/>
      <c r="R231" s="28"/>
    </row>
    <row r="232" spans="1:18" x14ac:dyDescent="0.2">
      <c r="A232" s="3" t="s">
        <v>299</v>
      </c>
      <c r="B232" s="3" t="s">
        <v>479</v>
      </c>
      <c r="C232" s="3" t="s">
        <v>776</v>
      </c>
      <c r="D232" s="3"/>
      <c r="E232" s="3"/>
      <c r="F232" s="3" t="s">
        <v>975</v>
      </c>
      <c r="G232" t="s">
        <v>694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2</v>
      </c>
      <c r="P232" s="22">
        <v>2</v>
      </c>
      <c r="Q232" s="28"/>
      <c r="R232" s="28"/>
    </row>
    <row r="233" spans="1:18" x14ac:dyDescent="0.2">
      <c r="A233" s="3" t="s">
        <v>300</v>
      </c>
      <c r="B233" s="3" t="s">
        <v>479</v>
      </c>
      <c r="C233" s="3" t="s">
        <v>776</v>
      </c>
      <c r="D233" s="3"/>
      <c r="E233" s="3"/>
      <c r="F233" s="3" t="s">
        <v>975</v>
      </c>
      <c r="G233" t="s">
        <v>695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2</v>
      </c>
      <c r="P233" s="22">
        <v>2</v>
      </c>
      <c r="Q233" s="28"/>
      <c r="R233" s="28"/>
    </row>
    <row r="234" spans="1:18" x14ac:dyDescent="0.2">
      <c r="A234" s="3" t="s">
        <v>301</v>
      </c>
      <c r="B234" s="3" t="s">
        <v>479</v>
      </c>
      <c r="C234" s="3" t="s">
        <v>776</v>
      </c>
      <c r="D234" s="3"/>
      <c r="E234" s="3"/>
      <c r="F234" s="3" t="s">
        <v>975</v>
      </c>
      <c r="G234" t="s">
        <v>696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2</v>
      </c>
      <c r="P234" s="22">
        <v>2</v>
      </c>
      <c r="Q234" s="28"/>
      <c r="R234" s="28"/>
    </row>
    <row r="235" spans="1:18" x14ac:dyDescent="0.2">
      <c r="A235" s="3" t="s">
        <v>302</v>
      </c>
      <c r="B235" s="3" t="s">
        <v>479</v>
      </c>
      <c r="C235" s="3" t="s">
        <v>776</v>
      </c>
      <c r="D235" s="3"/>
      <c r="E235" s="3"/>
      <c r="F235" s="3" t="s">
        <v>975</v>
      </c>
      <c r="G235" t="s">
        <v>697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2</v>
      </c>
      <c r="P235" s="22">
        <v>2</v>
      </c>
      <c r="Q235" s="28"/>
      <c r="R235" s="28"/>
    </row>
    <row r="236" spans="1:18" x14ac:dyDescent="0.2">
      <c r="A236" s="3" t="s">
        <v>303</v>
      </c>
      <c r="B236" s="3" t="s">
        <v>479</v>
      </c>
      <c r="C236" s="3" t="s">
        <v>776</v>
      </c>
      <c r="D236" s="3"/>
      <c r="E236" s="3"/>
      <c r="F236" s="3" t="s">
        <v>975</v>
      </c>
      <c r="G236" t="s">
        <v>698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2</v>
      </c>
      <c r="P236" s="22">
        <v>2</v>
      </c>
      <c r="Q236" s="28"/>
      <c r="R236" s="28"/>
    </row>
    <row r="237" spans="1:18" x14ac:dyDescent="0.2">
      <c r="A237" s="3" t="s">
        <v>304</v>
      </c>
      <c r="B237" s="3" t="s">
        <v>479</v>
      </c>
      <c r="C237" s="3" t="s">
        <v>776</v>
      </c>
      <c r="D237" s="3"/>
      <c r="E237" s="3"/>
      <c r="F237" s="3" t="s">
        <v>975</v>
      </c>
      <c r="G237" t="s">
        <v>699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2</v>
      </c>
      <c r="P237" s="22">
        <v>2</v>
      </c>
      <c r="Q237" s="28"/>
      <c r="R237" s="28"/>
    </row>
    <row r="238" spans="1:18" x14ac:dyDescent="0.2">
      <c r="A238" s="3" t="s">
        <v>305</v>
      </c>
      <c r="B238" s="3" t="s">
        <v>479</v>
      </c>
      <c r="C238" s="3" t="s">
        <v>776</v>
      </c>
      <c r="D238" s="3"/>
      <c r="E238" s="3"/>
      <c r="F238" s="3" t="s">
        <v>975</v>
      </c>
      <c r="G238" t="s">
        <v>700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2</v>
      </c>
      <c r="P238" s="22">
        <v>2</v>
      </c>
      <c r="Q238" s="28"/>
      <c r="R238" s="28"/>
    </row>
    <row r="239" spans="1:18" x14ac:dyDescent="0.2">
      <c r="A239" s="3" t="s">
        <v>306</v>
      </c>
      <c r="B239" s="3" t="s">
        <v>479</v>
      </c>
      <c r="C239" s="3" t="s">
        <v>776</v>
      </c>
      <c r="D239" s="3"/>
      <c r="E239" s="3"/>
      <c r="F239" s="3" t="s">
        <v>975</v>
      </c>
      <c r="G239" t="s">
        <v>701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2</v>
      </c>
      <c r="P239" s="22">
        <v>2</v>
      </c>
      <c r="Q239" s="28"/>
      <c r="R239" s="28"/>
    </row>
    <row r="240" spans="1:18" x14ac:dyDescent="0.2">
      <c r="A240" s="3" t="s">
        <v>307</v>
      </c>
      <c r="B240" s="3" t="s">
        <v>479</v>
      </c>
      <c r="C240" s="3" t="s">
        <v>776</v>
      </c>
      <c r="D240" s="3"/>
      <c r="E240" s="3"/>
      <c r="F240" s="3" t="s">
        <v>975</v>
      </c>
      <c r="G240" t="s">
        <v>702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2</v>
      </c>
      <c r="P240" s="22">
        <v>2</v>
      </c>
      <c r="Q240" s="28"/>
      <c r="R240" s="28"/>
    </row>
    <row r="241" spans="1:18" x14ac:dyDescent="0.2">
      <c r="A241" s="3" t="s">
        <v>308</v>
      </c>
      <c r="B241" s="3" t="s">
        <v>480</v>
      </c>
      <c r="C241" s="3" t="s">
        <v>776</v>
      </c>
      <c r="D241" s="3"/>
      <c r="E241" s="3"/>
      <c r="F241" s="3" t="s">
        <v>975</v>
      </c>
      <c r="G241" t="s">
        <v>689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2</v>
      </c>
      <c r="P241" s="22">
        <v>2</v>
      </c>
      <c r="Q241" s="28"/>
      <c r="R241" s="28"/>
    </row>
    <row r="242" spans="1:18" x14ac:dyDescent="0.2">
      <c r="A242" s="3" t="s">
        <v>309</v>
      </c>
      <c r="B242" s="3" t="s">
        <v>480</v>
      </c>
      <c r="C242" s="3" t="s">
        <v>776</v>
      </c>
      <c r="D242" s="3"/>
      <c r="E242" s="3"/>
      <c r="F242" s="3" t="s">
        <v>975</v>
      </c>
      <c r="G242" t="s">
        <v>690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2</v>
      </c>
      <c r="P242" s="22">
        <v>2</v>
      </c>
      <c r="Q242" s="28"/>
      <c r="R242" s="28"/>
    </row>
    <row r="243" spans="1:18" x14ac:dyDescent="0.2">
      <c r="A243" s="3" t="s">
        <v>310</v>
      </c>
      <c r="B243" s="3" t="s">
        <v>480</v>
      </c>
      <c r="C243" s="3" t="s">
        <v>776</v>
      </c>
      <c r="D243" s="3"/>
      <c r="E243" s="3"/>
      <c r="F243" s="3" t="s">
        <v>975</v>
      </c>
      <c r="G243" t="s">
        <v>691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2">
        <v>2</v>
      </c>
      <c r="P243" s="22">
        <v>2</v>
      </c>
      <c r="Q243" s="28"/>
      <c r="R243" s="28"/>
    </row>
    <row r="244" spans="1:18" x14ac:dyDescent="0.2">
      <c r="A244" s="3" t="s">
        <v>311</v>
      </c>
      <c r="B244" s="3" t="s">
        <v>480</v>
      </c>
      <c r="C244" s="3" t="s">
        <v>776</v>
      </c>
      <c r="D244" s="3"/>
      <c r="E244" s="3"/>
      <c r="F244" s="3" t="s">
        <v>975</v>
      </c>
      <c r="G244" t="s">
        <v>692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2</v>
      </c>
      <c r="P244" s="22">
        <v>2</v>
      </c>
      <c r="Q244" s="28"/>
      <c r="R244" s="28"/>
    </row>
    <row r="245" spans="1:18" x14ac:dyDescent="0.2">
      <c r="A245" s="3" t="s">
        <v>312</v>
      </c>
      <c r="B245" s="3" t="s">
        <v>480</v>
      </c>
      <c r="C245" s="3" t="s">
        <v>776</v>
      </c>
      <c r="D245" s="3"/>
      <c r="E245" s="3"/>
      <c r="F245" s="3" t="s">
        <v>975</v>
      </c>
      <c r="G245" t="s">
        <v>693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2</v>
      </c>
      <c r="P245" s="22">
        <v>2</v>
      </c>
      <c r="Q245" s="28"/>
      <c r="R245" s="28"/>
    </row>
    <row r="246" spans="1:18" x14ac:dyDescent="0.2">
      <c r="A246" s="3" t="s">
        <v>313</v>
      </c>
      <c r="B246" s="3" t="s">
        <v>480</v>
      </c>
      <c r="C246" s="3" t="s">
        <v>776</v>
      </c>
      <c r="D246" s="3"/>
      <c r="E246" s="3"/>
      <c r="F246" s="3" t="s">
        <v>975</v>
      </c>
      <c r="G246" t="s">
        <v>694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2</v>
      </c>
      <c r="P246" s="22">
        <v>2</v>
      </c>
      <c r="Q246" s="28"/>
      <c r="R246" s="28"/>
    </row>
    <row r="247" spans="1:18" x14ac:dyDescent="0.2">
      <c r="A247" s="3" t="s">
        <v>314</v>
      </c>
      <c r="B247" s="3" t="s">
        <v>480</v>
      </c>
      <c r="C247" s="3" t="s">
        <v>776</v>
      </c>
      <c r="D247" s="3"/>
      <c r="E247" s="3"/>
      <c r="F247" s="3" t="s">
        <v>975</v>
      </c>
      <c r="G247" t="s">
        <v>695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2</v>
      </c>
      <c r="P247" s="22">
        <v>2</v>
      </c>
      <c r="Q247" s="28"/>
      <c r="R247" s="28"/>
    </row>
    <row r="248" spans="1:18" x14ac:dyDescent="0.2">
      <c r="A248" s="3" t="s">
        <v>315</v>
      </c>
      <c r="B248" s="3" t="s">
        <v>480</v>
      </c>
      <c r="C248" s="3" t="s">
        <v>776</v>
      </c>
      <c r="D248" s="3"/>
      <c r="E248" s="3"/>
      <c r="F248" s="3" t="s">
        <v>975</v>
      </c>
      <c r="G248" t="s">
        <v>696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2</v>
      </c>
      <c r="P248" s="22">
        <v>2</v>
      </c>
      <c r="Q248" s="28"/>
      <c r="R248" s="28"/>
    </row>
    <row r="249" spans="1:18" x14ac:dyDescent="0.2">
      <c r="A249" s="3" t="s">
        <v>316</v>
      </c>
      <c r="B249" s="3" t="s">
        <v>480</v>
      </c>
      <c r="C249" s="3" t="s">
        <v>776</v>
      </c>
      <c r="D249" s="3"/>
      <c r="E249" s="3"/>
      <c r="F249" s="3" t="s">
        <v>975</v>
      </c>
      <c r="G249" t="s">
        <v>697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2</v>
      </c>
      <c r="P249" s="22">
        <v>2</v>
      </c>
      <c r="Q249" s="28"/>
      <c r="R249" s="28"/>
    </row>
    <row r="250" spans="1:18" x14ac:dyDescent="0.2">
      <c r="A250" s="3" t="s">
        <v>317</v>
      </c>
      <c r="B250" s="3" t="s">
        <v>480</v>
      </c>
      <c r="C250" s="3" t="s">
        <v>776</v>
      </c>
      <c r="D250" s="3"/>
      <c r="E250" s="3"/>
      <c r="F250" s="3" t="s">
        <v>975</v>
      </c>
      <c r="G250" t="s">
        <v>698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2</v>
      </c>
      <c r="P250" s="22">
        <v>2</v>
      </c>
      <c r="Q250" s="28"/>
      <c r="R250" s="28"/>
    </row>
    <row r="251" spans="1:18" x14ac:dyDescent="0.2">
      <c r="A251" s="3" t="s">
        <v>318</v>
      </c>
      <c r="B251" s="3" t="s">
        <v>480</v>
      </c>
      <c r="C251" s="3" t="s">
        <v>776</v>
      </c>
      <c r="D251" s="3"/>
      <c r="E251" s="3"/>
      <c r="F251" s="3" t="s">
        <v>975</v>
      </c>
      <c r="G251" t="s">
        <v>699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2</v>
      </c>
      <c r="P251" s="22">
        <v>2</v>
      </c>
      <c r="Q251" s="28"/>
      <c r="R251" s="28"/>
    </row>
    <row r="252" spans="1:18" x14ac:dyDescent="0.2">
      <c r="A252" s="3" t="s">
        <v>319</v>
      </c>
      <c r="B252" s="3" t="s">
        <v>480</v>
      </c>
      <c r="C252" s="3" t="s">
        <v>776</v>
      </c>
      <c r="D252" s="3"/>
      <c r="E252" s="3"/>
      <c r="F252" s="3" t="s">
        <v>975</v>
      </c>
      <c r="G252" t="s">
        <v>700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2</v>
      </c>
      <c r="P252" s="22">
        <v>2</v>
      </c>
      <c r="Q252" s="28"/>
      <c r="R252" s="28"/>
    </row>
    <row r="253" spans="1:18" x14ac:dyDescent="0.2">
      <c r="A253" s="3" t="s">
        <v>320</v>
      </c>
      <c r="B253" s="3" t="s">
        <v>480</v>
      </c>
      <c r="C253" s="3" t="s">
        <v>776</v>
      </c>
      <c r="D253" s="3"/>
      <c r="E253" s="3"/>
      <c r="F253" s="3" t="s">
        <v>975</v>
      </c>
      <c r="G253" t="s">
        <v>701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2</v>
      </c>
      <c r="P253" s="22">
        <v>2</v>
      </c>
      <c r="Q253" s="28"/>
      <c r="R253" s="28"/>
    </row>
    <row r="254" spans="1:18" x14ac:dyDescent="0.2">
      <c r="A254" s="3" t="s">
        <v>321</v>
      </c>
      <c r="B254" s="3" t="s">
        <v>480</v>
      </c>
      <c r="C254" s="3" t="s">
        <v>776</v>
      </c>
      <c r="D254" s="3"/>
      <c r="E254" s="3"/>
      <c r="F254" s="3" t="s">
        <v>975</v>
      </c>
      <c r="G254" t="s">
        <v>702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2</v>
      </c>
      <c r="P254" s="22">
        <v>2</v>
      </c>
      <c r="Q254" s="28"/>
      <c r="R254" s="28"/>
    </row>
    <row r="255" spans="1:18" x14ac:dyDescent="0.2">
      <c r="A255" s="3" t="s">
        <v>322</v>
      </c>
      <c r="B255" s="3" t="s">
        <v>481</v>
      </c>
      <c r="C255" s="3" t="s">
        <v>776</v>
      </c>
      <c r="D255" s="3"/>
      <c r="E255" s="3"/>
      <c r="F255" s="3" t="s">
        <v>975</v>
      </c>
      <c r="G255" t="s">
        <v>694</v>
      </c>
      <c r="H255" s="22">
        <v>0.7298</v>
      </c>
      <c r="I255" s="22">
        <v>0.7298</v>
      </c>
      <c r="J255" s="22">
        <v>0.40868800000000005</v>
      </c>
      <c r="K255" s="22">
        <v>0.24083399999999999</v>
      </c>
      <c r="L255" s="22">
        <v>0.175152</v>
      </c>
      <c r="M255" s="22">
        <v>0.10947</v>
      </c>
      <c r="N255" s="22">
        <v>3.6490000000000009E-2</v>
      </c>
      <c r="O255" s="22">
        <v>0.8</v>
      </c>
      <c r="P255" s="22">
        <v>0.8</v>
      </c>
      <c r="Q255" s="28"/>
      <c r="R255" s="28"/>
    </row>
    <row r="256" spans="1:18" x14ac:dyDescent="0.2">
      <c r="A256" s="3" t="s">
        <v>323</v>
      </c>
      <c r="B256" s="3" t="s">
        <v>481</v>
      </c>
      <c r="C256" s="3" t="s">
        <v>776</v>
      </c>
      <c r="D256" s="3"/>
      <c r="E256" s="3"/>
      <c r="F256" s="3" t="s">
        <v>975</v>
      </c>
      <c r="G256" t="s">
        <v>695</v>
      </c>
      <c r="H256" s="22">
        <v>0.61650000000000005</v>
      </c>
      <c r="I256" s="22">
        <v>0.61650000000000005</v>
      </c>
      <c r="J256" s="22">
        <v>0.34524000000000005</v>
      </c>
      <c r="K256" s="22">
        <v>0.20344500000000001</v>
      </c>
      <c r="L256" s="22">
        <v>0.14795999999999998</v>
      </c>
      <c r="M256" s="22">
        <v>9.2475000000000002E-2</v>
      </c>
      <c r="N256" s="22">
        <v>3.0825000000000002E-2</v>
      </c>
      <c r="O256" s="22">
        <v>0.7</v>
      </c>
      <c r="P256" s="22">
        <v>0.7</v>
      </c>
      <c r="Q256" s="28"/>
      <c r="R256" s="28"/>
    </row>
    <row r="257" spans="1:18" x14ac:dyDescent="0.2">
      <c r="A257" s="3" t="s">
        <v>324</v>
      </c>
      <c r="B257" s="3" t="s">
        <v>481</v>
      </c>
      <c r="C257" s="3" t="s">
        <v>776</v>
      </c>
      <c r="D257" s="3"/>
      <c r="E257" s="3"/>
      <c r="F257" s="3" t="s">
        <v>975</v>
      </c>
      <c r="G257" t="s">
        <v>696</v>
      </c>
      <c r="H257" s="22">
        <v>1.5692999999999999</v>
      </c>
      <c r="I257" s="22">
        <v>1.5692999999999999</v>
      </c>
      <c r="J257" s="22">
        <v>0.87880800000000003</v>
      </c>
      <c r="K257" s="22">
        <v>0.51786900000000002</v>
      </c>
      <c r="L257" s="22">
        <v>0.37663199999999997</v>
      </c>
      <c r="M257" s="22">
        <v>0.23539499999999997</v>
      </c>
      <c r="N257" s="22">
        <v>7.8465000000000007E-2</v>
      </c>
      <c r="O257" s="22">
        <v>2</v>
      </c>
      <c r="P257" s="22">
        <v>2</v>
      </c>
      <c r="Q257" s="28"/>
      <c r="R257" s="28"/>
    </row>
    <row r="258" spans="1:18" x14ac:dyDescent="0.2">
      <c r="A258" s="3" t="s">
        <v>325</v>
      </c>
      <c r="B258" s="3" t="s">
        <v>481</v>
      </c>
      <c r="C258" s="3" t="s">
        <v>776</v>
      </c>
      <c r="D258" s="3"/>
      <c r="E258" s="3"/>
      <c r="F258" s="3" t="s">
        <v>975</v>
      </c>
      <c r="G258" t="s">
        <v>697</v>
      </c>
      <c r="H258" s="22">
        <v>4.8901E-2</v>
      </c>
      <c r="I258" s="22">
        <v>4.8901E-2</v>
      </c>
      <c r="J258" s="22">
        <v>2.7384560000000002E-2</v>
      </c>
      <c r="K258" s="22">
        <v>1.6137329999999998E-2</v>
      </c>
      <c r="L258" s="22">
        <v>1.1736239999999998E-2</v>
      </c>
      <c r="M258" s="22">
        <v>0.1</v>
      </c>
      <c r="N258" s="22">
        <v>0</v>
      </c>
      <c r="O258" s="22">
        <v>0.1</v>
      </c>
      <c r="P258" s="22">
        <v>0.1</v>
      </c>
      <c r="Q258" s="28"/>
      <c r="R258" s="28"/>
    </row>
    <row r="259" spans="1:18" x14ac:dyDescent="0.2">
      <c r="A259" s="3" t="s">
        <v>326</v>
      </c>
      <c r="B259" s="3" t="s">
        <v>481</v>
      </c>
      <c r="C259" s="3" t="s">
        <v>776</v>
      </c>
      <c r="D259" s="3"/>
      <c r="E259" s="3"/>
      <c r="F259" s="3" t="s">
        <v>975</v>
      </c>
      <c r="G259" t="s">
        <v>698</v>
      </c>
      <c r="H259" s="22">
        <v>7.506199999999999E-2</v>
      </c>
      <c r="I259" s="22">
        <v>7.506199999999999E-2</v>
      </c>
      <c r="J259" s="22">
        <v>4.2034720000000005E-2</v>
      </c>
      <c r="K259" s="22">
        <v>2.4770460000000001E-2</v>
      </c>
      <c r="L259" s="22">
        <v>1.801488E-2</v>
      </c>
      <c r="M259" s="22">
        <v>1.12593E-2</v>
      </c>
      <c r="N259" s="22">
        <v>0</v>
      </c>
      <c r="O259" s="22">
        <v>0.1</v>
      </c>
      <c r="P259" s="22">
        <v>0.1</v>
      </c>
      <c r="Q259" s="28"/>
      <c r="R259" s="28"/>
    </row>
    <row r="260" spans="1:18" x14ac:dyDescent="0.2">
      <c r="A260" s="3" t="s">
        <v>327</v>
      </c>
      <c r="B260" s="3" t="s">
        <v>481</v>
      </c>
      <c r="C260" s="3" t="s">
        <v>776</v>
      </c>
      <c r="D260" s="3"/>
      <c r="E260" s="3"/>
      <c r="F260" s="3" t="s">
        <v>975</v>
      </c>
      <c r="G260" t="s">
        <v>699</v>
      </c>
      <c r="H260" s="22">
        <v>0.16977700000000001</v>
      </c>
      <c r="I260" s="22">
        <v>0.16977700000000001</v>
      </c>
      <c r="J260" s="22">
        <v>9.5075119999999999E-2</v>
      </c>
      <c r="K260" s="22">
        <v>5.6026409999999992E-2</v>
      </c>
      <c r="L260" s="22">
        <v>4.0746479999999995E-2</v>
      </c>
      <c r="M260" s="22">
        <v>2.5466549999999998E-2</v>
      </c>
      <c r="N260" s="22">
        <v>0.01</v>
      </c>
      <c r="O260" s="22">
        <v>0.2</v>
      </c>
      <c r="P260" s="22">
        <v>0.2</v>
      </c>
      <c r="Q260" s="28"/>
      <c r="R260" s="28"/>
    </row>
    <row r="261" spans="1:18" x14ac:dyDescent="0.2">
      <c r="A261" s="3" t="s">
        <v>328</v>
      </c>
      <c r="B261" s="3" t="s">
        <v>481</v>
      </c>
      <c r="C261" s="3" t="s">
        <v>776</v>
      </c>
      <c r="D261" s="3"/>
      <c r="E261" s="3"/>
      <c r="F261" s="3" t="s">
        <v>975</v>
      </c>
      <c r="G261" t="s">
        <v>700</v>
      </c>
      <c r="H261" s="22">
        <v>5.2310000000000002E-2</v>
      </c>
      <c r="I261" s="22">
        <v>5.2310000000000002E-2</v>
      </c>
      <c r="J261" s="22">
        <v>2.9293600000000003E-2</v>
      </c>
      <c r="K261" s="22">
        <v>1.7262300000000001E-2</v>
      </c>
      <c r="L261" s="22">
        <v>1.2554399999999999E-2</v>
      </c>
      <c r="M261" s="22">
        <v>0.01</v>
      </c>
      <c r="N261" s="22">
        <v>0</v>
      </c>
      <c r="O261" s="22">
        <v>0.1</v>
      </c>
      <c r="P261" s="22">
        <v>0.1</v>
      </c>
      <c r="Q261" s="28"/>
      <c r="R261" s="28"/>
    </row>
    <row r="262" spans="1:18" x14ac:dyDescent="0.2">
      <c r="A262" s="3" t="s">
        <v>329</v>
      </c>
      <c r="B262" s="3" t="s">
        <v>481</v>
      </c>
      <c r="C262" s="3" t="s">
        <v>776</v>
      </c>
      <c r="D262" s="3"/>
      <c r="E262" s="3"/>
      <c r="F262" s="3" t="s">
        <v>975</v>
      </c>
      <c r="G262" t="s">
        <v>701</v>
      </c>
      <c r="H262" s="22">
        <v>0.15395</v>
      </c>
      <c r="I262" s="22">
        <v>0.15395</v>
      </c>
      <c r="J262" s="22">
        <v>8.6212000000000011E-2</v>
      </c>
      <c r="K262" s="22">
        <v>5.0803500000000001E-2</v>
      </c>
      <c r="L262" s="22">
        <v>3.6947999999999995E-2</v>
      </c>
      <c r="M262" s="22">
        <v>2.3092499999999998E-2</v>
      </c>
      <c r="N262" s="22">
        <v>0.01</v>
      </c>
      <c r="O262" s="22">
        <v>0.2</v>
      </c>
      <c r="P262" s="22">
        <v>0.2</v>
      </c>
      <c r="Q262" s="28"/>
      <c r="R262" s="28"/>
    </row>
    <row r="263" spans="1:18" x14ac:dyDescent="0.2">
      <c r="A263" s="3" t="s">
        <v>330</v>
      </c>
      <c r="B263" s="3" t="s">
        <v>481</v>
      </c>
      <c r="C263" s="3" t="s">
        <v>776</v>
      </c>
      <c r="D263" s="3"/>
      <c r="E263" s="3"/>
      <c r="F263" s="3" t="s">
        <v>975</v>
      </c>
      <c r="G263" t="s">
        <v>702</v>
      </c>
      <c r="H263" s="22">
        <v>5.1200000000000002E-2</v>
      </c>
      <c r="I263" s="22">
        <v>5.1200000000000002E-2</v>
      </c>
      <c r="J263" s="22">
        <v>0.03</v>
      </c>
      <c r="K263" s="22">
        <v>2.1899999999999999E-2</v>
      </c>
      <c r="L263" s="22">
        <v>1.37E-2</v>
      </c>
      <c r="M263" s="22">
        <v>0</v>
      </c>
      <c r="N263" s="22">
        <v>0</v>
      </c>
      <c r="O263" s="22">
        <v>0.1</v>
      </c>
      <c r="P263" s="22">
        <v>0.1</v>
      </c>
      <c r="Q263" s="28"/>
      <c r="R263" s="28"/>
    </row>
    <row r="264" spans="1:18" x14ac:dyDescent="0.2">
      <c r="A264" s="3" t="s">
        <v>331</v>
      </c>
      <c r="B264" s="3" t="s">
        <v>482</v>
      </c>
      <c r="C264" s="3" t="s">
        <v>776</v>
      </c>
      <c r="D264" s="3"/>
      <c r="E264" s="3"/>
      <c r="F264" s="3" t="s">
        <v>975</v>
      </c>
      <c r="G264" t="s">
        <v>689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2</v>
      </c>
      <c r="P264" s="22">
        <v>2</v>
      </c>
      <c r="Q264" s="28"/>
      <c r="R264" s="28"/>
    </row>
    <row r="265" spans="1:18" x14ac:dyDescent="0.2">
      <c r="A265" s="3" t="s">
        <v>332</v>
      </c>
      <c r="B265" s="3" t="s">
        <v>482</v>
      </c>
      <c r="C265" s="3" t="s">
        <v>776</v>
      </c>
      <c r="D265" s="3"/>
      <c r="E265" s="3"/>
      <c r="F265" s="3" t="s">
        <v>975</v>
      </c>
      <c r="G265" t="s">
        <v>690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2">
        <v>0</v>
      </c>
      <c r="N265" s="22">
        <v>0</v>
      </c>
      <c r="O265" s="22">
        <v>2</v>
      </c>
      <c r="P265" s="22">
        <v>2</v>
      </c>
      <c r="Q265" s="28"/>
      <c r="R265" s="28"/>
    </row>
    <row r="266" spans="1:18" x14ac:dyDescent="0.2">
      <c r="A266" s="3" t="s">
        <v>333</v>
      </c>
      <c r="B266" s="3" t="s">
        <v>482</v>
      </c>
      <c r="C266" s="3" t="s">
        <v>776</v>
      </c>
      <c r="D266" s="3"/>
      <c r="E266" s="3"/>
      <c r="F266" s="3" t="s">
        <v>975</v>
      </c>
      <c r="G266" t="s">
        <v>691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  <c r="M266" s="22">
        <v>0</v>
      </c>
      <c r="N266" s="22">
        <v>0</v>
      </c>
      <c r="O266" s="22">
        <v>2</v>
      </c>
      <c r="P266" s="22">
        <v>2</v>
      </c>
      <c r="Q266" s="28"/>
      <c r="R266" s="28"/>
    </row>
    <row r="267" spans="1:18" x14ac:dyDescent="0.2">
      <c r="A267" s="3" t="s">
        <v>334</v>
      </c>
      <c r="B267" s="3" t="s">
        <v>482</v>
      </c>
      <c r="C267" s="3" t="s">
        <v>776</v>
      </c>
      <c r="D267" s="3"/>
      <c r="E267" s="3"/>
      <c r="F267" s="3" t="s">
        <v>975</v>
      </c>
      <c r="G267" t="s">
        <v>692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2">
        <v>0</v>
      </c>
      <c r="N267" s="22">
        <v>0</v>
      </c>
      <c r="O267" s="22">
        <v>2</v>
      </c>
      <c r="P267" s="22">
        <v>2</v>
      </c>
      <c r="Q267" s="28"/>
      <c r="R267" s="28"/>
    </row>
    <row r="268" spans="1:18" x14ac:dyDescent="0.2">
      <c r="A268" s="3" t="s">
        <v>335</v>
      </c>
      <c r="B268" s="3" t="s">
        <v>482</v>
      </c>
      <c r="C268" s="3" t="s">
        <v>776</v>
      </c>
      <c r="D268" s="3"/>
      <c r="E268" s="3"/>
      <c r="F268" s="3" t="s">
        <v>975</v>
      </c>
      <c r="G268" t="s">
        <v>693</v>
      </c>
      <c r="H268" s="22">
        <v>0</v>
      </c>
      <c r="I268" s="22">
        <v>0</v>
      </c>
      <c r="J268" s="22">
        <v>0</v>
      </c>
      <c r="K268" s="22">
        <v>0</v>
      </c>
      <c r="L268" s="22">
        <v>0</v>
      </c>
      <c r="M268" s="22">
        <v>0</v>
      </c>
      <c r="N268" s="22">
        <v>0</v>
      </c>
      <c r="O268" s="22">
        <v>2</v>
      </c>
      <c r="P268" s="22">
        <v>2</v>
      </c>
      <c r="Q268" s="28"/>
      <c r="R268" s="28"/>
    </row>
    <row r="269" spans="1:18" x14ac:dyDescent="0.2">
      <c r="A269" s="3" t="s">
        <v>336</v>
      </c>
      <c r="B269" s="3" t="s">
        <v>482</v>
      </c>
      <c r="C269" s="3" t="s">
        <v>776</v>
      </c>
      <c r="D269" s="3"/>
      <c r="E269" s="3"/>
      <c r="F269" s="3" t="s">
        <v>975</v>
      </c>
      <c r="G269" t="s">
        <v>694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2">
        <v>0</v>
      </c>
      <c r="N269" s="22">
        <v>0</v>
      </c>
      <c r="O269" s="22">
        <v>2</v>
      </c>
      <c r="P269" s="22">
        <v>2</v>
      </c>
      <c r="Q269" s="28"/>
      <c r="R269" s="28"/>
    </row>
    <row r="270" spans="1:18" x14ac:dyDescent="0.2">
      <c r="A270" s="3" t="s">
        <v>337</v>
      </c>
      <c r="B270" s="3" t="s">
        <v>482</v>
      </c>
      <c r="C270" s="3" t="s">
        <v>776</v>
      </c>
      <c r="D270" s="3"/>
      <c r="E270" s="3"/>
      <c r="F270" s="3" t="s">
        <v>975</v>
      </c>
      <c r="G270" t="s">
        <v>695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2</v>
      </c>
      <c r="P270" s="22">
        <v>2</v>
      </c>
      <c r="Q270" s="28"/>
      <c r="R270" s="28"/>
    </row>
    <row r="271" spans="1:18" x14ac:dyDescent="0.2">
      <c r="A271" s="3" t="s">
        <v>338</v>
      </c>
      <c r="B271" s="3" t="s">
        <v>482</v>
      </c>
      <c r="C271" s="3" t="s">
        <v>776</v>
      </c>
      <c r="D271" s="3"/>
      <c r="E271" s="3"/>
      <c r="F271" s="3" t="s">
        <v>975</v>
      </c>
      <c r="G271" t="s">
        <v>696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2">
        <v>0</v>
      </c>
      <c r="N271" s="22">
        <v>0</v>
      </c>
      <c r="O271" s="22">
        <v>2</v>
      </c>
      <c r="P271" s="22">
        <v>2</v>
      </c>
      <c r="Q271" s="28"/>
      <c r="R271" s="28"/>
    </row>
    <row r="272" spans="1:18" x14ac:dyDescent="0.2">
      <c r="A272" s="3" t="s">
        <v>339</v>
      </c>
      <c r="B272" s="3" t="s">
        <v>482</v>
      </c>
      <c r="C272" s="3" t="s">
        <v>776</v>
      </c>
      <c r="D272" s="3"/>
      <c r="E272" s="3"/>
      <c r="F272" s="3" t="s">
        <v>975</v>
      </c>
      <c r="G272" t="s">
        <v>697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2">
        <v>0</v>
      </c>
      <c r="N272" s="22">
        <v>0</v>
      </c>
      <c r="O272" s="22">
        <v>2</v>
      </c>
      <c r="P272" s="22">
        <v>2</v>
      </c>
      <c r="Q272" s="28"/>
      <c r="R272" s="28"/>
    </row>
    <row r="273" spans="1:18" x14ac:dyDescent="0.2">
      <c r="A273" s="3" t="s">
        <v>340</v>
      </c>
      <c r="B273" s="3" t="s">
        <v>482</v>
      </c>
      <c r="C273" s="3" t="s">
        <v>776</v>
      </c>
      <c r="D273" s="3"/>
      <c r="E273" s="3"/>
      <c r="F273" s="3" t="s">
        <v>975</v>
      </c>
      <c r="G273" t="s">
        <v>698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2">
        <v>0</v>
      </c>
      <c r="N273" s="22">
        <v>0</v>
      </c>
      <c r="O273" s="22">
        <v>2</v>
      </c>
      <c r="P273" s="22">
        <v>2</v>
      </c>
      <c r="Q273" s="28"/>
      <c r="R273" s="28"/>
    </row>
    <row r="274" spans="1:18" x14ac:dyDescent="0.2">
      <c r="A274" s="3" t="s">
        <v>341</v>
      </c>
      <c r="B274" s="3" t="s">
        <v>482</v>
      </c>
      <c r="C274" s="3" t="s">
        <v>776</v>
      </c>
      <c r="D274" s="3"/>
      <c r="E274" s="3"/>
      <c r="F274" s="3" t="s">
        <v>975</v>
      </c>
      <c r="G274" t="s">
        <v>699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0</v>
      </c>
      <c r="N274" s="22">
        <v>0</v>
      </c>
      <c r="O274" s="22">
        <v>2</v>
      </c>
      <c r="P274" s="22">
        <v>2</v>
      </c>
      <c r="Q274" s="28"/>
      <c r="R274" s="28"/>
    </row>
    <row r="275" spans="1:18" x14ac:dyDescent="0.2">
      <c r="A275" s="3" t="s">
        <v>342</v>
      </c>
      <c r="B275" s="3" t="s">
        <v>482</v>
      </c>
      <c r="C275" s="3" t="s">
        <v>776</v>
      </c>
      <c r="D275" s="3"/>
      <c r="E275" s="3"/>
      <c r="F275" s="3" t="s">
        <v>975</v>
      </c>
      <c r="G275" t="s">
        <v>700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2">
        <v>0</v>
      </c>
      <c r="N275" s="22">
        <v>0</v>
      </c>
      <c r="O275" s="22">
        <v>2</v>
      </c>
      <c r="P275" s="22">
        <v>2</v>
      </c>
      <c r="Q275" s="28"/>
      <c r="R275" s="28"/>
    </row>
    <row r="276" spans="1:18" x14ac:dyDescent="0.2">
      <c r="A276" s="3" t="s">
        <v>343</v>
      </c>
      <c r="B276" s="3" t="s">
        <v>482</v>
      </c>
      <c r="C276" s="3" t="s">
        <v>776</v>
      </c>
      <c r="D276" s="3"/>
      <c r="E276" s="3"/>
      <c r="F276" s="3" t="s">
        <v>975</v>
      </c>
      <c r="G276" t="s">
        <v>701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0</v>
      </c>
      <c r="N276" s="22">
        <v>0</v>
      </c>
      <c r="O276" s="22">
        <v>2</v>
      </c>
      <c r="P276" s="22">
        <v>2</v>
      </c>
      <c r="Q276" s="28"/>
      <c r="R276" s="28"/>
    </row>
    <row r="277" spans="1:18" x14ac:dyDescent="0.2">
      <c r="A277" s="3" t="s">
        <v>344</v>
      </c>
      <c r="B277" s="3" t="s">
        <v>482</v>
      </c>
      <c r="C277" s="3" t="s">
        <v>776</v>
      </c>
      <c r="D277" s="3"/>
      <c r="E277" s="3"/>
      <c r="F277" s="3" t="s">
        <v>975</v>
      </c>
      <c r="G277" t="s">
        <v>702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2">
        <v>0</v>
      </c>
      <c r="N277" s="22">
        <v>0</v>
      </c>
      <c r="O277" s="22">
        <v>2</v>
      </c>
      <c r="P277" s="22">
        <v>2</v>
      </c>
      <c r="Q277" s="28"/>
      <c r="R277" s="28"/>
    </row>
    <row r="278" spans="1:18" x14ac:dyDescent="0.2">
      <c r="A278" s="3" t="s">
        <v>345</v>
      </c>
      <c r="B278" s="3" t="s">
        <v>483</v>
      </c>
      <c r="C278" s="3" t="s">
        <v>776</v>
      </c>
      <c r="D278" s="3"/>
      <c r="E278" s="3"/>
      <c r="F278" s="3" t="s">
        <v>975</v>
      </c>
      <c r="G278" t="s">
        <v>689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2">
        <v>0</v>
      </c>
      <c r="N278" s="22">
        <v>0</v>
      </c>
      <c r="O278" s="22">
        <v>2</v>
      </c>
      <c r="P278" s="22">
        <v>2</v>
      </c>
      <c r="Q278" s="28"/>
      <c r="R278" s="28"/>
    </row>
    <row r="279" spans="1:18" x14ac:dyDescent="0.2">
      <c r="A279" s="3" t="s">
        <v>346</v>
      </c>
      <c r="B279" s="3" t="s">
        <v>483</v>
      </c>
      <c r="C279" s="3" t="s">
        <v>776</v>
      </c>
      <c r="D279" s="3"/>
      <c r="E279" s="3"/>
      <c r="F279" s="3" t="s">
        <v>975</v>
      </c>
      <c r="G279" t="s">
        <v>690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2">
        <v>0</v>
      </c>
      <c r="N279" s="22">
        <v>0</v>
      </c>
      <c r="O279" s="22">
        <v>2</v>
      </c>
      <c r="P279" s="22">
        <v>2</v>
      </c>
      <c r="Q279" s="28"/>
      <c r="R279" s="28"/>
    </row>
    <row r="280" spans="1:18" x14ac:dyDescent="0.2">
      <c r="A280" s="3" t="s">
        <v>347</v>
      </c>
      <c r="B280" s="3" t="s">
        <v>483</v>
      </c>
      <c r="C280" s="3" t="s">
        <v>776</v>
      </c>
      <c r="D280" s="3"/>
      <c r="E280" s="3"/>
      <c r="F280" s="3" t="s">
        <v>975</v>
      </c>
      <c r="G280" t="s">
        <v>691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22">
        <v>0</v>
      </c>
      <c r="N280" s="22">
        <v>0</v>
      </c>
      <c r="O280" s="22">
        <v>2</v>
      </c>
      <c r="P280" s="22">
        <v>2</v>
      </c>
      <c r="Q280" s="28"/>
      <c r="R280" s="28"/>
    </row>
    <row r="281" spans="1:18" x14ac:dyDescent="0.2">
      <c r="A281" s="3" t="s">
        <v>348</v>
      </c>
      <c r="B281" s="3" t="s">
        <v>483</v>
      </c>
      <c r="C281" s="3" t="s">
        <v>776</v>
      </c>
      <c r="D281" s="3"/>
      <c r="E281" s="3"/>
      <c r="F281" s="3" t="s">
        <v>975</v>
      </c>
      <c r="G281" t="s">
        <v>692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2">
        <v>0</v>
      </c>
      <c r="N281" s="22">
        <v>0</v>
      </c>
      <c r="O281" s="22">
        <v>2</v>
      </c>
      <c r="P281" s="22">
        <v>2</v>
      </c>
      <c r="Q281" s="28"/>
      <c r="R281" s="28"/>
    </row>
    <row r="282" spans="1:18" x14ac:dyDescent="0.2">
      <c r="A282" s="3" t="s">
        <v>349</v>
      </c>
      <c r="B282" s="3" t="s">
        <v>483</v>
      </c>
      <c r="C282" s="3" t="s">
        <v>776</v>
      </c>
      <c r="D282" s="3"/>
      <c r="E282" s="3"/>
      <c r="F282" s="3" t="s">
        <v>975</v>
      </c>
      <c r="G282" t="s">
        <v>693</v>
      </c>
      <c r="H282" s="22">
        <v>0</v>
      </c>
      <c r="I282" s="22">
        <v>0</v>
      </c>
      <c r="J282" s="22">
        <v>0</v>
      </c>
      <c r="K282" s="22">
        <v>0</v>
      </c>
      <c r="L282" s="22">
        <v>0</v>
      </c>
      <c r="M282" s="22">
        <v>0</v>
      </c>
      <c r="N282" s="22">
        <v>0</v>
      </c>
      <c r="O282" s="22">
        <v>2</v>
      </c>
      <c r="P282" s="22">
        <v>2</v>
      </c>
      <c r="Q282" s="28"/>
      <c r="R282" s="28"/>
    </row>
    <row r="283" spans="1:18" x14ac:dyDescent="0.2">
      <c r="A283" s="3" t="s">
        <v>350</v>
      </c>
      <c r="B283" s="3" t="s">
        <v>483</v>
      </c>
      <c r="C283" s="3" t="s">
        <v>776</v>
      </c>
      <c r="D283" s="3"/>
      <c r="E283" s="3"/>
      <c r="F283" s="3" t="s">
        <v>975</v>
      </c>
      <c r="G283" t="s">
        <v>694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2">
        <v>0</v>
      </c>
      <c r="N283" s="22">
        <v>0</v>
      </c>
      <c r="O283" s="22">
        <v>2</v>
      </c>
      <c r="P283" s="22">
        <v>2</v>
      </c>
      <c r="Q283" s="28"/>
      <c r="R283" s="28"/>
    </row>
    <row r="284" spans="1:18" x14ac:dyDescent="0.2">
      <c r="A284" s="3" t="s">
        <v>351</v>
      </c>
      <c r="B284" s="3" t="s">
        <v>483</v>
      </c>
      <c r="C284" s="3" t="s">
        <v>776</v>
      </c>
      <c r="D284" s="3"/>
      <c r="E284" s="3"/>
      <c r="F284" s="3" t="s">
        <v>975</v>
      </c>
      <c r="G284" t="s">
        <v>695</v>
      </c>
      <c r="H284" s="22">
        <v>0</v>
      </c>
      <c r="I284" s="22">
        <v>0</v>
      </c>
      <c r="J284" s="22">
        <v>0</v>
      </c>
      <c r="K284" s="22">
        <v>0</v>
      </c>
      <c r="L284" s="22">
        <v>0</v>
      </c>
      <c r="M284" s="22">
        <v>0</v>
      </c>
      <c r="N284" s="22">
        <v>0</v>
      </c>
      <c r="O284" s="22">
        <v>2</v>
      </c>
      <c r="P284" s="22">
        <v>2</v>
      </c>
      <c r="Q284" s="28"/>
      <c r="R284" s="28"/>
    </row>
    <row r="285" spans="1:18" x14ac:dyDescent="0.2">
      <c r="A285" s="3" t="s">
        <v>352</v>
      </c>
      <c r="B285" s="3" t="s">
        <v>483</v>
      </c>
      <c r="C285" s="3" t="s">
        <v>776</v>
      </c>
      <c r="D285" s="3"/>
      <c r="E285" s="3"/>
      <c r="F285" s="3" t="s">
        <v>975</v>
      </c>
      <c r="G285" t="s">
        <v>696</v>
      </c>
      <c r="H285" s="22">
        <v>0</v>
      </c>
      <c r="I285" s="22">
        <v>0</v>
      </c>
      <c r="J285" s="22">
        <v>0</v>
      </c>
      <c r="K285" s="22">
        <v>0</v>
      </c>
      <c r="L285" s="22">
        <v>0</v>
      </c>
      <c r="M285" s="22">
        <v>0</v>
      </c>
      <c r="N285" s="22">
        <v>0</v>
      </c>
      <c r="O285" s="22">
        <v>2</v>
      </c>
      <c r="P285" s="22">
        <v>2</v>
      </c>
      <c r="Q285" s="28"/>
      <c r="R285" s="28"/>
    </row>
    <row r="286" spans="1:18" x14ac:dyDescent="0.2">
      <c r="A286" s="3" t="s">
        <v>353</v>
      </c>
      <c r="B286" s="3" t="s">
        <v>483</v>
      </c>
      <c r="C286" s="3" t="s">
        <v>776</v>
      </c>
      <c r="D286" s="3"/>
      <c r="E286" s="3"/>
      <c r="F286" s="3" t="s">
        <v>975</v>
      </c>
      <c r="G286" t="s">
        <v>697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22">
        <v>0</v>
      </c>
      <c r="N286" s="22">
        <v>0</v>
      </c>
      <c r="O286" s="22">
        <v>2</v>
      </c>
      <c r="P286" s="22">
        <v>2</v>
      </c>
      <c r="Q286" s="28"/>
      <c r="R286" s="28"/>
    </row>
    <row r="287" spans="1:18" x14ac:dyDescent="0.2">
      <c r="A287" s="3" t="s">
        <v>354</v>
      </c>
      <c r="B287" s="3" t="s">
        <v>483</v>
      </c>
      <c r="C287" s="3" t="s">
        <v>776</v>
      </c>
      <c r="D287" s="3"/>
      <c r="E287" s="3"/>
      <c r="F287" s="3" t="s">
        <v>975</v>
      </c>
      <c r="G287" t="s">
        <v>698</v>
      </c>
      <c r="H287" s="22">
        <v>0</v>
      </c>
      <c r="I287" s="22">
        <v>0</v>
      </c>
      <c r="J287" s="22">
        <v>0</v>
      </c>
      <c r="K287" s="22">
        <v>0</v>
      </c>
      <c r="L287" s="22">
        <v>0</v>
      </c>
      <c r="M287" s="22">
        <v>0</v>
      </c>
      <c r="N287" s="22">
        <v>0</v>
      </c>
      <c r="O287" s="22">
        <v>2</v>
      </c>
      <c r="P287" s="22">
        <v>2</v>
      </c>
      <c r="Q287" s="28"/>
      <c r="R287" s="28"/>
    </row>
    <row r="288" spans="1:18" x14ac:dyDescent="0.2">
      <c r="A288" s="3" t="s">
        <v>355</v>
      </c>
      <c r="B288" s="3" t="s">
        <v>483</v>
      </c>
      <c r="C288" s="3" t="s">
        <v>776</v>
      </c>
      <c r="D288" s="3"/>
      <c r="E288" s="3"/>
      <c r="F288" s="3" t="s">
        <v>975</v>
      </c>
      <c r="G288" t="s">
        <v>699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22">
        <v>0</v>
      </c>
      <c r="N288" s="22">
        <v>0</v>
      </c>
      <c r="O288" s="22">
        <v>2</v>
      </c>
      <c r="P288" s="22">
        <v>2</v>
      </c>
      <c r="Q288" s="28"/>
      <c r="R288" s="28"/>
    </row>
    <row r="289" spans="1:18" x14ac:dyDescent="0.2">
      <c r="A289" s="3" t="s">
        <v>356</v>
      </c>
      <c r="B289" s="3" t="s">
        <v>483</v>
      </c>
      <c r="C289" s="3" t="s">
        <v>776</v>
      </c>
      <c r="D289" s="3"/>
      <c r="E289" s="3"/>
      <c r="F289" s="3" t="s">
        <v>975</v>
      </c>
      <c r="G289" t="s">
        <v>700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2">
        <v>0</v>
      </c>
      <c r="N289" s="22">
        <v>0</v>
      </c>
      <c r="O289" s="22">
        <v>2</v>
      </c>
      <c r="P289" s="22">
        <v>2</v>
      </c>
      <c r="Q289" s="28"/>
      <c r="R289" s="28"/>
    </row>
    <row r="290" spans="1:18" x14ac:dyDescent="0.2">
      <c r="A290" s="3" t="s">
        <v>357</v>
      </c>
      <c r="B290" s="3" t="s">
        <v>483</v>
      </c>
      <c r="C290" s="3" t="s">
        <v>776</v>
      </c>
      <c r="D290" s="3"/>
      <c r="E290" s="3"/>
      <c r="F290" s="3" t="s">
        <v>975</v>
      </c>
      <c r="G290" t="s">
        <v>701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2">
        <v>0</v>
      </c>
      <c r="N290" s="22">
        <v>0</v>
      </c>
      <c r="O290" s="22">
        <v>2</v>
      </c>
      <c r="P290" s="22">
        <v>2</v>
      </c>
      <c r="Q290" s="28"/>
      <c r="R290" s="28"/>
    </row>
    <row r="291" spans="1:18" x14ac:dyDescent="0.2">
      <c r="A291" s="3" t="s">
        <v>358</v>
      </c>
      <c r="B291" s="3" t="s">
        <v>483</v>
      </c>
      <c r="C291" s="3" t="s">
        <v>776</v>
      </c>
      <c r="D291" s="3"/>
      <c r="E291" s="3"/>
      <c r="F291" s="3" t="s">
        <v>975</v>
      </c>
      <c r="G291" t="s">
        <v>702</v>
      </c>
      <c r="H291" s="22">
        <v>0</v>
      </c>
      <c r="I291" s="22">
        <v>0</v>
      </c>
      <c r="J291" s="22">
        <v>0</v>
      </c>
      <c r="K291" s="22">
        <v>0</v>
      </c>
      <c r="L291" s="22">
        <v>0</v>
      </c>
      <c r="M291" s="22">
        <v>0</v>
      </c>
      <c r="N291" s="22">
        <v>0</v>
      </c>
      <c r="O291" s="22">
        <v>2</v>
      </c>
      <c r="P291" s="22">
        <v>2</v>
      </c>
      <c r="Q291" s="28"/>
      <c r="R291" s="28"/>
    </row>
    <row r="292" spans="1:18" x14ac:dyDescent="0.2">
      <c r="A292" s="3" t="s">
        <v>359</v>
      </c>
      <c r="B292" s="3" t="s">
        <v>41</v>
      </c>
      <c r="C292" s="3" t="s">
        <v>776</v>
      </c>
      <c r="D292" s="3"/>
      <c r="E292" s="3"/>
      <c r="F292" s="3" t="s">
        <v>975</v>
      </c>
      <c r="G292" t="s">
        <v>694</v>
      </c>
      <c r="H292" s="22">
        <v>1.1398999999999999</v>
      </c>
      <c r="I292" s="22">
        <v>1.1398999999999999</v>
      </c>
      <c r="J292" s="22">
        <v>0.80932899999999997</v>
      </c>
      <c r="K292" s="22">
        <v>0.64974299999999996</v>
      </c>
      <c r="L292" s="22">
        <v>0.49015699999999995</v>
      </c>
      <c r="M292" s="22">
        <v>0.33057099999999995</v>
      </c>
      <c r="N292" s="22">
        <v>0.15958600000000001</v>
      </c>
      <c r="O292" s="22">
        <v>1.4803000000000002</v>
      </c>
      <c r="P292" s="22">
        <v>1.4803000000000002</v>
      </c>
      <c r="Q292" s="28"/>
      <c r="R292" s="28"/>
    </row>
    <row r="293" spans="1:18" x14ac:dyDescent="0.2">
      <c r="A293" s="3" t="s">
        <v>360</v>
      </c>
      <c r="B293" s="3" t="s">
        <v>41</v>
      </c>
      <c r="C293" s="3" t="s">
        <v>776</v>
      </c>
      <c r="D293" s="3"/>
      <c r="E293" s="3"/>
      <c r="F293" s="3" t="s">
        <v>975</v>
      </c>
      <c r="G293" t="s">
        <v>695</v>
      </c>
      <c r="H293" s="22">
        <v>2.1341000000000001</v>
      </c>
      <c r="I293" s="22">
        <v>2.1341000000000001</v>
      </c>
      <c r="J293" s="22">
        <v>1.5152109999999999</v>
      </c>
      <c r="K293" s="22">
        <v>1.2164369999999998</v>
      </c>
      <c r="L293" s="22">
        <v>0.9176629999999999</v>
      </c>
      <c r="M293" s="22">
        <v>0.61888900000000002</v>
      </c>
      <c r="N293" s="22">
        <v>0.29877399999999998</v>
      </c>
      <c r="O293" s="22">
        <v>4</v>
      </c>
      <c r="P293" s="22">
        <v>4</v>
      </c>
      <c r="Q293" s="28"/>
      <c r="R293" s="28"/>
    </row>
    <row r="294" spans="1:18" x14ac:dyDescent="0.2">
      <c r="A294" s="3" t="s">
        <v>361</v>
      </c>
      <c r="B294" s="3" t="s">
        <v>41</v>
      </c>
      <c r="C294" s="3" t="s">
        <v>776</v>
      </c>
      <c r="D294" s="3"/>
      <c r="E294" s="3"/>
      <c r="F294" s="3" t="s">
        <v>975</v>
      </c>
      <c r="G294" t="s">
        <v>696</v>
      </c>
      <c r="H294" s="22">
        <v>7.9984999999999999</v>
      </c>
      <c r="I294" s="22">
        <v>7.9984999999999999</v>
      </c>
      <c r="J294" s="22">
        <v>5.6789350000000001</v>
      </c>
      <c r="K294" s="22">
        <v>4.5591449999999991</v>
      </c>
      <c r="L294" s="22">
        <v>3.4393550000000004</v>
      </c>
      <c r="M294" s="22">
        <v>2.3195649999999999</v>
      </c>
      <c r="N294" s="22">
        <v>1.1197900000000001</v>
      </c>
      <c r="O294" s="22">
        <v>16</v>
      </c>
      <c r="P294" s="22">
        <v>16</v>
      </c>
      <c r="Q294" s="28"/>
      <c r="R294" s="28"/>
    </row>
    <row r="295" spans="1:18" x14ac:dyDescent="0.2">
      <c r="A295" s="3" t="s">
        <v>362</v>
      </c>
      <c r="B295" s="3" t="s">
        <v>41</v>
      </c>
      <c r="C295" s="3" t="s">
        <v>776</v>
      </c>
      <c r="D295" s="3"/>
      <c r="E295" s="3"/>
      <c r="F295" s="3" t="s">
        <v>975</v>
      </c>
      <c r="G295" t="s">
        <v>697</v>
      </c>
      <c r="H295" s="22">
        <v>6.8461000000000008E-2</v>
      </c>
      <c r="I295" s="22">
        <v>6.8461000000000008E-2</v>
      </c>
      <c r="J295" s="22">
        <v>6.8461000000000008E-2</v>
      </c>
      <c r="K295" s="22">
        <v>6.8461000000000008E-2</v>
      </c>
      <c r="L295" s="22">
        <v>6.8461000000000008E-2</v>
      </c>
      <c r="M295" s="22">
        <v>6.8461000000000008E-2</v>
      </c>
      <c r="N295" s="22">
        <v>0.01</v>
      </c>
      <c r="O295" s="22">
        <v>9.0999999999999998E-2</v>
      </c>
      <c r="P295" s="22">
        <v>9.0999999999999998E-2</v>
      </c>
      <c r="Q295" s="28"/>
      <c r="R295" s="28"/>
    </row>
    <row r="296" spans="1:18" x14ac:dyDescent="0.2">
      <c r="A296" s="3" t="s">
        <v>363</v>
      </c>
      <c r="B296" s="3" t="s">
        <v>41</v>
      </c>
      <c r="C296" s="3" t="s">
        <v>776</v>
      </c>
      <c r="D296" s="3"/>
      <c r="E296" s="3"/>
      <c r="F296" s="3" t="s">
        <v>975</v>
      </c>
      <c r="G296" t="s">
        <v>698</v>
      </c>
      <c r="H296" s="22">
        <v>0.105087</v>
      </c>
      <c r="I296" s="22">
        <v>0.105087</v>
      </c>
      <c r="J296" s="22">
        <v>0.105087</v>
      </c>
      <c r="K296" s="22">
        <v>0.105087</v>
      </c>
      <c r="L296" s="22">
        <v>0.105087</v>
      </c>
      <c r="M296" s="22">
        <v>0.105087</v>
      </c>
      <c r="N296" s="22">
        <v>1.471218E-2</v>
      </c>
      <c r="O296" s="22">
        <v>0.19600000000000001</v>
      </c>
      <c r="P296" s="22">
        <v>0.19600000000000001</v>
      </c>
      <c r="Q296" s="28"/>
      <c r="R296" s="28"/>
    </row>
    <row r="297" spans="1:18" x14ac:dyDescent="0.2">
      <c r="A297" s="3" t="s">
        <v>364</v>
      </c>
      <c r="B297" s="3" t="s">
        <v>41</v>
      </c>
      <c r="C297" s="3" t="s">
        <v>776</v>
      </c>
      <c r="D297" s="3"/>
      <c r="E297" s="3"/>
      <c r="F297" s="3" t="s">
        <v>975</v>
      </c>
      <c r="G297" t="s">
        <v>699</v>
      </c>
      <c r="H297" s="22">
        <v>0.23768699999999998</v>
      </c>
      <c r="I297" s="22">
        <v>0.23768699999999998</v>
      </c>
      <c r="J297" s="22">
        <v>0.23768699999999998</v>
      </c>
      <c r="K297" s="22">
        <v>0.23768699999999998</v>
      </c>
      <c r="L297" s="22">
        <v>0.23768699999999998</v>
      </c>
      <c r="M297" s="22">
        <v>0.23768699999999998</v>
      </c>
      <c r="N297" s="22">
        <v>0.32868700000000001</v>
      </c>
      <c r="O297" s="22">
        <v>0.32868700000000001</v>
      </c>
      <c r="P297" s="22">
        <v>0.32868700000000001</v>
      </c>
      <c r="Q297" s="28"/>
      <c r="R297" s="28"/>
    </row>
    <row r="298" spans="1:18" x14ac:dyDescent="0.2">
      <c r="A298" s="3" t="s">
        <v>365</v>
      </c>
      <c r="B298" s="3" t="s">
        <v>41</v>
      </c>
      <c r="C298" s="3" t="s">
        <v>776</v>
      </c>
      <c r="D298" s="3"/>
      <c r="E298" s="3"/>
      <c r="F298" s="3" t="s">
        <v>975</v>
      </c>
      <c r="G298" t="s">
        <v>700</v>
      </c>
      <c r="H298" s="22">
        <v>7.3233999999999994E-2</v>
      </c>
      <c r="I298" s="22">
        <v>7.3233999999999994E-2</v>
      </c>
      <c r="J298" s="22">
        <v>7.3233999999999994E-2</v>
      </c>
      <c r="K298" s="22">
        <v>7.3233999999999994E-2</v>
      </c>
      <c r="L298" s="22">
        <v>7.3233999999999994E-2</v>
      </c>
      <c r="M298" s="22">
        <v>7.3233999999999994E-2</v>
      </c>
      <c r="N298" s="22">
        <v>1.0252760000000003E-2</v>
      </c>
      <c r="O298" s="22">
        <v>9.0999999999999998E-2</v>
      </c>
      <c r="P298" s="22">
        <v>9.0999999999999998E-2</v>
      </c>
      <c r="Q298" s="28"/>
      <c r="R298" s="28"/>
    </row>
    <row r="299" spans="1:18" x14ac:dyDescent="0.2">
      <c r="A299" s="3" t="s">
        <v>366</v>
      </c>
      <c r="B299" s="3" t="s">
        <v>41</v>
      </c>
      <c r="C299" s="3" t="s">
        <v>776</v>
      </c>
      <c r="D299" s="3"/>
      <c r="E299" s="3"/>
      <c r="F299" s="3" t="s">
        <v>975</v>
      </c>
      <c r="G299" t="s">
        <v>701</v>
      </c>
      <c r="H299" s="22">
        <v>0.21553</v>
      </c>
      <c r="I299" s="22">
        <v>0.21553</v>
      </c>
      <c r="J299" s="22">
        <v>0.21553</v>
      </c>
      <c r="K299" s="22">
        <v>0.21553</v>
      </c>
      <c r="L299" s="22">
        <v>0.21553</v>
      </c>
      <c r="M299" s="22">
        <v>0.21553</v>
      </c>
      <c r="N299" s="22">
        <v>3.0174200000000005E-2</v>
      </c>
      <c r="O299" s="22">
        <v>0.30653000000000002</v>
      </c>
      <c r="P299" s="22">
        <v>0.30653000000000002</v>
      </c>
      <c r="Q299" s="28"/>
      <c r="R299" s="28"/>
    </row>
    <row r="300" spans="1:18" x14ac:dyDescent="0.2">
      <c r="A300" s="3" t="s">
        <v>367</v>
      </c>
      <c r="B300" s="3" t="s">
        <v>41</v>
      </c>
      <c r="C300" s="3" t="s">
        <v>776</v>
      </c>
      <c r="D300" s="3"/>
      <c r="E300" s="3"/>
      <c r="F300" s="3" t="s">
        <v>975</v>
      </c>
      <c r="G300" t="s">
        <v>702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2">
        <v>0</v>
      </c>
      <c r="N300" s="22">
        <v>0</v>
      </c>
      <c r="O300" s="22">
        <v>0.45519999999999994</v>
      </c>
      <c r="P300" s="22">
        <v>0.45519999999999994</v>
      </c>
      <c r="Q300" s="28"/>
      <c r="R300" s="28"/>
    </row>
    <row r="301" spans="1:18" x14ac:dyDescent="0.2">
      <c r="A301" s="3" t="s">
        <v>368</v>
      </c>
      <c r="B301" s="3" t="s">
        <v>484</v>
      </c>
      <c r="C301" s="3" t="s">
        <v>776</v>
      </c>
      <c r="D301" s="3"/>
      <c r="E301" s="3"/>
      <c r="F301" s="3" t="s">
        <v>975</v>
      </c>
      <c r="G301" t="s">
        <v>694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2">
        <v>0</v>
      </c>
      <c r="N301" s="22">
        <v>0</v>
      </c>
      <c r="O301" s="22">
        <v>0.1</v>
      </c>
      <c r="P301" s="22">
        <v>0.1</v>
      </c>
      <c r="Q301" s="28"/>
      <c r="R301" s="28"/>
    </row>
    <row r="302" spans="1:18" x14ac:dyDescent="0.2">
      <c r="A302" s="3" t="s">
        <v>369</v>
      </c>
      <c r="B302" s="3" t="s">
        <v>484</v>
      </c>
      <c r="C302" s="3" t="s">
        <v>776</v>
      </c>
      <c r="D302" s="3"/>
      <c r="E302" s="3"/>
      <c r="F302" s="3" t="s">
        <v>975</v>
      </c>
      <c r="G302" t="s">
        <v>696</v>
      </c>
      <c r="H302" s="22">
        <v>2.4E-2</v>
      </c>
      <c r="I302" s="22">
        <v>2.4E-2</v>
      </c>
      <c r="J302" s="22">
        <v>2.4E-2</v>
      </c>
      <c r="K302" s="22">
        <v>2.4E-2</v>
      </c>
      <c r="L302" s="22">
        <v>2.4E-2</v>
      </c>
      <c r="M302" s="22">
        <v>2.4E-2</v>
      </c>
      <c r="N302" s="22">
        <v>2.4E-2</v>
      </c>
      <c r="O302" s="22">
        <v>0.10389999999999999</v>
      </c>
      <c r="P302" s="22">
        <v>0.10389999999999999</v>
      </c>
      <c r="Q302" s="28"/>
      <c r="R302" s="28"/>
    </row>
    <row r="303" spans="1:18" x14ac:dyDescent="0.2">
      <c r="A303" s="3" t="s">
        <v>370</v>
      </c>
      <c r="B303" s="3" t="s">
        <v>484</v>
      </c>
      <c r="C303" s="3" t="s">
        <v>776</v>
      </c>
      <c r="D303" s="3"/>
      <c r="E303" s="3"/>
      <c r="F303" s="3" t="s">
        <v>975</v>
      </c>
      <c r="G303" t="s">
        <v>697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2">
        <v>0</v>
      </c>
      <c r="N303" s="22">
        <v>0</v>
      </c>
      <c r="O303" s="22">
        <v>3.1800000000000002E-2</v>
      </c>
      <c r="P303" s="22">
        <v>3.1800000000000002E-2</v>
      </c>
      <c r="Q303" s="28"/>
      <c r="R303" s="28"/>
    </row>
    <row r="304" spans="1:18" x14ac:dyDescent="0.2">
      <c r="A304" s="3" t="s">
        <v>371</v>
      </c>
      <c r="B304" s="3" t="s">
        <v>484</v>
      </c>
      <c r="C304" s="3" t="s">
        <v>776</v>
      </c>
      <c r="D304" s="3"/>
      <c r="E304" s="3"/>
      <c r="F304" s="3" t="s">
        <v>975</v>
      </c>
      <c r="G304" t="s">
        <v>698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2">
        <v>0</v>
      </c>
      <c r="N304" s="22">
        <v>0</v>
      </c>
      <c r="O304" s="22">
        <v>3.1800000000000002E-2</v>
      </c>
      <c r="P304" s="22">
        <v>3.1800000000000002E-2</v>
      </c>
      <c r="Q304" s="28"/>
      <c r="R304" s="28"/>
    </row>
    <row r="305" spans="1:18" x14ac:dyDescent="0.2">
      <c r="A305" s="3" t="s">
        <v>372</v>
      </c>
      <c r="B305" s="3" t="s">
        <v>484</v>
      </c>
      <c r="C305" s="3" t="s">
        <v>776</v>
      </c>
      <c r="D305" s="3"/>
      <c r="E305" s="3"/>
      <c r="F305" s="3" t="s">
        <v>975</v>
      </c>
      <c r="G305" t="s">
        <v>699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0</v>
      </c>
      <c r="N305" s="22">
        <v>0</v>
      </c>
      <c r="O305" s="22">
        <v>3.1800000000000002E-2</v>
      </c>
      <c r="P305" s="22">
        <v>3.1800000000000002E-2</v>
      </c>
      <c r="Q305" s="28"/>
      <c r="R305" s="28"/>
    </row>
    <row r="306" spans="1:18" x14ac:dyDescent="0.2">
      <c r="A306" s="3" t="s">
        <v>373</v>
      </c>
      <c r="B306" s="3" t="s">
        <v>484</v>
      </c>
      <c r="C306" s="3" t="s">
        <v>776</v>
      </c>
      <c r="D306" s="3"/>
      <c r="E306" s="3"/>
      <c r="F306" s="3" t="s">
        <v>975</v>
      </c>
      <c r="G306" t="s">
        <v>700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2">
        <v>0</v>
      </c>
      <c r="N306" s="22">
        <v>0</v>
      </c>
      <c r="O306" s="22">
        <v>3.1800000000000002E-2</v>
      </c>
      <c r="P306" s="22">
        <v>3.1800000000000002E-2</v>
      </c>
      <c r="Q306" s="28"/>
      <c r="R306" s="28"/>
    </row>
    <row r="307" spans="1:18" x14ac:dyDescent="0.2">
      <c r="A307" s="3" t="s">
        <v>374</v>
      </c>
      <c r="B307" s="3" t="s">
        <v>484</v>
      </c>
      <c r="C307" s="3" t="s">
        <v>776</v>
      </c>
      <c r="D307" s="3"/>
      <c r="E307" s="3"/>
      <c r="F307" s="3" t="s">
        <v>975</v>
      </c>
      <c r="G307" t="s">
        <v>701</v>
      </c>
      <c r="H307" s="22">
        <v>0</v>
      </c>
      <c r="I307" s="22">
        <v>0</v>
      </c>
      <c r="J307" s="22">
        <v>0</v>
      </c>
      <c r="K307" s="22">
        <v>0</v>
      </c>
      <c r="L307" s="22">
        <v>0</v>
      </c>
      <c r="M307" s="22">
        <v>0</v>
      </c>
      <c r="N307" s="22">
        <v>0</v>
      </c>
      <c r="O307" s="22">
        <v>3.1800000000000002E-2</v>
      </c>
      <c r="P307" s="22">
        <v>3.1800000000000002E-2</v>
      </c>
      <c r="Q307" s="28"/>
      <c r="R307" s="28"/>
    </row>
    <row r="308" spans="1:18" x14ac:dyDescent="0.2">
      <c r="A308" s="3" t="s">
        <v>375</v>
      </c>
      <c r="B308" s="3" t="s">
        <v>484</v>
      </c>
      <c r="C308" s="3" t="s">
        <v>776</v>
      </c>
      <c r="D308" s="3"/>
      <c r="E308" s="3"/>
      <c r="F308" s="3" t="s">
        <v>975</v>
      </c>
      <c r="G308" t="s">
        <v>702</v>
      </c>
      <c r="H308" s="22">
        <v>0</v>
      </c>
      <c r="I308" s="22">
        <v>0</v>
      </c>
      <c r="J308" s="22">
        <v>0</v>
      </c>
      <c r="K308" s="22">
        <v>0</v>
      </c>
      <c r="L308" s="22">
        <v>0</v>
      </c>
      <c r="M308" s="22">
        <v>0</v>
      </c>
      <c r="N308" s="22">
        <v>0</v>
      </c>
      <c r="O308" s="22">
        <v>3.1800000000000002E-2</v>
      </c>
      <c r="P308" s="22">
        <v>3.1800000000000002E-2</v>
      </c>
      <c r="Q308" s="28"/>
      <c r="R308" s="28"/>
    </row>
    <row r="309" spans="1:18" x14ac:dyDescent="0.2">
      <c r="A309" s="3" t="s">
        <v>376</v>
      </c>
      <c r="B309" s="3" t="s">
        <v>485</v>
      </c>
      <c r="C309" s="3" t="s">
        <v>776</v>
      </c>
      <c r="D309" s="3"/>
      <c r="E309" s="3"/>
      <c r="F309" s="3" t="s">
        <v>975</v>
      </c>
      <c r="G309" t="s">
        <v>694</v>
      </c>
      <c r="H309" s="22">
        <v>0</v>
      </c>
      <c r="I309" s="22">
        <v>0</v>
      </c>
      <c r="J309" s="22">
        <v>0</v>
      </c>
      <c r="K309" s="22">
        <v>0</v>
      </c>
      <c r="L309" s="22">
        <v>0</v>
      </c>
      <c r="M309" s="22">
        <v>0</v>
      </c>
      <c r="N309" s="22">
        <v>0</v>
      </c>
      <c r="O309" s="22">
        <v>0.1</v>
      </c>
      <c r="P309" s="22">
        <v>0.1</v>
      </c>
      <c r="Q309" s="28"/>
      <c r="R309" s="28"/>
    </row>
    <row r="310" spans="1:18" x14ac:dyDescent="0.2">
      <c r="A310" s="3" t="s">
        <v>377</v>
      </c>
      <c r="B310" s="3" t="s">
        <v>485</v>
      </c>
      <c r="C310" s="3" t="s">
        <v>776</v>
      </c>
      <c r="D310" s="3"/>
      <c r="E310" s="3"/>
      <c r="F310" s="3" t="s">
        <v>975</v>
      </c>
      <c r="G310" t="s">
        <v>695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22">
        <v>0</v>
      </c>
      <c r="N310" s="22">
        <v>0</v>
      </c>
      <c r="O310" s="22">
        <v>4.8640000000000003E-2</v>
      </c>
      <c r="P310" s="22">
        <v>4.8640000000000003E-2</v>
      </c>
      <c r="Q310" s="28"/>
      <c r="R310" s="28"/>
    </row>
    <row r="311" spans="1:18" x14ac:dyDescent="0.2">
      <c r="A311" s="3" t="s">
        <v>378</v>
      </c>
      <c r="B311" s="3" t="s">
        <v>485</v>
      </c>
      <c r="C311" s="3" t="s">
        <v>776</v>
      </c>
      <c r="D311" s="3"/>
      <c r="E311" s="3"/>
      <c r="F311" s="3" t="s">
        <v>975</v>
      </c>
      <c r="G311" t="s">
        <v>696</v>
      </c>
      <c r="H311" s="22">
        <v>9.6199999999999994E-2</v>
      </c>
      <c r="I311" s="22">
        <v>9.6199999999999994E-2</v>
      </c>
      <c r="J311" s="22">
        <v>9.6199999999999994E-2</v>
      </c>
      <c r="K311" s="22">
        <v>9.6199999999999994E-2</v>
      </c>
      <c r="L311" s="22">
        <v>9.6199999999999994E-2</v>
      </c>
      <c r="M311" s="22">
        <v>9.6199999999999994E-2</v>
      </c>
      <c r="N311" s="22">
        <v>9.6199999999999994E-2</v>
      </c>
      <c r="O311" s="22">
        <v>0.12084999999999999</v>
      </c>
      <c r="P311" s="22">
        <v>0.12084999999999999</v>
      </c>
      <c r="Q311" s="28"/>
      <c r="R311" s="28"/>
    </row>
    <row r="312" spans="1:18" x14ac:dyDescent="0.2">
      <c r="A312" s="3" t="s">
        <v>379</v>
      </c>
      <c r="B312" s="3" t="s">
        <v>486</v>
      </c>
      <c r="C312" s="3" t="s">
        <v>776</v>
      </c>
      <c r="D312" s="3"/>
      <c r="E312" s="3"/>
      <c r="F312" s="3" t="s">
        <v>980</v>
      </c>
      <c r="G312" t="s">
        <v>689</v>
      </c>
      <c r="H312" s="22">
        <v>0.33000499999999999</v>
      </c>
      <c r="I312" s="22">
        <v>0.33000499999999999</v>
      </c>
      <c r="J312" s="22">
        <v>0.33000499999999999</v>
      </c>
      <c r="K312" s="22">
        <v>0.33000499999999999</v>
      </c>
      <c r="L312" s="22">
        <v>0.33000499999999999</v>
      </c>
      <c r="M312" s="22">
        <v>0.33000499999999999</v>
      </c>
      <c r="N312" s="22">
        <v>0.33000499999999999</v>
      </c>
      <c r="O312" s="22">
        <v>0.39507520000000007</v>
      </c>
      <c r="P312" s="22">
        <v>0.39507520000000007</v>
      </c>
      <c r="Q312" s="28"/>
      <c r="R312" s="28"/>
    </row>
    <row r="313" spans="1:18" x14ac:dyDescent="0.2">
      <c r="A313" s="3" t="s">
        <v>380</v>
      </c>
      <c r="B313" s="3" t="s">
        <v>486</v>
      </c>
      <c r="C313" s="3" t="s">
        <v>776</v>
      </c>
      <c r="D313" s="3"/>
      <c r="E313" s="3"/>
      <c r="F313" s="3" t="s">
        <v>980</v>
      </c>
      <c r="G313" t="s">
        <v>690</v>
      </c>
      <c r="H313" s="22">
        <v>0.83770500000000003</v>
      </c>
      <c r="I313" s="22">
        <v>0.83770500000000003</v>
      </c>
      <c r="J313" s="22">
        <v>0.83770500000000003</v>
      </c>
      <c r="K313" s="22">
        <v>0.83770500000000003</v>
      </c>
      <c r="L313" s="22">
        <v>0.83770500000000003</v>
      </c>
      <c r="M313" s="22">
        <v>0.83770500000000003</v>
      </c>
      <c r="N313" s="22">
        <v>0.83770499999999992</v>
      </c>
      <c r="O313" s="22">
        <v>1.0028831999999999</v>
      </c>
      <c r="P313" s="22">
        <v>1.0028831999999999</v>
      </c>
      <c r="Q313" s="28"/>
      <c r="R313" s="28"/>
    </row>
    <row r="314" spans="1:18" x14ac:dyDescent="0.2">
      <c r="A314" s="3" t="s">
        <v>381</v>
      </c>
      <c r="B314" s="3" t="s">
        <v>486</v>
      </c>
      <c r="C314" s="3" t="s">
        <v>776</v>
      </c>
      <c r="D314" s="3"/>
      <c r="E314" s="3"/>
      <c r="F314" s="3" t="s">
        <v>980</v>
      </c>
      <c r="G314" t="s">
        <v>691</v>
      </c>
      <c r="H314" s="22">
        <v>0.38077499999999997</v>
      </c>
      <c r="I314" s="22">
        <v>0.38077499999999997</v>
      </c>
      <c r="J314" s="22">
        <v>0.38077499999999997</v>
      </c>
      <c r="K314" s="22">
        <v>0.38077499999999997</v>
      </c>
      <c r="L314" s="22">
        <v>0.38077499999999997</v>
      </c>
      <c r="M314" s="22">
        <v>0.38077499999999997</v>
      </c>
      <c r="N314" s="22">
        <v>0.38077499999999997</v>
      </c>
      <c r="O314" s="22">
        <v>0.45585600000000009</v>
      </c>
      <c r="P314" s="22">
        <v>0.45585600000000009</v>
      </c>
      <c r="Q314" s="28"/>
      <c r="R314" s="28"/>
    </row>
    <row r="315" spans="1:18" x14ac:dyDescent="0.2">
      <c r="A315" s="3" t="s">
        <v>382</v>
      </c>
      <c r="B315" s="3" t="s">
        <v>486</v>
      </c>
      <c r="C315" s="3" t="s">
        <v>776</v>
      </c>
      <c r="D315" s="3"/>
      <c r="E315" s="3"/>
      <c r="F315" s="3" t="s">
        <v>980</v>
      </c>
      <c r="G315" t="s">
        <v>692</v>
      </c>
      <c r="H315" s="22">
        <v>0.45693</v>
      </c>
      <c r="I315" s="22">
        <v>0.45693</v>
      </c>
      <c r="J315" s="22">
        <v>0.45693</v>
      </c>
      <c r="K315" s="22">
        <v>0.45693</v>
      </c>
      <c r="L315" s="22">
        <v>0.45693</v>
      </c>
      <c r="M315" s="22">
        <v>0.45693</v>
      </c>
      <c r="N315" s="22">
        <v>0.45693</v>
      </c>
      <c r="O315" s="22">
        <v>0.54702719999999994</v>
      </c>
      <c r="P315" s="22">
        <v>0.54702719999999994</v>
      </c>
      <c r="Q315" s="28"/>
      <c r="R315" s="28"/>
    </row>
    <row r="316" spans="1:18" x14ac:dyDescent="0.2">
      <c r="A316" s="3" t="s">
        <v>383</v>
      </c>
      <c r="B316" s="3" t="s">
        <v>486</v>
      </c>
      <c r="C316" s="3" t="s">
        <v>776</v>
      </c>
      <c r="D316" s="3"/>
      <c r="E316" s="3"/>
      <c r="F316" s="3" t="s">
        <v>980</v>
      </c>
      <c r="G316" t="s">
        <v>693</v>
      </c>
      <c r="H316" s="22">
        <v>0.53308500000000003</v>
      </c>
      <c r="I316" s="22">
        <v>0.53308500000000003</v>
      </c>
      <c r="J316" s="22">
        <v>0.53308500000000003</v>
      </c>
      <c r="K316" s="22">
        <v>0.53308500000000003</v>
      </c>
      <c r="L316" s="22">
        <v>0.53308500000000003</v>
      </c>
      <c r="M316" s="22">
        <v>0.53308500000000003</v>
      </c>
      <c r="N316" s="22">
        <v>0.53308500000000003</v>
      </c>
      <c r="O316" s="22">
        <v>0.63819840000000005</v>
      </c>
      <c r="P316" s="22">
        <v>0.63819840000000005</v>
      </c>
      <c r="Q316" s="28"/>
      <c r="R316" s="28"/>
    </row>
    <row r="317" spans="1:18" x14ac:dyDescent="0.2">
      <c r="A317" s="3" t="s">
        <v>384</v>
      </c>
      <c r="B317" s="3" t="s">
        <v>486</v>
      </c>
      <c r="C317" s="3" t="s">
        <v>776</v>
      </c>
      <c r="D317" s="3"/>
      <c r="E317" s="3"/>
      <c r="F317" s="3" t="s">
        <v>980</v>
      </c>
      <c r="G317" t="s">
        <v>694</v>
      </c>
      <c r="H317" s="22">
        <v>1.6629999999999998</v>
      </c>
      <c r="I317" s="22">
        <v>1.6629999999999998</v>
      </c>
      <c r="J317" s="22">
        <v>1.6629999999999998</v>
      </c>
      <c r="K317" s="22">
        <v>1.6629999999999998</v>
      </c>
      <c r="L317" s="22">
        <v>1.6629999999999998</v>
      </c>
      <c r="M317" s="22">
        <v>1.6629999999999998</v>
      </c>
      <c r="N317" s="22">
        <v>1.6629999999999998</v>
      </c>
      <c r="O317" s="22">
        <v>1.8279000000000001</v>
      </c>
      <c r="P317" s="22">
        <v>1.8279000000000001</v>
      </c>
      <c r="Q317" s="28"/>
      <c r="R317" s="28"/>
    </row>
    <row r="318" spans="1:18" x14ac:dyDescent="0.2">
      <c r="A318" s="3" t="s">
        <v>385</v>
      </c>
      <c r="B318" s="3" t="s">
        <v>486</v>
      </c>
      <c r="C318" s="3" t="s">
        <v>776</v>
      </c>
      <c r="D318" s="3"/>
      <c r="E318" s="3"/>
      <c r="F318" s="3" t="s">
        <v>980</v>
      </c>
      <c r="G318" t="s">
        <v>695</v>
      </c>
      <c r="H318" s="22">
        <v>1.7995000000000001</v>
      </c>
      <c r="I318" s="22">
        <v>1.7995000000000001</v>
      </c>
      <c r="J318" s="22">
        <v>1.7995000000000001</v>
      </c>
      <c r="K318" s="22">
        <v>1.7995000000000001</v>
      </c>
      <c r="L318" s="22">
        <v>1.7995000000000001</v>
      </c>
      <c r="M318" s="22">
        <v>1.7995000000000001</v>
      </c>
      <c r="N318" s="22">
        <v>1.7995000000000001</v>
      </c>
      <c r="O318" s="22">
        <v>3.4547027044657925</v>
      </c>
      <c r="P318" s="22">
        <v>3.4547027044657925</v>
      </c>
      <c r="Q318" s="28"/>
      <c r="R318" s="28"/>
    </row>
    <row r="319" spans="1:18" x14ac:dyDescent="0.2">
      <c r="A319" s="3" t="s">
        <v>386</v>
      </c>
      <c r="B319" s="3" t="s">
        <v>486</v>
      </c>
      <c r="C319" s="3" t="s">
        <v>776</v>
      </c>
      <c r="D319" s="3"/>
      <c r="E319" s="3"/>
      <c r="F319" s="3" t="s">
        <v>980</v>
      </c>
      <c r="G319" t="s">
        <v>696</v>
      </c>
      <c r="H319" s="22">
        <v>2.5015999999999998</v>
      </c>
      <c r="I319" s="22">
        <v>2.5015999999999998</v>
      </c>
      <c r="J319" s="22">
        <v>2.5015999999999998</v>
      </c>
      <c r="K319" s="22">
        <v>2.5015999999999998</v>
      </c>
      <c r="L319" s="22">
        <v>2.5015999999999998</v>
      </c>
      <c r="M319" s="22">
        <v>2.5015999999999998</v>
      </c>
      <c r="N319" s="22">
        <v>2.5015999999999998</v>
      </c>
      <c r="O319" s="22">
        <v>9.9746963995079394</v>
      </c>
      <c r="P319" s="22">
        <v>9.9746963995079394</v>
      </c>
      <c r="Q319" s="28"/>
      <c r="R319" s="28"/>
    </row>
    <row r="320" spans="1:18" x14ac:dyDescent="0.2">
      <c r="A320" s="3" t="s">
        <v>387</v>
      </c>
      <c r="B320" s="3" t="s">
        <v>486</v>
      </c>
      <c r="C320" s="3" t="s">
        <v>776</v>
      </c>
      <c r="D320" s="3"/>
      <c r="E320" s="3"/>
      <c r="F320" s="3" t="s">
        <v>980</v>
      </c>
      <c r="G320" t="s">
        <v>697</v>
      </c>
      <c r="H320" s="22">
        <v>0</v>
      </c>
      <c r="I320" s="22">
        <v>0</v>
      </c>
      <c r="J320" s="22">
        <v>0</v>
      </c>
      <c r="K320" s="22">
        <v>0</v>
      </c>
      <c r="L320" s="22">
        <v>0</v>
      </c>
      <c r="M320" s="22">
        <v>0</v>
      </c>
      <c r="N320" s="22">
        <v>0</v>
      </c>
      <c r="O320" s="22">
        <v>7.3498030154999991E-2</v>
      </c>
      <c r="P320" s="22">
        <v>7.3498030154999991E-2</v>
      </c>
      <c r="Q320" s="28"/>
      <c r="R320" s="28"/>
    </row>
    <row r="321" spans="1:18" x14ac:dyDescent="0.2">
      <c r="A321" s="3" t="s">
        <v>388</v>
      </c>
      <c r="B321" s="3" t="s">
        <v>486</v>
      </c>
      <c r="C321" s="3" t="s">
        <v>776</v>
      </c>
      <c r="D321" s="3"/>
      <c r="E321" s="3"/>
      <c r="F321" s="3" t="s">
        <v>980</v>
      </c>
      <c r="G321" t="s">
        <v>698</v>
      </c>
      <c r="H321" s="22">
        <v>0</v>
      </c>
      <c r="I321" s="22">
        <v>0</v>
      </c>
      <c r="J321" s="22">
        <v>0</v>
      </c>
      <c r="K321" s="22">
        <v>0</v>
      </c>
      <c r="L321" s="22">
        <v>0</v>
      </c>
      <c r="M321" s="22">
        <v>0</v>
      </c>
      <c r="N321" s="22">
        <v>0</v>
      </c>
      <c r="O321" s="22">
        <v>0.11281872707999999</v>
      </c>
      <c r="P321" s="22">
        <v>0.11281872707999999</v>
      </c>
      <c r="Q321" s="28"/>
      <c r="R321" s="28"/>
    </row>
    <row r="322" spans="1:18" x14ac:dyDescent="0.2">
      <c r="A322" s="3" t="s">
        <v>389</v>
      </c>
      <c r="B322" s="3" t="s">
        <v>486</v>
      </c>
      <c r="C322" s="3" t="s">
        <v>776</v>
      </c>
      <c r="D322" s="3"/>
      <c r="E322" s="3"/>
      <c r="F322" s="3" t="s">
        <v>980</v>
      </c>
      <c r="G322" t="s">
        <v>699</v>
      </c>
      <c r="H322" s="22">
        <v>0</v>
      </c>
      <c r="I322" s="22">
        <v>0</v>
      </c>
      <c r="J322" s="22">
        <v>0</v>
      </c>
      <c r="K322" s="22">
        <v>0</v>
      </c>
      <c r="L322" s="22">
        <v>0</v>
      </c>
      <c r="M322" s="22">
        <v>0</v>
      </c>
      <c r="N322" s="22">
        <v>0</v>
      </c>
      <c r="O322" s="22">
        <v>0.25517422228499997</v>
      </c>
      <c r="P322" s="22">
        <v>0.25517422228499997</v>
      </c>
      <c r="Q322" s="28"/>
      <c r="R322" s="28"/>
    </row>
    <row r="323" spans="1:18" x14ac:dyDescent="0.2">
      <c r="A323" s="3" t="s">
        <v>390</v>
      </c>
      <c r="B323" s="3" t="s">
        <v>486</v>
      </c>
      <c r="C323" s="3" t="s">
        <v>776</v>
      </c>
      <c r="D323" s="3"/>
      <c r="E323" s="3"/>
      <c r="F323" s="3" t="s">
        <v>980</v>
      </c>
      <c r="G323" t="s">
        <v>700</v>
      </c>
      <c r="H323" s="22">
        <v>0</v>
      </c>
      <c r="I323" s="22">
        <v>0</v>
      </c>
      <c r="J323" s="22">
        <v>0</v>
      </c>
      <c r="K323" s="22">
        <v>0</v>
      </c>
      <c r="L323" s="22">
        <v>0</v>
      </c>
      <c r="M323" s="22">
        <v>0</v>
      </c>
      <c r="N323" s="22">
        <v>0</v>
      </c>
      <c r="O323" s="22">
        <v>7.8622050239999991E-2</v>
      </c>
      <c r="P323" s="22">
        <v>7.8622050239999991E-2</v>
      </c>
      <c r="Q323" s="28"/>
      <c r="R323" s="28"/>
    </row>
    <row r="324" spans="1:18" x14ac:dyDescent="0.2">
      <c r="A324" s="3" t="s">
        <v>391</v>
      </c>
      <c r="B324" s="3" t="s">
        <v>486</v>
      </c>
      <c r="C324" s="3" t="s">
        <v>776</v>
      </c>
      <c r="D324" s="3"/>
      <c r="E324" s="3"/>
      <c r="F324" s="3" t="s">
        <v>980</v>
      </c>
      <c r="G324" t="s">
        <v>701</v>
      </c>
      <c r="H324" s="22">
        <v>0</v>
      </c>
      <c r="I324" s="22">
        <v>0</v>
      </c>
      <c r="J324" s="22">
        <v>0</v>
      </c>
      <c r="K324" s="22">
        <v>0</v>
      </c>
      <c r="L324" s="22">
        <v>0</v>
      </c>
      <c r="M324" s="22">
        <v>0</v>
      </c>
      <c r="N324" s="22">
        <v>0</v>
      </c>
      <c r="O324" s="22">
        <v>0.23138697023999999</v>
      </c>
      <c r="P324" s="22">
        <v>0.23138697023999999</v>
      </c>
      <c r="Q324" s="28"/>
      <c r="R324" s="28"/>
    </row>
    <row r="325" spans="1:18" x14ac:dyDescent="0.2">
      <c r="A325" s="3" t="s">
        <v>392</v>
      </c>
      <c r="B325" s="3" t="s">
        <v>487</v>
      </c>
      <c r="C325" s="3" t="s">
        <v>776</v>
      </c>
      <c r="D325" s="3"/>
      <c r="E325" s="3"/>
      <c r="F325" s="3" t="s">
        <v>979</v>
      </c>
      <c r="G325" t="s">
        <v>689</v>
      </c>
      <c r="H325" s="22">
        <v>7.5412999999999994E-2</v>
      </c>
      <c r="I325" s="22">
        <v>7.5412999999999994E-2</v>
      </c>
      <c r="J325" s="22">
        <v>7.5412999999999994E-2</v>
      </c>
      <c r="K325" s="22">
        <v>7.5412999999999994E-2</v>
      </c>
      <c r="L325" s="22">
        <v>7.5412999999999994E-2</v>
      </c>
      <c r="M325" s="22">
        <v>7.5412999999999994E-2</v>
      </c>
      <c r="N325" s="22">
        <v>7.5412999999999994E-2</v>
      </c>
      <c r="O325" s="22">
        <v>0.19500000000000001</v>
      </c>
      <c r="P325" s="22">
        <v>0.19500000000000001</v>
      </c>
      <c r="Q325" s="28"/>
      <c r="R325" s="28"/>
    </row>
    <row r="326" spans="1:18" x14ac:dyDescent="0.2">
      <c r="A326" s="3" t="s">
        <v>393</v>
      </c>
      <c r="B326" s="3" t="s">
        <v>487</v>
      </c>
      <c r="C326" s="3" t="s">
        <v>776</v>
      </c>
      <c r="D326" s="3"/>
      <c r="E326" s="3"/>
      <c r="F326" s="3" t="s">
        <v>979</v>
      </c>
      <c r="G326" t="s">
        <v>690</v>
      </c>
      <c r="H326" s="22">
        <v>0.19143300000000002</v>
      </c>
      <c r="I326" s="22">
        <v>0.19143300000000002</v>
      </c>
      <c r="J326" s="22">
        <v>0.19143300000000002</v>
      </c>
      <c r="K326" s="22">
        <v>0.19143300000000002</v>
      </c>
      <c r="L326" s="22">
        <v>0.19143300000000002</v>
      </c>
      <c r="M326" s="22">
        <v>0.19143300000000002</v>
      </c>
      <c r="N326" s="22">
        <v>0.19143300000000002</v>
      </c>
      <c r="O326" s="22">
        <v>0.495</v>
      </c>
      <c r="P326" s="22">
        <v>0.495</v>
      </c>
      <c r="Q326" s="28"/>
      <c r="R326" s="28"/>
    </row>
    <row r="327" spans="1:18" x14ac:dyDescent="0.2">
      <c r="A327" s="3" t="s">
        <v>394</v>
      </c>
      <c r="B327" s="3" t="s">
        <v>487</v>
      </c>
      <c r="C327" s="3" t="s">
        <v>776</v>
      </c>
      <c r="D327" s="3"/>
      <c r="E327" s="3"/>
      <c r="F327" s="3" t="s">
        <v>979</v>
      </c>
      <c r="G327" t="s">
        <v>691</v>
      </c>
      <c r="H327" s="22">
        <v>8.7014999999999995E-2</v>
      </c>
      <c r="I327" s="22">
        <v>8.7014999999999995E-2</v>
      </c>
      <c r="J327" s="22">
        <v>8.7014999999999995E-2</v>
      </c>
      <c r="K327" s="22">
        <v>8.7014999999999995E-2</v>
      </c>
      <c r="L327" s="22">
        <v>8.7014999999999995E-2</v>
      </c>
      <c r="M327" s="22">
        <v>8.7014999999999995E-2</v>
      </c>
      <c r="N327" s="22">
        <v>8.7014999999999995E-2</v>
      </c>
      <c r="O327" s="22">
        <v>0.22500000000000001</v>
      </c>
      <c r="P327" s="22">
        <v>0.22500000000000001</v>
      </c>
      <c r="Q327" s="28"/>
      <c r="R327" s="28"/>
    </row>
    <row r="328" spans="1:18" x14ac:dyDescent="0.2">
      <c r="A328" s="3" t="s">
        <v>395</v>
      </c>
      <c r="B328" s="3" t="s">
        <v>487</v>
      </c>
      <c r="C328" s="3" t="s">
        <v>776</v>
      </c>
      <c r="D328" s="3"/>
      <c r="E328" s="3"/>
      <c r="F328" s="3" t="s">
        <v>979</v>
      </c>
      <c r="G328" t="s">
        <v>692</v>
      </c>
      <c r="H328" s="22">
        <v>0.10441800000000001</v>
      </c>
      <c r="I328" s="22">
        <v>0.10441800000000001</v>
      </c>
      <c r="J328" s="22">
        <v>0.10441800000000001</v>
      </c>
      <c r="K328" s="22">
        <v>0.10441800000000001</v>
      </c>
      <c r="L328" s="22">
        <v>0.10441800000000001</v>
      </c>
      <c r="M328" s="22">
        <v>0.10441800000000001</v>
      </c>
      <c r="N328" s="22">
        <v>0.10441800000000001</v>
      </c>
      <c r="O328" s="22">
        <v>0.27</v>
      </c>
      <c r="P328" s="22">
        <v>0.27</v>
      </c>
      <c r="Q328" s="28"/>
      <c r="R328" s="28"/>
    </row>
    <row r="329" spans="1:18" x14ac:dyDescent="0.2">
      <c r="A329" s="3" t="s">
        <v>396</v>
      </c>
      <c r="B329" s="3" t="s">
        <v>487</v>
      </c>
      <c r="C329" s="3" t="s">
        <v>776</v>
      </c>
      <c r="D329" s="3"/>
      <c r="E329" s="3"/>
      <c r="F329" s="3" t="s">
        <v>979</v>
      </c>
      <c r="G329" t="s">
        <v>693</v>
      </c>
      <c r="H329" s="22">
        <v>0.121821</v>
      </c>
      <c r="I329" s="22">
        <v>0.121821</v>
      </c>
      <c r="J329" s="22">
        <v>0.121821</v>
      </c>
      <c r="K329" s="22">
        <v>0.121821</v>
      </c>
      <c r="L329" s="22">
        <v>0.121821</v>
      </c>
      <c r="M329" s="22">
        <v>0.121821</v>
      </c>
      <c r="N329" s="22">
        <v>0.121821</v>
      </c>
      <c r="O329" s="22">
        <v>0.315</v>
      </c>
      <c r="P329" s="22">
        <v>0.315</v>
      </c>
      <c r="Q329" s="28"/>
      <c r="R329" s="28"/>
    </row>
    <row r="330" spans="1:18" x14ac:dyDescent="0.2">
      <c r="A330" s="3" t="s">
        <v>397</v>
      </c>
      <c r="B330" s="3" t="s">
        <v>487</v>
      </c>
      <c r="C330" s="3" t="s">
        <v>776</v>
      </c>
      <c r="D330" s="3"/>
      <c r="E330" s="3"/>
      <c r="F330" s="3" t="s">
        <v>979</v>
      </c>
      <c r="G330" t="s">
        <v>694</v>
      </c>
      <c r="H330" s="22">
        <v>0.48480000000000001</v>
      </c>
      <c r="I330" s="22">
        <v>0.48480000000000001</v>
      </c>
      <c r="J330" s="22">
        <v>0.48480000000000001</v>
      </c>
      <c r="K330" s="22">
        <v>0.48480000000000001</v>
      </c>
      <c r="L330" s="22">
        <v>0.48480000000000001</v>
      </c>
      <c r="M330" s="22">
        <v>0.48480000000000001</v>
      </c>
      <c r="N330" s="22">
        <v>0.48480000000000001</v>
      </c>
      <c r="O330" s="22">
        <v>0.89300000000000002</v>
      </c>
      <c r="P330" s="22">
        <v>0.89300000000000002</v>
      </c>
      <c r="Q330" s="28"/>
      <c r="R330" s="28"/>
    </row>
    <row r="331" spans="1:18" x14ac:dyDescent="0.2">
      <c r="A331" s="3" t="s">
        <v>398</v>
      </c>
      <c r="B331" s="3" t="s">
        <v>487</v>
      </c>
      <c r="C331" s="3" t="s">
        <v>776</v>
      </c>
      <c r="D331" s="3"/>
      <c r="E331" s="3"/>
      <c r="F331" s="3" t="s">
        <v>979</v>
      </c>
      <c r="G331" t="s">
        <v>695</v>
      </c>
      <c r="H331" s="22">
        <v>1.8707</v>
      </c>
      <c r="I331" s="22">
        <v>1.8707</v>
      </c>
      <c r="J331" s="22">
        <v>1.8707</v>
      </c>
      <c r="K331" s="22">
        <v>1.8707</v>
      </c>
      <c r="L331" s="22">
        <v>1.8707</v>
      </c>
      <c r="M331" s="22">
        <v>1.8707</v>
      </c>
      <c r="N331" s="22">
        <v>1.8707</v>
      </c>
      <c r="O331" s="22">
        <v>3.5815782496974977</v>
      </c>
      <c r="P331" s="22">
        <v>3.5815782496974977</v>
      </c>
      <c r="Q331" s="28"/>
      <c r="R331" s="28"/>
    </row>
    <row r="332" spans="1:18" x14ac:dyDescent="0.2">
      <c r="A332" s="3" t="s">
        <v>399</v>
      </c>
      <c r="B332" s="3" t="s">
        <v>487</v>
      </c>
      <c r="C332" s="3" t="s">
        <v>776</v>
      </c>
      <c r="D332" s="3"/>
      <c r="E332" s="3"/>
      <c r="F332" s="3" t="s">
        <v>979</v>
      </c>
      <c r="G332" t="s">
        <v>696</v>
      </c>
      <c r="H332" s="22">
        <v>4.2898000000000005</v>
      </c>
      <c r="I332" s="22">
        <v>4.2898000000000005</v>
      </c>
      <c r="J332" s="22">
        <v>4.2898000000000005</v>
      </c>
      <c r="K332" s="22">
        <v>4.2898000000000005</v>
      </c>
      <c r="L332" s="22">
        <v>4.2898000000000005</v>
      </c>
      <c r="M332" s="22">
        <v>4.2898000000000005</v>
      </c>
      <c r="N332" s="22">
        <v>4.2898000000000005</v>
      </c>
      <c r="O332" s="22">
        <v>7.0888929896021171</v>
      </c>
      <c r="P332" s="22">
        <v>7.0888929896021171</v>
      </c>
      <c r="Q332" s="28"/>
      <c r="R332" s="28"/>
    </row>
    <row r="333" spans="1:18" x14ac:dyDescent="0.2">
      <c r="A333" s="3" t="s">
        <v>400</v>
      </c>
      <c r="B333" s="3" t="s">
        <v>487</v>
      </c>
      <c r="C333" s="3" t="s">
        <v>776</v>
      </c>
      <c r="D333" s="3"/>
      <c r="E333" s="3"/>
      <c r="F333" s="3" t="s">
        <v>979</v>
      </c>
      <c r="G333" t="s">
        <v>697</v>
      </c>
      <c r="H333" s="22">
        <v>0.01</v>
      </c>
      <c r="I333" s="22">
        <v>0.01</v>
      </c>
      <c r="J333" s="22">
        <v>0.01</v>
      </c>
      <c r="K333" s="22">
        <v>0.01</v>
      </c>
      <c r="L333" s="22">
        <v>0.01</v>
      </c>
      <c r="M333" s="22">
        <v>0.01</v>
      </c>
      <c r="N333" s="22">
        <v>0.01</v>
      </c>
      <c r="O333" s="22">
        <v>3.2681035143033513E-2</v>
      </c>
      <c r="P333" s="22">
        <v>3.2681035143033513E-2</v>
      </c>
      <c r="Q333" s="28"/>
      <c r="R333" s="28"/>
    </row>
    <row r="334" spans="1:18" x14ac:dyDescent="0.2">
      <c r="A334" s="3" t="s">
        <v>401</v>
      </c>
      <c r="B334" s="3" t="s">
        <v>487</v>
      </c>
      <c r="C334" s="3" t="s">
        <v>776</v>
      </c>
      <c r="D334" s="3"/>
      <c r="E334" s="3"/>
      <c r="F334" s="3" t="s">
        <v>979</v>
      </c>
      <c r="G334" t="s">
        <v>698</v>
      </c>
      <c r="H334" s="22">
        <v>1.4457010535999997E-2</v>
      </c>
      <c r="I334" s="22">
        <v>1.4457010535999997E-2</v>
      </c>
      <c r="J334" s="22">
        <v>1.4457010535999997E-2</v>
      </c>
      <c r="K334" s="22">
        <v>1.4457010535999997E-2</v>
      </c>
      <c r="L334" s="22">
        <v>1.4457010535999997E-2</v>
      </c>
      <c r="M334" s="22">
        <v>1.4457010535999997E-2</v>
      </c>
      <c r="N334" s="22">
        <v>1.4457010535999997E-2</v>
      </c>
      <c r="O334" s="22">
        <v>5.016505580786592E-2</v>
      </c>
      <c r="P334" s="22">
        <v>5.016505580786592E-2</v>
      </c>
      <c r="Q334" s="28"/>
      <c r="R334" s="28"/>
    </row>
    <row r="335" spans="1:18" x14ac:dyDescent="0.2">
      <c r="A335" s="3" t="s">
        <v>402</v>
      </c>
      <c r="B335" s="3" t="s">
        <v>487</v>
      </c>
      <c r="C335" s="3" t="s">
        <v>776</v>
      </c>
      <c r="D335" s="3"/>
      <c r="E335" s="3"/>
      <c r="F335" s="3" t="s">
        <v>979</v>
      </c>
      <c r="G335" t="s">
        <v>699</v>
      </c>
      <c r="H335" s="22">
        <v>3.2698972196999999E-2</v>
      </c>
      <c r="I335" s="22">
        <v>3.2698972196999999E-2</v>
      </c>
      <c r="J335" s="22">
        <v>3.2698972196999999E-2</v>
      </c>
      <c r="K335" s="22">
        <v>3.2698972196999999E-2</v>
      </c>
      <c r="L335" s="22">
        <v>3.2698972196999999E-2</v>
      </c>
      <c r="M335" s="22">
        <v>3.2698972196999999E-2</v>
      </c>
      <c r="N335" s="22">
        <v>3.2698972196999999E-2</v>
      </c>
      <c r="O335" s="22">
        <v>0.1134636902309553</v>
      </c>
      <c r="P335" s="22">
        <v>0.1134636902309553</v>
      </c>
      <c r="Q335" s="28"/>
      <c r="R335" s="28"/>
    </row>
    <row r="336" spans="1:18" x14ac:dyDescent="0.2">
      <c r="A336" s="3" t="s">
        <v>403</v>
      </c>
      <c r="B336" s="3" t="s">
        <v>487</v>
      </c>
      <c r="C336" s="3" t="s">
        <v>776</v>
      </c>
      <c r="D336" s="3"/>
      <c r="E336" s="3"/>
      <c r="F336" s="3" t="s">
        <v>979</v>
      </c>
      <c r="G336" t="s">
        <v>700</v>
      </c>
      <c r="H336" s="22">
        <v>1.0074921407999999E-2</v>
      </c>
      <c r="I336" s="22">
        <v>1.0074921407999999E-2</v>
      </c>
      <c r="J336" s="22">
        <v>1.0074921407999999E-2</v>
      </c>
      <c r="K336" s="22">
        <v>1.0074921407999999E-2</v>
      </c>
      <c r="L336" s="22">
        <v>1.0074921407999999E-2</v>
      </c>
      <c r="M336" s="22">
        <v>1.0074921407999999E-2</v>
      </c>
      <c r="N336" s="22">
        <v>1.0074921407999999E-2</v>
      </c>
      <c r="O336" s="22">
        <v>3.4959440157675978E-2</v>
      </c>
      <c r="P336" s="22">
        <v>3.4959440157675978E-2</v>
      </c>
      <c r="Q336" s="28"/>
      <c r="R336" s="28"/>
    </row>
    <row r="337" spans="1:18" x14ac:dyDescent="0.2">
      <c r="A337" s="3" t="s">
        <v>404</v>
      </c>
      <c r="B337" s="3" t="s">
        <v>487</v>
      </c>
      <c r="C337" s="3" t="s">
        <v>776</v>
      </c>
      <c r="D337" s="3"/>
      <c r="E337" s="3"/>
      <c r="F337" s="3" t="s">
        <v>979</v>
      </c>
      <c r="G337" t="s">
        <v>701</v>
      </c>
      <c r="H337" s="22">
        <v>2.9650785407999997E-2</v>
      </c>
      <c r="I337" s="22">
        <v>2.9650785407999997E-2</v>
      </c>
      <c r="J337" s="22">
        <v>2.9650785407999997E-2</v>
      </c>
      <c r="K337" s="22">
        <v>2.9650785407999997E-2</v>
      </c>
      <c r="L337" s="22">
        <v>2.9650785407999997E-2</v>
      </c>
      <c r="M337" s="22">
        <v>2.9650785407999997E-2</v>
      </c>
      <c r="N337" s="22">
        <v>2.9650785407999997E-2</v>
      </c>
      <c r="O337" s="22">
        <v>0.10288664458225696</v>
      </c>
      <c r="P337" s="22">
        <v>0.10288664458225696</v>
      </c>
      <c r="Q337" s="28"/>
      <c r="R337" s="28"/>
    </row>
    <row r="338" spans="1:18" x14ac:dyDescent="0.2">
      <c r="A338" s="3" t="s">
        <v>405</v>
      </c>
      <c r="B338" s="3" t="s">
        <v>487</v>
      </c>
      <c r="C338" s="3" t="s">
        <v>776</v>
      </c>
      <c r="D338" s="3"/>
      <c r="E338" s="3"/>
      <c r="F338" s="3" t="s">
        <v>979</v>
      </c>
      <c r="G338" t="s">
        <v>702</v>
      </c>
      <c r="H338" s="22">
        <v>2.3799999999999998E-2</v>
      </c>
      <c r="I338" s="22">
        <v>2.3799999999999998E-2</v>
      </c>
      <c r="J338" s="22">
        <v>2.3799999999999998E-2</v>
      </c>
      <c r="K338" s="22">
        <v>2.3799999999999998E-2</v>
      </c>
      <c r="L338" s="22">
        <v>2.3799999999999998E-2</v>
      </c>
      <c r="M338" s="22">
        <v>2.3799999999999998E-2</v>
      </c>
      <c r="N338" s="22">
        <v>2.3799999999999998E-2</v>
      </c>
      <c r="O338" s="22">
        <v>2.7000000000000003E-2</v>
      </c>
      <c r="P338" s="22">
        <v>2.7000000000000003E-2</v>
      </c>
      <c r="Q338" s="28"/>
      <c r="R338" s="28"/>
    </row>
    <row r="339" spans="1:18" x14ac:dyDescent="0.2">
      <c r="A339" s="3" t="s">
        <v>406</v>
      </c>
      <c r="B339" s="3" t="s">
        <v>488</v>
      </c>
      <c r="C339" s="3" t="s">
        <v>776</v>
      </c>
      <c r="D339" s="3"/>
      <c r="E339" s="3"/>
      <c r="F339" s="3" t="s">
        <v>975</v>
      </c>
      <c r="G339" t="s">
        <v>689</v>
      </c>
      <c r="H339" s="22">
        <v>0</v>
      </c>
      <c r="I339" s="22">
        <v>0</v>
      </c>
      <c r="J339" s="22">
        <v>0</v>
      </c>
      <c r="K339" s="22">
        <v>0</v>
      </c>
      <c r="L339" s="22">
        <v>0</v>
      </c>
      <c r="M339" s="22">
        <v>0</v>
      </c>
      <c r="N339" s="22">
        <v>0</v>
      </c>
      <c r="O339" s="22">
        <v>2</v>
      </c>
      <c r="P339" s="22">
        <v>2</v>
      </c>
      <c r="Q339" s="28"/>
      <c r="R339" s="28"/>
    </row>
    <row r="340" spans="1:18" x14ac:dyDescent="0.2">
      <c r="A340" s="3" t="s">
        <v>407</v>
      </c>
      <c r="B340" s="3" t="s">
        <v>488</v>
      </c>
      <c r="C340" s="3" t="s">
        <v>776</v>
      </c>
      <c r="D340" s="3"/>
      <c r="E340" s="3"/>
      <c r="F340" s="3" t="s">
        <v>975</v>
      </c>
      <c r="G340" t="s">
        <v>690</v>
      </c>
      <c r="H340" s="22">
        <v>0</v>
      </c>
      <c r="I340" s="22">
        <v>0</v>
      </c>
      <c r="J340" s="22">
        <v>0</v>
      </c>
      <c r="K340" s="22">
        <v>0</v>
      </c>
      <c r="L340" s="22">
        <v>0</v>
      </c>
      <c r="M340" s="22">
        <v>0</v>
      </c>
      <c r="N340" s="22">
        <v>0</v>
      </c>
      <c r="O340" s="22">
        <v>2</v>
      </c>
      <c r="P340" s="22">
        <v>2</v>
      </c>
      <c r="Q340" s="28"/>
      <c r="R340" s="28"/>
    </row>
    <row r="341" spans="1:18" x14ac:dyDescent="0.2">
      <c r="A341" s="3" t="s">
        <v>408</v>
      </c>
      <c r="B341" s="3" t="s">
        <v>488</v>
      </c>
      <c r="C341" s="3" t="s">
        <v>776</v>
      </c>
      <c r="D341" s="3"/>
      <c r="E341" s="3"/>
      <c r="F341" s="3" t="s">
        <v>975</v>
      </c>
      <c r="G341" t="s">
        <v>691</v>
      </c>
      <c r="H341" s="22">
        <v>0</v>
      </c>
      <c r="I341" s="22">
        <v>0</v>
      </c>
      <c r="J341" s="22">
        <v>0</v>
      </c>
      <c r="K341" s="22">
        <v>0</v>
      </c>
      <c r="L341" s="22">
        <v>0</v>
      </c>
      <c r="M341" s="22">
        <v>0</v>
      </c>
      <c r="N341" s="22">
        <v>0</v>
      </c>
      <c r="O341" s="22">
        <v>2</v>
      </c>
      <c r="P341" s="22">
        <v>2</v>
      </c>
      <c r="Q341" s="28"/>
      <c r="R341" s="28"/>
    </row>
    <row r="342" spans="1:18" x14ac:dyDescent="0.2">
      <c r="A342" s="3" t="s">
        <v>409</v>
      </c>
      <c r="B342" s="3" t="s">
        <v>488</v>
      </c>
      <c r="C342" s="3" t="s">
        <v>776</v>
      </c>
      <c r="D342" s="3"/>
      <c r="E342" s="3"/>
      <c r="F342" s="3" t="s">
        <v>975</v>
      </c>
      <c r="G342" t="s">
        <v>692</v>
      </c>
      <c r="H342" s="22">
        <v>0</v>
      </c>
      <c r="I342" s="22">
        <v>0</v>
      </c>
      <c r="J342" s="22">
        <v>0</v>
      </c>
      <c r="K342" s="22">
        <v>0</v>
      </c>
      <c r="L342" s="22">
        <v>0</v>
      </c>
      <c r="M342" s="22">
        <v>0</v>
      </c>
      <c r="N342" s="22">
        <v>0</v>
      </c>
      <c r="O342" s="22">
        <v>2</v>
      </c>
      <c r="P342" s="22">
        <v>2</v>
      </c>
      <c r="Q342" s="28"/>
      <c r="R342" s="28"/>
    </row>
    <row r="343" spans="1:18" x14ac:dyDescent="0.2">
      <c r="A343" s="3" t="s">
        <v>410</v>
      </c>
      <c r="B343" s="3" t="s">
        <v>488</v>
      </c>
      <c r="C343" s="3" t="s">
        <v>776</v>
      </c>
      <c r="D343" s="3"/>
      <c r="E343" s="3"/>
      <c r="F343" s="3" t="s">
        <v>975</v>
      </c>
      <c r="G343" t="s">
        <v>693</v>
      </c>
      <c r="H343" s="22">
        <v>0</v>
      </c>
      <c r="I343" s="22">
        <v>0</v>
      </c>
      <c r="J343" s="22">
        <v>0</v>
      </c>
      <c r="K343" s="22">
        <v>0</v>
      </c>
      <c r="L343" s="22">
        <v>0</v>
      </c>
      <c r="M343" s="22">
        <v>0</v>
      </c>
      <c r="N343" s="22">
        <v>0</v>
      </c>
      <c r="O343" s="22">
        <v>2</v>
      </c>
      <c r="P343" s="22">
        <v>2</v>
      </c>
      <c r="Q343" s="28"/>
      <c r="R343" s="28"/>
    </row>
    <row r="344" spans="1:18" x14ac:dyDescent="0.2">
      <c r="A344" s="3" t="s">
        <v>411</v>
      </c>
      <c r="B344" s="3" t="s">
        <v>488</v>
      </c>
      <c r="C344" s="3" t="s">
        <v>776</v>
      </c>
      <c r="D344" s="3"/>
      <c r="E344" s="3"/>
      <c r="F344" s="3" t="s">
        <v>975</v>
      </c>
      <c r="G344" t="s">
        <v>694</v>
      </c>
      <c r="H344" s="22">
        <v>0.53470099999999987</v>
      </c>
      <c r="I344" s="22">
        <v>0.53470099999999987</v>
      </c>
      <c r="J344" s="22">
        <v>0.42926700000000001</v>
      </c>
      <c r="K344" s="22">
        <v>0.32383299999999998</v>
      </c>
      <c r="L344" s="22">
        <v>0.21839899999999995</v>
      </c>
      <c r="M344" s="22">
        <v>0.105434</v>
      </c>
      <c r="N344" s="22">
        <v>0</v>
      </c>
      <c r="O344" s="22">
        <v>2</v>
      </c>
      <c r="P344" s="22">
        <v>2</v>
      </c>
      <c r="Q344" s="28"/>
      <c r="R344" s="28"/>
    </row>
    <row r="345" spans="1:18" x14ac:dyDescent="0.2">
      <c r="A345" s="3" t="s">
        <v>412</v>
      </c>
      <c r="B345" s="3" t="s">
        <v>488</v>
      </c>
      <c r="C345" s="3" t="s">
        <v>776</v>
      </c>
      <c r="D345" s="3"/>
      <c r="E345" s="3"/>
      <c r="F345" s="3" t="s">
        <v>975</v>
      </c>
      <c r="G345" t="s">
        <v>695</v>
      </c>
      <c r="H345" s="22">
        <v>0.82565900000000014</v>
      </c>
      <c r="I345" s="22">
        <v>0.82565900000000014</v>
      </c>
      <c r="J345" s="22">
        <v>0.66285299999999991</v>
      </c>
      <c r="K345" s="22">
        <v>0.50004700000000002</v>
      </c>
      <c r="L345" s="22">
        <v>0.33724100000000001</v>
      </c>
      <c r="M345" s="22">
        <v>0.16280600000000001</v>
      </c>
      <c r="N345" s="22">
        <v>0</v>
      </c>
      <c r="O345" s="22">
        <v>2</v>
      </c>
      <c r="P345" s="22">
        <v>2</v>
      </c>
      <c r="Q345" s="28"/>
      <c r="R345" s="28"/>
    </row>
    <row r="346" spans="1:18" x14ac:dyDescent="0.2">
      <c r="A346" s="3" t="s">
        <v>413</v>
      </c>
      <c r="B346" s="3" t="s">
        <v>488</v>
      </c>
      <c r="C346" s="3" t="s">
        <v>776</v>
      </c>
      <c r="D346" s="3"/>
      <c r="E346" s="3"/>
      <c r="F346" s="3" t="s">
        <v>975</v>
      </c>
      <c r="G346" t="s">
        <v>696</v>
      </c>
      <c r="H346" s="22">
        <v>0.62778199999999995</v>
      </c>
      <c r="I346" s="22">
        <v>0.62778199999999995</v>
      </c>
      <c r="J346" s="22">
        <v>0.50399399999999994</v>
      </c>
      <c r="K346" s="22">
        <v>0.38020599999999999</v>
      </c>
      <c r="L346" s="22">
        <v>0.25641799999999998</v>
      </c>
      <c r="M346" s="22">
        <v>0.12378800000000001</v>
      </c>
      <c r="N346" s="22">
        <v>0</v>
      </c>
      <c r="O346" s="22">
        <v>2</v>
      </c>
      <c r="P346" s="22">
        <v>2</v>
      </c>
      <c r="Q346" s="28"/>
      <c r="R346" s="28"/>
    </row>
    <row r="347" spans="1:18" x14ac:dyDescent="0.2">
      <c r="A347" s="3" t="s">
        <v>414</v>
      </c>
      <c r="B347" s="3" t="s">
        <v>488</v>
      </c>
      <c r="C347" s="3" t="s">
        <v>776</v>
      </c>
      <c r="D347" s="3"/>
      <c r="E347" s="3"/>
      <c r="F347" s="3" t="s">
        <v>975</v>
      </c>
      <c r="G347" t="s">
        <v>697</v>
      </c>
      <c r="H347" s="22">
        <v>1.4005898076389999E-2</v>
      </c>
      <c r="I347" s="22">
        <v>1.4005898076389999E-2</v>
      </c>
      <c r="J347" s="22">
        <v>1.1244171695129999E-2</v>
      </c>
      <c r="K347" s="22">
        <v>0.01</v>
      </c>
      <c r="L347" s="22">
        <v>0.01</v>
      </c>
      <c r="M347" s="22">
        <v>0</v>
      </c>
      <c r="N347" s="22">
        <v>0</v>
      </c>
      <c r="O347" s="22">
        <v>2</v>
      </c>
      <c r="P347" s="22">
        <v>2</v>
      </c>
      <c r="Q347" s="28"/>
      <c r="R347" s="28"/>
    </row>
    <row r="348" spans="1:18" x14ac:dyDescent="0.2">
      <c r="A348" s="3" t="s">
        <v>415</v>
      </c>
      <c r="B348" s="3" t="s">
        <v>488</v>
      </c>
      <c r="C348" s="3" t="s">
        <v>776</v>
      </c>
      <c r="D348" s="3"/>
      <c r="E348" s="3"/>
      <c r="F348" s="3" t="s">
        <v>975</v>
      </c>
      <c r="G348" t="s">
        <v>698</v>
      </c>
      <c r="H348" s="22">
        <v>2.1498910777039998E-2</v>
      </c>
      <c r="I348" s="22">
        <v>2.1498910777039998E-2</v>
      </c>
      <c r="J348" s="22">
        <v>1.7259688933679997E-2</v>
      </c>
      <c r="K348" s="22">
        <v>1.3020467090320001E-2</v>
      </c>
      <c r="L348" s="22">
        <v>0.01</v>
      </c>
      <c r="M348" s="22">
        <v>0</v>
      </c>
      <c r="N348" s="22">
        <v>0</v>
      </c>
      <c r="O348" s="22">
        <v>2</v>
      </c>
      <c r="P348" s="22">
        <v>2</v>
      </c>
      <c r="Q348" s="28"/>
      <c r="R348" s="28"/>
    </row>
    <row r="349" spans="1:18" x14ac:dyDescent="0.2">
      <c r="A349" s="3" t="s">
        <v>416</v>
      </c>
      <c r="B349" s="3" t="s">
        <v>488</v>
      </c>
      <c r="C349" s="3" t="s">
        <v>776</v>
      </c>
      <c r="D349" s="3"/>
      <c r="E349" s="3"/>
      <c r="F349" s="3" t="s">
        <v>975</v>
      </c>
      <c r="G349" t="s">
        <v>699</v>
      </c>
      <c r="H349" s="22">
        <v>4.8626393680329998E-2</v>
      </c>
      <c r="I349" s="22">
        <v>4.8626393680329998E-2</v>
      </c>
      <c r="J349" s="22">
        <v>3.9038090701110001E-2</v>
      </c>
      <c r="K349" s="22">
        <v>2.9449787721889997E-2</v>
      </c>
      <c r="L349" s="22">
        <v>1.9861484742670001E-2</v>
      </c>
      <c r="M349" s="22">
        <v>0.01</v>
      </c>
      <c r="N349" s="22">
        <v>0</v>
      </c>
      <c r="O349" s="22">
        <v>2</v>
      </c>
      <c r="P349" s="22">
        <v>2</v>
      </c>
      <c r="Q349" s="28"/>
      <c r="R349" s="28"/>
    </row>
    <row r="350" spans="1:18" x14ac:dyDescent="0.2">
      <c r="A350" s="3" t="s">
        <v>417</v>
      </c>
      <c r="B350" s="3" t="s">
        <v>488</v>
      </c>
      <c r="C350" s="3" t="s">
        <v>776</v>
      </c>
      <c r="D350" s="3"/>
      <c r="E350" s="3"/>
      <c r="F350" s="3" t="s">
        <v>975</v>
      </c>
      <c r="G350" t="s">
        <v>700</v>
      </c>
      <c r="H350" s="22">
        <v>1.498233925312E-2</v>
      </c>
      <c r="I350" s="22">
        <v>1.498233925312E-2</v>
      </c>
      <c r="J350" s="22">
        <v>1.2028075175040001E-2</v>
      </c>
      <c r="K350" s="22">
        <v>0.01</v>
      </c>
      <c r="L350" s="22">
        <v>0.01</v>
      </c>
      <c r="M350" s="22">
        <v>0</v>
      </c>
      <c r="N350" s="22">
        <v>0</v>
      </c>
      <c r="O350" s="22">
        <v>2</v>
      </c>
      <c r="P350" s="22">
        <v>2</v>
      </c>
      <c r="Q350" s="28"/>
      <c r="R350" s="28"/>
    </row>
    <row r="351" spans="1:18" x14ac:dyDescent="0.2">
      <c r="A351" s="3" t="s">
        <v>418</v>
      </c>
      <c r="B351" s="3" t="s">
        <v>488</v>
      </c>
      <c r="C351" s="3" t="s">
        <v>776</v>
      </c>
      <c r="D351" s="3"/>
      <c r="E351" s="3"/>
      <c r="F351" s="3" t="s">
        <v>975</v>
      </c>
      <c r="G351" t="s">
        <v>701</v>
      </c>
      <c r="H351" s="22">
        <v>4.4093458213119996E-2</v>
      </c>
      <c r="I351" s="22">
        <v>4.4093458213119996E-2</v>
      </c>
      <c r="J351" s="22">
        <v>3.5398973495039995E-2</v>
      </c>
      <c r="K351" s="22">
        <v>2.6704488776959995E-2</v>
      </c>
      <c r="L351" s="22">
        <v>1.8010004058879998E-2</v>
      </c>
      <c r="M351" s="22">
        <v>0.01</v>
      </c>
      <c r="N351" s="22">
        <v>0</v>
      </c>
      <c r="O351" s="22">
        <v>2</v>
      </c>
      <c r="P351" s="22">
        <v>2</v>
      </c>
      <c r="Q351" s="28"/>
      <c r="R351" s="28"/>
    </row>
    <row r="352" spans="1:18" x14ac:dyDescent="0.2">
      <c r="A352" s="3" t="s">
        <v>419</v>
      </c>
      <c r="B352" s="3" t="s">
        <v>488</v>
      </c>
      <c r="C352" s="3" t="s">
        <v>776</v>
      </c>
      <c r="D352" s="3"/>
      <c r="E352" s="3"/>
      <c r="F352" s="3" t="s">
        <v>975</v>
      </c>
      <c r="G352" t="s">
        <v>702</v>
      </c>
      <c r="H352" s="22">
        <v>3.5997000000000001E-2</v>
      </c>
      <c r="I352" s="22">
        <v>3.5997000000000001E-2</v>
      </c>
      <c r="J352" s="22">
        <v>2.8899000000000001E-2</v>
      </c>
      <c r="K352" s="22">
        <v>2.1800999999999997E-2</v>
      </c>
      <c r="L352" s="22">
        <v>1.4702999999999999E-2</v>
      </c>
      <c r="M352" s="22">
        <v>0.01</v>
      </c>
      <c r="N352" s="22">
        <v>0</v>
      </c>
      <c r="O352" s="22">
        <v>2</v>
      </c>
      <c r="P352" s="22">
        <v>2</v>
      </c>
      <c r="Q352" s="28"/>
      <c r="R352" s="28"/>
    </row>
    <row r="353" spans="1:18" x14ac:dyDescent="0.2">
      <c r="A353" s="3" t="s">
        <v>420</v>
      </c>
      <c r="B353" s="3" t="s">
        <v>42</v>
      </c>
      <c r="C353" s="3" t="s">
        <v>776</v>
      </c>
      <c r="D353" s="3"/>
      <c r="E353" s="3"/>
      <c r="F353" s="3" t="s">
        <v>979</v>
      </c>
      <c r="G353" t="s">
        <v>689</v>
      </c>
      <c r="H353" s="22">
        <v>2.2737E-2</v>
      </c>
      <c r="I353" s="22">
        <v>2.2737E-2</v>
      </c>
      <c r="J353" s="22">
        <v>2.2737E-2</v>
      </c>
      <c r="K353" s="22">
        <v>2.2737E-2</v>
      </c>
      <c r="L353" s="22">
        <v>2.2737E-2</v>
      </c>
      <c r="M353" s="22">
        <v>2.2737E-2</v>
      </c>
      <c r="N353" s="22">
        <v>1.13685E-2</v>
      </c>
      <c r="O353" s="22">
        <v>0.36399999999999999</v>
      </c>
      <c r="P353" s="22">
        <v>0.36399999999999999</v>
      </c>
      <c r="Q353" s="28"/>
      <c r="R353" s="28"/>
    </row>
    <row r="354" spans="1:18" x14ac:dyDescent="0.2">
      <c r="A354" s="3" t="s">
        <v>421</v>
      </c>
      <c r="B354" s="3" t="s">
        <v>42</v>
      </c>
      <c r="C354" s="3" t="s">
        <v>776</v>
      </c>
      <c r="D354" s="3"/>
      <c r="E354" s="3"/>
      <c r="F354" s="3" t="s">
        <v>979</v>
      </c>
      <c r="G354" t="s">
        <v>690</v>
      </c>
      <c r="H354" s="22">
        <v>5.7717000000000004E-2</v>
      </c>
      <c r="I354" s="22">
        <v>5.7717000000000004E-2</v>
      </c>
      <c r="J354" s="22">
        <v>5.7717000000000004E-2</v>
      </c>
      <c r="K354" s="22">
        <v>5.7717000000000004E-2</v>
      </c>
      <c r="L354" s="22">
        <v>5.7717000000000004E-2</v>
      </c>
      <c r="M354" s="22">
        <v>5.7717000000000004E-2</v>
      </c>
      <c r="N354" s="22">
        <v>2.8858500000000002E-2</v>
      </c>
      <c r="O354" s="22">
        <v>0.92400000000000004</v>
      </c>
      <c r="P354" s="22">
        <v>0.92400000000000004</v>
      </c>
      <c r="Q354" s="28"/>
      <c r="R354" s="28"/>
    </row>
    <row r="355" spans="1:18" x14ac:dyDescent="0.2">
      <c r="A355" s="3" t="s">
        <v>422</v>
      </c>
      <c r="B355" s="3" t="s">
        <v>42</v>
      </c>
      <c r="C355" s="3" t="s">
        <v>776</v>
      </c>
      <c r="D355" s="3"/>
      <c r="E355" s="3"/>
      <c r="F355" s="3" t="s">
        <v>979</v>
      </c>
      <c r="G355" t="s">
        <v>691</v>
      </c>
      <c r="H355" s="22">
        <v>2.6234999999999998E-2</v>
      </c>
      <c r="I355" s="22">
        <v>2.6234999999999998E-2</v>
      </c>
      <c r="J355" s="22">
        <v>2.6234999999999998E-2</v>
      </c>
      <c r="K355" s="22">
        <v>2.6234999999999998E-2</v>
      </c>
      <c r="L355" s="22">
        <v>2.6234999999999998E-2</v>
      </c>
      <c r="M355" s="22">
        <v>2.6234999999999998E-2</v>
      </c>
      <c r="N355" s="22">
        <v>1.3117499999999999E-2</v>
      </c>
      <c r="O355" s="22">
        <v>0.42000000000000004</v>
      </c>
      <c r="P355" s="22">
        <v>0.42000000000000004</v>
      </c>
      <c r="Q355" s="28"/>
      <c r="R355" s="28"/>
    </row>
    <row r="356" spans="1:18" x14ac:dyDescent="0.2">
      <c r="A356" s="3" t="s">
        <v>423</v>
      </c>
      <c r="B356" s="3" t="s">
        <v>42</v>
      </c>
      <c r="C356" s="3" t="s">
        <v>776</v>
      </c>
      <c r="D356" s="3"/>
      <c r="E356" s="3"/>
      <c r="F356" s="3" t="s">
        <v>979</v>
      </c>
      <c r="G356" t="s">
        <v>692</v>
      </c>
      <c r="H356" s="22">
        <v>3.1481999999999996E-2</v>
      </c>
      <c r="I356" s="22">
        <v>3.1481999999999996E-2</v>
      </c>
      <c r="J356" s="22">
        <v>3.1481999999999996E-2</v>
      </c>
      <c r="K356" s="22">
        <v>3.1481999999999996E-2</v>
      </c>
      <c r="L356" s="22">
        <v>3.1481999999999996E-2</v>
      </c>
      <c r="M356" s="22">
        <v>3.1481999999999996E-2</v>
      </c>
      <c r="N356" s="22">
        <v>1.5740999999999998E-2</v>
      </c>
      <c r="O356" s="22">
        <v>0.504</v>
      </c>
      <c r="P356" s="22">
        <v>0.504</v>
      </c>
      <c r="Q356" s="28"/>
      <c r="R356" s="28"/>
    </row>
    <row r="357" spans="1:18" x14ac:dyDescent="0.2">
      <c r="A357" s="3" t="s">
        <v>424</v>
      </c>
      <c r="B357" s="3" t="s">
        <v>42</v>
      </c>
      <c r="C357" s="3" t="s">
        <v>776</v>
      </c>
      <c r="D357" s="3"/>
      <c r="E357" s="3"/>
      <c r="F357" s="3" t="s">
        <v>979</v>
      </c>
      <c r="G357" t="s">
        <v>693</v>
      </c>
      <c r="H357" s="22">
        <v>3.6728999999999998E-2</v>
      </c>
      <c r="I357" s="22">
        <v>3.6728999999999998E-2</v>
      </c>
      <c r="J357" s="22">
        <v>3.6728999999999998E-2</v>
      </c>
      <c r="K357" s="22">
        <v>3.6728999999999998E-2</v>
      </c>
      <c r="L357" s="22">
        <v>3.6728999999999998E-2</v>
      </c>
      <c r="M357" s="22">
        <v>3.6728999999999998E-2</v>
      </c>
      <c r="N357" s="22">
        <v>1.8364499999999999E-2</v>
      </c>
      <c r="O357" s="22">
        <v>0.58799999999999997</v>
      </c>
      <c r="P357" s="22">
        <v>0.58799999999999997</v>
      </c>
      <c r="Q357" s="28"/>
      <c r="R357" s="28"/>
    </row>
    <row r="358" spans="1:18" x14ac:dyDescent="0.2">
      <c r="A358" s="3" t="s">
        <v>425</v>
      </c>
      <c r="B358" s="3" t="s">
        <v>42</v>
      </c>
      <c r="C358" s="3" t="s">
        <v>776</v>
      </c>
      <c r="D358" s="3"/>
      <c r="E358" s="3"/>
      <c r="F358" s="3" t="s">
        <v>979</v>
      </c>
      <c r="G358" t="s">
        <v>694</v>
      </c>
      <c r="H358" s="22">
        <v>1.4592000000000001</v>
      </c>
      <c r="I358" s="22">
        <v>1.4592000000000001</v>
      </c>
      <c r="J358" s="22">
        <v>1.4592000000000001</v>
      </c>
      <c r="K358" s="22">
        <v>1.4592000000000001</v>
      </c>
      <c r="L358" s="22">
        <v>1.4592000000000001</v>
      </c>
      <c r="M358" s="22">
        <v>1.4592000000000001</v>
      </c>
      <c r="N358" s="22">
        <v>0.72960000000000003</v>
      </c>
      <c r="O358" s="22">
        <v>24.220599999999997</v>
      </c>
      <c r="P358" s="22">
        <v>24.220599999999997</v>
      </c>
      <c r="Q358" s="28"/>
      <c r="R358" s="28"/>
    </row>
    <row r="359" spans="1:18" x14ac:dyDescent="0.2">
      <c r="A359" s="3" t="s">
        <v>426</v>
      </c>
      <c r="B359" s="3" t="s">
        <v>42</v>
      </c>
      <c r="C359" s="3" t="s">
        <v>776</v>
      </c>
      <c r="D359" s="3"/>
      <c r="E359" s="3"/>
      <c r="F359" s="3" t="s">
        <v>979</v>
      </c>
      <c r="G359" t="s">
        <v>695</v>
      </c>
      <c r="H359" s="22">
        <v>6.7628000000000004</v>
      </c>
      <c r="I359" s="22">
        <v>6.7628000000000004</v>
      </c>
      <c r="J359" s="22">
        <v>6.7628000000000004</v>
      </c>
      <c r="K359" s="22">
        <v>6.7628000000000004</v>
      </c>
      <c r="L359" s="22">
        <v>6.7628000000000004</v>
      </c>
      <c r="M359" s="22">
        <v>6.7628000000000004</v>
      </c>
      <c r="N359" s="22">
        <v>3.3814000000000002</v>
      </c>
      <c r="O359" s="22">
        <v>71.9208</v>
      </c>
      <c r="P359" s="22">
        <v>71.9208</v>
      </c>
      <c r="Q359" s="28"/>
      <c r="R359" s="28"/>
    </row>
    <row r="360" spans="1:18" x14ac:dyDescent="0.2">
      <c r="A360" s="3" t="s">
        <v>427</v>
      </c>
      <c r="B360" s="3" t="s">
        <v>42</v>
      </c>
      <c r="C360" s="3" t="s">
        <v>776</v>
      </c>
      <c r="D360" s="3"/>
      <c r="E360" s="3"/>
      <c r="F360" s="3" t="s">
        <v>979</v>
      </c>
      <c r="G360" t="s">
        <v>696</v>
      </c>
      <c r="H360" s="22">
        <v>5.9982999999999995</v>
      </c>
      <c r="I360" s="22">
        <v>5.9982999999999995</v>
      </c>
      <c r="J360" s="22">
        <v>5.9982999999999995</v>
      </c>
      <c r="K360" s="22">
        <v>5.9982999999999995</v>
      </c>
      <c r="L360" s="22">
        <v>5.9982999999999995</v>
      </c>
      <c r="M360" s="22">
        <v>5.9982999999999995</v>
      </c>
      <c r="N360" s="22">
        <v>2.9991499999999998</v>
      </c>
      <c r="O360" s="22">
        <v>52.337199999999996</v>
      </c>
      <c r="P360" s="22">
        <v>52.337199999999996</v>
      </c>
      <c r="Q360" s="28"/>
      <c r="R360" s="28"/>
    </row>
    <row r="361" spans="1:18" x14ac:dyDescent="0.2">
      <c r="A361" s="3" t="s">
        <v>428</v>
      </c>
      <c r="B361" s="3" t="s">
        <v>42</v>
      </c>
      <c r="C361" s="3" t="s">
        <v>776</v>
      </c>
      <c r="D361" s="3"/>
      <c r="E361" s="3"/>
      <c r="F361" s="3" t="s">
        <v>979</v>
      </c>
      <c r="G361" t="s">
        <v>697</v>
      </c>
      <c r="H361" s="22">
        <v>0.7309670399999999</v>
      </c>
      <c r="I361" s="22">
        <v>0.7309670399999999</v>
      </c>
      <c r="J361" s="22">
        <v>0.7309670399999999</v>
      </c>
      <c r="K361" s="22">
        <v>0.7309670399999999</v>
      </c>
      <c r="L361" s="22">
        <v>0.7309670399999999</v>
      </c>
      <c r="M361" s="22">
        <v>0.7309670399999999</v>
      </c>
      <c r="N361" s="22">
        <v>0.36548351999999995</v>
      </c>
      <c r="O361" s="22">
        <v>3.8559242434798344</v>
      </c>
      <c r="P361" s="22">
        <v>3.8559242434798344</v>
      </c>
      <c r="Q361" s="28"/>
      <c r="R361" s="28"/>
    </row>
    <row r="362" spans="1:18" x14ac:dyDescent="0.2">
      <c r="A362" s="3" t="s">
        <v>429</v>
      </c>
      <c r="B362" s="3" t="s">
        <v>42</v>
      </c>
      <c r="C362" s="3" t="s">
        <v>776</v>
      </c>
      <c r="D362" s="3"/>
      <c r="E362" s="3"/>
      <c r="F362" s="3" t="s">
        <v>979</v>
      </c>
      <c r="G362" t="s">
        <v>698</v>
      </c>
      <c r="H362" s="22">
        <v>0.44956959999999996</v>
      </c>
      <c r="I362" s="22">
        <v>0.44956959999999996</v>
      </c>
      <c r="J362" s="22">
        <v>0.44956959999999996</v>
      </c>
      <c r="K362" s="22">
        <v>0.44956959999999996</v>
      </c>
      <c r="L362" s="22">
        <v>0.44956959999999996</v>
      </c>
      <c r="M362" s="22">
        <v>0.44956959999999996</v>
      </c>
      <c r="N362" s="22">
        <v>0.22478479999999998</v>
      </c>
      <c r="O362" s="22">
        <v>2.3715246035875048</v>
      </c>
      <c r="P362" s="22">
        <v>2.3715246035875048</v>
      </c>
      <c r="Q362" s="28"/>
      <c r="R362" s="28"/>
    </row>
    <row r="363" spans="1:18" x14ac:dyDescent="0.2">
      <c r="A363" s="3" t="s">
        <v>430</v>
      </c>
      <c r="B363" s="3" t="s">
        <v>42</v>
      </c>
      <c r="C363" s="3" t="s">
        <v>776</v>
      </c>
      <c r="D363" s="3"/>
      <c r="E363" s="3"/>
      <c r="F363" s="3" t="s">
        <v>979</v>
      </c>
      <c r="G363" t="s">
        <v>699</v>
      </c>
      <c r="H363" s="22">
        <v>0.33546271999999999</v>
      </c>
      <c r="I363" s="22">
        <v>0.33546271999999999</v>
      </c>
      <c r="J363" s="22">
        <v>0.33546271999999999</v>
      </c>
      <c r="K363" s="22">
        <v>0.33546271999999999</v>
      </c>
      <c r="L363" s="22">
        <v>0.33546271999999999</v>
      </c>
      <c r="M363" s="22">
        <v>0.33546271999999999</v>
      </c>
      <c r="N363" s="22">
        <v>0.16773136</v>
      </c>
      <c r="O363" s="22">
        <v>1.7695993992173542</v>
      </c>
      <c r="P363" s="22">
        <v>1.7695993992173542</v>
      </c>
      <c r="Q363" s="28"/>
      <c r="R363" s="28"/>
    </row>
    <row r="364" spans="1:18" x14ac:dyDescent="0.2">
      <c r="A364" s="3" t="s">
        <v>431</v>
      </c>
      <c r="B364" s="3" t="s">
        <v>42</v>
      </c>
      <c r="C364" s="3" t="s">
        <v>776</v>
      </c>
      <c r="D364" s="3"/>
      <c r="E364" s="3"/>
      <c r="F364" s="3" t="s">
        <v>979</v>
      </c>
      <c r="G364" t="s">
        <v>700</v>
      </c>
      <c r="H364" s="22">
        <v>0.32067967999999997</v>
      </c>
      <c r="I364" s="22">
        <v>0.32067967999999997</v>
      </c>
      <c r="J364" s="22">
        <v>0.32067967999999997</v>
      </c>
      <c r="K364" s="22">
        <v>0.32067967999999997</v>
      </c>
      <c r="L364" s="22">
        <v>0.32067967999999997</v>
      </c>
      <c r="M364" s="22">
        <v>0.32067967999999997</v>
      </c>
      <c r="N364" s="22">
        <v>0.16033983999999998</v>
      </c>
      <c r="O364" s="22">
        <v>1.6916173846954241</v>
      </c>
      <c r="P364" s="22">
        <v>1.6916173846954241</v>
      </c>
      <c r="Q364" s="28"/>
      <c r="R364" s="28"/>
    </row>
    <row r="365" spans="1:18" x14ac:dyDescent="0.2">
      <c r="A365" s="3" t="s">
        <v>432</v>
      </c>
      <c r="B365" s="3" t="s">
        <v>42</v>
      </c>
      <c r="C365" s="3" t="s">
        <v>776</v>
      </c>
      <c r="D365" s="3"/>
      <c r="E365" s="3"/>
      <c r="F365" s="3" t="s">
        <v>979</v>
      </c>
      <c r="G365" t="s">
        <v>701</v>
      </c>
      <c r="H365" s="22">
        <v>0.21461855999999999</v>
      </c>
      <c r="I365" s="22">
        <v>0.21461855999999999</v>
      </c>
      <c r="J365" s="22">
        <v>0.21461855999999999</v>
      </c>
      <c r="K365" s="22">
        <v>0.21461855999999999</v>
      </c>
      <c r="L365" s="22">
        <v>0.21461855999999999</v>
      </c>
      <c r="M365" s="22">
        <v>0.21461855999999999</v>
      </c>
      <c r="N365" s="22">
        <v>0.10730927999999999</v>
      </c>
      <c r="O365" s="22">
        <v>1.1321343690198828</v>
      </c>
      <c r="P365" s="22">
        <v>1.1321343690198828</v>
      </c>
      <c r="Q365" s="28"/>
      <c r="R365" s="28"/>
    </row>
    <row r="366" spans="1:18" x14ac:dyDescent="0.2">
      <c r="A366" s="3" t="s">
        <v>433</v>
      </c>
      <c r="B366" s="3" t="s">
        <v>42</v>
      </c>
      <c r="C366" s="3" t="s">
        <v>776</v>
      </c>
      <c r="D366" s="3"/>
      <c r="E366" s="3"/>
      <c r="F366" s="3" t="s">
        <v>979</v>
      </c>
      <c r="G366" t="s">
        <v>702</v>
      </c>
      <c r="H366" s="22">
        <v>0.308</v>
      </c>
      <c r="I366" s="22">
        <v>0.308</v>
      </c>
      <c r="J366" s="22">
        <v>0.308</v>
      </c>
      <c r="K366" s="22">
        <v>0.308</v>
      </c>
      <c r="L366" s="22">
        <v>0.308</v>
      </c>
      <c r="M366" s="22">
        <v>0.154</v>
      </c>
      <c r="N366" s="22">
        <v>0</v>
      </c>
      <c r="O366" s="22">
        <v>3.15</v>
      </c>
      <c r="P366" s="22">
        <v>3.15</v>
      </c>
      <c r="Q366" s="28"/>
      <c r="R366" s="28"/>
    </row>
    <row r="367" spans="1:18" x14ac:dyDescent="0.2">
      <c r="A367" s="3" t="s">
        <v>434</v>
      </c>
      <c r="B367" s="3" t="s">
        <v>489</v>
      </c>
      <c r="C367" s="3" t="s">
        <v>776</v>
      </c>
      <c r="D367" s="3"/>
      <c r="E367" s="3"/>
      <c r="F367" s="3" t="s">
        <v>979</v>
      </c>
      <c r="G367" t="s">
        <v>689</v>
      </c>
      <c r="H367" s="22">
        <v>0</v>
      </c>
      <c r="I367" s="22">
        <v>0</v>
      </c>
      <c r="J367" s="22">
        <v>0</v>
      </c>
      <c r="K367" s="22">
        <v>0</v>
      </c>
      <c r="L367" s="22">
        <v>0</v>
      </c>
      <c r="M367" s="22">
        <v>0</v>
      </c>
      <c r="N367" s="22">
        <v>0</v>
      </c>
      <c r="O367" s="22">
        <v>16.939</v>
      </c>
      <c r="P367" s="22">
        <v>16.939</v>
      </c>
      <c r="Q367" s="28"/>
      <c r="R367" s="28"/>
    </row>
    <row r="368" spans="1:18" x14ac:dyDescent="0.2">
      <c r="A368" s="3" t="s">
        <v>435</v>
      </c>
      <c r="B368" s="3" t="s">
        <v>489</v>
      </c>
      <c r="C368" s="3" t="s">
        <v>776</v>
      </c>
      <c r="D368" s="3"/>
      <c r="E368" s="3"/>
      <c r="F368" s="3" t="s">
        <v>979</v>
      </c>
      <c r="G368" t="s">
        <v>690</v>
      </c>
      <c r="H368" s="22">
        <v>0</v>
      </c>
      <c r="I368" s="22">
        <v>0</v>
      </c>
      <c r="J368" s="22">
        <v>0</v>
      </c>
      <c r="K368" s="22">
        <v>0</v>
      </c>
      <c r="L368" s="22">
        <v>0</v>
      </c>
      <c r="M368" s="22">
        <v>0</v>
      </c>
      <c r="N368" s="22">
        <v>0</v>
      </c>
      <c r="O368" s="22">
        <v>42.999000000000002</v>
      </c>
      <c r="P368" s="22">
        <v>42.999000000000002</v>
      </c>
      <c r="Q368" s="28"/>
      <c r="R368" s="28"/>
    </row>
    <row r="369" spans="1:18" x14ac:dyDescent="0.2">
      <c r="A369" s="3" t="s">
        <v>436</v>
      </c>
      <c r="B369" s="3" t="s">
        <v>489</v>
      </c>
      <c r="C369" s="3" t="s">
        <v>776</v>
      </c>
      <c r="D369" s="3"/>
      <c r="E369" s="3"/>
      <c r="F369" s="3" t="s">
        <v>979</v>
      </c>
      <c r="G369" t="s">
        <v>691</v>
      </c>
      <c r="H369" s="22">
        <v>0</v>
      </c>
      <c r="I369" s="22">
        <v>0</v>
      </c>
      <c r="J369" s="22">
        <v>0</v>
      </c>
      <c r="K369" s="22">
        <v>0</v>
      </c>
      <c r="L369" s="22">
        <v>0</v>
      </c>
      <c r="M369" s="22">
        <v>0</v>
      </c>
      <c r="N369" s="22">
        <v>0</v>
      </c>
      <c r="O369" s="22">
        <v>19.544999999999998</v>
      </c>
      <c r="P369" s="22">
        <v>19.544999999999998</v>
      </c>
      <c r="Q369" s="28"/>
      <c r="R369" s="28"/>
    </row>
    <row r="370" spans="1:18" x14ac:dyDescent="0.2">
      <c r="A370" s="3" t="s">
        <v>437</v>
      </c>
      <c r="B370" s="3" t="s">
        <v>489</v>
      </c>
      <c r="C370" s="3" t="s">
        <v>776</v>
      </c>
      <c r="D370" s="3"/>
      <c r="E370" s="3"/>
      <c r="F370" s="3" t="s">
        <v>979</v>
      </c>
      <c r="G370" t="s">
        <v>692</v>
      </c>
      <c r="H370" s="22">
        <v>0</v>
      </c>
      <c r="I370" s="22">
        <v>0</v>
      </c>
      <c r="J370" s="22">
        <v>0</v>
      </c>
      <c r="K370" s="22">
        <v>0</v>
      </c>
      <c r="L370" s="22">
        <v>0</v>
      </c>
      <c r="M370" s="22">
        <v>0</v>
      </c>
      <c r="N370" s="22">
        <v>0</v>
      </c>
      <c r="O370" s="22">
        <v>23.454000000000001</v>
      </c>
      <c r="P370" s="22">
        <v>23.454000000000001</v>
      </c>
      <c r="Q370" s="28"/>
      <c r="R370" s="28"/>
    </row>
    <row r="371" spans="1:18" x14ac:dyDescent="0.2">
      <c r="A371" s="3" t="s">
        <v>438</v>
      </c>
      <c r="B371" s="3" t="s">
        <v>489</v>
      </c>
      <c r="C371" s="3" t="s">
        <v>776</v>
      </c>
      <c r="D371" s="3"/>
      <c r="E371" s="3"/>
      <c r="F371" s="3" t="s">
        <v>979</v>
      </c>
      <c r="G371" t="s">
        <v>693</v>
      </c>
      <c r="H371" s="22">
        <v>0</v>
      </c>
      <c r="I371" s="22">
        <v>0</v>
      </c>
      <c r="J371" s="22">
        <v>0</v>
      </c>
      <c r="K371" s="22">
        <v>0</v>
      </c>
      <c r="L371" s="22">
        <v>0</v>
      </c>
      <c r="M371" s="22">
        <v>0</v>
      </c>
      <c r="N371" s="22">
        <v>0</v>
      </c>
      <c r="O371" s="22">
        <v>27.363</v>
      </c>
      <c r="P371" s="22">
        <v>27.363</v>
      </c>
      <c r="Q371" s="28"/>
      <c r="R371" s="28"/>
    </row>
    <row r="372" spans="1:18" x14ac:dyDescent="0.2">
      <c r="A372" s="3" t="s">
        <v>439</v>
      </c>
      <c r="B372" s="3" t="s">
        <v>489</v>
      </c>
      <c r="C372" s="3" t="s">
        <v>776</v>
      </c>
      <c r="D372" s="3"/>
      <c r="E372" s="3"/>
      <c r="F372" s="3" t="s">
        <v>979</v>
      </c>
      <c r="G372" t="s">
        <v>694</v>
      </c>
      <c r="H372" s="22">
        <v>0.16170000000000001</v>
      </c>
      <c r="I372" s="22">
        <v>0.16170000000000001</v>
      </c>
      <c r="J372" s="22">
        <v>0.16170000000000001</v>
      </c>
      <c r="K372" s="22">
        <v>0.16170000000000001</v>
      </c>
      <c r="L372" s="22">
        <v>0.16170000000000001</v>
      </c>
      <c r="M372" s="22">
        <v>0.16170000000000001</v>
      </c>
      <c r="N372" s="22">
        <v>8.0850000000000005E-2</v>
      </c>
      <c r="O372" s="22">
        <v>1</v>
      </c>
      <c r="P372" s="22">
        <v>1</v>
      </c>
      <c r="Q372" s="28"/>
      <c r="R372" s="28"/>
    </row>
    <row r="373" spans="1:18" x14ac:dyDescent="0.2">
      <c r="A373" s="3" t="s">
        <v>440</v>
      </c>
      <c r="B373" s="3" t="s">
        <v>489</v>
      </c>
      <c r="C373" s="3" t="s">
        <v>776</v>
      </c>
      <c r="D373" s="3"/>
      <c r="E373" s="3"/>
      <c r="F373" s="3" t="s">
        <v>979</v>
      </c>
      <c r="G373" t="s">
        <v>695</v>
      </c>
      <c r="H373" s="22">
        <v>5.3533999999999997</v>
      </c>
      <c r="I373" s="22">
        <v>5.3533999999999997</v>
      </c>
      <c r="J373" s="22">
        <v>5.3533999999999997</v>
      </c>
      <c r="K373" s="22">
        <v>5.3533999999999997</v>
      </c>
      <c r="L373" s="22">
        <v>5.3533999999999997</v>
      </c>
      <c r="M373" s="22">
        <v>5.3533999999999997</v>
      </c>
      <c r="N373" s="22">
        <v>2.6766999999999999</v>
      </c>
      <c r="O373" s="22">
        <v>8</v>
      </c>
      <c r="P373" s="22">
        <v>8</v>
      </c>
      <c r="Q373" s="28"/>
      <c r="R373" s="28"/>
    </row>
    <row r="374" spans="1:18" x14ac:dyDescent="0.2">
      <c r="A374" s="3" t="s">
        <v>441</v>
      </c>
      <c r="B374" s="3" t="s">
        <v>489</v>
      </c>
      <c r="C374" s="3" t="s">
        <v>776</v>
      </c>
      <c r="D374" s="3"/>
      <c r="E374" s="3"/>
      <c r="F374" s="3" t="s">
        <v>979</v>
      </c>
      <c r="G374" t="s">
        <v>696</v>
      </c>
      <c r="H374" s="22">
        <v>4.3228</v>
      </c>
      <c r="I374" s="22">
        <v>4.3228</v>
      </c>
      <c r="J374" s="22">
        <v>4.3228</v>
      </c>
      <c r="K374" s="22">
        <v>4.3228</v>
      </c>
      <c r="L374" s="22">
        <v>4.3228</v>
      </c>
      <c r="M374" s="22">
        <v>4.3228</v>
      </c>
      <c r="N374" s="22">
        <v>2.1614</v>
      </c>
      <c r="O374" s="22">
        <v>8</v>
      </c>
      <c r="P374" s="22">
        <v>8</v>
      </c>
      <c r="Q374" s="28"/>
      <c r="R374" s="28"/>
    </row>
    <row r="375" spans="1:18" x14ac:dyDescent="0.2">
      <c r="A375" s="3" t="s">
        <v>442</v>
      </c>
      <c r="B375" s="3" t="s">
        <v>489</v>
      </c>
      <c r="C375" s="3" t="s">
        <v>776</v>
      </c>
      <c r="D375" s="3"/>
      <c r="E375" s="3"/>
      <c r="F375" s="3" t="s">
        <v>979</v>
      </c>
      <c r="G375" t="s">
        <v>697</v>
      </c>
      <c r="H375" s="22">
        <v>2.3539999999999998E-2</v>
      </c>
      <c r="I375" s="22">
        <v>2.3539999999999998E-2</v>
      </c>
      <c r="J375" s="22">
        <v>2.3539999999999998E-2</v>
      </c>
      <c r="K375" s="22">
        <v>2.3539999999999998E-2</v>
      </c>
      <c r="L375" s="22">
        <v>2.3539999999999998E-2</v>
      </c>
      <c r="M375" s="22">
        <v>2.3539999999999998E-2</v>
      </c>
      <c r="N375" s="22">
        <v>1.1769999999999999E-2</v>
      </c>
      <c r="O375" s="22">
        <v>1</v>
      </c>
      <c r="P375" s="22">
        <v>1</v>
      </c>
      <c r="Q375" s="28"/>
      <c r="R375" s="28"/>
    </row>
    <row r="376" spans="1:18" x14ac:dyDescent="0.2">
      <c r="A376" s="3" t="s">
        <v>443</v>
      </c>
      <c r="B376" s="3" t="s">
        <v>489</v>
      </c>
      <c r="C376" s="3" t="s">
        <v>776</v>
      </c>
      <c r="D376" s="3"/>
      <c r="E376" s="3"/>
      <c r="F376" s="3" t="s">
        <v>979</v>
      </c>
      <c r="G376" t="s">
        <v>698</v>
      </c>
      <c r="H376" s="22">
        <v>0.10549000000000001</v>
      </c>
      <c r="I376" s="22">
        <v>0.10549000000000001</v>
      </c>
      <c r="J376" s="22">
        <v>0.10549000000000001</v>
      </c>
      <c r="K376" s="22">
        <v>0.10549000000000001</v>
      </c>
      <c r="L376" s="22">
        <v>0.10549000000000001</v>
      </c>
      <c r="M376" s="22">
        <v>0.10549000000000001</v>
      </c>
      <c r="N376" s="22">
        <v>5.2745000000000007E-2</v>
      </c>
      <c r="O376" s="22">
        <v>1</v>
      </c>
      <c r="P376" s="22">
        <v>1</v>
      </c>
      <c r="Q376" s="28"/>
      <c r="R376" s="28"/>
    </row>
    <row r="377" spans="1:18" x14ac:dyDescent="0.2">
      <c r="A377" s="3" t="s">
        <v>444</v>
      </c>
      <c r="B377" s="3" t="s">
        <v>489</v>
      </c>
      <c r="C377" s="3" t="s">
        <v>776</v>
      </c>
      <c r="D377" s="3"/>
      <c r="E377" s="3"/>
      <c r="F377" s="3" t="s">
        <v>979</v>
      </c>
      <c r="G377" t="s">
        <v>699</v>
      </c>
      <c r="H377" s="22">
        <v>0.36118499999999998</v>
      </c>
      <c r="I377" s="22">
        <v>0.36118499999999998</v>
      </c>
      <c r="J377" s="22">
        <v>0.36118499999999998</v>
      </c>
      <c r="K377" s="22">
        <v>0.36118499999999998</v>
      </c>
      <c r="L377" s="22">
        <v>0.36118499999999998</v>
      </c>
      <c r="M377" s="22">
        <v>0.36118499999999998</v>
      </c>
      <c r="N377" s="22">
        <v>0.18059249999999999</v>
      </c>
      <c r="O377" s="22">
        <v>1</v>
      </c>
      <c r="P377" s="22">
        <v>1</v>
      </c>
      <c r="Q377" s="28"/>
      <c r="R377" s="28"/>
    </row>
    <row r="378" spans="1:18" x14ac:dyDescent="0.2">
      <c r="A378" s="3" t="s">
        <v>445</v>
      </c>
      <c r="B378" s="3" t="s">
        <v>489</v>
      </c>
      <c r="C378" s="3" t="s">
        <v>776</v>
      </c>
      <c r="D378" s="3"/>
      <c r="E378" s="3"/>
      <c r="F378" s="3" t="s">
        <v>979</v>
      </c>
      <c r="G378" t="s">
        <v>700</v>
      </c>
      <c r="H378" s="22">
        <v>0.63668000000000002</v>
      </c>
      <c r="I378" s="22">
        <v>0.63668000000000002</v>
      </c>
      <c r="J378" s="22">
        <v>0.63668000000000002</v>
      </c>
      <c r="K378" s="22">
        <v>0.63668000000000002</v>
      </c>
      <c r="L378" s="22">
        <v>0.63668000000000002</v>
      </c>
      <c r="M378" s="22">
        <v>0.63668000000000002</v>
      </c>
      <c r="N378" s="22">
        <v>0.31834000000000001</v>
      </c>
      <c r="O378" s="22">
        <v>1</v>
      </c>
      <c r="P378" s="22">
        <v>1</v>
      </c>
      <c r="Q378" s="28"/>
      <c r="R378" s="28"/>
    </row>
    <row r="379" spans="1:18" x14ac:dyDescent="0.2">
      <c r="A379" s="3" t="s">
        <v>446</v>
      </c>
      <c r="B379" s="3" t="s">
        <v>489</v>
      </c>
      <c r="C379" s="3" t="s">
        <v>776</v>
      </c>
      <c r="D379" s="3"/>
      <c r="E379" s="3"/>
      <c r="F379" s="3" t="s">
        <v>979</v>
      </c>
      <c r="G379" t="s">
        <v>701</v>
      </c>
      <c r="H379" s="22">
        <v>0.99566500000000002</v>
      </c>
      <c r="I379" s="22">
        <v>0.99566500000000002</v>
      </c>
      <c r="J379" s="22">
        <v>0.99566500000000002</v>
      </c>
      <c r="K379" s="22">
        <v>0.99566500000000002</v>
      </c>
      <c r="L379" s="22">
        <v>0.99566500000000002</v>
      </c>
      <c r="M379" s="22">
        <v>0.99566500000000002</v>
      </c>
      <c r="N379" s="22">
        <v>0.49783250000000001</v>
      </c>
      <c r="O379" s="22">
        <v>1</v>
      </c>
      <c r="P379" s="22">
        <v>1</v>
      </c>
      <c r="Q379" s="28"/>
      <c r="R379" s="28"/>
    </row>
    <row r="380" spans="1:18" x14ac:dyDescent="0.2">
      <c r="A380" s="3" t="s">
        <v>447</v>
      </c>
      <c r="B380" s="3" t="s">
        <v>489</v>
      </c>
      <c r="C380" s="3" t="s">
        <v>776</v>
      </c>
      <c r="D380" s="3"/>
      <c r="E380" s="3"/>
      <c r="F380" s="3" t="s">
        <v>979</v>
      </c>
      <c r="G380" t="s">
        <v>702</v>
      </c>
      <c r="H380" s="22">
        <v>2.2200000000000001E-2</v>
      </c>
      <c r="I380" s="22">
        <v>2.2200000000000001E-2</v>
      </c>
      <c r="J380" s="22">
        <v>2.2200000000000001E-2</v>
      </c>
      <c r="K380" s="22">
        <v>2.2200000000000001E-2</v>
      </c>
      <c r="L380" s="22">
        <v>2.2200000000000001E-2</v>
      </c>
      <c r="M380" s="22">
        <v>1.11E-2</v>
      </c>
      <c r="N380" s="22">
        <v>0</v>
      </c>
      <c r="O380" s="22">
        <v>1</v>
      </c>
      <c r="P380" s="22">
        <v>1</v>
      </c>
      <c r="Q380" s="28"/>
      <c r="R380" s="28"/>
    </row>
    <row r="381" spans="1:18" x14ac:dyDescent="0.2">
      <c r="A381" s="3" t="s">
        <v>448</v>
      </c>
      <c r="B381" s="3" t="s">
        <v>490</v>
      </c>
      <c r="C381" s="3" t="s">
        <v>776</v>
      </c>
      <c r="D381" s="3"/>
      <c r="E381" s="3"/>
      <c r="F381" s="3" t="s">
        <v>975</v>
      </c>
      <c r="G381" t="s">
        <v>694</v>
      </c>
      <c r="H381" s="22">
        <v>9.6599999999999991E-2</v>
      </c>
      <c r="I381" s="22">
        <v>9.6599999999999991E-2</v>
      </c>
      <c r="J381" s="22">
        <v>9.6599999999999991E-2</v>
      </c>
      <c r="K381" s="22">
        <v>9.6599999999999991E-2</v>
      </c>
      <c r="L381" s="22">
        <v>9.6599999999999991E-2</v>
      </c>
      <c r="M381" s="22">
        <v>9.6599999999999991E-2</v>
      </c>
      <c r="N381" s="22">
        <v>9.6599999999999991E-2</v>
      </c>
      <c r="O381" s="22">
        <v>0.1014</v>
      </c>
      <c r="P381" s="22">
        <v>0.1014</v>
      </c>
      <c r="Q381" s="28"/>
      <c r="R381" s="28"/>
    </row>
    <row r="382" spans="1:18" x14ac:dyDescent="0.2">
      <c r="A382" s="3" t="s">
        <v>449</v>
      </c>
      <c r="B382" s="3" t="s">
        <v>490</v>
      </c>
      <c r="C382" s="3" t="s">
        <v>776</v>
      </c>
      <c r="D382" s="3"/>
      <c r="E382" s="3"/>
      <c r="F382" s="3" t="s">
        <v>975</v>
      </c>
      <c r="G382" t="s">
        <v>695</v>
      </c>
      <c r="H382" s="22">
        <v>0.1996</v>
      </c>
      <c r="I382" s="22">
        <v>0.1996</v>
      </c>
      <c r="J382" s="22">
        <v>0.1996</v>
      </c>
      <c r="K382" s="22">
        <v>0.1996</v>
      </c>
      <c r="L382" s="22">
        <v>0.1996</v>
      </c>
      <c r="M382" s="22">
        <v>0.1996</v>
      </c>
      <c r="N382" s="22">
        <v>0.1996</v>
      </c>
      <c r="O382" s="22">
        <v>0.21178499999999997</v>
      </c>
      <c r="P382" s="22">
        <v>0.21178499999999997</v>
      </c>
      <c r="Q382" s="28"/>
      <c r="R382" s="28"/>
    </row>
    <row r="383" spans="1:18" x14ac:dyDescent="0.2">
      <c r="A383" s="3" t="s">
        <v>450</v>
      </c>
      <c r="B383" s="3" t="s">
        <v>490</v>
      </c>
      <c r="C383" s="3" t="s">
        <v>776</v>
      </c>
      <c r="D383" s="3"/>
      <c r="E383" s="3"/>
      <c r="F383" s="3" t="s">
        <v>975</v>
      </c>
      <c r="G383" t="s">
        <v>696</v>
      </c>
      <c r="H383" s="22">
        <v>0.34900000000000003</v>
      </c>
      <c r="I383" s="22">
        <v>0.34900000000000003</v>
      </c>
      <c r="J383" s="22">
        <v>0.34900000000000003</v>
      </c>
      <c r="K383" s="22">
        <v>0.34900000000000003</v>
      </c>
      <c r="L383" s="22">
        <v>0.34900000000000003</v>
      </c>
      <c r="M383" s="22">
        <v>0.34900000000000003</v>
      </c>
      <c r="N383" s="22">
        <v>0.34900000000000003</v>
      </c>
      <c r="O383" s="22">
        <v>0.36424499999999999</v>
      </c>
      <c r="P383" s="22">
        <v>0.36424499999999999</v>
      </c>
      <c r="Q383" s="28"/>
      <c r="R383" s="28"/>
    </row>
    <row r="384" spans="1:18" x14ac:dyDescent="0.2">
      <c r="A384" s="3" t="s">
        <v>451</v>
      </c>
      <c r="B384" s="3" t="s">
        <v>490</v>
      </c>
      <c r="C384" s="3" t="s">
        <v>776</v>
      </c>
      <c r="D384" s="3"/>
      <c r="E384" s="3"/>
      <c r="F384" s="3" t="s">
        <v>975</v>
      </c>
      <c r="G384" t="s">
        <v>697</v>
      </c>
      <c r="H384" s="22">
        <v>0</v>
      </c>
      <c r="I384" s="22">
        <v>0</v>
      </c>
      <c r="J384" s="22">
        <v>0</v>
      </c>
      <c r="K384" s="22">
        <v>0</v>
      </c>
      <c r="L384" s="22">
        <v>0</v>
      </c>
      <c r="M384" s="22">
        <v>0</v>
      </c>
      <c r="N384" s="22">
        <v>0</v>
      </c>
      <c r="O384" s="22">
        <v>0.1</v>
      </c>
      <c r="P384" s="22">
        <v>0.1</v>
      </c>
      <c r="Q384" s="28"/>
      <c r="R384" s="28"/>
    </row>
    <row r="385" spans="1:18" x14ac:dyDescent="0.2">
      <c r="A385" s="3" t="s">
        <v>452</v>
      </c>
      <c r="B385" s="3" t="s">
        <v>490</v>
      </c>
      <c r="C385" s="3" t="s">
        <v>776</v>
      </c>
      <c r="D385" s="3"/>
      <c r="E385" s="3"/>
      <c r="F385" s="3" t="s">
        <v>975</v>
      </c>
      <c r="G385" t="s">
        <v>698</v>
      </c>
      <c r="H385" s="22">
        <v>0</v>
      </c>
      <c r="I385" s="22">
        <v>0</v>
      </c>
      <c r="J385" s="22">
        <v>0</v>
      </c>
      <c r="K385" s="22">
        <v>0</v>
      </c>
      <c r="L385" s="22">
        <v>0</v>
      </c>
      <c r="M385" s="22">
        <v>0</v>
      </c>
      <c r="N385" s="22">
        <v>0</v>
      </c>
      <c r="O385" s="22">
        <v>0.1</v>
      </c>
      <c r="P385" s="22">
        <v>0.1</v>
      </c>
      <c r="Q385" s="28"/>
      <c r="R385" s="28"/>
    </row>
    <row r="386" spans="1:18" x14ac:dyDescent="0.2">
      <c r="A386" s="3" t="s">
        <v>453</v>
      </c>
      <c r="B386" s="3" t="s">
        <v>490</v>
      </c>
      <c r="C386" s="3" t="s">
        <v>776</v>
      </c>
      <c r="D386" s="3"/>
      <c r="E386" s="3"/>
      <c r="F386" s="3" t="s">
        <v>975</v>
      </c>
      <c r="G386" t="s">
        <v>699</v>
      </c>
      <c r="H386" s="22">
        <v>0</v>
      </c>
      <c r="I386" s="22">
        <v>0</v>
      </c>
      <c r="J386" s="22">
        <v>0</v>
      </c>
      <c r="K386" s="22">
        <v>0</v>
      </c>
      <c r="L386" s="22">
        <v>0</v>
      </c>
      <c r="M386" s="22">
        <v>0</v>
      </c>
      <c r="N386" s="22">
        <v>0</v>
      </c>
      <c r="O386" s="22">
        <v>0.1</v>
      </c>
      <c r="P386" s="22">
        <v>0.1</v>
      </c>
      <c r="Q386" s="28"/>
      <c r="R386" s="28"/>
    </row>
    <row r="387" spans="1:18" x14ac:dyDescent="0.2">
      <c r="A387" s="3" t="s">
        <v>454</v>
      </c>
      <c r="B387" s="3" t="s">
        <v>490</v>
      </c>
      <c r="C387" s="3" t="s">
        <v>776</v>
      </c>
      <c r="D387" s="3"/>
      <c r="E387" s="3"/>
      <c r="F387" s="3" t="s">
        <v>975</v>
      </c>
      <c r="G387" t="s">
        <v>700</v>
      </c>
      <c r="H387" s="22">
        <v>0</v>
      </c>
      <c r="I387" s="22">
        <v>0</v>
      </c>
      <c r="J387" s="22">
        <v>0</v>
      </c>
      <c r="K387" s="22">
        <v>0</v>
      </c>
      <c r="L387" s="22">
        <v>0</v>
      </c>
      <c r="M387" s="22">
        <v>0</v>
      </c>
      <c r="N387" s="22">
        <v>0</v>
      </c>
      <c r="O387" s="22">
        <v>0.1</v>
      </c>
      <c r="P387" s="22">
        <v>0.1</v>
      </c>
      <c r="Q387" s="28"/>
      <c r="R387" s="28"/>
    </row>
    <row r="388" spans="1:18" x14ac:dyDescent="0.2">
      <c r="A388" s="3" t="s">
        <v>455</v>
      </c>
      <c r="B388" s="3" t="s">
        <v>490</v>
      </c>
      <c r="C388" s="3" t="s">
        <v>776</v>
      </c>
      <c r="D388" s="3"/>
      <c r="E388" s="3"/>
      <c r="F388" s="3" t="s">
        <v>975</v>
      </c>
      <c r="G388" t="s">
        <v>701</v>
      </c>
      <c r="H388" s="22">
        <v>0</v>
      </c>
      <c r="I388" s="22">
        <v>0</v>
      </c>
      <c r="J388" s="22">
        <v>0</v>
      </c>
      <c r="K388" s="22">
        <v>0</v>
      </c>
      <c r="L388" s="22">
        <v>0</v>
      </c>
      <c r="M388" s="22">
        <v>0</v>
      </c>
      <c r="N388" s="22">
        <v>0</v>
      </c>
      <c r="O388" s="22">
        <v>0.1</v>
      </c>
      <c r="P388" s="22">
        <v>0.1</v>
      </c>
      <c r="Q388" s="28"/>
      <c r="R388" s="28"/>
    </row>
    <row r="389" spans="1:18" x14ac:dyDescent="0.2">
      <c r="A389" s="3" t="s">
        <v>456</v>
      </c>
      <c r="B389" s="3" t="s">
        <v>490</v>
      </c>
      <c r="C389" s="3" t="s">
        <v>776</v>
      </c>
      <c r="D389" s="3"/>
      <c r="E389" s="3"/>
      <c r="F389" s="3" t="s">
        <v>975</v>
      </c>
      <c r="G389" t="s">
        <v>702</v>
      </c>
      <c r="H389" s="22">
        <v>0.01</v>
      </c>
      <c r="I389" s="22">
        <v>0.01</v>
      </c>
      <c r="J389" s="22">
        <v>0.01</v>
      </c>
      <c r="K389" s="22">
        <v>0.01</v>
      </c>
      <c r="L389" s="22">
        <v>0.01</v>
      </c>
      <c r="M389" s="22">
        <v>0.01</v>
      </c>
      <c r="N389" s="22">
        <v>0.01</v>
      </c>
      <c r="O389" s="22">
        <v>0.1</v>
      </c>
      <c r="P389" s="22">
        <v>0.1</v>
      </c>
      <c r="Q389" s="28"/>
      <c r="R389" s="28"/>
    </row>
    <row r="390" spans="1:18" x14ac:dyDescent="0.2">
      <c r="A390" s="3" t="s">
        <v>510</v>
      </c>
      <c r="B390" s="3" t="s">
        <v>532</v>
      </c>
      <c r="C390" s="3" t="s">
        <v>776</v>
      </c>
      <c r="D390" s="3"/>
      <c r="E390" s="3"/>
      <c r="F390" s="3" t="s">
        <v>974</v>
      </c>
      <c r="G390" t="s">
        <v>689</v>
      </c>
      <c r="H390" s="22">
        <v>1.8043999999999998E-2</v>
      </c>
      <c r="I390" s="22">
        <v>1.8043999999999998E-2</v>
      </c>
      <c r="J390" s="22">
        <v>1.8043999999999998E-2</v>
      </c>
      <c r="K390" s="22">
        <v>1.8043999999999998E-2</v>
      </c>
      <c r="L390" s="22">
        <v>1.8043999999999998E-2</v>
      </c>
      <c r="M390" s="22">
        <v>1.8043999999999998E-2</v>
      </c>
      <c r="N390" s="22">
        <v>1.8043999999999998E-2</v>
      </c>
      <c r="O390" s="22">
        <v>2.7065999999999996E-2</v>
      </c>
      <c r="P390" s="22">
        <v>2.7065999999999996E-2</v>
      </c>
      <c r="Q390" s="28"/>
      <c r="R390" s="28"/>
    </row>
    <row r="391" spans="1:18" x14ac:dyDescent="0.2">
      <c r="A391" s="3" t="s">
        <v>511</v>
      </c>
      <c r="B391" s="3" t="s">
        <v>532</v>
      </c>
      <c r="C391" s="3" t="s">
        <v>776</v>
      </c>
      <c r="D391" s="3"/>
      <c r="E391" s="3"/>
      <c r="F391" s="3" t="s">
        <v>974</v>
      </c>
      <c r="G391" t="s">
        <v>690</v>
      </c>
      <c r="H391" s="22">
        <v>4.5803999999999997E-2</v>
      </c>
      <c r="I391" s="22">
        <v>4.5803999999999997E-2</v>
      </c>
      <c r="J391" s="22">
        <v>4.5803999999999997E-2</v>
      </c>
      <c r="K391" s="22">
        <v>4.5803999999999997E-2</v>
      </c>
      <c r="L391" s="22">
        <v>4.5803999999999997E-2</v>
      </c>
      <c r="M391" s="22">
        <v>4.5803999999999997E-2</v>
      </c>
      <c r="N391" s="22">
        <v>4.5803999999999997E-2</v>
      </c>
      <c r="O391" s="22">
        <v>6.8706000000000003E-2</v>
      </c>
      <c r="P391" s="22">
        <v>6.8706000000000003E-2</v>
      </c>
      <c r="Q391" s="28"/>
      <c r="R391" s="28"/>
    </row>
    <row r="392" spans="1:18" x14ac:dyDescent="0.2">
      <c r="A392" s="3" t="s">
        <v>512</v>
      </c>
      <c r="B392" s="3" t="s">
        <v>532</v>
      </c>
      <c r="C392" s="3" t="s">
        <v>776</v>
      </c>
      <c r="D392" s="3"/>
      <c r="E392" s="3"/>
      <c r="F392" s="3" t="s">
        <v>974</v>
      </c>
      <c r="G392" t="s">
        <v>691</v>
      </c>
      <c r="H392" s="22">
        <v>2.0819999999999998E-2</v>
      </c>
      <c r="I392" s="22">
        <v>2.0819999999999998E-2</v>
      </c>
      <c r="J392" s="22">
        <v>2.0819999999999998E-2</v>
      </c>
      <c r="K392" s="22">
        <v>2.0819999999999998E-2</v>
      </c>
      <c r="L392" s="22">
        <v>2.0819999999999998E-2</v>
      </c>
      <c r="M392" s="22">
        <v>2.0819999999999998E-2</v>
      </c>
      <c r="N392" s="22">
        <v>2.0819999999999998E-2</v>
      </c>
      <c r="O392" s="22">
        <v>3.1229999999999997E-2</v>
      </c>
      <c r="P392" s="22">
        <v>3.1229999999999997E-2</v>
      </c>
      <c r="Q392" s="28"/>
      <c r="R392" s="28"/>
    </row>
    <row r="393" spans="1:18" x14ac:dyDescent="0.2">
      <c r="A393" s="3" t="s">
        <v>513</v>
      </c>
      <c r="B393" s="3" t="s">
        <v>532</v>
      </c>
      <c r="C393" s="3" t="s">
        <v>776</v>
      </c>
      <c r="D393" s="3"/>
      <c r="E393" s="3"/>
      <c r="F393" s="3" t="s">
        <v>974</v>
      </c>
      <c r="G393" t="s">
        <v>692</v>
      </c>
      <c r="H393" s="22">
        <v>2.4983999999999999E-2</v>
      </c>
      <c r="I393" s="22">
        <v>2.4983999999999999E-2</v>
      </c>
      <c r="J393" s="22">
        <v>2.4983999999999999E-2</v>
      </c>
      <c r="K393" s="22">
        <v>2.4983999999999999E-2</v>
      </c>
      <c r="L393" s="22">
        <v>2.4983999999999999E-2</v>
      </c>
      <c r="M393" s="22">
        <v>2.4983999999999999E-2</v>
      </c>
      <c r="N393" s="22">
        <v>2.4983999999999999E-2</v>
      </c>
      <c r="O393" s="22">
        <v>3.7475999999999995E-2</v>
      </c>
      <c r="P393" s="22">
        <v>3.7475999999999995E-2</v>
      </c>
      <c r="Q393" s="28"/>
      <c r="R393" s="28"/>
    </row>
    <row r="394" spans="1:18" x14ac:dyDescent="0.2">
      <c r="A394" s="3" t="s">
        <v>514</v>
      </c>
      <c r="B394" s="3" t="s">
        <v>532</v>
      </c>
      <c r="C394" s="3" t="s">
        <v>776</v>
      </c>
      <c r="D394" s="3"/>
      <c r="E394" s="3"/>
      <c r="F394" s="3" t="s">
        <v>974</v>
      </c>
      <c r="G394" t="s">
        <v>693</v>
      </c>
      <c r="H394" s="22">
        <v>2.9147999999999997E-2</v>
      </c>
      <c r="I394" s="22">
        <v>2.9147999999999997E-2</v>
      </c>
      <c r="J394" s="22">
        <v>2.9147999999999997E-2</v>
      </c>
      <c r="K394" s="22">
        <v>2.9147999999999997E-2</v>
      </c>
      <c r="L394" s="22">
        <v>2.9147999999999997E-2</v>
      </c>
      <c r="M394" s="22">
        <v>2.9147999999999997E-2</v>
      </c>
      <c r="N394" s="22">
        <v>2.9147999999999997E-2</v>
      </c>
      <c r="O394" s="22">
        <v>4.372199999999999E-2</v>
      </c>
      <c r="P394" s="22">
        <v>4.372199999999999E-2</v>
      </c>
      <c r="Q394" s="28"/>
      <c r="R394" s="28"/>
    </row>
    <row r="395" spans="1:18" x14ac:dyDescent="0.2">
      <c r="A395" s="3" t="s">
        <v>492</v>
      </c>
      <c r="B395" s="3" t="s">
        <v>532</v>
      </c>
      <c r="C395" s="3" t="s">
        <v>776</v>
      </c>
      <c r="D395" s="3"/>
      <c r="E395" s="3"/>
      <c r="F395" s="3" t="s">
        <v>974</v>
      </c>
      <c r="G395" t="s">
        <v>694</v>
      </c>
      <c r="H395" s="22">
        <v>0.1</v>
      </c>
      <c r="I395" s="22">
        <v>0.1</v>
      </c>
      <c r="J395" s="22">
        <v>0.1</v>
      </c>
      <c r="K395" s="22">
        <v>0.1</v>
      </c>
      <c r="L395" s="22">
        <v>0.1</v>
      </c>
      <c r="M395" s="22">
        <v>0.1</v>
      </c>
      <c r="N395" s="22">
        <v>0.1</v>
      </c>
      <c r="O395" s="22">
        <v>0.15</v>
      </c>
      <c r="P395" s="22">
        <v>0.15</v>
      </c>
      <c r="Q395" s="28"/>
      <c r="R395" s="28"/>
    </row>
    <row r="396" spans="1:18" x14ac:dyDescent="0.2">
      <c r="A396" s="3" t="s">
        <v>493</v>
      </c>
      <c r="B396" s="3" t="s">
        <v>532</v>
      </c>
      <c r="C396" s="3" t="s">
        <v>776</v>
      </c>
      <c r="D396" s="3"/>
      <c r="E396" s="3"/>
      <c r="F396" s="3" t="s">
        <v>974</v>
      </c>
      <c r="G396" t="s">
        <v>695</v>
      </c>
      <c r="H396" s="22">
        <v>1.7024000000000001</v>
      </c>
      <c r="I396" s="22">
        <v>1.7024000000000001</v>
      </c>
      <c r="J396" s="22">
        <v>1.7024000000000001</v>
      </c>
      <c r="K396" s="22">
        <v>1.7024000000000001</v>
      </c>
      <c r="L396" s="22">
        <v>1.7024000000000001</v>
      </c>
      <c r="M396" s="22">
        <v>1.7024000000000001</v>
      </c>
      <c r="N396" s="22">
        <v>1.7024000000000001</v>
      </c>
      <c r="O396" s="22">
        <v>2.7480000000000002</v>
      </c>
      <c r="P396" s="22">
        <v>2.7480000000000002</v>
      </c>
      <c r="Q396" s="28"/>
      <c r="R396" s="28"/>
    </row>
    <row r="397" spans="1:18" x14ac:dyDescent="0.2">
      <c r="A397" s="3" t="s">
        <v>494</v>
      </c>
      <c r="B397" s="3" t="s">
        <v>532</v>
      </c>
      <c r="C397" s="3" t="s">
        <v>776</v>
      </c>
      <c r="D397" s="3"/>
      <c r="E397" s="3"/>
      <c r="F397" s="3" t="s">
        <v>974</v>
      </c>
      <c r="G397" t="s">
        <v>696</v>
      </c>
      <c r="H397" s="22">
        <v>2.4912999999999998</v>
      </c>
      <c r="I397" s="22">
        <v>2.4912999999999998</v>
      </c>
      <c r="J397" s="22">
        <v>2.4912999999999998</v>
      </c>
      <c r="K397" s="22">
        <v>2.4912999999999998</v>
      </c>
      <c r="L397" s="22">
        <v>2.4912999999999998</v>
      </c>
      <c r="M397" s="22">
        <v>2.4912999999999998</v>
      </c>
      <c r="N397" s="22">
        <v>2.4912999999999998</v>
      </c>
      <c r="O397" s="22">
        <v>3.5425499999999999</v>
      </c>
      <c r="P397" s="22">
        <v>3.5425499999999999</v>
      </c>
      <c r="Q397" s="28"/>
      <c r="R397" s="28"/>
    </row>
    <row r="398" spans="1:18" x14ac:dyDescent="0.2">
      <c r="A398" s="3" t="s">
        <v>495</v>
      </c>
      <c r="B398" s="3" t="s">
        <v>532</v>
      </c>
      <c r="C398" s="3" t="s">
        <v>776</v>
      </c>
      <c r="D398" s="3"/>
      <c r="E398" s="3"/>
      <c r="F398" s="3" t="s">
        <v>974</v>
      </c>
      <c r="G398" t="s">
        <v>697</v>
      </c>
      <c r="H398" s="22">
        <v>7.3999999999999996E-2</v>
      </c>
      <c r="I398" s="22">
        <v>7.3999999999999996E-2</v>
      </c>
      <c r="J398" s="22">
        <v>7.3999999999999996E-2</v>
      </c>
      <c r="K398" s="22">
        <v>7.3999999999999996E-2</v>
      </c>
      <c r="L398" s="22">
        <v>7.3999999999999996E-2</v>
      </c>
      <c r="M398" s="22">
        <v>7.3999999999999996E-2</v>
      </c>
      <c r="N398" s="22">
        <v>7.3999999999999996E-2</v>
      </c>
      <c r="O398" s="22">
        <v>8.2320000000000004E-2</v>
      </c>
      <c r="P398" s="22">
        <v>8.2320000000000004E-2</v>
      </c>
      <c r="Q398" s="28"/>
      <c r="R398" s="28"/>
    </row>
    <row r="399" spans="1:18" x14ac:dyDescent="0.2">
      <c r="A399" s="3" t="s">
        <v>496</v>
      </c>
      <c r="B399" s="3" t="s">
        <v>532</v>
      </c>
      <c r="C399" s="3" t="s">
        <v>776</v>
      </c>
      <c r="D399" s="3"/>
      <c r="E399" s="3"/>
      <c r="F399" s="3" t="s">
        <v>974</v>
      </c>
      <c r="G399" t="s">
        <v>698</v>
      </c>
      <c r="H399" s="22">
        <v>0</v>
      </c>
      <c r="I399" s="22">
        <v>0</v>
      </c>
      <c r="J399" s="22">
        <v>0</v>
      </c>
      <c r="K399" s="22">
        <v>0</v>
      </c>
      <c r="L399" s="22">
        <v>0</v>
      </c>
      <c r="M399" s="22">
        <v>0</v>
      </c>
      <c r="N399" s="22">
        <v>0</v>
      </c>
      <c r="O399" s="22">
        <v>8.2320000000000004E-2</v>
      </c>
      <c r="P399" s="22">
        <v>8.2320000000000004E-2</v>
      </c>
      <c r="Q399" s="28"/>
      <c r="R399" s="28"/>
    </row>
    <row r="400" spans="1:18" x14ac:dyDescent="0.2">
      <c r="A400" s="3" t="s">
        <v>497</v>
      </c>
      <c r="B400" s="3" t="s">
        <v>532</v>
      </c>
      <c r="C400" s="3" t="s">
        <v>776</v>
      </c>
      <c r="D400" s="3"/>
      <c r="E400" s="3"/>
      <c r="F400" s="3" t="s">
        <v>974</v>
      </c>
      <c r="G400" t="s">
        <v>699</v>
      </c>
      <c r="H400" s="22">
        <v>0.21600000000000003</v>
      </c>
      <c r="I400" s="22">
        <v>0.21600000000000003</v>
      </c>
      <c r="J400" s="22">
        <v>0.21600000000000003</v>
      </c>
      <c r="K400" s="22">
        <v>0.21600000000000003</v>
      </c>
      <c r="L400" s="22">
        <v>0.21600000000000003</v>
      </c>
      <c r="M400" s="22">
        <v>0.21600000000000003</v>
      </c>
      <c r="N400" s="22">
        <v>0.21600000000000003</v>
      </c>
      <c r="O400" s="22">
        <v>0.29832000000000003</v>
      </c>
      <c r="P400" s="22">
        <v>0.29832000000000003</v>
      </c>
      <c r="Q400" s="28"/>
      <c r="R400" s="28"/>
    </row>
    <row r="401" spans="1:18" x14ac:dyDescent="0.2">
      <c r="A401" s="3" t="s">
        <v>498</v>
      </c>
      <c r="B401" s="3" t="s">
        <v>532</v>
      </c>
      <c r="C401" s="3" t="s">
        <v>776</v>
      </c>
      <c r="D401" s="3"/>
      <c r="E401" s="3"/>
      <c r="F401" s="3" t="s">
        <v>974</v>
      </c>
      <c r="G401" t="s">
        <v>700</v>
      </c>
      <c r="H401" s="22">
        <v>0</v>
      </c>
      <c r="I401" s="22">
        <v>0</v>
      </c>
      <c r="J401" s="22">
        <v>0</v>
      </c>
      <c r="K401" s="22">
        <v>0</v>
      </c>
      <c r="L401" s="22">
        <v>0</v>
      </c>
      <c r="M401" s="22">
        <v>0</v>
      </c>
      <c r="N401" s="22">
        <v>0</v>
      </c>
      <c r="O401" s="22">
        <v>8.2320000000000004E-2</v>
      </c>
      <c r="P401" s="22">
        <v>8.2320000000000004E-2</v>
      </c>
      <c r="Q401" s="28"/>
      <c r="R401" s="28"/>
    </row>
    <row r="402" spans="1:18" x14ac:dyDescent="0.2">
      <c r="A402" s="3" t="s">
        <v>499</v>
      </c>
      <c r="B402" s="3" t="s">
        <v>532</v>
      </c>
      <c r="C402" s="3" t="s">
        <v>776</v>
      </c>
      <c r="D402" s="3"/>
      <c r="E402" s="3"/>
      <c r="F402" s="3" t="s">
        <v>974</v>
      </c>
      <c r="G402" t="s">
        <v>701</v>
      </c>
      <c r="H402" s="22">
        <v>0.11399999999999999</v>
      </c>
      <c r="I402" s="22">
        <v>0.11399999999999999</v>
      </c>
      <c r="J402" s="22">
        <v>0.11399999999999999</v>
      </c>
      <c r="K402" s="22">
        <v>0.11399999999999999</v>
      </c>
      <c r="L402" s="22">
        <v>0.11399999999999999</v>
      </c>
      <c r="M402" s="22">
        <v>0.11399999999999999</v>
      </c>
      <c r="N402" s="22">
        <v>0.11399999999999999</v>
      </c>
      <c r="O402" s="22">
        <v>0.19631999999999999</v>
      </c>
      <c r="P402" s="22">
        <v>0.19631999999999999</v>
      </c>
      <c r="Q402" s="28"/>
      <c r="R402" s="28"/>
    </row>
    <row r="403" spans="1:18" x14ac:dyDescent="0.2">
      <c r="A403" s="3" t="s">
        <v>500</v>
      </c>
      <c r="B403" s="3" t="s">
        <v>532</v>
      </c>
      <c r="C403" s="3" t="s">
        <v>776</v>
      </c>
      <c r="D403" s="3"/>
      <c r="E403" s="3"/>
      <c r="F403" s="3" t="s">
        <v>974</v>
      </c>
      <c r="G403" t="s">
        <v>702</v>
      </c>
      <c r="H403" s="22">
        <v>0.21989999999999998</v>
      </c>
      <c r="I403" s="22">
        <v>0.21989999999999998</v>
      </c>
      <c r="J403" s="22">
        <v>0.21989999999999998</v>
      </c>
      <c r="K403" s="22">
        <v>0.21989999999999998</v>
      </c>
      <c r="L403" s="22">
        <v>0.21989999999999998</v>
      </c>
      <c r="M403" s="22">
        <v>0.21989999999999998</v>
      </c>
      <c r="N403" s="22">
        <v>0.21989999999999998</v>
      </c>
      <c r="O403" s="22">
        <v>0.26369999999999999</v>
      </c>
      <c r="P403" s="22">
        <v>0.26369999999999999</v>
      </c>
      <c r="Q403" s="28"/>
      <c r="R403" s="28"/>
    </row>
    <row r="404" spans="1:18" x14ac:dyDescent="0.2">
      <c r="A404" s="3" t="s">
        <v>724</v>
      </c>
      <c r="B404" s="3" t="s">
        <v>533</v>
      </c>
      <c r="C404" s="3" t="s">
        <v>776</v>
      </c>
      <c r="D404" s="3"/>
      <c r="E404" s="3"/>
      <c r="F404" s="3" t="s">
        <v>974</v>
      </c>
      <c r="G404" t="s">
        <v>689</v>
      </c>
      <c r="H404" s="22">
        <v>0</v>
      </c>
      <c r="I404" s="22">
        <v>0</v>
      </c>
      <c r="J404" s="22">
        <v>0</v>
      </c>
      <c r="K404" s="22">
        <v>0</v>
      </c>
      <c r="L404" s="22">
        <v>0</v>
      </c>
      <c r="M404" s="22">
        <v>0</v>
      </c>
      <c r="N404" s="22">
        <v>0</v>
      </c>
      <c r="O404" s="22">
        <v>10</v>
      </c>
      <c r="P404" s="22">
        <v>10</v>
      </c>
      <c r="Q404" s="28"/>
      <c r="R404" s="28"/>
    </row>
    <row r="405" spans="1:18" x14ac:dyDescent="0.2">
      <c r="A405" s="3" t="s">
        <v>515</v>
      </c>
      <c r="B405" s="3" t="s">
        <v>533</v>
      </c>
      <c r="C405" s="3" t="s">
        <v>776</v>
      </c>
      <c r="D405" s="3"/>
      <c r="E405" s="3"/>
      <c r="F405" s="3" t="s">
        <v>974</v>
      </c>
      <c r="G405" t="s">
        <v>690</v>
      </c>
      <c r="H405" s="22">
        <v>0</v>
      </c>
      <c r="I405" s="22">
        <v>0</v>
      </c>
      <c r="J405" s="22">
        <v>0</v>
      </c>
      <c r="K405" s="22">
        <v>0</v>
      </c>
      <c r="L405" s="22">
        <v>0</v>
      </c>
      <c r="M405" s="22">
        <v>0</v>
      </c>
      <c r="N405" s="22">
        <v>0</v>
      </c>
      <c r="O405" s="22">
        <v>10</v>
      </c>
      <c r="P405" s="22">
        <v>10</v>
      </c>
      <c r="Q405" s="28"/>
      <c r="R405" s="28"/>
    </row>
    <row r="406" spans="1:18" x14ac:dyDescent="0.2">
      <c r="A406" s="3" t="s">
        <v>516</v>
      </c>
      <c r="B406" s="3" t="s">
        <v>533</v>
      </c>
      <c r="C406" s="3" t="s">
        <v>776</v>
      </c>
      <c r="D406" s="3"/>
      <c r="E406" s="3"/>
      <c r="F406" s="3" t="s">
        <v>974</v>
      </c>
      <c r="G406" t="s">
        <v>691</v>
      </c>
      <c r="H406" s="22">
        <v>0</v>
      </c>
      <c r="I406" s="22">
        <v>0</v>
      </c>
      <c r="J406" s="22">
        <v>0</v>
      </c>
      <c r="K406" s="22">
        <v>0</v>
      </c>
      <c r="L406" s="22">
        <v>0</v>
      </c>
      <c r="M406" s="22">
        <v>0</v>
      </c>
      <c r="N406" s="22">
        <v>0</v>
      </c>
      <c r="O406" s="22">
        <v>10</v>
      </c>
      <c r="P406" s="22">
        <v>10</v>
      </c>
      <c r="Q406" s="28"/>
      <c r="R406" s="28"/>
    </row>
    <row r="407" spans="1:18" x14ac:dyDescent="0.2">
      <c r="A407" s="3" t="s">
        <v>517</v>
      </c>
      <c r="B407" s="3" t="s">
        <v>533</v>
      </c>
      <c r="C407" s="3" t="s">
        <v>776</v>
      </c>
      <c r="D407" s="3"/>
      <c r="E407" s="3"/>
      <c r="F407" s="3" t="s">
        <v>974</v>
      </c>
      <c r="G407" t="s">
        <v>692</v>
      </c>
      <c r="H407" s="22">
        <v>0</v>
      </c>
      <c r="I407" s="22">
        <v>0</v>
      </c>
      <c r="J407" s="22">
        <v>0</v>
      </c>
      <c r="K407" s="22">
        <v>0</v>
      </c>
      <c r="L407" s="22">
        <v>0</v>
      </c>
      <c r="M407" s="22">
        <v>0</v>
      </c>
      <c r="N407" s="22">
        <v>0</v>
      </c>
      <c r="O407" s="22">
        <v>10</v>
      </c>
      <c r="P407" s="22">
        <v>10</v>
      </c>
      <c r="Q407" s="28"/>
      <c r="R407" s="28"/>
    </row>
    <row r="408" spans="1:18" x14ac:dyDescent="0.2">
      <c r="A408" s="3" t="s">
        <v>518</v>
      </c>
      <c r="B408" s="3" t="s">
        <v>533</v>
      </c>
      <c r="C408" s="3" t="s">
        <v>776</v>
      </c>
      <c r="D408" s="3"/>
      <c r="E408" s="3"/>
      <c r="F408" s="3" t="s">
        <v>974</v>
      </c>
      <c r="G408" t="s">
        <v>693</v>
      </c>
      <c r="H408" s="22">
        <v>0</v>
      </c>
      <c r="I408" s="22">
        <v>0</v>
      </c>
      <c r="J408" s="22">
        <v>0</v>
      </c>
      <c r="K408" s="22">
        <v>0</v>
      </c>
      <c r="L408" s="22">
        <v>0</v>
      </c>
      <c r="M408" s="22">
        <v>0</v>
      </c>
      <c r="N408" s="22">
        <v>0</v>
      </c>
      <c r="O408" s="22">
        <v>10</v>
      </c>
      <c r="P408" s="22">
        <v>10</v>
      </c>
      <c r="Q408" s="28"/>
      <c r="R408" s="28"/>
    </row>
    <row r="409" spans="1:18" x14ac:dyDescent="0.2">
      <c r="A409" s="3" t="s">
        <v>501</v>
      </c>
      <c r="B409" s="3" t="s">
        <v>533</v>
      </c>
      <c r="C409" s="3" t="s">
        <v>776</v>
      </c>
      <c r="D409" s="3"/>
      <c r="E409" s="3"/>
      <c r="F409" s="3" t="s">
        <v>974</v>
      </c>
      <c r="G409" t="s">
        <v>694</v>
      </c>
      <c r="H409" s="22">
        <v>0</v>
      </c>
      <c r="I409" s="22">
        <v>0</v>
      </c>
      <c r="J409" s="22">
        <v>0</v>
      </c>
      <c r="K409" s="22">
        <v>0</v>
      </c>
      <c r="L409" s="22">
        <v>0</v>
      </c>
      <c r="M409" s="22">
        <v>0</v>
      </c>
      <c r="N409" s="22">
        <v>0</v>
      </c>
      <c r="O409" s="22">
        <v>10</v>
      </c>
      <c r="P409" s="22">
        <v>10</v>
      </c>
      <c r="Q409" s="28"/>
      <c r="R409" s="28"/>
    </row>
    <row r="410" spans="1:18" x14ac:dyDescent="0.2">
      <c r="A410" s="3" t="s">
        <v>502</v>
      </c>
      <c r="B410" s="3" t="s">
        <v>533</v>
      </c>
      <c r="C410" s="3" t="s">
        <v>776</v>
      </c>
      <c r="D410" s="3"/>
      <c r="E410" s="3"/>
      <c r="F410" s="3" t="s">
        <v>974</v>
      </c>
      <c r="G410" t="s">
        <v>695</v>
      </c>
      <c r="H410" s="22">
        <v>0</v>
      </c>
      <c r="I410" s="22">
        <v>0</v>
      </c>
      <c r="J410" s="22">
        <v>0</v>
      </c>
      <c r="K410" s="22">
        <v>0</v>
      </c>
      <c r="L410" s="22">
        <v>0</v>
      </c>
      <c r="M410" s="22">
        <v>0</v>
      </c>
      <c r="N410" s="22">
        <v>0</v>
      </c>
      <c r="O410" s="22">
        <v>10</v>
      </c>
      <c r="P410" s="22">
        <v>10</v>
      </c>
      <c r="Q410" s="28"/>
      <c r="R410" s="28"/>
    </row>
    <row r="411" spans="1:18" x14ac:dyDescent="0.2">
      <c r="A411" s="3" t="s">
        <v>503</v>
      </c>
      <c r="B411" s="3" t="s">
        <v>533</v>
      </c>
      <c r="C411" s="3" t="s">
        <v>776</v>
      </c>
      <c r="D411" s="3"/>
      <c r="E411" s="3"/>
      <c r="F411" s="3" t="s">
        <v>974</v>
      </c>
      <c r="G411" t="s">
        <v>696</v>
      </c>
      <c r="H411" s="22">
        <v>0</v>
      </c>
      <c r="I411" s="22">
        <v>0</v>
      </c>
      <c r="J411" s="22">
        <v>0</v>
      </c>
      <c r="K411" s="22">
        <v>0</v>
      </c>
      <c r="L411" s="22">
        <v>0</v>
      </c>
      <c r="M411" s="22">
        <v>0</v>
      </c>
      <c r="N411" s="22">
        <v>0</v>
      </c>
      <c r="O411" s="22">
        <v>10</v>
      </c>
      <c r="P411" s="22">
        <v>10</v>
      </c>
      <c r="Q411" s="28"/>
      <c r="R411" s="28"/>
    </row>
    <row r="412" spans="1:18" x14ac:dyDescent="0.2">
      <c r="A412" s="3" t="s">
        <v>504</v>
      </c>
      <c r="B412" s="3" t="s">
        <v>533</v>
      </c>
      <c r="C412" s="3" t="s">
        <v>776</v>
      </c>
      <c r="D412" s="3"/>
      <c r="E412" s="3"/>
      <c r="F412" s="3" t="s">
        <v>974</v>
      </c>
      <c r="G412" t="s">
        <v>697</v>
      </c>
      <c r="H412" s="22">
        <v>0</v>
      </c>
      <c r="I412" s="22">
        <v>0</v>
      </c>
      <c r="J412" s="22">
        <v>0</v>
      </c>
      <c r="K412" s="22">
        <v>0</v>
      </c>
      <c r="L412" s="22">
        <v>0</v>
      </c>
      <c r="M412" s="22">
        <v>0</v>
      </c>
      <c r="N412" s="22">
        <v>0</v>
      </c>
      <c r="O412" s="22">
        <v>10</v>
      </c>
      <c r="P412" s="22">
        <v>10</v>
      </c>
      <c r="Q412" s="28"/>
      <c r="R412" s="28"/>
    </row>
    <row r="413" spans="1:18" x14ac:dyDescent="0.2">
      <c r="A413" s="3" t="s">
        <v>505</v>
      </c>
      <c r="B413" s="3" t="s">
        <v>533</v>
      </c>
      <c r="C413" s="3" t="s">
        <v>776</v>
      </c>
      <c r="D413" s="3"/>
      <c r="E413" s="3"/>
      <c r="F413" s="3" t="s">
        <v>974</v>
      </c>
      <c r="G413" t="s">
        <v>698</v>
      </c>
      <c r="H413" s="22">
        <v>0</v>
      </c>
      <c r="I413" s="22">
        <v>0</v>
      </c>
      <c r="J413" s="22">
        <v>0</v>
      </c>
      <c r="K413" s="22">
        <v>0</v>
      </c>
      <c r="L413" s="22">
        <v>0</v>
      </c>
      <c r="M413" s="22">
        <v>0</v>
      </c>
      <c r="N413" s="22">
        <v>0</v>
      </c>
      <c r="O413" s="22">
        <v>10</v>
      </c>
      <c r="P413" s="22">
        <v>10</v>
      </c>
      <c r="Q413" s="28"/>
      <c r="R413" s="28"/>
    </row>
    <row r="414" spans="1:18" x14ac:dyDescent="0.2">
      <c r="A414" s="3" t="s">
        <v>506</v>
      </c>
      <c r="B414" s="3" t="s">
        <v>533</v>
      </c>
      <c r="C414" s="3" t="s">
        <v>776</v>
      </c>
      <c r="D414" s="3"/>
      <c r="E414" s="3"/>
      <c r="F414" s="3" t="s">
        <v>974</v>
      </c>
      <c r="G414" t="s">
        <v>699</v>
      </c>
      <c r="H414" s="22">
        <v>0</v>
      </c>
      <c r="I414" s="22">
        <v>0</v>
      </c>
      <c r="J414" s="22">
        <v>0</v>
      </c>
      <c r="K414" s="22">
        <v>0</v>
      </c>
      <c r="L414" s="22">
        <v>0</v>
      </c>
      <c r="M414" s="22">
        <v>0</v>
      </c>
      <c r="N414" s="22">
        <v>0</v>
      </c>
      <c r="O414" s="22">
        <v>10</v>
      </c>
      <c r="P414" s="22">
        <v>10</v>
      </c>
      <c r="Q414" s="28"/>
      <c r="R414" s="28"/>
    </row>
    <row r="415" spans="1:18" x14ac:dyDescent="0.2">
      <c r="A415" s="3" t="s">
        <v>507</v>
      </c>
      <c r="B415" s="3" t="s">
        <v>533</v>
      </c>
      <c r="C415" s="3" t="s">
        <v>776</v>
      </c>
      <c r="D415" s="3"/>
      <c r="E415" s="3"/>
      <c r="F415" s="3" t="s">
        <v>974</v>
      </c>
      <c r="G415" t="s">
        <v>700</v>
      </c>
      <c r="H415" s="22">
        <v>0</v>
      </c>
      <c r="I415" s="22">
        <v>0</v>
      </c>
      <c r="J415" s="22">
        <v>0</v>
      </c>
      <c r="K415" s="22">
        <v>0</v>
      </c>
      <c r="L415" s="22">
        <v>0</v>
      </c>
      <c r="M415" s="22">
        <v>0</v>
      </c>
      <c r="N415" s="22">
        <v>0</v>
      </c>
      <c r="O415" s="22">
        <v>10</v>
      </c>
      <c r="P415" s="22">
        <v>10</v>
      </c>
      <c r="Q415" s="28"/>
      <c r="R415" s="28"/>
    </row>
    <row r="416" spans="1:18" x14ac:dyDescent="0.2">
      <c r="A416" s="3" t="s">
        <v>508</v>
      </c>
      <c r="B416" s="3" t="s">
        <v>533</v>
      </c>
      <c r="C416" s="3" t="s">
        <v>776</v>
      </c>
      <c r="D416" s="3"/>
      <c r="E416" s="3"/>
      <c r="F416" s="3" t="s">
        <v>974</v>
      </c>
      <c r="G416" t="s">
        <v>701</v>
      </c>
      <c r="H416" s="22">
        <v>0</v>
      </c>
      <c r="I416" s="22">
        <v>0</v>
      </c>
      <c r="J416" s="22">
        <v>0</v>
      </c>
      <c r="K416" s="22">
        <v>0</v>
      </c>
      <c r="L416" s="22">
        <v>0</v>
      </c>
      <c r="M416" s="22">
        <v>0</v>
      </c>
      <c r="N416" s="22">
        <v>0</v>
      </c>
      <c r="O416" s="22">
        <v>10</v>
      </c>
      <c r="P416" s="22">
        <v>10</v>
      </c>
      <c r="Q416" s="28"/>
      <c r="R416" s="28"/>
    </row>
    <row r="417" spans="1:18" x14ac:dyDescent="0.2">
      <c r="A417" s="3" t="s">
        <v>509</v>
      </c>
      <c r="B417" s="3" t="s">
        <v>533</v>
      </c>
      <c r="C417" s="3" t="s">
        <v>776</v>
      </c>
      <c r="D417" s="3"/>
      <c r="E417" s="3"/>
      <c r="F417" s="3" t="s">
        <v>974</v>
      </c>
      <c r="G417" t="s">
        <v>702</v>
      </c>
      <c r="H417" s="22">
        <v>0</v>
      </c>
      <c r="I417" s="22">
        <v>0</v>
      </c>
      <c r="J417" s="22">
        <v>0</v>
      </c>
      <c r="K417" s="22">
        <v>0</v>
      </c>
      <c r="L417" s="22">
        <v>0</v>
      </c>
      <c r="M417" s="22">
        <v>0</v>
      </c>
      <c r="N417" s="22">
        <v>0</v>
      </c>
      <c r="O417" s="22">
        <v>10</v>
      </c>
      <c r="P417" s="22">
        <v>10</v>
      </c>
      <c r="Q417" s="28"/>
      <c r="R417" s="28"/>
    </row>
    <row r="418" spans="1:18" x14ac:dyDescent="0.2">
      <c r="A418" s="3" t="s">
        <v>643</v>
      </c>
      <c r="B418" s="3" t="s">
        <v>642</v>
      </c>
      <c r="C418" s="3" t="s">
        <v>776</v>
      </c>
      <c r="D418" s="3"/>
      <c r="E418" s="3"/>
      <c r="F418" s="3" t="s">
        <v>978</v>
      </c>
      <c r="G418" t="s">
        <v>689</v>
      </c>
      <c r="H418" s="22">
        <v>0.14174082000000002</v>
      </c>
      <c r="I418" s="22">
        <v>0.14174082000000002</v>
      </c>
      <c r="J418" s="22">
        <v>0.14174082000000002</v>
      </c>
      <c r="K418" s="22">
        <v>0.14174082000000002</v>
      </c>
      <c r="L418" s="22">
        <v>0.14174082000000002</v>
      </c>
      <c r="M418" s="22">
        <v>0.14174082000000002</v>
      </c>
      <c r="N418" s="22">
        <v>0.14174082000000002</v>
      </c>
      <c r="O418" s="22">
        <v>0.15591490200000002</v>
      </c>
      <c r="P418" s="22">
        <v>0.15591490200000002</v>
      </c>
      <c r="Q418" s="28"/>
      <c r="R418" s="28"/>
    </row>
    <row r="419" spans="1:18" x14ac:dyDescent="0.2">
      <c r="A419" s="3" t="s">
        <v>644</v>
      </c>
      <c r="B419" s="3" t="s">
        <v>642</v>
      </c>
      <c r="C419" s="3" t="s">
        <v>776</v>
      </c>
      <c r="D419" s="3"/>
      <c r="E419" s="3"/>
      <c r="F419" s="3" t="s">
        <v>978</v>
      </c>
      <c r="G419" t="s">
        <v>690</v>
      </c>
      <c r="H419" s="22">
        <v>0.35980361999999999</v>
      </c>
      <c r="I419" s="22">
        <v>0.35980361999999999</v>
      </c>
      <c r="J419" s="22">
        <v>0.35980361999999999</v>
      </c>
      <c r="K419" s="22">
        <v>0.35980361999999999</v>
      </c>
      <c r="L419" s="22">
        <v>0.35980361999999999</v>
      </c>
      <c r="M419" s="22">
        <v>0.35980361999999999</v>
      </c>
      <c r="N419" s="22">
        <v>0.35980361999999999</v>
      </c>
      <c r="O419" s="22">
        <v>0.39578398200000003</v>
      </c>
      <c r="P419" s="22">
        <v>0.39578398200000003</v>
      </c>
      <c r="Q419" s="28"/>
      <c r="R419" s="28"/>
    </row>
    <row r="420" spans="1:18" x14ac:dyDescent="0.2">
      <c r="A420" s="3" t="s">
        <v>645</v>
      </c>
      <c r="B420" s="3" t="s">
        <v>642</v>
      </c>
      <c r="C420" s="3" t="s">
        <v>776</v>
      </c>
      <c r="D420" s="3"/>
      <c r="E420" s="3"/>
      <c r="F420" s="3" t="s">
        <v>978</v>
      </c>
      <c r="G420" t="s">
        <v>691</v>
      </c>
      <c r="H420" s="22">
        <v>0.16354709999999997</v>
      </c>
      <c r="I420" s="22">
        <v>0.16354709999999997</v>
      </c>
      <c r="J420" s="22">
        <v>0.16354709999999997</v>
      </c>
      <c r="K420" s="22">
        <v>0.16354709999999997</v>
      </c>
      <c r="L420" s="22">
        <v>0.16354709999999997</v>
      </c>
      <c r="M420" s="22">
        <v>0.16354709999999997</v>
      </c>
      <c r="N420" s="22">
        <v>0.1635471</v>
      </c>
      <c r="O420" s="22">
        <v>0.17990181</v>
      </c>
      <c r="P420" s="22">
        <v>0.17990181</v>
      </c>
      <c r="Q420" s="28"/>
      <c r="R420" s="28"/>
    </row>
    <row r="421" spans="1:18" x14ac:dyDescent="0.2">
      <c r="A421" s="3" t="s">
        <v>646</v>
      </c>
      <c r="B421" s="3" t="s">
        <v>642</v>
      </c>
      <c r="C421" s="3" t="s">
        <v>776</v>
      </c>
      <c r="D421" s="3"/>
      <c r="E421" s="3"/>
      <c r="F421" s="3" t="s">
        <v>978</v>
      </c>
      <c r="G421" t="s">
        <v>692</v>
      </c>
      <c r="H421" s="22">
        <v>0.19625651999999999</v>
      </c>
      <c r="I421" s="22">
        <v>0.19625651999999999</v>
      </c>
      <c r="J421" s="22">
        <v>0.19625651999999999</v>
      </c>
      <c r="K421" s="22">
        <v>0.19625651999999999</v>
      </c>
      <c r="L421" s="22">
        <v>0.19625651999999999</v>
      </c>
      <c r="M421" s="22">
        <v>0.19625651999999999</v>
      </c>
      <c r="N421" s="22">
        <v>0.19625651999999999</v>
      </c>
      <c r="O421" s="22">
        <v>0.21588217199999998</v>
      </c>
      <c r="P421" s="22">
        <v>0.21588217199999998</v>
      </c>
      <c r="Q421" s="28"/>
      <c r="R421" s="28"/>
    </row>
    <row r="422" spans="1:18" x14ac:dyDescent="0.2">
      <c r="A422" s="3" t="s">
        <v>647</v>
      </c>
      <c r="B422" s="3" t="s">
        <v>642</v>
      </c>
      <c r="C422" s="3" t="s">
        <v>776</v>
      </c>
      <c r="D422" s="3"/>
      <c r="E422" s="3"/>
      <c r="F422" s="3" t="s">
        <v>978</v>
      </c>
      <c r="G422" t="s">
        <v>693</v>
      </c>
      <c r="H422" s="22">
        <v>0.22896594000000001</v>
      </c>
      <c r="I422" s="22">
        <v>0.22896594000000001</v>
      </c>
      <c r="J422" s="22">
        <v>0.22896594000000001</v>
      </c>
      <c r="K422" s="22">
        <v>0.22896594000000001</v>
      </c>
      <c r="L422" s="22">
        <v>0.22896594000000001</v>
      </c>
      <c r="M422" s="22">
        <v>0.22896594000000001</v>
      </c>
      <c r="N422" s="22">
        <v>0.22896594000000001</v>
      </c>
      <c r="O422" s="22">
        <v>0.25186253400000003</v>
      </c>
      <c r="P422" s="22">
        <v>0.25186253400000003</v>
      </c>
      <c r="Q422" s="28"/>
      <c r="R422" s="28"/>
    </row>
    <row r="423" spans="1:18" x14ac:dyDescent="0.2">
      <c r="A423" s="3" t="s">
        <v>648</v>
      </c>
      <c r="B423" s="3" t="s">
        <v>642</v>
      </c>
      <c r="C423" s="3" t="s">
        <v>776</v>
      </c>
      <c r="D423" s="3"/>
      <c r="E423" s="3"/>
      <c r="F423" s="3" t="s">
        <v>978</v>
      </c>
      <c r="G423" t="s">
        <v>694</v>
      </c>
      <c r="H423" s="22">
        <v>5.1479339999999993</v>
      </c>
      <c r="I423" s="22">
        <v>5.1479339999999993</v>
      </c>
      <c r="J423" s="22">
        <v>5.1479339999999993</v>
      </c>
      <c r="K423" s="22">
        <v>5.1479339999999993</v>
      </c>
      <c r="L423" s="22">
        <v>5.1479339999999993</v>
      </c>
      <c r="M423" s="22">
        <v>5.1479339999999993</v>
      </c>
      <c r="N423" s="22">
        <v>5.1479339999999993</v>
      </c>
      <c r="O423" s="22">
        <v>5.6627274000000005</v>
      </c>
      <c r="P423" s="22">
        <v>5.6627274000000005</v>
      </c>
      <c r="Q423" s="28"/>
      <c r="R423" s="28"/>
    </row>
    <row r="424" spans="1:18" x14ac:dyDescent="0.2">
      <c r="A424" s="3" t="s">
        <v>649</v>
      </c>
      <c r="B424" s="3" t="s">
        <v>642</v>
      </c>
      <c r="C424" s="3" t="s">
        <v>776</v>
      </c>
      <c r="D424" s="3"/>
      <c r="E424" s="3"/>
      <c r="F424" s="3" t="s">
        <v>978</v>
      </c>
      <c r="G424" t="s">
        <v>695</v>
      </c>
      <c r="H424" s="22">
        <v>25.979848560000001</v>
      </c>
      <c r="I424" s="22">
        <v>25.979848560000001</v>
      </c>
      <c r="J424" s="22">
        <v>25.979848560000001</v>
      </c>
      <c r="K424" s="22">
        <v>25.979848560000001</v>
      </c>
      <c r="L424" s="22">
        <v>25.979848560000001</v>
      </c>
      <c r="M424" s="22">
        <v>25.979848560000001</v>
      </c>
      <c r="N424" s="22">
        <v>25.979848560000001</v>
      </c>
      <c r="O424" s="22">
        <v>29.251033415999995</v>
      </c>
      <c r="P424" s="22">
        <v>29.251033415999995</v>
      </c>
      <c r="Q424" s="28"/>
      <c r="R424" s="28"/>
    </row>
    <row r="425" spans="1:18" x14ac:dyDescent="0.2">
      <c r="A425" s="3" t="s">
        <v>650</v>
      </c>
      <c r="B425" s="3" t="s">
        <v>642</v>
      </c>
      <c r="C425" s="3" t="s">
        <v>776</v>
      </c>
      <c r="D425" s="3"/>
      <c r="E425" s="3"/>
      <c r="F425" s="3" t="s">
        <v>978</v>
      </c>
      <c r="G425" t="s">
        <v>696</v>
      </c>
      <c r="H425" s="22">
        <v>224.31984900000003</v>
      </c>
      <c r="I425" s="22">
        <v>224.31984900000003</v>
      </c>
      <c r="J425" s="22">
        <v>224.31984900000003</v>
      </c>
      <c r="K425" s="22">
        <v>224.31984900000003</v>
      </c>
      <c r="L425" s="22">
        <v>224.31984900000003</v>
      </c>
      <c r="M425" s="22">
        <v>224.31984900000003</v>
      </c>
      <c r="N425" s="22">
        <v>224.31984900000003</v>
      </c>
      <c r="O425" s="22">
        <v>246.07863390000006</v>
      </c>
      <c r="P425" s="22">
        <v>246.07863390000006</v>
      </c>
      <c r="Q425" s="28"/>
      <c r="R425" s="28"/>
    </row>
    <row r="426" spans="1:18" x14ac:dyDescent="0.2">
      <c r="A426" s="3" t="s">
        <v>651</v>
      </c>
      <c r="B426" s="3" t="s">
        <v>642</v>
      </c>
      <c r="C426" s="3" t="s">
        <v>776</v>
      </c>
      <c r="D426" s="3"/>
      <c r="E426" s="3"/>
      <c r="F426" s="3" t="s">
        <v>978</v>
      </c>
      <c r="G426" t="s">
        <v>697</v>
      </c>
      <c r="H426" s="22">
        <v>0.60170000000000001</v>
      </c>
      <c r="I426" s="22">
        <v>0.60170000000000001</v>
      </c>
      <c r="J426" s="22">
        <v>0.60170000000000001</v>
      </c>
      <c r="K426" s="22">
        <v>0.60170000000000001</v>
      </c>
      <c r="L426" s="22">
        <v>0.60170000000000001</v>
      </c>
      <c r="M426" s="22">
        <v>0.60170000000000001</v>
      </c>
      <c r="N426" s="22">
        <v>0.60170000000000001</v>
      </c>
      <c r="O426" s="22">
        <v>0.73550000000000004</v>
      </c>
      <c r="P426" s="22">
        <v>0.73550000000000004</v>
      </c>
      <c r="Q426" s="28"/>
      <c r="R426" s="28"/>
    </row>
    <row r="427" spans="1:18" x14ac:dyDescent="0.2">
      <c r="A427" s="3" t="s">
        <v>652</v>
      </c>
      <c r="B427" s="3" t="s">
        <v>642</v>
      </c>
      <c r="C427" s="3" t="s">
        <v>776</v>
      </c>
      <c r="D427" s="3"/>
      <c r="E427" s="3"/>
      <c r="F427" s="3" t="s">
        <v>978</v>
      </c>
      <c r="G427" t="s">
        <v>698</v>
      </c>
      <c r="H427" s="22">
        <v>0</v>
      </c>
      <c r="I427" s="22">
        <v>0</v>
      </c>
      <c r="J427" s="22">
        <v>0</v>
      </c>
      <c r="K427" s="22">
        <v>0</v>
      </c>
      <c r="L427" s="22">
        <v>0</v>
      </c>
      <c r="M427" s="22">
        <v>0</v>
      </c>
      <c r="N427" s="22">
        <v>0</v>
      </c>
      <c r="O427" s="22">
        <v>0.73550000000000004</v>
      </c>
      <c r="P427" s="22">
        <v>0.73550000000000004</v>
      </c>
      <c r="Q427" s="28"/>
      <c r="R427" s="28"/>
    </row>
    <row r="428" spans="1:18" x14ac:dyDescent="0.2">
      <c r="A428" s="3" t="s">
        <v>653</v>
      </c>
      <c r="B428" s="3" t="s">
        <v>642</v>
      </c>
      <c r="C428" s="3" t="s">
        <v>776</v>
      </c>
      <c r="D428" s="3"/>
      <c r="E428" s="3"/>
      <c r="F428" s="3" t="s">
        <v>978</v>
      </c>
      <c r="G428" t="s">
        <v>699</v>
      </c>
      <c r="H428" s="22">
        <v>1.7718</v>
      </c>
      <c r="I428" s="22">
        <v>1.7718</v>
      </c>
      <c r="J428" s="22">
        <v>1.7718</v>
      </c>
      <c r="K428" s="22">
        <v>1.7718</v>
      </c>
      <c r="L428" s="22">
        <v>1.7718</v>
      </c>
      <c r="M428" s="22">
        <v>1.7718</v>
      </c>
      <c r="N428" s="22">
        <v>1.7718</v>
      </c>
      <c r="O428" s="22">
        <v>2.5072999999999999</v>
      </c>
      <c r="P428" s="22">
        <v>2.5072999999999999</v>
      </c>
      <c r="Q428" s="28"/>
      <c r="R428" s="28"/>
    </row>
    <row r="429" spans="1:18" x14ac:dyDescent="0.2">
      <c r="A429" s="3" t="s">
        <v>654</v>
      </c>
      <c r="B429" s="3" t="s">
        <v>642</v>
      </c>
      <c r="C429" s="3" t="s">
        <v>776</v>
      </c>
      <c r="D429" s="3"/>
      <c r="E429" s="3"/>
      <c r="F429" s="3" t="s">
        <v>978</v>
      </c>
      <c r="G429" t="s">
        <v>700</v>
      </c>
      <c r="H429" s="22">
        <v>0</v>
      </c>
      <c r="I429" s="22">
        <v>0</v>
      </c>
      <c r="J429" s="22">
        <v>0</v>
      </c>
      <c r="K429" s="22">
        <v>0</v>
      </c>
      <c r="L429" s="22">
        <v>0</v>
      </c>
      <c r="M429" s="22">
        <v>0</v>
      </c>
      <c r="N429" s="22">
        <v>0</v>
      </c>
      <c r="O429" s="22">
        <v>0.73550000000000004</v>
      </c>
      <c r="P429" s="22">
        <v>0.73550000000000004</v>
      </c>
      <c r="Q429" s="28"/>
      <c r="R429" s="28"/>
    </row>
    <row r="430" spans="1:18" x14ac:dyDescent="0.2">
      <c r="A430" s="3" t="s">
        <v>655</v>
      </c>
      <c r="B430" s="3" t="s">
        <v>642</v>
      </c>
      <c r="C430" s="3" t="s">
        <v>776</v>
      </c>
      <c r="D430" s="3"/>
      <c r="E430" s="3"/>
      <c r="F430" s="3" t="s">
        <v>978</v>
      </c>
      <c r="G430" t="s">
        <v>701</v>
      </c>
      <c r="H430" s="22">
        <v>0.93599999999999994</v>
      </c>
      <c r="I430" s="22">
        <v>0.93599999999999994</v>
      </c>
      <c r="J430" s="22">
        <v>0.93599999999999994</v>
      </c>
      <c r="K430" s="22">
        <v>0.93599999999999994</v>
      </c>
      <c r="L430" s="22">
        <v>0.93599999999999994</v>
      </c>
      <c r="M430" s="22">
        <v>0.93599999999999994</v>
      </c>
      <c r="N430" s="22">
        <v>0.93599999999999994</v>
      </c>
      <c r="O430" s="22">
        <v>1.6715</v>
      </c>
      <c r="P430" s="22">
        <v>1.6715</v>
      </c>
      <c r="Q430" s="28"/>
      <c r="R430" s="28"/>
    </row>
    <row r="431" spans="1:18" x14ac:dyDescent="0.2">
      <c r="A431" s="3" t="s">
        <v>656</v>
      </c>
      <c r="B431" s="3" t="s">
        <v>642</v>
      </c>
      <c r="C431" s="3" t="s">
        <v>776</v>
      </c>
      <c r="D431" s="3"/>
      <c r="E431" s="3"/>
      <c r="F431" s="3" t="s">
        <v>978</v>
      </c>
      <c r="G431" t="s">
        <v>702</v>
      </c>
      <c r="H431" s="22">
        <v>0.21989999999999998</v>
      </c>
      <c r="I431" s="22">
        <v>0.21989999999999998</v>
      </c>
      <c r="J431" s="22">
        <v>0.21989999999999998</v>
      </c>
      <c r="K431" s="22">
        <v>0.21989999999999998</v>
      </c>
      <c r="L431" s="22">
        <v>0.21989999999999998</v>
      </c>
      <c r="M431" s="22">
        <v>0.21989999999999998</v>
      </c>
      <c r="N431" s="22">
        <v>0.21989999999999998</v>
      </c>
      <c r="O431" s="22">
        <v>3.6775199999999999</v>
      </c>
      <c r="P431" s="22">
        <v>3.6775199999999999</v>
      </c>
      <c r="Q431" s="28"/>
      <c r="R431" s="28"/>
    </row>
    <row r="432" spans="1:18" x14ac:dyDescent="0.2">
      <c r="A432" s="3" t="s">
        <v>629</v>
      </c>
      <c r="B432" s="3" t="s">
        <v>472</v>
      </c>
      <c r="C432" s="3"/>
      <c r="D432" s="3"/>
      <c r="E432" s="3"/>
      <c r="F432" s="3"/>
      <c r="G432" t="s">
        <v>676</v>
      </c>
      <c r="H432" s="22">
        <v>0</v>
      </c>
      <c r="I432" s="22">
        <v>0</v>
      </c>
      <c r="J432" s="22">
        <v>0</v>
      </c>
      <c r="K432" s="22">
        <v>0</v>
      </c>
      <c r="L432" s="22">
        <v>0</v>
      </c>
      <c r="M432" s="22">
        <v>0</v>
      </c>
      <c r="N432" s="22">
        <v>0</v>
      </c>
      <c r="O432" s="22">
        <v>0.1</v>
      </c>
      <c r="P432" s="22">
        <v>0.1</v>
      </c>
      <c r="Q432" s="28"/>
      <c r="R432" s="28"/>
    </row>
    <row r="433" spans="1:18" x14ac:dyDescent="0.2">
      <c r="A433" s="3" t="s">
        <v>630</v>
      </c>
      <c r="B433" s="3" t="s">
        <v>472</v>
      </c>
      <c r="C433" s="3"/>
      <c r="D433" s="3"/>
      <c r="E433" s="3"/>
      <c r="F433" s="3"/>
      <c r="G433" t="s">
        <v>677</v>
      </c>
      <c r="H433" s="22">
        <v>0</v>
      </c>
      <c r="I433" s="22">
        <v>0</v>
      </c>
      <c r="J433" s="22">
        <v>0</v>
      </c>
      <c r="K433" s="22">
        <v>0</v>
      </c>
      <c r="L433" s="22">
        <v>0</v>
      </c>
      <c r="M433" s="22">
        <v>0</v>
      </c>
      <c r="N433" s="22">
        <v>0</v>
      </c>
      <c r="O433" s="22">
        <v>0.1</v>
      </c>
      <c r="P433" s="22">
        <v>0.1</v>
      </c>
      <c r="Q433" s="28"/>
      <c r="R433" s="28"/>
    </row>
    <row r="434" spans="1:18" x14ac:dyDescent="0.2">
      <c r="A434" s="3" t="s">
        <v>631</v>
      </c>
      <c r="B434" s="3" t="s">
        <v>472</v>
      </c>
      <c r="C434" s="3"/>
      <c r="D434" s="3"/>
      <c r="E434" s="3"/>
      <c r="F434" s="3"/>
      <c r="G434" t="s">
        <v>678</v>
      </c>
      <c r="H434" s="22">
        <v>0</v>
      </c>
      <c r="I434" s="22">
        <v>0</v>
      </c>
      <c r="J434" s="22">
        <v>0</v>
      </c>
      <c r="K434" s="22">
        <v>0</v>
      </c>
      <c r="L434" s="22">
        <v>0</v>
      </c>
      <c r="M434" s="22">
        <v>0</v>
      </c>
      <c r="N434" s="22">
        <v>0</v>
      </c>
      <c r="O434" s="22">
        <v>0.1</v>
      </c>
      <c r="P434" s="22">
        <v>0.1</v>
      </c>
      <c r="Q434" s="28"/>
      <c r="R434" s="28"/>
    </row>
    <row r="435" spans="1:18" x14ac:dyDescent="0.2">
      <c r="A435" s="3" t="s">
        <v>632</v>
      </c>
      <c r="B435" s="3" t="s">
        <v>472</v>
      </c>
      <c r="C435" s="3"/>
      <c r="D435" s="3"/>
      <c r="E435" s="3"/>
      <c r="F435" s="3"/>
      <c r="G435" t="s">
        <v>679</v>
      </c>
      <c r="H435" s="22">
        <v>0</v>
      </c>
      <c r="I435" s="22">
        <v>0</v>
      </c>
      <c r="J435" s="22">
        <v>0</v>
      </c>
      <c r="K435" s="22">
        <v>0</v>
      </c>
      <c r="L435" s="22">
        <v>0</v>
      </c>
      <c r="M435" s="22">
        <v>0</v>
      </c>
      <c r="N435" s="22">
        <v>0</v>
      </c>
      <c r="O435" s="22">
        <v>0.1</v>
      </c>
      <c r="P435" s="22">
        <v>0.1</v>
      </c>
      <c r="Q435" s="28"/>
      <c r="R435" s="28"/>
    </row>
    <row r="436" spans="1:18" x14ac:dyDescent="0.2">
      <c r="A436" s="3" t="s">
        <v>633</v>
      </c>
      <c r="B436" s="3" t="s">
        <v>472</v>
      </c>
      <c r="C436" s="3"/>
      <c r="D436" s="3"/>
      <c r="E436" s="3"/>
      <c r="F436" s="3"/>
      <c r="G436" t="s">
        <v>680</v>
      </c>
      <c r="H436" s="22">
        <v>0</v>
      </c>
      <c r="I436" s="22">
        <v>0</v>
      </c>
      <c r="J436" s="22">
        <v>0</v>
      </c>
      <c r="K436" s="22">
        <v>0</v>
      </c>
      <c r="L436" s="22">
        <v>0</v>
      </c>
      <c r="M436" s="22">
        <v>0</v>
      </c>
      <c r="N436" s="22">
        <v>0</v>
      </c>
      <c r="O436" s="22">
        <v>0.1</v>
      </c>
      <c r="P436" s="22">
        <v>0.1</v>
      </c>
      <c r="Q436" s="28"/>
      <c r="R436" s="28"/>
    </row>
    <row r="437" spans="1:18" x14ac:dyDescent="0.2">
      <c r="A437" s="3" t="s">
        <v>634</v>
      </c>
      <c r="B437" s="3" t="s">
        <v>472</v>
      </c>
      <c r="C437" s="3"/>
      <c r="D437" s="3"/>
      <c r="E437" s="3"/>
      <c r="F437" s="3"/>
      <c r="G437" t="s">
        <v>681</v>
      </c>
      <c r="H437" s="22">
        <v>0</v>
      </c>
      <c r="I437" s="22">
        <v>0</v>
      </c>
      <c r="J437" s="22">
        <v>0</v>
      </c>
      <c r="K437" s="22">
        <v>0</v>
      </c>
      <c r="L437" s="22">
        <v>0</v>
      </c>
      <c r="M437" s="22">
        <v>0</v>
      </c>
      <c r="N437" s="22">
        <v>0</v>
      </c>
      <c r="O437" s="22">
        <v>0.1</v>
      </c>
      <c r="P437" s="22">
        <v>0.1</v>
      </c>
      <c r="Q437" s="28"/>
      <c r="R437" s="28"/>
    </row>
    <row r="438" spans="1:18" x14ac:dyDescent="0.2">
      <c r="A438" s="3" t="s">
        <v>635</v>
      </c>
      <c r="B438" s="3" t="s">
        <v>472</v>
      </c>
      <c r="C438" s="3"/>
      <c r="D438" s="3"/>
      <c r="E438" s="3"/>
      <c r="F438" s="3"/>
      <c r="G438" t="s">
        <v>682</v>
      </c>
      <c r="H438" s="22">
        <v>0</v>
      </c>
      <c r="I438" s="22">
        <v>0</v>
      </c>
      <c r="J438" s="22">
        <v>0</v>
      </c>
      <c r="K438" s="22">
        <v>0</v>
      </c>
      <c r="L438" s="22">
        <v>0</v>
      </c>
      <c r="M438" s="22">
        <v>0</v>
      </c>
      <c r="N438" s="22">
        <v>0</v>
      </c>
      <c r="O438" s="22">
        <v>0.1</v>
      </c>
      <c r="P438" s="22">
        <v>0.1</v>
      </c>
      <c r="Q438" s="28"/>
      <c r="R438" s="28"/>
    </row>
    <row r="439" spans="1:18" x14ac:dyDescent="0.2">
      <c r="A439" s="3" t="s">
        <v>636</v>
      </c>
      <c r="B439" s="3" t="s">
        <v>472</v>
      </c>
      <c r="C439" s="3"/>
      <c r="D439" s="3"/>
      <c r="E439" s="3"/>
      <c r="F439" s="3"/>
      <c r="G439" t="s">
        <v>683</v>
      </c>
      <c r="H439" s="22">
        <v>0</v>
      </c>
      <c r="I439" s="22">
        <v>0</v>
      </c>
      <c r="J439" s="22">
        <v>0</v>
      </c>
      <c r="K439" s="22">
        <v>0</v>
      </c>
      <c r="L439" s="22">
        <v>0</v>
      </c>
      <c r="M439" s="22">
        <v>0</v>
      </c>
      <c r="N439" s="22">
        <v>0</v>
      </c>
      <c r="O439" s="22">
        <v>0.1</v>
      </c>
      <c r="P439" s="22">
        <v>0.1</v>
      </c>
      <c r="Q439" s="28"/>
      <c r="R439" s="28"/>
    </row>
    <row r="440" spans="1:18" x14ac:dyDescent="0.2">
      <c r="A440" s="3" t="s">
        <v>637</v>
      </c>
      <c r="B440" s="3" t="s">
        <v>472</v>
      </c>
      <c r="C440" s="3"/>
      <c r="D440" s="3"/>
      <c r="E440" s="3"/>
      <c r="F440" s="3"/>
      <c r="G440" t="s">
        <v>684</v>
      </c>
      <c r="H440" s="22">
        <v>0</v>
      </c>
      <c r="I440" s="22">
        <v>0</v>
      </c>
      <c r="J440" s="22">
        <v>0</v>
      </c>
      <c r="K440" s="22">
        <v>0</v>
      </c>
      <c r="L440" s="22">
        <v>0</v>
      </c>
      <c r="M440" s="22">
        <v>0</v>
      </c>
      <c r="N440" s="22">
        <v>0</v>
      </c>
      <c r="O440" s="22">
        <v>0.1</v>
      </c>
      <c r="P440" s="22">
        <v>0.1</v>
      </c>
      <c r="Q440" s="28"/>
      <c r="R440" s="28"/>
    </row>
    <row r="441" spans="1:18" x14ac:dyDescent="0.2">
      <c r="A441" s="3" t="s">
        <v>638</v>
      </c>
      <c r="B441" s="3" t="s">
        <v>472</v>
      </c>
      <c r="C441" s="3"/>
      <c r="D441" s="3"/>
      <c r="E441" s="3"/>
      <c r="F441" s="3"/>
      <c r="G441" t="s">
        <v>685</v>
      </c>
      <c r="H441" s="22">
        <v>0</v>
      </c>
      <c r="I441" s="22">
        <v>0</v>
      </c>
      <c r="J441" s="22">
        <v>0</v>
      </c>
      <c r="K441" s="22">
        <v>0</v>
      </c>
      <c r="L441" s="22">
        <v>0</v>
      </c>
      <c r="M441" s="22">
        <v>0</v>
      </c>
      <c r="N441" s="22">
        <v>0</v>
      </c>
      <c r="O441" s="22">
        <v>0.1</v>
      </c>
      <c r="P441" s="22">
        <v>0.1</v>
      </c>
      <c r="Q441" s="28"/>
      <c r="R441" s="28"/>
    </row>
    <row r="442" spans="1:18" x14ac:dyDescent="0.2">
      <c r="A442" s="3" t="s">
        <v>639</v>
      </c>
      <c r="B442" s="3" t="s">
        <v>472</v>
      </c>
      <c r="C442" s="3"/>
      <c r="D442" s="3"/>
      <c r="E442" s="3"/>
      <c r="F442" s="3"/>
      <c r="G442" t="s">
        <v>686</v>
      </c>
      <c r="H442" s="22">
        <v>0</v>
      </c>
      <c r="I442" s="22">
        <v>0</v>
      </c>
      <c r="J442" s="22">
        <v>0</v>
      </c>
      <c r="K442" s="22">
        <v>0</v>
      </c>
      <c r="L442" s="22">
        <v>0</v>
      </c>
      <c r="M442" s="22">
        <v>0</v>
      </c>
      <c r="N442" s="22">
        <v>0</v>
      </c>
      <c r="O442" s="22">
        <v>0.1</v>
      </c>
      <c r="P442" s="22">
        <v>0.1</v>
      </c>
      <c r="Q442" s="28"/>
      <c r="R442" s="28"/>
    </row>
    <row r="443" spans="1:18" x14ac:dyDescent="0.2">
      <c r="A443" s="3" t="s">
        <v>640</v>
      </c>
      <c r="B443" s="3" t="s">
        <v>472</v>
      </c>
      <c r="C443" s="3"/>
      <c r="D443" s="3"/>
      <c r="E443" s="3"/>
      <c r="F443" s="3"/>
      <c r="G443" t="s">
        <v>687</v>
      </c>
      <c r="H443" s="22">
        <v>0</v>
      </c>
      <c r="I443" s="22">
        <v>0</v>
      </c>
      <c r="J443" s="22">
        <v>0</v>
      </c>
      <c r="K443" s="22">
        <v>0</v>
      </c>
      <c r="L443" s="22">
        <v>0</v>
      </c>
      <c r="M443" s="22">
        <v>0</v>
      </c>
      <c r="N443" s="22">
        <v>0</v>
      </c>
      <c r="O443" s="22">
        <v>0.1</v>
      </c>
      <c r="P443" s="22">
        <v>0.1</v>
      </c>
      <c r="Q443" s="28"/>
      <c r="R443" s="28"/>
    </row>
    <row r="444" spans="1:18" x14ac:dyDescent="0.2">
      <c r="A444" s="3" t="s">
        <v>641</v>
      </c>
      <c r="B444" s="3" t="s">
        <v>472</v>
      </c>
      <c r="C444" s="3"/>
      <c r="D444" s="3"/>
      <c r="E444" s="3"/>
      <c r="F444" s="3"/>
      <c r="G444" t="s">
        <v>688</v>
      </c>
      <c r="H444" s="22">
        <v>0</v>
      </c>
      <c r="I444" s="22">
        <v>0</v>
      </c>
      <c r="J444" s="22">
        <v>0</v>
      </c>
      <c r="K444" s="22">
        <v>0</v>
      </c>
      <c r="L444" s="22">
        <v>0</v>
      </c>
      <c r="M444" s="22">
        <v>0</v>
      </c>
      <c r="N444" s="22">
        <v>0</v>
      </c>
      <c r="O444" s="22">
        <v>0.1</v>
      </c>
      <c r="P444" s="22">
        <v>0.1</v>
      </c>
      <c r="Q444" s="28"/>
      <c r="R444" s="28"/>
    </row>
    <row r="445" spans="1:18" x14ac:dyDescent="0.2">
      <c r="A445" s="3" t="s">
        <v>748</v>
      </c>
      <c r="B445" s="3" t="s">
        <v>745</v>
      </c>
      <c r="C445" s="3" t="s">
        <v>776</v>
      </c>
      <c r="D445" s="3"/>
      <c r="E445" s="3"/>
      <c r="F445" s="3" t="s">
        <v>745</v>
      </c>
      <c r="G445" s="3" t="s">
        <v>689</v>
      </c>
      <c r="H445" s="22">
        <v>0</v>
      </c>
      <c r="I445" s="22">
        <v>0</v>
      </c>
      <c r="J445" s="22">
        <v>0</v>
      </c>
      <c r="K445" s="22">
        <v>0</v>
      </c>
      <c r="L445" s="22">
        <v>0</v>
      </c>
      <c r="M445" s="22">
        <v>0</v>
      </c>
      <c r="N445" s="22">
        <v>0</v>
      </c>
      <c r="O445" s="22">
        <v>10</v>
      </c>
      <c r="P445" s="22">
        <v>10</v>
      </c>
      <c r="Q445" s="28"/>
      <c r="R445" s="28"/>
    </row>
    <row r="446" spans="1:18" x14ac:dyDescent="0.2">
      <c r="A446" s="3" t="s">
        <v>756</v>
      </c>
      <c r="B446" s="3" t="s">
        <v>745</v>
      </c>
      <c r="C446" s="3" t="s">
        <v>776</v>
      </c>
      <c r="D446" s="3"/>
      <c r="E446" s="3"/>
      <c r="F446" s="3" t="s">
        <v>745</v>
      </c>
      <c r="G446" s="3" t="s">
        <v>690</v>
      </c>
      <c r="H446" s="22">
        <v>0</v>
      </c>
      <c r="I446" s="22">
        <v>0</v>
      </c>
      <c r="J446" s="22">
        <v>0</v>
      </c>
      <c r="K446" s="22">
        <v>0</v>
      </c>
      <c r="L446" s="22">
        <v>0</v>
      </c>
      <c r="M446" s="22">
        <v>0</v>
      </c>
      <c r="N446" s="22">
        <v>0</v>
      </c>
      <c r="O446" s="22">
        <v>10</v>
      </c>
      <c r="P446" s="22">
        <v>10</v>
      </c>
      <c r="Q446" s="28"/>
      <c r="R446" s="28"/>
    </row>
    <row r="447" spans="1:18" x14ac:dyDescent="0.2">
      <c r="A447" s="3" t="s">
        <v>757</v>
      </c>
      <c r="B447" s="3" t="s">
        <v>745</v>
      </c>
      <c r="C447" s="3" t="s">
        <v>776</v>
      </c>
      <c r="D447" s="3"/>
      <c r="E447" s="3"/>
      <c r="F447" s="3" t="s">
        <v>745</v>
      </c>
      <c r="G447" s="3" t="s">
        <v>691</v>
      </c>
      <c r="H447" s="22">
        <v>0</v>
      </c>
      <c r="I447" s="22">
        <v>0</v>
      </c>
      <c r="J447" s="22">
        <v>0</v>
      </c>
      <c r="K447" s="22">
        <v>0</v>
      </c>
      <c r="L447" s="22">
        <v>0</v>
      </c>
      <c r="M447" s="22">
        <v>0</v>
      </c>
      <c r="N447" s="22">
        <v>0</v>
      </c>
      <c r="O447" s="22">
        <v>10</v>
      </c>
      <c r="P447" s="22">
        <v>10</v>
      </c>
      <c r="Q447" s="28"/>
      <c r="R447" s="28"/>
    </row>
    <row r="448" spans="1:18" x14ac:dyDescent="0.2">
      <c r="A448" s="3" t="s">
        <v>758</v>
      </c>
      <c r="B448" s="3" t="s">
        <v>745</v>
      </c>
      <c r="C448" s="3" t="s">
        <v>776</v>
      </c>
      <c r="D448" s="3"/>
      <c r="E448" s="3"/>
      <c r="F448" s="3" t="s">
        <v>745</v>
      </c>
      <c r="G448" s="3" t="s">
        <v>692</v>
      </c>
      <c r="H448" s="22">
        <v>0</v>
      </c>
      <c r="I448" s="22">
        <v>0</v>
      </c>
      <c r="J448" s="22">
        <v>0</v>
      </c>
      <c r="K448" s="22">
        <v>0</v>
      </c>
      <c r="L448" s="22">
        <v>0</v>
      </c>
      <c r="M448" s="22">
        <v>0</v>
      </c>
      <c r="N448" s="22">
        <v>0</v>
      </c>
      <c r="O448" s="22">
        <v>10</v>
      </c>
      <c r="P448" s="22">
        <v>10</v>
      </c>
      <c r="Q448" s="28"/>
      <c r="R448" s="28"/>
    </row>
    <row r="449" spans="1:18" x14ac:dyDescent="0.2">
      <c r="A449" s="3" t="s">
        <v>747</v>
      </c>
      <c r="B449" s="3" t="s">
        <v>745</v>
      </c>
      <c r="C449" s="3" t="s">
        <v>776</v>
      </c>
      <c r="D449" s="3"/>
      <c r="E449" s="3"/>
      <c r="F449" s="3" t="s">
        <v>745</v>
      </c>
      <c r="G449" s="3" t="s">
        <v>693</v>
      </c>
      <c r="H449" s="22">
        <v>0</v>
      </c>
      <c r="I449" s="22">
        <v>0</v>
      </c>
      <c r="J449" s="22">
        <v>0</v>
      </c>
      <c r="K449" s="22">
        <v>0</v>
      </c>
      <c r="L449" s="22">
        <v>0</v>
      </c>
      <c r="M449" s="22">
        <v>0</v>
      </c>
      <c r="N449" s="22">
        <v>0</v>
      </c>
      <c r="O449" s="22">
        <v>10</v>
      </c>
      <c r="P449" s="22">
        <v>10</v>
      </c>
      <c r="Q449" s="28"/>
      <c r="R449" s="28"/>
    </row>
    <row r="450" spans="1:18" x14ac:dyDescent="0.2">
      <c r="A450" s="3" t="s">
        <v>749</v>
      </c>
      <c r="B450" s="3" t="s">
        <v>745</v>
      </c>
      <c r="C450" s="3" t="s">
        <v>776</v>
      </c>
      <c r="D450" s="3"/>
      <c r="E450" s="3"/>
      <c r="F450" s="3" t="s">
        <v>745</v>
      </c>
      <c r="G450" s="3" t="s">
        <v>694</v>
      </c>
      <c r="H450" s="22">
        <v>0</v>
      </c>
      <c r="I450" s="22">
        <v>0</v>
      </c>
      <c r="J450" s="22">
        <v>0</v>
      </c>
      <c r="K450" s="22">
        <v>0</v>
      </c>
      <c r="L450" s="22">
        <v>0</v>
      </c>
      <c r="M450" s="22">
        <v>0</v>
      </c>
      <c r="N450" s="22">
        <v>0</v>
      </c>
      <c r="O450" s="22">
        <v>10</v>
      </c>
      <c r="P450" s="22">
        <v>10</v>
      </c>
      <c r="Q450" s="28"/>
      <c r="R450" s="28"/>
    </row>
    <row r="451" spans="1:18" x14ac:dyDescent="0.2">
      <c r="A451" s="3" t="s">
        <v>750</v>
      </c>
      <c r="B451" s="3" t="s">
        <v>745</v>
      </c>
      <c r="C451" s="3" t="s">
        <v>776</v>
      </c>
      <c r="D451" s="3"/>
      <c r="E451" s="3"/>
      <c r="F451" s="3" t="s">
        <v>745</v>
      </c>
      <c r="G451" s="3" t="s">
        <v>695</v>
      </c>
      <c r="H451" s="22">
        <v>0</v>
      </c>
      <c r="I451" s="22">
        <v>0</v>
      </c>
      <c r="J451" s="22">
        <v>0</v>
      </c>
      <c r="K451" s="22">
        <v>0</v>
      </c>
      <c r="L451" s="22">
        <v>0</v>
      </c>
      <c r="M451" s="22">
        <v>0</v>
      </c>
      <c r="N451" s="22">
        <v>0</v>
      </c>
      <c r="O451" s="22">
        <v>10</v>
      </c>
      <c r="P451" s="22">
        <v>10</v>
      </c>
      <c r="Q451" s="28"/>
      <c r="R451" s="28"/>
    </row>
    <row r="452" spans="1:18" x14ac:dyDescent="0.2">
      <c r="A452" s="3" t="s">
        <v>751</v>
      </c>
      <c r="B452" s="3" t="s">
        <v>745</v>
      </c>
      <c r="C452" s="3" t="s">
        <v>776</v>
      </c>
      <c r="D452" s="3"/>
      <c r="E452" s="3"/>
      <c r="F452" s="3" t="s">
        <v>745</v>
      </c>
      <c r="G452" s="3" t="s">
        <v>696</v>
      </c>
      <c r="H452" s="22">
        <v>0</v>
      </c>
      <c r="I452" s="22">
        <v>0</v>
      </c>
      <c r="J452" s="22">
        <v>0</v>
      </c>
      <c r="K452" s="22">
        <v>0</v>
      </c>
      <c r="L452" s="22">
        <v>0</v>
      </c>
      <c r="M452" s="22">
        <v>0</v>
      </c>
      <c r="N452" s="22">
        <v>0</v>
      </c>
      <c r="O452" s="22">
        <v>10</v>
      </c>
      <c r="P452" s="22">
        <v>10</v>
      </c>
      <c r="Q452" s="28"/>
      <c r="R452" s="28"/>
    </row>
    <row r="453" spans="1:18" x14ac:dyDescent="0.2">
      <c r="A453" s="3" t="s">
        <v>746</v>
      </c>
      <c r="B453" s="3" t="s">
        <v>745</v>
      </c>
      <c r="C453" s="3" t="s">
        <v>776</v>
      </c>
      <c r="D453" s="3"/>
      <c r="E453" s="3"/>
      <c r="F453" s="3" t="s">
        <v>745</v>
      </c>
      <c r="G453" s="3" t="s">
        <v>697</v>
      </c>
      <c r="H453" s="22">
        <v>0</v>
      </c>
      <c r="I453" s="22">
        <v>0</v>
      </c>
      <c r="J453" s="22">
        <v>0</v>
      </c>
      <c r="K453" s="22">
        <v>0</v>
      </c>
      <c r="L453" s="22">
        <v>0</v>
      </c>
      <c r="M453" s="22">
        <v>0</v>
      </c>
      <c r="N453" s="22">
        <v>0</v>
      </c>
      <c r="O453" s="22">
        <v>10</v>
      </c>
      <c r="P453" s="22">
        <v>10</v>
      </c>
      <c r="Q453" s="28"/>
      <c r="R453" s="28"/>
    </row>
    <row r="454" spans="1:18" x14ac:dyDescent="0.2">
      <c r="A454" s="3" t="s">
        <v>752</v>
      </c>
      <c r="B454" s="3" t="s">
        <v>745</v>
      </c>
      <c r="C454" s="3" t="s">
        <v>776</v>
      </c>
      <c r="D454" s="3"/>
      <c r="E454" s="3"/>
      <c r="F454" s="3" t="s">
        <v>745</v>
      </c>
      <c r="G454" s="3" t="s">
        <v>698</v>
      </c>
      <c r="H454" s="22">
        <v>0</v>
      </c>
      <c r="I454" s="22">
        <v>0</v>
      </c>
      <c r="J454" s="22">
        <v>0</v>
      </c>
      <c r="K454" s="22">
        <v>0</v>
      </c>
      <c r="L454" s="22">
        <v>0</v>
      </c>
      <c r="M454" s="22">
        <v>0</v>
      </c>
      <c r="N454" s="22">
        <v>0</v>
      </c>
      <c r="O454" s="22">
        <v>10</v>
      </c>
      <c r="P454" s="22">
        <v>10</v>
      </c>
      <c r="Q454" s="28"/>
      <c r="R454" s="28"/>
    </row>
    <row r="455" spans="1:18" x14ac:dyDescent="0.2">
      <c r="A455" s="3" t="s">
        <v>753</v>
      </c>
      <c r="B455" s="3" t="s">
        <v>745</v>
      </c>
      <c r="C455" s="3" t="s">
        <v>776</v>
      </c>
      <c r="D455" s="3"/>
      <c r="E455" s="3"/>
      <c r="F455" s="3" t="s">
        <v>745</v>
      </c>
      <c r="G455" s="3" t="s">
        <v>699</v>
      </c>
      <c r="H455" s="22">
        <v>0</v>
      </c>
      <c r="I455" s="22">
        <v>0</v>
      </c>
      <c r="J455" s="22">
        <v>0</v>
      </c>
      <c r="K455" s="22">
        <v>0</v>
      </c>
      <c r="L455" s="22">
        <v>0</v>
      </c>
      <c r="M455" s="22">
        <v>0</v>
      </c>
      <c r="N455" s="22">
        <v>0</v>
      </c>
      <c r="O455" s="22">
        <v>10</v>
      </c>
      <c r="P455" s="22">
        <v>10</v>
      </c>
      <c r="Q455" s="28"/>
      <c r="R455" s="28"/>
    </row>
    <row r="456" spans="1:18" x14ac:dyDescent="0.2">
      <c r="A456" s="3" t="s">
        <v>754</v>
      </c>
      <c r="B456" s="3" t="s">
        <v>745</v>
      </c>
      <c r="C456" s="3" t="s">
        <v>776</v>
      </c>
      <c r="D456" s="3"/>
      <c r="E456" s="3"/>
      <c r="F456" s="3" t="s">
        <v>745</v>
      </c>
      <c r="G456" s="3" t="s">
        <v>700</v>
      </c>
      <c r="H456" s="22">
        <v>0</v>
      </c>
      <c r="I456" s="22">
        <v>0</v>
      </c>
      <c r="J456" s="22">
        <v>0</v>
      </c>
      <c r="K456" s="22">
        <v>0</v>
      </c>
      <c r="L456" s="22">
        <v>0</v>
      </c>
      <c r="M456" s="22">
        <v>0</v>
      </c>
      <c r="N456" s="22">
        <v>0</v>
      </c>
      <c r="O456" s="22">
        <v>10</v>
      </c>
      <c r="P456" s="22">
        <v>10</v>
      </c>
      <c r="Q456" s="28"/>
      <c r="R456" s="28"/>
    </row>
    <row r="457" spans="1:18" x14ac:dyDescent="0.2">
      <c r="A457" s="3" t="s">
        <v>755</v>
      </c>
      <c r="B457" s="3" t="s">
        <v>745</v>
      </c>
      <c r="C457" s="3" t="s">
        <v>776</v>
      </c>
      <c r="D457" s="3"/>
      <c r="E457" s="3"/>
      <c r="F457" s="3" t="s">
        <v>745</v>
      </c>
      <c r="G457" s="3" t="s">
        <v>701</v>
      </c>
      <c r="H457" s="22">
        <v>0</v>
      </c>
      <c r="I457" s="22">
        <v>0</v>
      </c>
      <c r="J457" s="22">
        <v>0</v>
      </c>
      <c r="K457" s="22">
        <v>0</v>
      </c>
      <c r="L457" s="22">
        <v>0</v>
      </c>
      <c r="M457" s="22">
        <v>0</v>
      </c>
      <c r="N457" s="22">
        <v>0</v>
      </c>
      <c r="O457" s="22">
        <v>10</v>
      </c>
      <c r="P457" s="22">
        <v>10</v>
      </c>
      <c r="Q457" s="28"/>
      <c r="R457" s="28"/>
    </row>
    <row r="458" spans="1:18" x14ac:dyDescent="0.2">
      <c r="A458" s="3" t="s">
        <v>818</v>
      </c>
      <c r="B458" s="3" t="s">
        <v>815</v>
      </c>
      <c r="C458" s="3" t="s">
        <v>844</v>
      </c>
      <c r="D458" s="3"/>
      <c r="E458" s="3">
        <v>0.35071872154628447</v>
      </c>
      <c r="F458" s="3" t="s">
        <v>844</v>
      </c>
      <c r="G458" s="3" t="s">
        <v>676</v>
      </c>
      <c r="H458" s="22">
        <v>-1</v>
      </c>
      <c r="I458" s="22">
        <v>-1</v>
      </c>
      <c r="J458" s="22">
        <v>-1</v>
      </c>
      <c r="K458" s="22">
        <v>-1</v>
      </c>
      <c r="L458" s="22">
        <v>-1</v>
      </c>
      <c r="M458" s="22">
        <v>-1</v>
      </c>
      <c r="N458" s="22">
        <v>-1</v>
      </c>
      <c r="O458" s="22">
        <v>-1</v>
      </c>
      <c r="P458" s="22">
        <v>-1</v>
      </c>
      <c r="Q458" s="28"/>
      <c r="R458" s="28"/>
    </row>
    <row r="459" spans="1:18" x14ac:dyDescent="0.2">
      <c r="A459" s="3" t="s">
        <v>819</v>
      </c>
      <c r="B459" s="3" t="s">
        <v>815</v>
      </c>
      <c r="C459" s="3" t="s">
        <v>844</v>
      </c>
      <c r="D459" s="3"/>
      <c r="E459" s="3">
        <v>0.53537870694052025</v>
      </c>
      <c r="F459" s="3" t="s">
        <v>844</v>
      </c>
      <c r="G459" s="3" t="s">
        <v>677</v>
      </c>
      <c r="H459" s="22">
        <v>-1</v>
      </c>
      <c r="I459" s="22">
        <v>-1</v>
      </c>
      <c r="J459" s="22">
        <v>-1</v>
      </c>
      <c r="K459" s="22">
        <v>-1</v>
      </c>
      <c r="L459" s="22">
        <v>-1</v>
      </c>
      <c r="M459" s="22">
        <v>-1</v>
      </c>
      <c r="N459" s="22">
        <v>-1</v>
      </c>
      <c r="O459" s="22">
        <v>-1</v>
      </c>
      <c r="P459" s="22">
        <v>-1</v>
      </c>
      <c r="Q459" s="28"/>
      <c r="R459" s="28"/>
    </row>
    <row r="460" spans="1:18" x14ac:dyDescent="0.2">
      <c r="A460" s="3" t="s">
        <v>820</v>
      </c>
      <c r="B460" s="3" t="s">
        <v>815</v>
      </c>
      <c r="C460" s="3" t="s">
        <v>844</v>
      </c>
      <c r="D460" s="3"/>
      <c r="E460" s="3">
        <v>0.13597318753275056</v>
      </c>
      <c r="F460" s="3" t="s">
        <v>844</v>
      </c>
      <c r="G460" s="3" t="s">
        <v>678</v>
      </c>
      <c r="H460" s="22">
        <v>-1</v>
      </c>
      <c r="I460" s="22">
        <v>-1</v>
      </c>
      <c r="J460" s="22">
        <v>-1</v>
      </c>
      <c r="K460" s="22">
        <v>-1</v>
      </c>
      <c r="L460" s="22">
        <v>-1</v>
      </c>
      <c r="M460" s="22">
        <v>-1</v>
      </c>
      <c r="N460" s="22">
        <v>-1</v>
      </c>
      <c r="O460" s="22">
        <v>-1</v>
      </c>
      <c r="P460" s="22">
        <v>-1</v>
      </c>
      <c r="Q460" s="28"/>
      <c r="R460" s="28"/>
    </row>
    <row r="461" spans="1:18" x14ac:dyDescent="0.2">
      <c r="A461" s="3" t="s">
        <v>821</v>
      </c>
      <c r="B461" s="3" t="s">
        <v>815</v>
      </c>
      <c r="C461" s="3" t="s">
        <v>844</v>
      </c>
      <c r="D461" s="3"/>
      <c r="E461" s="3">
        <v>0.24946525630283037</v>
      </c>
      <c r="F461" s="3" t="s">
        <v>844</v>
      </c>
      <c r="G461" s="3" t="s">
        <v>679</v>
      </c>
      <c r="H461" s="22">
        <v>-1</v>
      </c>
      <c r="I461" s="22">
        <v>-1</v>
      </c>
      <c r="J461" s="22">
        <v>-1</v>
      </c>
      <c r="K461" s="22">
        <v>-1</v>
      </c>
      <c r="L461" s="22">
        <v>-1</v>
      </c>
      <c r="M461" s="22">
        <v>-1</v>
      </c>
      <c r="N461" s="22">
        <v>-1</v>
      </c>
      <c r="O461" s="22">
        <v>-1</v>
      </c>
      <c r="P461" s="22">
        <v>-1</v>
      </c>
      <c r="Q461" s="28"/>
      <c r="R461" s="28"/>
    </row>
    <row r="462" spans="1:18" x14ac:dyDescent="0.2">
      <c r="A462" s="3" t="s">
        <v>822</v>
      </c>
      <c r="B462" s="3" t="s">
        <v>815</v>
      </c>
      <c r="C462" s="3" t="s">
        <v>844</v>
      </c>
      <c r="D462" s="3"/>
      <c r="E462" s="3">
        <v>0.11038553386557494</v>
      </c>
      <c r="F462" s="3" t="s">
        <v>844</v>
      </c>
      <c r="G462" s="3" t="s">
        <v>680</v>
      </c>
      <c r="H462" s="22">
        <v>-1</v>
      </c>
      <c r="I462" s="22">
        <v>-1</v>
      </c>
      <c r="J462" s="22">
        <v>-1</v>
      </c>
      <c r="K462" s="22">
        <v>-1</v>
      </c>
      <c r="L462" s="22">
        <v>-1</v>
      </c>
      <c r="M462" s="22">
        <v>-1</v>
      </c>
      <c r="N462" s="22">
        <v>-1</v>
      </c>
      <c r="O462" s="22">
        <v>-1</v>
      </c>
      <c r="P462" s="22">
        <v>-1</v>
      </c>
      <c r="Q462" s="28"/>
      <c r="R462" s="28"/>
    </row>
    <row r="463" spans="1:18" x14ac:dyDescent="0.2">
      <c r="A463" s="3" t="s">
        <v>823</v>
      </c>
      <c r="B463" s="3" t="s">
        <v>469</v>
      </c>
      <c r="C463" s="3" t="s">
        <v>839</v>
      </c>
      <c r="D463" s="3"/>
      <c r="E463" s="3"/>
      <c r="F463" s="3" t="s">
        <v>976</v>
      </c>
      <c r="G463" s="3" t="s">
        <v>676</v>
      </c>
      <c r="H463" s="22">
        <v>0</v>
      </c>
      <c r="I463" s="22">
        <v>0</v>
      </c>
      <c r="J463" s="22">
        <v>0</v>
      </c>
      <c r="K463" s="22">
        <v>0</v>
      </c>
      <c r="L463" s="22">
        <v>0</v>
      </c>
      <c r="M463" s="22">
        <v>0</v>
      </c>
      <c r="N463" s="22">
        <v>0</v>
      </c>
      <c r="O463" s="22">
        <v>1</v>
      </c>
      <c r="P463" s="22">
        <v>1</v>
      </c>
      <c r="Q463" s="28"/>
      <c r="R463" s="28"/>
    </row>
    <row r="464" spans="1:18" x14ac:dyDescent="0.2">
      <c r="A464" s="3" t="s">
        <v>824</v>
      </c>
      <c r="B464" s="3" t="s">
        <v>469</v>
      </c>
      <c r="C464" s="3" t="s">
        <v>839</v>
      </c>
      <c r="D464" s="3"/>
      <c r="E464" s="3"/>
      <c r="F464" s="3" t="s">
        <v>976</v>
      </c>
      <c r="G464" s="3" t="s">
        <v>677</v>
      </c>
      <c r="H464" s="22">
        <v>0</v>
      </c>
      <c r="I464" s="22">
        <v>0</v>
      </c>
      <c r="J464" s="22">
        <v>0</v>
      </c>
      <c r="K464" s="22">
        <v>0</v>
      </c>
      <c r="L464" s="22">
        <v>0</v>
      </c>
      <c r="M464" s="22">
        <v>0</v>
      </c>
      <c r="N464" s="22">
        <v>0</v>
      </c>
      <c r="O464" s="22">
        <v>1</v>
      </c>
      <c r="P464" s="22">
        <v>1</v>
      </c>
      <c r="Q464" s="28"/>
      <c r="R464" s="28"/>
    </row>
    <row r="465" spans="1:18" x14ac:dyDescent="0.2">
      <c r="A465" s="3" t="s">
        <v>825</v>
      </c>
      <c r="B465" s="3" t="s">
        <v>469</v>
      </c>
      <c r="C465" s="3" t="s">
        <v>839</v>
      </c>
      <c r="D465" s="3"/>
      <c r="E465" s="3"/>
      <c r="F465" s="3" t="s">
        <v>976</v>
      </c>
      <c r="G465" s="3" t="s">
        <v>678</v>
      </c>
      <c r="H465" s="22">
        <v>0</v>
      </c>
      <c r="I465" s="22">
        <v>0</v>
      </c>
      <c r="J465" s="22">
        <v>0</v>
      </c>
      <c r="K465" s="22">
        <v>0</v>
      </c>
      <c r="L465" s="22">
        <v>0</v>
      </c>
      <c r="M465" s="22">
        <v>0</v>
      </c>
      <c r="N465" s="22">
        <v>0</v>
      </c>
      <c r="O465" s="22">
        <v>1</v>
      </c>
      <c r="P465" s="22">
        <v>1</v>
      </c>
      <c r="Q465" s="28"/>
      <c r="R465" s="28"/>
    </row>
    <row r="466" spans="1:18" x14ac:dyDescent="0.2">
      <c r="A466" s="3" t="s">
        <v>826</v>
      </c>
      <c r="B466" s="3" t="s">
        <v>469</v>
      </c>
      <c r="C466" s="3" t="s">
        <v>839</v>
      </c>
      <c r="D466" s="3"/>
      <c r="E466" s="3"/>
      <c r="F466" s="3" t="s">
        <v>976</v>
      </c>
      <c r="G466" s="3" t="s">
        <v>679</v>
      </c>
      <c r="H466" s="22">
        <v>0</v>
      </c>
      <c r="I466" s="22">
        <v>0</v>
      </c>
      <c r="J466" s="22">
        <v>0</v>
      </c>
      <c r="K466" s="22">
        <v>0</v>
      </c>
      <c r="L466" s="22">
        <v>0</v>
      </c>
      <c r="M466" s="22">
        <v>0</v>
      </c>
      <c r="N466" s="22">
        <v>0</v>
      </c>
      <c r="O466" s="22">
        <v>1</v>
      </c>
      <c r="P466" s="22">
        <v>1</v>
      </c>
      <c r="Q466" s="28"/>
      <c r="R466" s="28"/>
    </row>
    <row r="467" spans="1:18" x14ac:dyDescent="0.2">
      <c r="A467" s="3" t="s">
        <v>827</v>
      </c>
      <c r="B467" s="3" t="s">
        <v>469</v>
      </c>
      <c r="C467" s="3" t="s">
        <v>839</v>
      </c>
      <c r="D467" s="3"/>
      <c r="E467" s="3"/>
      <c r="F467" s="3" t="s">
        <v>976</v>
      </c>
      <c r="G467" s="3" t="s">
        <v>680</v>
      </c>
      <c r="H467" s="22">
        <v>0</v>
      </c>
      <c r="I467" s="22">
        <v>0</v>
      </c>
      <c r="J467" s="22">
        <v>0</v>
      </c>
      <c r="K467" s="22">
        <v>0</v>
      </c>
      <c r="L467" s="22">
        <v>0</v>
      </c>
      <c r="M467" s="22">
        <v>0</v>
      </c>
      <c r="N467" s="22">
        <v>0</v>
      </c>
      <c r="O467" s="22">
        <v>1</v>
      </c>
      <c r="P467" s="22">
        <v>1</v>
      </c>
      <c r="Q467" s="28"/>
      <c r="R467" s="28"/>
    </row>
    <row r="468" spans="1:18" x14ac:dyDescent="0.2">
      <c r="A468" s="3" t="s">
        <v>828</v>
      </c>
      <c r="B468" s="3" t="s">
        <v>471</v>
      </c>
      <c r="C468" s="3" t="s">
        <v>839</v>
      </c>
      <c r="D468" s="3"/>
      <c r="E468" s="3"/>
      <c r="F468" s="3" t="s">
        <v>975</v>
      </c>
      <c r="G468" s="3" t="s">
        <v>676</v>
      </c>
      <c r="H468" s="22">
        <v>0</v>
      </c>
      <c r="I468" s="22">
        <v>0</v>
      </c>
      <c r="J468" s="22">
        <v>0</v>
      </c>
      <c r="K468" s="22">
        <v>0</v>
      </c>
      <c r="L468" s="22">
        <v>0</v>
      </c>
      <c r="M468" s="22">
        <v>0</v>
      </c>
      <c r="N468" s="22">
        <v>0</v>
      </c>
      <c r="O468" s="22">
        <v>1</v>
      </c>
      <c r="P468" s="22">
        <v>1</v>
      </c>
      <c r="Q468" s="28"/>
      <c r="R468" s="28"/>
    </row>
    <row r="469" spans="1:18" x14ac:dyDescent="0.2">
      <c r="A469" s="3" t="s">
        <v>829</v>
      </c>
      <c r="B469" s="3" t="s">
        <v>471</v>
      </c>
      <c r="C469" s="3" t="s">
        <v>839</v>
      </c>
      <c r="D469" s="3"/>
      <c r="E469" s="3"/>
      <c r="F469" s="3" t="s">
        <v>975</v>
      </c>
      <c r="G469" s="3" t="s">
        <v>677</v>
      </c>
      <c r="H469" s="22">
        <v>0</v>
      </c>
      <c r="I469" s="22">
        <v>0</v>
      </c>
      <c r="J469" s="22">
        <v>0</v>
      </c>
      <c r="K469" s="22">
        <v>0</v>
      </c>
      <c r="L469" s="22">
        <v>0</v>
      </c>
      <c r="M469" s="22">
        <v>0</v>
      </c>
      <c r="N469" s="22">
        <v>0</v>
      </c>
      <c r="O469" s="22">
        <v>1</v>
      </c>
      <c r="P469" s="22">
        <v>1</v>
      </c>
      <c r="Q469" s="28"/>
      <c r="R469" s="28"/>
    </row>
    <row r="470" spans="1:18" x14ac:dyDescent="0.2">
      <c r="A470" s="3" t="s">
        <v>830</v>
      </c>
      <c r="B470" s="3" t="s">
        <v>471</v>
      </c>
      <c r="C470" s="3" t="s">
        <v>839</v>
      </c>
      <c r="D470" s="3"/>
      <c r="E470" s="3"/>
      <c r="F470" s="3" t="s">
        <v>975</v>
      </c>
      <c r="G470" s="3" t="s">
        <v>678</v>
      </c>
      <c r="H470" s="22">
        <v>0</v>
      </c>
      <c r="I470" s="22">
        <v>0</v>
      </c>
      <c r="J470" s="22">
        <v>0</v>
      </c>
      <c r="K470" s="22">
        <v>0</v>
      </c>
      <c r="L470" s="22">
        <v>0</v>
      </c>
      <c r="M470" s="22">
        <v>0</v>
      </c>
      <c r="N470" s="22">
        <v>0</v>
      </c>
      <c r="O470" s="22">
        <v>1</v>
      </c>
      <c r="P470" s="22">
        <v>1</v>
      </c>
      <c r="Q470" s="28"/>
      <c r="R470" s="28"/>
    </row>
    <row r="471" spans="1:18" x14ac:dyDescent="0.2">
      <c r="A471" s="3" t="s">
        <v>831</v>
      </c>
      <c r="B471" s="3" t="s">
        <v>471</v>
      </c>
      <c r="C471" s="3" t="s">
        <v>839</v>
      </c>
      <c r="D471" s="3"/>
      <c r="E471" s="3"/>
      <c r="F471" s="3" t="s">
        <v>975</v>
      </c>
      <c r="G471" s="3" t="s">
        <v>679</v>
      </c>
      <c r="H471" s="22">
        <v>0</v>
      </c>
      <c r="I471" s="22">
        <v>0</v>
      </c>
      <c r="J471" s="22">
        <v>0</v>
      </c>
      <c r="K471" s="22">
        <v>0</v>
      </c>
      <c r="L471" s="22">
        <v>0</v>
      </c>
      <c r="M471" s="22">
        <v>0</v>
      </c>
      <c r="N471" s="22">
        <v>0</v>
      </c>
      <c r="O471" s="22">
        <v>1</v>
      </c>
      <c r="P471" s="22">
        <v>1</v>
      </c>
      <c r="Q471" s="28"/>
      <c r="R471" s="28"/>
    </row>
    <row r="472" spans="1:18" x14ac:dyDescent="0.2">
      <c r="A472" s="3" t="s">
        <v>832</v>
      </c>
      <c r="B472" s="3" t="s">
        <v>471</v>
      </c>
      <c r="C472" s="3" t="s">
        <v>839</v>
      </c>
      <c r="D472" s="3"/>
      <c r="E472" s="3"/>
      <c r="F472" s="3" t="s">
        <v>975</v>
      </c>
      <c r="G472" s="3" t="s">
        <v>680</v>
      </c>
      <c r="H472" s="22">
        <v>0</v>
      </c>
      <c r="I472" s="22">
        <v>0</v>
      </c>
      <c r="J472" s="22">
        <v>0</v>
      </c>
      <c r="K472" s="22">
        <v>0</v>
      </c>
      <c r="L472" s="22">
        <v>0</v>
      </c>
      <c r="M472" s="22">
        <v>0</v>
      </c>
      <c r="N472" s="22">
        <v>0</v>
      </c>
      <c r="O472" s="22">
        <v>1</v>
      </c>
      <c r="P472" s="22">
        <v>1</v>
      </c>
      <c r="Q472" s="28"/>
      <c r="R472" s="28"/>
    </row>
    <row r="473" spans="1:18" x14ac:dyDescent="0.2">
      <c r="A473" s="3" t="s">
        <v>833</v>
      </c>
      <c r="B473" s="3" t="s">
        <v>470</v>
      </c>
      <c r="C473" s="3" t="s">
        <v>839</v>
      </c>
      <c r="D473" s="3"/>
      <c r="E473" s="3"/>
      <c r="F473" s="3" t="s">
        <v>977</v>
      </c>
      <c r="G473" s="3" t="s">
        <v>676</v>
      </c>
      <c r="H473" s="22">
        <v>0</v>
      </c>
      <c r="I473" s="22">
        <v>0</v>
      </c>
      <c r="J473" s="22">
        <v>0</v>
      </c>
      <c r="K473" s="22">
        <v>0</v>
      </c>
      <c r="L473" s="22">
        <v>0</v>
      </c>
      <c r="M473" s="22">
        <v>0</v>
      </c>
      <c r="N473" s="22">
        <v>0</v>
      </c>
      <c r="O473" s="22">
        <v>0.1</v>
      </c>
      <c r="P473" s="22">
        <v>0.1</v>
      </c>
      <c r="Q473" s="28"/>
      <c r="R473" s="28"/>
    </row>
    <row r="474" spans="1:18" x14ac:dyDescent="0.2">
      <c r="A474" s="3" t="s">
        <v>834</v>
      </c>
      <c r="B474" s="3" t="s">
        <v>470</v>
      </c>
      <c r="C474" s="3" t="s">
        <v>839</v>
      </c>
      <c r="D474" s="3"/>
      <c r="E474" s="3"/>
      <c r="F474" s="3" t="s">
        <v>977</v>
      </c>
      <c r="G474" s="3" t="s">
        <v>677</v>
      </c>
      <c r="H474" s="22">
        <v>0</v>
      </c>
      <c r="I474" s="22">
        <v>0</v>
      </c>
      <c r="J474" s="22">
        <v>0</v>
      </c>
      <c r="K474" s="22">
        <v>0</v>
      </c>
      <c r="L474" s="22">
        <v>0</v>
      </c>
      <c r="M474" s="22">
        <v>0</v>
      </c>
      <c r="N474" s="22">
        <v>0</v>
      </c>
      <c r="O474" s="22">
        <v>0.1</v>
      </c>
      <c r="P474" s="22">
        <v>0.1</v>
      </c>
      <c r="Q474" s="28"/>
      <c r="R474" s="28"/>
    </row>
    <row r="475" spans="1:18" x14ac:dyDescent="0.2">
      <c r="A475" s="3" t="s">
        <v>835</v>
      </c>
      <c r="B475" s="3" t="s">
        <v>470</v>
      </c>
      <c r="C475" s="3" t="s">
        <v>839</v>
      </c>
      <c r="D475" s="3"/>
      <c r="E475" s="3"/>
      <c r="F475" s="3" t="s">
        <v>977</v>
      </c>
      <c r="G475" s="3" t="s">
        <v>678</v>
      </c>
      <c r="H475" s="22">
        <v>0</v>
      </c>
      <c r="I475" s="22">
        <v>0</v>
      </c>
      <c r="J475" s="22">
        <v>0</v>
      </c>
      <c r="K475" s="22">
        <v>0</v>
      </c>
      <c r="L475" s="22">
        <v>0</v>
      </c>
      <c r="M475" s="22">
        <v>0</v>
      </c>
      <c r="N475" s="22">
        <v>0</v>
      </c>
      <c r="O475" s="22">
        <v>0.1</v>
      </c>
      <c r="P475" s="22">
        <v>0.1</v>
      </c>
      <c r="Q475" s="28"/>
      <c r="R475" s="28"/>
    </row>
    <row r="476" spans="1:18" x14ac:dyDescent="0.2">
      <c r="A476" s="3" t="s">
        <v>836</v>
      </c>
      <c r="B476" s="3" t="s">
        <v>470</v>
      </c>
      <c r="C476" s="3" t="s">
        <v>839</v>
      </c>
      <c r="D476" s="3"/>
      <c r="E476" s="3"/>
      <c r="F476" s="3" t="s">
        <v>977</v>
      </c>
      <c r="G476" s="3" t="s">
        <v>679</v>
      </c>
      <c r="H476" s="22">
        <v>0</v>
      </c>
      <c r="I476" s="22">
        <v>0</v>
      </c>
      <c r="J476" s="22">
        <v>0</v>
      </c>
      <c r="K476" s="22">
        <v>0</v>
      </c>
      <c r="L476" s="22">
        <v>0</v>
      </c>
      <c r="M476" s="22">
        <v>0</v>
      </c>
      <c r="N476" s="22">
        <v>0</v>
      </c>
      <c r="O476" s="22">
        <v>0.1</v>
      </c>
      <c r="P476" s="22">
        <v>0.1</v>
      </c>
      <c r="Q476" s="28"/>
      <c r="R476" s="28"/>
    </row>
    <row r="477" spans="1:18" x14ac:dyDescent="0.2">
      <c r="A477" s="3" t="s">
        <v>837</v>
      </c>
      <c r="B477" s="3" t="s">
        <v>470</v>
      </c>
      <c r="C477" s="3" t="s">
        <v>839</v>
      </c>
      <c r="D477" s="3"/>
      <c r="E477" s="3"/>
      <c r="F477" s="3" t="s">
        <v>977</v>
      </c>
      <c r="G477" s="3" t="s">
        <v>680</v>
      </c>
      <c r="H477" s="22">
        <v>0</v>
      </c>
      <c r="I477" s="22">
        <v>0</v>
      </c>
      <c r="J477" s="22">
        <v>0</v>
      </c>
      <c r="K477" s="22">
        <v>0</v>
      </c>
      <c r="L477" s="22">
        <v>0</v>
      </c>
      <c r="M477" s="22">
        <v>0</v>
      </c>
      <c r="N477" s="22">
        <v>0</v>
      </c>
      <c r="O477" s="22">
        <v>0.1</v>
      </c>
      <c r="P477" s="22">
        <v>0.1</v>
      </c>
      <c r="Q477" s="28"/>
      <c r="R477" s="28"/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B5D9-0C07-CD40-9AC6-053E83782DE0}">
  <dimension ref="A1:L7"/>
  <sheetViews>
    <sheetView zoomScale="117" zoomScaleNormal="117" workbookViewId="0">
      <selection activeCell="G21" sqref="G21"/>
    </sheetView>
  </sheetViews>
  <sheetFormatPr baseColWidth="10" defaultRowHeight="16" x14ac:dyDescent="0.2"/>
  <cols>
    <col min="1" max="1" width="14.33203125" bestFit="1" customWidth="1"/>
    <col min="2" max="2" width="14.5" bestFit="1" customWidth="1"/>
    <col min="3" max="3" width="14.6640625" bestFit="1" customWidth="1"/>
    <col min="4" max="4" width="23.1640625" bestFit="1" customWidth="1"/>
    <col min="5" max="5" width="15.6640625" bestFit="1" customWidth="1"/>
    <col min="6" max="12" width="9.1640625" style="30" bestFit="1" customWidth="1"/>
  </cols>
  <sheetData>
    <row r="1" spans="1:12" x14ac:dyDescent="0.2">
      <c r="A1" s="1" t="s">
        <v>17</v>
      </c>
      <c r="B1" s="1" t="s">
        <v>1167</v>
      </c>
      <c r="C1" s="1" t="s">
        <v>1168</v>
      </c>
      <c r="D1" s="20" t="s">
        <v>1170</v>
      </c>
      <c r="E1" s="20" t="s">
        <v>1169</v>
      </c>
      <c r="F1" s="27" t="s">
        <v>550</v>
      </c>
      <c r="G1" s="27" t="s">
        <v>560</v>
      </c>
      <c r="H1" s="27" t="s">
        <v>566</v>
      </c>
      <c r="I1" s="27" t="s">
        <v>572</v>
      </c>
      <c r="J1" s="27" t="s">
        <v>578</v>
      </c>
      <c r="K1" s="27" t="s">
        <v>585</v>
      </c>
      <c r="L1" s="27" t="s">
        <v>594</v>
      </c>
    </row>
    <row r="2" spans="1:12" x14ac:dyDescent="0.2">
      <c r="A2" s="1" t="s">
        <v>0</v>
      </c>
      <c r="B2" s="1"/>
      <c r="C2" s="1"/>
      <c r="D2" s="20" t="s">
        <v>728</v>
      </c>
      <c r="E2" s="20" t="s">
        <v>728</v>
      </c>
      <c r="F2" s="29" t="s">
        <v>1171</v>
      </c>
      <c r="G2" s="29"/>
      <c r="H2" s="29"/>
      <c r="I2" s="29"/>
      <c r="J2" s="29"/>
      <c r="K2" s="29"/>
      <c r="L2" s="29"/>
    </row>
    <row r="3" spans="1:12" x14ac:dyDescent="0.2">
      <c r="A3" s="3" t="s">
        <v>818</v>
      </c>
      <c r="B3" s="3">
        <v>892</v>
      </c>
      <c r="C3" s="3">
        <v>17</v>
      </c>
      <c r="D3" s="21">
        <v>170</v>
      </c>
      <c r="E3" s="21">
        <v>8.5</v>
      </c>
      <c r="F3" s="30">
        <f t="shared" ref="F3:L3" si="0">($B3*$E$3+$C3*$D$3)/10000</f>
        <v>1.0471999999999999</v>
      </c>
      <c r="G3" s="30">
        <f t="shared" si="0"/>
        <v>1.0471999999999999</v>
      </c>
      <c r="H3" s="30">
        <f t="shared" si="0"/>
        <v>1.0471999999999999</v>
      </c>
      <c r="I3" s="30">
        <f t="shared" si="0"/>
        <v>1.0471999999999999</v>
      </c>
      <c r="J3" s="30">
        <f t="shared" si="0"/>
        <v>1.0471999999999999</v>
      </c>
      <c r="K3" s="30">
        <f t="shared" si="0"/>
        <v>1.0471999999999999</v>
      </c>
      <c r="L3" s="30">
        <f t="shared" si="0"/>
        <v>1.0471999999999999</v>
      </c>
    </row>
    <row r="4" spans="1:12" x14ac:dyDescent="0.2">
      <c r="A4" s="3" t="s">
        <v>819</v>
      </c>
      <c r="B4" s="3">
        <v>695</v>
      </c>
      <c r="C4" s="3">
        <v>12</v>
      </c>
      <c r="D4" s="3"/>
      <c r="E4" s="3"/>
      <c r="F4" s="30">
        <f t="shared" ref="F4:L7" si="1">($B4*$E$3+$C4*$D$3)/10000</f>
        <v>0.79474999999999996</v>
      </c>
      <c r="G4" s="30">
        <f t="shared" si="1"/>
        <v>0.79474999999999996</v>
      </c>
      <c r="H4" s="30">
        <f t="shared" si="1"/>
        <v>0.79474999999999996</v>
      </c>
      <c r="I4" s="30">
        <f t="shared" si="1"/>
        <v>0.79474999999999996</v>
      </c>
      <c r="J4" s="30">
        <f t="shared" si="1"/>
        <v>0.79474999999999996</v>
      </c>
      <c r="K4" s="30">
        <f t="shared" si="1"/>
        <v>0.79474999999999996</v>
      </c>
      <c r="L4" s="30">
        <f t="shared" si="1"/>
        <v>0.79474999999999996</v>
      </c>
    </row>
    <row r="5" spans="1:12" x14ac:dyDescent="0.2">
      <c r="A5" s="3" t="s">
        <v>820</v>
      </c>
      <c r="B5" s="3">
        <v>1061</v>
      </c>
      <c r="C5" s="3">
        <v>13</v>
      </c>
      <c r="D5" s="3"/>
      <c r="E5" s="3"/>
      <c r="F5" s="30">
        <f t="shared" si="1"/>
        <v>1.1228499999999999</v>
      </c>
      <c r="G5" s="30">
        <f t="shared" si="1"/>
        <v>1.1228499999999999</v>
      </c>
      <c r="H5" s="30">
        <f t="shared" si="1"/>
        <v>1.1228499999999999</v>
      </c>
      <c r="I5" s="30">
        <f t="shared" si="1"/>
        <v>1.1228499999999999</v>
      </c>
      <c r="J5" s="30">
        <f t="shared" si="1"/>
        <v>1.1228499999999999</v>
      </c>
      <c r="K5" s="30">
        <f t="shared" si="1"/>
        <v>1.1228499999999999</v>
      </c>
      <c r="L5" s="30">
        <f t="shared" si="1"/>
        <v>1.1228499999999999</v>
      </c>
    </row>
    <row r="6" spans="1:12" x14ac:dyDescent="0.2">
      <c r="A6" s="3" t="s">
        <v>821</v>
      </c>
      <c r="B6" s="3">
        <v>979</v>
      </c>
      <c r="C6" s="3">
        <v>12</v>
      </c>
      <c r="D6" s="3"/>
      <c r="E6" s="3"/>
      <c r="F6" s="30">
        <f t="shared" si="1"/>
        <v>1.0361499999999999</v>
      </c>
      <c r="G6" s="30">
        <f t="shared" si="1"/>
        <v>1.0361499999999999</v>
      </c>
      <c r="H6" s="30">
        <f t="shared" si="1"/>
        <v>1.0361499999999999</v>
      </c>
      <c r="I6" s="30">
        <f t="shared" si="1"/>
        <v>1.0361499999999999</v>
      </c>
      <c r="J6" s="30">
        <f t="shared" si="1"/>
        <v>1.0361499999999999</v>
      </c>
      <c r="K6" s="30">
        <f t="shared" si="1"/>
        <v>1.0361499999999999</v>
      </c>
      <c r="L6" s="30">
        <f t="shared" si="1"/>
        <v>1.0361499999999999</v>
      </c>
    </row>
    <row r="7" spans="1:12" x14ac:dyDescent="0.2">
      <c r="A7" s="3" t="s">
        <v>822</v>
      </c>
      <c r="B7" s="3">
        <v>1108</v>
      </c>
      <c r="C7" s="3">
        <v>12</v>
      </c>
      <c r="D7" s="3"/>
      <c r="E7" s="3"/>
      <c r="F7" s="30">
        <f t="shared" si="1"/>
        <v>1.1457999999999999</v>
      </c>
      <c r="G7" s="30">
        <f t="shared" si="1"/>
        <v>1.1457999999999999</v>
      </c>
      <c r="H7" s="30">
        <f t="shared" si="1"/>
        <v>1.1457999999999999</v>
      </c>
      <c r="I7" s="30">
        <f t="shared" si="1"/>
        <v>1.1457999999999999</v>
      </c>
      <c r="J7" s="30">
        <f t="shared" si="1"/>
        <v>1.1457999999999999</v>
      </c>
      <c r="K7" s="30">
        <f t="shared" si="1"/>
        <v>1.1457999999999999</v>
      </c>
      <c r="L7" s="30">
        <f t="shared" si="1"/>
        <v>1.1457999999999999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15D2-94CC-934B-9CF2-99881B002909}">
  <dimension ref="A1:A658"/>
  <sheetViews>
    <sheetView tabSelected="1" workbookViewId="0">
      <selection activeCell="C12" sqref="C12"/>
    </sheetView>
  </sheetViews>
  <sheetFormatPr baseColWidth="10" defaultRowHeight="16" x14ac:dyDescent="0.2"/>
  <cols>
    <col min="1" max="1" width="27.5" style="3" bestFit="1" customWidth="1"/>
  </cols>
  <sheetData>
    <row r="1" spans="1:1" x14ac:dyDescent="0.2">
      <c r="A1" s="2" t="s">
        <v>17</v>
      </c>
    </row>
    <row r="2" spans="1:1" x14ac:dyDescent="0.2">
      <c r="A2" s="2" t="s">
        <v>0</v>
      </c>
    </row>
    <row r="3" spans="1:1" x14ac:dyDescent="0.2">
      <c r="A3" s="3" t="s">
        <v>761</v>
      </c>
    </row>
    <row r="4" spans="1:1" x14ac:dyDescent="0.2">
      <c r="A4" s="3" t="s">
        <v>762</v>
      </c>
    </row>
    <row r="5" spans="1:1" x14ac:dyDescent="0.2">
      <c r="A5" s="3" t="s">
        <v>763</v>
      </c>
    </row>
    <row r="6" spans="1:1" x14ac:dyDescent="0.2">
      <c r="A6" s="3" t="s">
        <v>764</v>
      </c>
    </row>
    <row r="7" spans="1:1" x14ac:dyDescent="0.2">
      <c r="A7" s="3" t="s">
        <v>765</v>
      </c>
    </row>
    <row r="8" spans="1:1" x14ac:dyDescent="0.2">
      <c r="A8" s="3" t="s">
        <v>766</v>
      </c>
    </row>
    <row r="9" spans="1:1" x14ac:dyDescent="0.2">
      <c r="A9" s="3" t="s">
        <v>767</v>
      </c>
    </row>
    <row r="10" spans="1:1" x14ac:dyDescent="0.2">
      <c r="A10" s="3" t="s">
        <v>768</v>
      </c>
    </row>
    <row r="11" spans="1:1" x14ac:dyDescent="0.2">
      <c r="A11" s="3" t="s">
        <v>769</v>
      </c>
    </row>
    <row r="12" spans="1:1" x14ac:dyDescent="0.2">
      <c r="A12" s="3" t="s">
        <v>770</v>
      </c>
    </row>
    <row r="13" spans="1:1" x14ac:dyDescent="0.2">
      <c r="A13" s="3" t="s">
        <v>771</v>
      </c>
    </row>
    <row r="14" spans="1:1" x14ac:dyDescent="0.2">
      <c r="A14" s="3" t="s">
        <v>772</v>
      </c>
    </row>
    <row r="15" spans="1:1" x14ac:dyDescent="0.2">
      <c r="A15" s="3" t="s">
        <v>773</v>
      </c>
    </row>
    <row r="16" spans="1:1" x14ac:dyDescent="0.2">
      <c r="A16" s="3" t="s">
        <v>774</v>
      </c>
    </row>
    <row r="17" spans="1:1" x14ac:dyDescent="0.2">
      <c r="A17" s="3" t="s">
        <v>775</v>
      </c>
    </row>
    <row r="18" spans="1:1" x14ac:dyDescent="0.2">
      <c r="A18" s="3" t="s">
        <v>86</v>
      </c>
    </row>
    <row r="19" spans="1:1" x14ac:dyDescent="0.2">
      <c r="A19" s="3" t="s">
        <v>87</v>
      </c>
    </row>
    <row r="20" spans="1:1" x14ac:dyDescent="0.2">
      <c r="A20" s="3" t="s">
        <v>88</v>
      </c>
    </row>
    <row r="21" spans="1:1" x14ac:dyDescent="0.2">
      <c r="A21" s="3" t="s">
        <v>89</v>
      </c>
    </row>
    <row r="22" spans="1:1" x14ac:dyDescent="0.2">
      <c r="A22" s="3" t="s">
        <v>90</v>
      </c>
    </row>
    <row r="23" spans="1:1" x14ac:dyDescent="0.2">
      <c r="A23" s="3" t="s">
        <v>601</v>
      </c>
    </row>
    <row r="24" spans="1:1" x14ac:dyDescent="0.2">
      <c r="A24" s="3" t="s">
        <v>91</v>
      </c>
    </row>
    <row r="25" spans="1:1" x14ac:dyDescent="0.2">
      <c r="A25" s="3" t="s">
        <v>92</v>
      </c>
    </row>
    <row r="26" spans="1:1" x14ac:dyDescent="0.2">
      <c r="A26" s="3" t="s">
        <v>93</v>
      </c>
    </row>
    <row r="27" spans="1:1" x14ac:dyDescent="0.2">
      <c r="A27" s="3" t="s">
        <v>94</v>
      </c>
    </row>
    <row r="28" spans="1:1" x14ac:dyDescent="0.2">
      <c r="A28" s="3" t="s">
        <v>95</v>
      </c>
    </row>
    <row r="29" spans="1:1" x14ac:dyDescent="0.2">
      <c r="A29" s="3" t="s">
        <v>96</v>
      </c>
    </row>
    <row r="30" spans="1:1" x14ac:dyDescent="0.2">
      <c r="A30" s="3" t="s">
        <v>97</v>
      </c>
    </row>
    <row r="31" spans="1:1" x14ac:dyDescent="0.2">
      <c r="A31" s="3" t="s">
        <v>98</v>
      </c>
    </row>
    <row r="32" spans="1:1" x14ac:dyDescent="0.2">
      <c r="A32" s="3" t="s">
        <v>99</v>
      </c>
    </row>
    <row r="33" spans="1:1" x14ac:dyDescent="0.2">
      <c r="A33" s="3" t="s">
        <v>100</v>
      </c>
    </row>
    <row r="34" spans="1:1" x14ac:dyDescent="0.2">
      <c r="A34" s="3" t="s">
        <v>101</v>
      </c>
    </row>
    <row r="35" spans="1:1" x14ac:dyDescent="0.2">
      <c r="A35" s="3" t="s">
        <v>102</v>
      </c>
    </row>
    <row r="36" spans="1:1" x14ac:dyDescent="0.2">
      <c r="A36" s="3" t="s">
        <v>103</v>
      </c>
    </row>
    <row r="37" spans="1:1" x14ac:dyDescent="0.2">
      <c r="A37" s="3" t="s">
        <v>104</v>
      </c>
    </row>
    <row r="38" spans="1:1" x14ac:dyDescent="0.2">
      <c r="A38" s="3" t="s">
        <v>105</v>
      </c>
    </row>
    <row r="39" spans="1:1" x14ac:dyDescent="0.2">
      <c r="A39" s="3" t="s">
        <v>106</v>
      </c>
    </row>
    <row r="40" spans="1:1" x14ac:dyDescent="0.2">
      <c r="A40" s="3" t="s">
        <v>107</v>
      </c>
    </row>
    <row r="41" spans="1:1" x14ac:dyDescent="0.2">
      <c r="A41" s="3" t="s">
        <v>108</v>
      </c>
    </row>
    <row r="42" spans="1:1" x14ac:dyDescent="0.2">
      <c r="A42" s="3" t="s">
        <v>109</v>
      </c>
    </row>
    <row r="43" spans="1:1" x14ac:dyDescent="0.2">
      <c r="A43" s="3" t="s">
        <v>110</v>
      </c>
    </row>
    <row r="44" spans="1:1" x14ac:dyDescent="0.2">
      <c r="A44" s="3" t="s">
        <v>111</v>
      </c>
    </row>
    <row r="45" spans="1:1" x14ac:dyDescent="0.2">
      <c r="A45" s="3" t="s">
        <v>112</v>
      </c>
    </row>
    <row r="46" spans="1:1" x14ac:dyDescent="0.2">
      <c r="A46" s="3" t="s">
        <v>113</v>
      </c>
    </row>
    <row r="47" spans="1:1" x14ac:dyDescent="0.2">
      <c r="A47" s="3" t="s">
        <v>114</v>
      </c>
    </row>
    <row r="48" spans="1:1" x14ac:dyDescent="0.2">
      <c r="A48" s="3" t="s">
        <v>115</v>
      </c>
    </row>
    <row r="49" spans="1:1" x14ac:dyDescent="0.2">
      <c r="A49" s="3" t="s">
        <v>828</v>
      </c>
    </row>
    <row r="50" spans="1:1" x14ac:dyDescent="0.2">
      <c r="A50" s="3" t="s">
        <v>829</v>
      </c>
    </row>
    <row r="51" spans="1:1" x14ac:dyDescent="0.2">
      <c r="A51" s="3" t="s">
        <v>830</v>
      </c>
    </row>
    <row r="52" spans="1:1" x14ac:dyDescent="0.2">
      <c r="A52" s="3" t="s">
        <v>831</v>
      </c>
    </row>
    <row r="53" spans="1:1" x14ac:dyDescent="0.2">
      <c r="A53" s="3" t="s">
        <v>832</v>
      </c>
    </row>
    <row r="54" spans="1:1" x14ac:dyDescent="0.2">
      <c r="A54" s="3" t="s">
        <v>116</v>
      </c>
    </row>
    <row r="55" spans="1:1" x14ac:dyDescent="0.2">
      <c r="A55" s="3" t="s">
        <v>117</v>
      </c>
    </row>
    <row r="56" spans="1:1" x14ac:dyDescent="0.2">
      <c r="A56" s="3" t="s">
        <v>118</v>
      </c>
    </row>
    <row r="57" spans="1:1" x14ac:dyDescent="0.2">
      <c r="A57" s="3" t="s">
        <v>119</v>
      </c>
    </row>
    <row r="58" spans="1:1" x14ac:dyDescent="0.2">
      <c r="A58" s="3" t="s">
        <v>120</v>
      </c>
    </row>
    <row r="59" spans="1:1" x14ac:dyDescent="0.2">
      <c r="A59" s="3" t="s">
        <v>121</v>
      </c>
    </row>
    <row r="60" spans="1:1" x14ac:dyDescent="0.2">
      <c r="A60" s="3" t="s">
        <v>122</v>
      </c>
    </row>
    <row r="61" spans="1:1" x14ac:dyDescent="0.2">
      <c r="A61" s="3" t="s">
        <v>123</v>
      </c>
    </row>
    <row r="62" spans="1:1" x14ac:dyDescent="0.2">
      <c r="A62" s="3" t="s">
        <v>124</v>
      </c>
    </row>
    <row r="63" spans="1:1" x14ac:dyDescent="0.2">
      <c r="A63" s="3" t="s">
        <v>125</v>
      </c>
    </row>
    <row r="64" spans="1:1" x14ac:dyDescent="0.2">
      <c r="A64" s="3" t="s">
        <v>126</v>
      </c>
    </row>
    <row r="65" spans="1:1" x14ac:dyDescent="0.2">
      <c r="A65" s="3" t="s">
        <v>127</v>
      </c>
    </row>
    <row r="66" spans="1:1" x14ac:dyDescent="0.2">
      <c r="A66" s="3" t="s">
        <v>128</v>
      </c>
    </row>
    <row r="67" spans="1:1" x14ac:dyDescent="0.2">
      <c r="A67" s="3" t="s">
        <v>823</v>
      </c>
    </row>
    <row r="68" spans="1:1" x14ac:dyDescent="0.2">
      <c r="A68" s="3" t="s">
        <v>824</v>
      </c>
    </row>
    <row r="69" spans="1:1" x14ac:dyDescent="0.2">
      <c r="A69" s="3" t="s">
        <v>825</v>
      </c>
    </row>
    <row r="70" spans="1:1" x14ac:dyDescent="0.2">
      <c r="A70" s="3" t="s">
        <v>826</v>
      </c>
    </row>
    <row r="71" spans="1:1" x14ac:dyDescent="0.2">
      <c r="A71" s="3" t="s">
        <v>827</v>
      </c>
    </row>
    <row r="72" spans="1:1" x14ac:dyDescent="0.2">
      <c r="A72" s="3" t="s">
        <v>129</v>
      </c>
    </row>
    <row r="73" spans="1:1" x14ac:dyDescent="0.2">
      <c r="A73" s="3" t="s">
        <v>130</v>
      </c>
    </row>
    <row r="74" spans="1:1" x14ac:dyDescent="0.2">
      <c r="A74" s="3" t="s">
        <v>131</v>
      </c>
    </row>
    <row r="75" spans="1:1" x14ac:dyDescent="0.2">
      <c r="A75" s="3" t="s">
        <v>132</v>
      </c>
    </row>
    <row r="76" spans="1:1" x14ac:dyDescent="0.2">
      <c r="A76" s="3" t="s">
        <v>133</v>
      </c>
    </row>
    <row r="77" spans="1:1" x14ac:dyDescent="0.2">
      <c r="A77" s="3" t="s">
        <v>134</v>
      </c>
    </row>
    <row r="78" spans="1:1" x14ac:dyDescent="0.2">
      <c r="A78" s="3" t="s">
        <v>135</v>
      </c>
    </row>
    <row r="79" spans="1:1" x14ac:dyDescent="0.2">
      <c r="A79" s="3" t="s">
        <v>136</v>
      </c>
    </row>
    <row r="80" spans="1:1" x14ac:dyDescent="0.2">
      <c r="A80" s="3" t="s">
        <v>137</v>
      </c>
    </row>
    <row r="81" spans="1:1" x14ac:dyDescent="0.2">
      <c r="A81" s="3" t="s">
        <v>138</v>
      </c>
    </row>
    <row r="82" spans="1:1" x14ac:dyDescent="0.2">
      <c r="A82" s="3" t="s">
        <v>139</v>
      </c>
    </row>
    <row r="83" spans="1:1" x14ac:dyDescent="0.2">
      <c r="A83" s="3" t="s">
        <v>140</v>
      </c>
    </row>
    <row r="84" spans="1:1" x14ac:dyDescent="0.2">
      <c r="A84" s="3" t="s">
        <v>141</v>
      </c>
    </row>
    <row r="85" spans="1:1" x14ac:dyDescent="0.2">
      <c r="A85" s="3" t="s">
        <v>833</v>
      </c>
    </row>
    <row r="86" spans="1:1" x14ac:dyDescent="0.2">
      <c r="A86" s="3" t="s">
        <v>834</v>
      </c>
    </row>
    <row r="87" spans="1:1" x14ac:dyDescent="0.2">
      <c r="A87" s="3" t="s">
        <v>835</v>
      </c>
    </row>
    <row r="88" spans="1:1" x14ac:dyDescent="0.2">
      <c r="A88" s="3" t="s">
        <v>836</v>
      </c>
    </row>
    <row r="89" spans="1:1" x14ac:dyDescent="0.2">
      <c r="A89" s="3" t="s">
        <v>837</v>
      </c>
    </row>
    <row r="90" spans="1:1" x14ac:dyDescent="0.2">
      <c r="A90" s="3" t="s">
        <v>142</v>
      </c>
    </row>
    <row r="91" spans="1:1" x14ac:dyDescent="0.2">
      <c r="A91" s="3" t="s">
        <v>143</v>
      </c>
    </row>
    <row r="92" spans="1:1" x14ac:dyDescent="0.2">
      <c r="A92" s="3" t="s">
        <v>144</v>
      </c>
    </row>
    <row r="93" spans="1:1" x14ac:dyDescent="0.2">
      <c r="A93" s="3" t="s">
        <v>145</v>
      </c>
    </row>
    <row r="94" spans="1:1" x14ac:dyDescent="0.2">
      <c r="A94" s="3" t="s">
        <v>146</v>
      </c>
    </row>
    <row r="95" spans="1:1" x14ac:dyDescent="0.2">
      <c r="A95" s="3" t="s">
        <v>147</v>
      </c>
    </row>
    <row r="96" spans="1:1" x14ac:dyDescent="0.2">
      <c r="A96" s="3" t="s">
        <v>148</v>
      </c>
    </row>
    <row r="97" spans="1:1" x14ac:dyDescent="0.2">
      <c r="A97" s="3" t="s">
        <v>149</v>
      </c>
    </row>
    <row r="98" spans="1:1" x14ac:dyDescent="0.2">
      <c r="A98" s="3" t="s">
        <v>151</v>
      </c>
    </row>
    <row r="99" spans="1:1" x14ac:dyDescent="0.2">
      <c r="A99" s="3" t="s">
        <v>152</v>
      </c>
    </row>
    <row r="100" spans="1:1" x14ac:dyDescent="0.2">
      <c r="A100" s="3" t="s">
        <v>153</v>
      </c>
    </row>
    <row r="101" spans="1:1" x14ac:dyDescent="0.2">
      <c r="A101" s="3" t="s">
        <v>154</v>
      </c>
    </row>
    <row r="102" spans="1:1" x14ac:dyDescent="0.2">
      <c r="A102" s="3" t="s">
        <v>155</v>
      </c>
    </row>
    <row r="103" spans="1:1" x14ac:dyDescent="0.2">
      <c r="A103" s="3" t="s">
        <v>156</v>
      </c>
    </row>
    <row r="104" spans="1:1" x14ac:dyDescent="0.2">
      <c r="A104" s="3" t="s">
        <v>157</v>
      </c>
    </row>
    <row r="105" spans="1:1" x14ac:dyDescent="0.2">
      <c r="A105" s="3" t="s">
        <v>158</v>
      </c>
    </row>
    <row r="106" spans="1:1" x14ac:dyDescent="0.2">
      <c r="A106" s="3" t="s">
        <v>159</v>
      </c>
    </row>
    <row r="107" spans="1:1" x14ac:dyDescent="0.2">
      <c r="A107" s="3" t="s">
        <v>160</v>
      </c>
    </row>
    <row r="108" spans="1:1" x14ac:dyDescent="0.2">
      <c r="A108" s="3" t="s">
        <v>161</v>
      </c>
    </row>
    <row r="109" spans="1:1" x14ac:dyDescent="0.2">
      <c r="A109" s="3" t="s">
        <v>162</v>
      </c>
    </row>
    <row r="110" spans="1:1" x14ac:dyDescent="0.2">
      <c r="A110" s="3" t="s">
        <v>163</v>
      </c>
    </row>
    <row r="111" spans="1:1" x14ac:dyDescent="0.2">
      <c r="A111" s="3" t="s">
        <v>164</v>
      </c>
    </row>
    <row r="112" spans="1:1" x14ac:dyDescent="0.2">
      <c r="A112" s="3" t="s">
        <v>150</v>
      </c>
    </row>
    <row r="113" spans="1:1" x14ac:dyDescent="0.2">
      <c r="A113" s="3" t="s">
        <v>165</v>
      </c>
    </row>
    <row r="114" spans="1:1" x14ac:dyDescent="0.2">
      <c r="A114" s="3" t="s">
        <v>166</v>
      </c>
    </row>
    <row r="115" spans="1:1" x14ac:dyDescent="0.2">
      <c r="A115" s="3" t="s">
        <v>167</v>
      </c>
    </row>
    <row r="116" spans="1:1" x14ac:dyDescent="0.2">
      <c r="A116" s="3" t="s">
        <v>168</v>
      </c>
    </row>
    <row r="117" spans="1:1" x14ac:dyDescent="0.2">
      <c r="A117" s="3" t="s">
        <v>169</v>
      </c>
    </row>
    <row r="118" spans="1:1" x14ac:dyDescent="0.2">
      <c r="A118" s="3" t="s">
        <v>170</v>
      </c>
    </row>
    <row r="119" spans="1:1" x14ac:dyDescent="0.2">
      <c r="A119" s="3" t="s">
        <v>171</v>
      </c>
    </row>
    <row r="120" spans="1:1" x14ac:dyDescent="0.2">
      <c r="A120" s="3" t="s">
        <v>172</v>
      </c>
    </row>
    <row r="121" spans="1:1" x14ac:dyDescent="0.2">
      <c r="A121" s="3" t="s">
        <v>173</v>
      </c>
    </row>
    <row r="122" spans="1:1" x14ac:dyDescent="0.2">
      <c r="A122" s="3" t="s">
        <v>174</v>
      </c>
    </row>
    <row r="123" spans="1:1" x14ac:dyDescent="0.2">
      <c r="A123" s="3" t="s">
        <v>175</v>
      </c>
    </row>
    <row r="124" spans="1:1" x14ac:dyDescent="0.2">
      <c r="A124" s="3" t="s">
        <v>176</v>
      </c>
    </row>
    <row r="125" spans="1:1" x14ac:dyDescent="0.2">
      <c r="A125" s="3" t="s">
        <v>177</v>
      </c>
    </row>
    <row r="126" spans="1:1" x14ac:dyDescent="0.2">
      <c r="A126" s="3" t="s">
        <v>178</v>
      </c>
    </row>
    <row r="127" spans="1:1" x14ac:dyDescent="0.2">
      <c r="A127" s="3" t="s">
        <v>179</v>
      </c>
    </row>
    <row r="128" spans="1:1" x14ac:dyDescent="0.2">
      <c r="A128" s="3" t="s">
        <v>180</v>
      </c>
    </row>
    <row r="129" spans="1:1" x14ac:dyDescent="0.2">
      <c r="A129" s="3" t="s">
        <v>181</v>
      </c>
    </row>
    <row r="130" spans="1:1" x14ac:dyDescent="0.2">
      <c r="A130" s="3" t="s">
        <v>182</v>
      </c>
    </row>
    <row r="131" spans="1:1" x14ac:dyDescent="0.2">
      <c r="A131" s="3" t="s">
        <v>183</v>
      </c>
    </row>
    <row r="132" spans="1:1" x14ac:dyDescent="0.2">
      <c r="A132" s="3" t="s">
        <v>184</v>
      </c>
    </row>
    <row r="133" spans="1:1" x14ac:dyDescent="0.2">
      <c r="A133" s="3" t="s">
        <v>185</v>
      </c>
    </row>
    <row r="134" spans="1:1" x14ac:dyDescent="0.2">
      <c r="A134" s="3" t="s">
        <v>186</v>
      </c>
    </row>
    <row r="135" spans="1:1" x14ac:dyDescent="0.2">
      <c r="A135" s="3" t="s">
        <v>187</v>
      </c>
    </row>
    <row r="136" spans="1:1" x14ac:dyDescent="0.2">
      <c r="A136" s="3" t="s">
        <v>188</v>
      </c>
    </row>
    <row r="137" spans="1:1" x14ac:dyDescent="0.2">
      <c r="A137" s="3" t="s">
        <v>189</v>
      </c>
    </row>
    <row r="138" spans="1:1" x14ac:dyDescent="0.2">
      <c r="A138" s="3" t="s">
        <v>190</v>
      </c>
    </row>
    <row r="139" spans="1:1" x14ac:dyDescent="0.2">
      <c r="A139" s="3" t="s">
        <v>191</v>
      </c>
    </row>
    <row r="140" spans="1:1" x14ac:dyDescent="0.2">
      <c r="A140" s="3" t="s">
        <v>192</v>
      </c>
    </row>
    <row r="141" spans="1:1" x14ac:dyDescent="0.2">
      <c r="A141" s="3" t="s">
        <v>193</v>
      </c>
    </row>
    <row r="142" spans="1:1" x14ac:dyDescent="0.2">
      <c r="A142" s="3" t="s">
        <v>194</v>
      </c>
    </row>
    <row r="143" spans="1:1" x14ac:dyDescent="0.2">
      <c r="A143" s="3" t="s">
        <v>195</v>
      </c>
    </row>
    <row r="144" spans="1:1" x14ac:dyDescent="0.2">
      <c r="A144" s="3" t="s">
        <v>196</v>
      </c>
    </row>
    <row r="145" spans="1:1" x14ac:dyDescent="0.2">
      <c r="A145" s="3" t="s">
        <v>197</v>
      </c>
    </row>
    <row r="146" spans="1:1" x14ac:dyDescent="0.2">
      <c r="A146" s="3" t="s">
        <v>198</v>
      </c>
    </row>
    <row r="147" spans="1:1" x14ac:dyDescent="0.2">
      <c r="A147" s="3" t="s">
        <v>199</v>
      </c>
    </row>
    <row r="148" spans="1:1" x14ac:dyDescent="0.2">
      <c r="A148" s="3" t="s">
        <v>200</v>
      </c>
    </row>
    <row r="149" spans="1:1" x14ac:dyDescent="0.2">
      <c r="A149" s="3" t="s">
        <v>201</v>
      </c>
    </row>
    <row r="150" spans="1:1" x14ac:dyDescent="0.2">
      <c r="A150" s="3" t="s">
        <v>202</v>
      </c>
    </row>
    <row r="151" spans="1:1" x14ac:dyDescent="0.2">
      <c r="A151" s="3" t="s">
        <v>203</v>
      </c>
    </row>
    <row r="152" spans="1:1" x14ac:dyDescent="0.2">
      <c r="A152" s="3" t="s">
        <v>204</v>
      </c>
    </row>
    <row r="153" spans="1:1" x14ac:dyDescent="0.2">
      <c r="A153" s="3" t="s">
        <v>205</v>
      </c>
    </row>
    <row r="154" spans="1:1" x14ac:dyDescent="0.2">
      <c r="A154" s="3" t="s">
        <v>206</v>
      </c>
    </row>
    <row r="155" spans="1:1" x14ac:dyDescent="0.2">
      <c r="A155" s="3" t="s">
        <v>207</v>
      </c>
    </row>
    <row r="156" spans="1:1" x14ac:dyDescent="0.2">
      <c r="A156" s="3" t="s">
        <v>208</v>
      </c>
    </row>
    <row r="157" spans="1:1" x14ac:dyDescent="0.2">
      <c r="A157" s="3" t="s">
        <v>209</v>
      </c>
    </row>
    <row r="158" spans="1:1" x14ac:dyDescent="0.2">
      <c r="A158" s="3" t="s">
        <v>210</v>
      </c>
    </row>
    <row r="159" spans="1:1" x14ac:dyDescent="0.2">
      <c r="A159" s="3" t="s">
        <v>211</v>
      </c>
    </row>
    <row r="160" spans="1:1" x14ac:dyDescent="0.2">
      <c r="A160" s="3" t="s">
        <v>212</v>
      </c>
    </row>
    <row r="161" spans="1:1" x14ac:dyDescent="0.2">
      <c r="A161" s="3" t="s">
        <v>213</v>
      </c>
    </row>
    <row r="162" spans="1:1" x14ac:dyDescent="0.2">
      <c r="A162" s="3" t="s">
        <v>214</v>
      </c>
    </row>
    <row r="163" spans="1:1" x14ac:dyDescent="0.2">
      <c r="A163" s="3" t="s">
        <v>215</v>
      </c>
    </row>
    <row r="164" spans="1:1" x14ac:dyDescent="0.2">
      <c r="A164" s="3" t="s">
        <v>216</v>
      </c>
    </row>
    <row r="165" spans="1:1" x14ac:dyDescent="0.2">
      <c r="A165" s="3" t="s">
        <v>217</v>
      </c>
    </row>
    <row r="166" spans="1:1" x14ac:dyDescent="0.2">
      <c r="A166" s="3" t="s">
        <v>218</v>
      </c>
    </row>
    <row r="167" spans="1:1" x14ac:dyDescent="0.2">
      <c r="A167" s="3" t="s">
        <v>219</v>
      </c>
    </row>
    <row r="168" spans="1:1" x14ac:dyDescent="0.2">
      <c r="A168" s="3" t="s">
        <v>220</v>
      </c>
    </row>
    <row r="169" spans="1:1" x14ac:dyDescent="0.2">
      <c r="A169" s="3" t="s">
        <v>221</v>
      </c>
    </row>
    <row r="170" spans="1:1" x14ac:dyDescent="0.2">
      <c r="A170" s="3" t="s">
        <v>222</v>
      </c>
    </row>
    <row r="171" spans="1:1" x14ac:dyDescent="0.2">
      <c r="A171" s="3" t="s">
        <v>223</v>
      </c>
    </row>
    <row r="172" spans="1:1" x14ac:dyDescent="0.2">
      <c r="A172" s="3" t="s">
        <v>224</v>
      </c>
    </row>
    <row r="173" spans="1:1" x14ac:dyDescent="0.2">
      <c r="A173" s="3" t="s">
        <v>225</v>
      </c>
    </row>
    <row r="174" spans="1:1" x14ac:dyDescent="0.2">
      <c r="A174" s="3" t="s">
        <v>226</v>
      </c>
    </row>
    <row r="175" spans="1:1" x14ac:dyDescent="0.2">
      <c r="A175" s="3" t="s">
        <v>227</v>
      </c>
    </row>
    <row r="176" spans="1:1" x14ac:dyDescent="0.2">
      <c r="A176" s="3" t="s">
        <v>228</v>
      </c>
    </row>
    <row r="177" spans="1:1" x14ac:dyDescent="0.2">
      <c r="A177" s="3" t="s">
        <v>229</v>
      </c>
    </row>
    <row r="178" spans="1:1" x14ac:dyDescent="0.2">
      <c r="A178" s="3" t="s">
        <v>230</v>
      </c>
    </row>
    <row r="179" spans="1:1" x14ac:dyDescent="0.2">
      <c r="A179" s="3" t="s">
        <v>231</v>
      </c>
    </row>
    <row r="180" spans="1:1" x14ac:dyDescent="0.2">
      <c r="A180" s="3" t="s">
        <v>232</v>
      </c>
    </row>
    <row r="181" spans="1:1" x14ac:dyDescent="0.2">
      <c r="A181" s="3" t="s">
        <v>233</v>
      </c>
    </row>
    <row r="182" spans="1:1" x14ac:dyDescent="0.2">
      <c r="A182" s="3" t="s">
        <v>234</v>
      </c>
    </row>
    <row r="183" spans="1:1" x14ac:dyDescent="0.2">
      <c r="A183" s="3" t="s">
        <v>235</v>
      </c>
    </row>
    <row r="184" spans="1:1" x14ac:dyDescent="0.2">
      <c r="A184" s="3" t="s">
        <v>236</v>
      </c>
    </row>
    <row r="185" spans="1:1" x14ac:dyDescent="0.2">
      <c r="A185" s="3" t="s">
        <v>237</v>
      </c>
    </row>
    <row r="186" spans="1:1" x14ac:dyDescent="0.2">
      <c r="A186" s="3" t="s">
        <v>238</v>
      </c>
    </row>
    <row r="187" spans="1:1" x14ac:dyDescent="0.2">
      <c r="A187" s="3" t="s">
        <v>239</v>
      </c>
    </row>
    <row r="188" spans="1:1" x14ac:dyDescent="0.2">
      <c r="A188" s="3" t="s">
        <v>240</v>
      </c>
    </row>
    <row r="189" spans="1:1" x14ac:dyDescent="0.2">
      <c r="A189" s="3" t="s">
        <v>241</v>
      </c>
    </row>
    <row r="190" spans="1:1" x14ac:dyDescent="0.2">
      <c r="A190" s="3" t="s">
        <v>242</v>
      </c>
    </row>
    <row r="191" spans="1:1" x14ac:dyDescent="0.2">
      <c r="A191" s="3" t="s">
        <v>243</v>
      </c>
    </row>
    <row r="192" spans="1:1" x14ac:dyDescent="0.2">
      <c r="A192" s="3" t="s">
        <v>244</v>
      </c>
    </row>
    <row r="193" spans="1:1" x14ac:dyDescent="0.2">
      <c r="A193" s="3" t="s">
        <v>245</v>
      </c>
    </row>
    <row r="194" spans="1:1" x14ac:dyDescent="0.2">
      <c r="A194" s="3" t="s">
        <v>246</v>
      </c>
    </row>
    <row r="195" spans="1:1" x14ac:dyDescent="0.2">
      <c r="A195" s="3" t="s">
        <v>247</v>
      </c>
    </row>
    <row r="196" spans="1:1" x14ac:dyDescent="0.2">
      <c r="A196" s="3" t="s">
        <v>248</v>
      </c>
    </row>
    <row r="197" spans="1:1" x14ac:dyDescent="0.2">
      <c r="A197" s="3" t="s">
        <v>249</v>
      </c>
    </row>
    <row r="198" spans="1:1" x14ac:dyDescent="0.2">
      <c r="A198" s="3" t="s">
        <v>250</v>
      </c>
    </row>
    <row r="199" spans="1:1" x14ac:dyDescent="0.2">
      <c r="A199" s="3" t="s">
        <v>251</v>
      </c>
    </row>
    <row r="200" spans="1:1" x14ac:dyDescent="0.2">
      <c r="A200" s="3" t="s">
        <v>252</v>
      </c>
    </row>
    <row r="201" spans="1:1" x14ac:dyDescent="0.2">
      <c r="A201" s="3" t="s">
        <v>253</v>
      </c>
    </row>
    <row r="202" spans="1:1" x14ac:dyDescent="0.2">
      <c r="A202" s="3" t="s">
        <v>254</v>
      </c>
    </row>
    <row r="203" spans="1:1" x14ac:dyDescent="0.2">
      <c r="A203" s="3" t="s">
        <v>255</v>
      </c>
    </row>
    <row r="204" spans="1:1" x14ac:dyDescent="0.2">
      <c r="A204" s="3" t="s">
        <v>256</v>
      </c>
    </row>
    <row r="205" spans="1:1" x14ac:dyDescent="0.2">
      <c r="A205" s="3" t="s">
        <v>257</v>
      </c>
    </row>
    <row r="206" spans="1:1" x14ac:dyDescent="0.2">
      <c r="A206" s="3" t="s">
        <v>258</v>
      </c>
    </row>
    <row r="207" spans="1:1" x14ac:dyDescent="0.2">
      <c r="A207" s="3" t="s">
        <v>259</v>
      </c>
    </row>
    <row r="208" spans="1:1" x14ac:dyDescent="0.2">
      <c r="A208" s="3" t="s">
        <v>260</v>
      </c>
    </row>
    <row r="209" spans="1:1" x14ac:dyDescent="0.2">
      <c r="A209" s="3" t="s">
        <v>261</v>
      </c>
    </row>
    <row r="210" spans="1:1" x14ac:dyDescent="0.2">
      <c r="A210" s="3" t="s">
        <v>262</v>
      </c>
    </row>
    <row r="211" spans="1:1" x14ac:dyDescent="0.2">
      <c r="A211" s="3" t="s">
        <v>263</v>
      </c>
    </row>
    <row r="212" spans="1:1" x14ac:dyDescent="0.2">
      <c r="A212" s="3" t="s">
        <v>264</v>
      </c>
    </row>
    <row r="213" spans="1:1" x14ac:dyDescent="0.2">
      <c r="A213" s="3" t="s">
        <v>265</v>
      </c>
    </row>
    <row r="214" spans="1:1" x14ac:dyDescent="0.2">
      <c r="A214" s="3" t="s">
        <v>266</v>
      </c>
    </row>
    <row r="215" spans="1:1" x14ac:dyDescent="0.2">
      <c r="A215" s="3" t="s">
        <v>267</v>
      </c>
    </row>
    <row r="216" spans="1:1" x14ac:dyDescent="0.2">
      <c r="A216" s="3" t="s">
        <v>268</v>
      </c>
    </row>
    <row r="217" spans="1:1" x14ac:dyDescent="0.2">
      <c r="A217" s="3" t="s">
        <v>269</v>
      </c>
    </row>
    <row r="218" spans="1:1" x14ac:dyDescent="0.2">
      <c r="A218" s="3" t="s">
        <v>270</v>
      </c>
    </row>
    <row r="219" spans="1:1" x14ac:dyDescent="0.2">
      <c r="A219" s="3" t="s">
        <v>271</v>
      </c>
    </row>
    <row r="220" spans="1:1" x14ac:dyDescent="0.2">
      <c r="A220" s="3" t="s">
        <v>272</v>
      </c>
    </row>
    <row r="221" spans="1:1" x14ac:dyDescent="0.2">
      <c r="A221" s="3" t="s">
        <v>273</v>
      </c>
    </row>
    <row r="222" spans="1:1" x14ac:dyDescent="0.2">
      <c r="A222" s="3" t="s">
        <v>274</v>
      </c>
    </row>
    <row r="223" spans="1:1" x14ac:dyDescent="0.2">
      <c r="A223" s="3" t="s">
        <v>275</v>
      </c>
    </row>
    <row r="224" spans="1:1" x14ac:dyDescent="0.2">
      <c r="A224" s="3" t="s">
        <v>276</v>
      </c>
    </row>
    <row r="225" spans="1:1" x14ac:dyDescent="0.2">
      <c r="A225" s="3" t="s">
        <v>277</v>
      </c>
    </row>
    <row r="226" spans="1:1" x14ac:dyDescent="0.2">
      <c r="A226" s="3" t="s">
        <v>278</v>
      </c>
    </row>
    <row r="227" spans="1:1" x14ac:dyDescent="0.2">
      <c r="A227" s="3" t="s">
        <v>279</v>
      </c>
    </row>
    <row r="228" spans="1:1" x14ac:dyDescent="0.2">
      <c r="A228" s="3" t="s">
        <v>280</v>
      </c>
    </row>
    <row r="229" spans="1:1" x14ac:dyDescent="0.2">
      <c r="A229" s="3" t="s">
        <v>281</v>
      </c>
    </row>
    <row r="230" spans="1:1" x14ac:dyDescent="0.2">
      <c r="A230" s="3" t="s">
        <v>282</v>
      </c>
    </row>
    <row r="231" spans="1:1" x14ac:dyDescent="0.2">
      <c r="A231" s="3" t="s">
        <v>283</v>
      </c>
    </row>
    <row r="232" spans="1:1" x14ac:dyDescent="0.2">
      <c r="A232" s="3" t="s">
        <v>284</v>
      </c>
    </row>
    <row r="233" spans="1:1" x14ac:dyDescent="0.2">
      <c r="A233" s="3" t="s">
        <v>285</v>
      </c>
    </row>
    <row r="234" spans="1:1" x14ac:dyDescent="0.2">
      <c r="A234" s="3" t="s">
        <v>286</v>
      </c>
    </row>
    <row r="235" spans="1:1" x14ac:dyDescent="0.2">
      <c r="A235" s="3" t="s">
        <v>287</v>
      </c>
    </row>
    <row r="236" spans="1:1" x14ac:dyDescent="0.2">
      <c r="A236" s="3" t="s">
        <v>288</v>
      </c>
    </row>
    <row r="237" spans="1:1" x14ac:dyDescent="0.2">
      <c r="A237" s="3" t="s">
        <v>289</v>
      </c>
    </row>
    <row r="238" spans="1:1" x14ac:dyDescent="0.2">
      <c r="A238" s="3" t="s">
        <v>290</v>
      </c>
    </row>
    <row r="239" spans="1:1" x14ac:dyDescent="0.2">
      <c r="A239" s="3" t="s">
        <v>291</v>
      </c>
    </row>
    <row r="240" spans="1:1" x14ac:dyDescent="0.2">
      <c r="A240" s="3" t="s">
        <v>292</v>
      </c>
    </row>
    <row r="241" spans="1:1" x14ac:dyDescent="0.2">
      <c r="A241" s="3" t="s">
        <v>293</v>
      </c>
    </row>
    <row r="242" spans="1:1" x14ac:dyDescent="0.2">
      <c r="A242" s="3" t="s">
        <v>294</v>
      </c>
    </row>
    <row r="243" spans="1:1" x14ac:dyDescent="0.2">
      <c r="A243" s="3" t="s">
        <v>295</v>
      </c>
    </row>
    <row r="244" spans="1:1" x14ac:dyDescent="0.2">
      <c r="A244" s="3" t="s">
        <v>296</v>
      </c>
    </row>
    <row r="245" spans="1:1" x14ac:dyDescent="0.2">
      <c r="A245" s="3" t="s">
        <v>297</v>
      </c>
    </row>
    <row r="246" spans="1:1" x14ac:dyDescent="0.2">
      <c r="A246" s="3" t="s">
        <v>298</v>
      </c>
    </row>
    <row r="247" spans="1:1" x14ac:dyDescent="0.2">
      <c r="A247" s="3" t="s">
        <v>299</v>
      </c>
    </row>
    <row r="248" spans="1:1" x14ac:dyDescent="0.2">
      <c r="A248" s="3" t="s">
        <v>300</v>
      </c>
    </row>
    <row r="249" spans="1:1" x14ac:dyDescent="0.2">
      <c r="A249" s="3" t="s">
        <v>301</v>
      </c>
    </row>
    <row r="250" spans="1:1" x14ac:dyDescent="0.2">
      <c r="A250" s="3" t="s">
        <v>302</v>
      </c>
    </row>
    <row r="251" spans="1:1" x14ac:dyDescent="0.2">
      <c r="A251" s="3" t="s">
        <v>303</v>
      </c>
    </row>
    <row r="252" spans="1:1" x14ac:dyDescent="0.2">
      <c r="A252" s="3" t="s">
        <v>304</v>
      </c>
    </row>
    <row r="253" spans="1:1" x14ac:dyDescent="0.2">
      <c r="A253" s="3" t="s">
        <v>305</v>
      </c>
    </row>
    <row r="254" spans="1:1" x14ac:dyDescent="0.2">
      <c r="A254" s="3" t="s">
        <v>306</v>
      </c>
    </row>
    <row r="255" spans="1:1" x14ac:dyDescent="0.2">
      <c r="A255" s="3" t="s">
        <v>307</v>
      </c>
    </row>
    <row r="256" spans="1:1" x14ac:dyDescent="0.2">
      <c r="A256" s="3" t="s">
        <v>308</v>
      </c>
    </row>
    <row r="257" spans="1:1" x14ac:dyDescent="0.2">
      <c r="A257" s="3" t="s">
        <v>309</v>
      </c>
    </row>
    <row r="258" spans="1:1" x14ac:dyDescent="0.2">
      <c r="A258" s="3" t="s">
        <v>310</v>
      </c>
    </row>
    <row r="259" spans="1:1" x14ac:dyDescent="0.2">
      <c r="A259" s="3" t="s">
        <v>311</v>
      </c>
    </row>
    <row r="260" spans="1:1" x14ac:dyDescent="0.2">
      <c r="A260" s="3" t="s">
        <v>312</v>
      </c>
    </row>
    <row r="261" spans="1:1" x14ac:dyDescent="0.2">
      <c r="A261" s="3" t="s">
        <v>313</v>
      </c>
    </row>
    <row r="262" spans="1:1" x14ac:dyDescent="0.2">
      <c r="A262" s="3" t="s">
        <v>314</v>
      </c>
    </row>
    <row r="263" spans="1:1" x14ac:dyDescent="0.2">
      <c r="A263" s="3" t="s">
        <v>315</v>
      </c>
    </row>
    <row r="264" spans="1:1" x14ac:dyDescent="0.2">
      <c r="A264" s="3" t="s">
        <v>316</v>
      </c>
    </row>
    <row r="265" spans="1:1" x14ac:dyDescent="0.2">
      <c r="A265" s="3" t="s">
        <v>317</v>
      </c>
    </row>
    <row r="266" spans="1:1" x14ac:dyDescent="0.2">
      <c r="A266" s="3" t="s">
        <v>318</v>
      </c>
    </row>
    <row r="267" spans="1:1" x14ac:dyDescent="0.2">
      <c r="A267" s="3" t="s">
        <v>319</v>
      </c>
    </row>
    <row r="268" spans="1:1" x14ac:dyDescent="0.2">
      <c r="A268" s="3" t="s">
        <v>320</v>
      </c>
    </row>
    <row r="269" spans="1:1" x14ac:dyDescent="0.2">
      <c r="A269" s="3" t="s">
        <v>321</v>
      </c>
    </row>
    <row r="270" spans="1:1" x14ac:dyDescent="0.2">
      <c r="A270" s="3" t="s">
        <v>322</v>
      </c>
    </row>
    <row r="271" spans="1:1" x14ac:dyDescent="0.2">
      <c r="A271" s="3" t="s">
        <v>323</v>
      </c>
    </row>
    <row r="272" spans="1:1" x14ac:dyDescent="0.2">
      <c r="A272" s="3" t="s">
        <v>324</v>
      </c>
    </row>
    <row r="273" spans="1:1" x14ac:dyDescent="0.2">
      <c r="A273" s="3" t="s">
        <v>325</v>
      </c>
    </row>
    <row r="274" spans="1:1" x14ac:dyDescent="0.2">
      <c r="A274" s="3" t="s">
        <v>326</v>
      </c>
    </row>
    <row r="275" spans="1:1" x14ac:dyDescent="0.2">
      <c r="A275" s="3" t="s">
        <v>327</v>
      </c>
    </row>
    <row r="276" spans="1:1" x14ac:dyDescent="0.2">
      <c r="A276" s="3" t="s">
        <v>328</v>
      </c>
    </row>
    <row r="277" spans="1:1" x14ac:dyDescent="0.2">
      <c r="A277" s="3" t="s">
        <v>329</v>
      </c>
    </row>
    <row r="278" spans="1:1" x14ac:dyDescent="0.2">
      <c r="A278" s="3" t="s">
        <v>330</v>
      </c>
    </row>
    <row r="279" spans="1:1" x14ac:dyDescent="0.2">
      <c r="A279" s="3" t="s">
        <v>331</v>
      </c>
    </row>
    <row r="280" spans="1:1" x14ac:dyDescent="0.2">
      <c r="A280" s="3" t="s">
        <v>332</v>
      </c>
    </row>
    <row r="281" spans="1:1" x14ac:dyDescent="0.2">
      <c r="A281" s="3" t="s">
        <v>333</v>
      </c>
    </row>
    <row r="282" spans="1:1" x14ac:dyDescent="0.2">
      <c r="A282" s="3" t="s">
        <v>334</v>
      </c>
    </row>
    <row r="283" spans="1:1" x14ac:dyDescent="0.2">
      <c r="A283" s="3" t="s">
        <v>335</v>
      </c>
    </row>
    <row r="284" spans="1:1" x14ac:dyDescent="0.2">
      <c r="A284" s="3" t="s">
        <v>336</v>
      </c>
    </row>
    <row r="285" spans="1:1" x14ac:dyDescent="0.2">
      <c r="A285" s="3" t="s">
        <v>337</v>
      </c>
    </row>
    <row r="286" spans="1:1" x14ac:dyDescent="0.2">
      <c r="A286" s="3" t="s">
        <v>338</v>
      </c>
    </row>
    <row r="287" spans="1:1" x14ac:dyDescent="0.2">
      <c r="A287" s="3" t="s">
        <v>339</v>
      </c>
    </row>
    <row r="288" spans="1:1" x14ac:dyDescent="0.2">
      <c r="A288" s="3" t="s">
        <v>340</v>
      </c>
    </row>
    <row r="289" spans="1:1" x14ac:dyDescent="0.2">
      <c r="A289" s="3" t="s">
        <v>341</v>
      </c>
    </row>
    <row r="290" spans="1:1" x14ac:dyDescent="0.2">
      <c r="A290" s="3" t="s">
        <v>342</v>
      </c>
    </row>
    <row r="291" spans="1:1" x14ac:dyDescent="0.2">
      <c r="A291" s="3" t="s">
        <v>343</v>
      </c>
    </row>
    <row r="292" spans="1:1" x14ac:dyDescent="0.2">
      <c r="A292" s="3" t="s">
        <v>344</v>
      </c>
    </row>
    <row r="293" spans="1:1" x14ac:dyDescent="0.2">
      <c r="A293" s="3" t="s">
        <v>345</v>
      </c>
    </row>
    <row r="294" spans="1:1" x14ac:dyDescent="0.2">
      <c r="A294" s="3" t="s">
        <v>346</v>
      </c>
    </row>
    <row r="295" spans="1:1" x14ac:dyDescent="0.2">
      <c r="A295" s="3" t="s">
        <v>347</v>
      </c>
    </row>
    <row r="296" spans="1:1" x14ac:dyDescent="0.2">
      <c r="A296" s="3" t="s">
        <v>348</v>
      </c>
    </row>
    <row r="297" spans="1:1" x14ac:dyDescent="0.2">
      <c r="A297" s="3" t="s">
        <v>349</v>
      </c>
    </row>
    <row r="298" spans="1:1" x14ac:dyDescent="0.2">
      <c r="A298" s="3" t="s">
        <v>350</v>
      </c>
    </row>
    <row r="299" spans="1:1" x14ac:dyDescent="0.2">
      <c r="A299" s="3" t="s">
        <v>351</v>
      </c>
    </row>
    <row r="300" spans="1:1" x14ac:dyDescent="0.2">
      <c r="A300" s="3" t="s">
        <v>352</v>
      </c>
    </row>
    <row r="301" spans="1:1" x14ac:dyDescent="0.2">
      <c r="A301" s="3" t="s">
        <v>353</v>
      </c>
    </row>
    <row r="302" spans="1:1" x14ac:dyDescent="0.2">
      <c r="A302" s="3" t="s">
        <v>354</v>
      </c>
    </row>
    <row r="303" spans="1:1" x14ac:dyDescent="0.2">
      <c r="A303" s="3" t="s">
        <v>355</v>
      </c>
    </row>
    <row r="304" spans="1:1" x14ac:dyDescent="0.2">
      <c r="A304" s="3" t="s">
        <v>356</v>
      </c>
    </row>
    <row r="305" spans="1:1" x14ac:dyDescent="0.2">
      <c r="A305" s="3" t="s">
        <v>357</v>
      </c>
    </row>
    <row r="306" spans="1:1" x14ac:dyDescent="0.2">
      <c r="A306" s="3" t="s">
        <v>358</v>
      </c>
    </row>
    <row r="307" spans="1:1" x14ac:dyDescent="0.2">
      <c r="A307" s="3" t="s">
        <v>359</v>
      </c>
    </row>
    <row r="308" spans="1:1" x14ac:dyDescent="0.2">
      <c r="A308" s="3" t="s">
        <v>360</v>
      </c>
    </row>
    <row r="309" spans="1:1" x14ac:dyDescent="0.2">
      <c r="A309" s="3" t="s">
        <v>361</v>
      </c>
    </row>
    <row r="310" spans="1:1" x14ac:dyDescent="0.2">
      <c r="A310" s="3" t="s">
        <v>362</v>
      </c>
    </row>
    <row r="311" spans="1:1" x14ac:dyDescent="0.2">
      <c r="A311" s="3" t="s">
        <v>363</v>
      </c>
    </row>
    <row r="312" spans="1:1" x14ac:dyDescent="0.2">
      <c r="A312" s="3" t="s">
        <v>364</v>
      </c>
    </row>
    <row r="313" spans="1:1" x14ac:dyDescent="0.2">
      <c r="A313" s="3" t="s">
        <v>365</v>
      </c>
    </row>
    <row r="314" spans="1:1" x14ac:dyDescent="0.2">
      <c r="A314" s="3" t="s">
        <v>366</v>
      </c>
    </row>
    <row r="315" spans="1:1" x14ac:dyDescent="0.2">
      <c r="A315" s="3" t="s">
        <v>367</v>
      </c>
    </row>
    <row r="316" spans="1:1" x14ac:dyDescent="0.2">
      <c r="A316" s="3" t="s">
        <v>368</v>
      </c>
    </row>
    <row r="317" spans="1:1" x14ac:dyDescent="0.2">
      <c r="A317" s="3" t="s">
        <v>369</v>
      </c>
    </row>
    <row r="318" spans="1:1" x14ac:dyDescent="0.2">
      <c r="A318" s="3" t="s">
        <v>370</v>
      </c>
    </row>
    <row r="319" spans="1:1" x14ac:dyDescent="0.2">
      <c r="A319" s="3" t="s">
        <v>371</v>
      </c>
    </row>
    <row r="320" spans="1:1" x14ac:dyDescent="0.2">
      <c r="A320" s="3" t="s">
        <v>372</v>
      </c>
    </row>
    <row r="321" spans="1:1" x14ac:dyDescent="0.2">
      <c r="A321" s="3" t="s">
        <v>373</v>
      </c>
    </row>
    <row r="322" spans="1:1" x14ac:dyDescent="0.2">
      <c r="A322" s="3" t="s">
        <v>374</v>
      </c>
    </row>
    <row r="323" spans="1:1" x14ac:dyDescent="0.2">
      <c r="A323" s="3" t="s">
        <v>375</v>
      </c>
    </row>
    <row r="324" spans="1:1" x14ac:dyDescent="0.2">
      <c r="A324" s="3" t="s">
        <v>376</v>
      </c>
    </row>
    <row r="325" spans="1:1" x14ac:dyDescent="0.2">
      <c r="A325" s="3" t="s">
        <v>377</v>
      </c>
    </row>
    <row r="326" spans="1:1" x14ac:dyDescent="0.2">
      <c r="A326" s="3" t="s">
        <v>378</v>
      </c>
    </row>
    <row r="327" spans="1:1" x14ac:dyDescent="0.2">
      <c r="A327" s="3" t="s">
        <v>379</v>
      </c>
    </row>
    <row r="328" spans="1:1" x14ac:dyDescent="0.2">
      <c r="A328" s="3" t="s">
        <v>380</v>
      </c>
    </row>
    <row r="329" spans="1:1" x14ac:dyDescent="0.2">
      <c r="A329" s="3" t="s">
        <v>381</v>
      </c>
    </row>
    <row r="330" spans="1:1" x14ac:dyDescent="0.2">
      <c r="A330" s="3" t="s">
        <v>382</v>
      </c>
    </row>
    <row r="331" spans="1:1" x14ac:dyDescent="0.2">
      <c r="A331" s="3" t="s">
        <v>383</v>
      </c>
    </row>
    <row r="332" spans="1:1" x14ac:dyDescent="0.2">
      <c r="A332" s="3" t="s">
        <v>384</v>
      </c>
    </row>
    <row r="333" spans="1:1" x14ac:dyDescent="0.2">
      <c r="A333" s="3" t="s">
        <v>385</v>
      </c>
    </row>
    <row r="334" spans="1:1" x14ac:dyDescent="0.2">
      <c r="A334" s="3" t="s">
        <v>386</v>
      </c>
    </row>
    <row r="335" spans="1:1" x14ac:dyDescent="0.2">
      <c r="A335" s="3" t="s">
        <v>387</v>
      </c>
    </row>
    <row r="336" spans="1:1" x14ac:dyDescent="0.2">
      <c r="A336" s="3" t="s">
        <v>388</v>
      </c>
    </row>
    <row r="337" spans="1:1" x14ac:dyDescent="0.2">
      <c r="A337" s="3" t="s">
        <v>389</v>
      </c>
    </row>
    <row r="338" spans="1:1" x14ac:dyDescent="0.2">
      <c r="A338" s="3" t="s">
        <v>390</v>
      </c>
    </row>
    <row r="339" spans="1:1" x14ac:dyDescent="0.2">
      <c r="A339" s="3" t="s">
        <v>391</v>
      </c>
    </row>
    <row r="340" spans="1:1" x14ac:dyDescent="0.2">
      <c r="A340" s="3" t="s">
        <v>392</v>
      </c>
    </row>
    <row r="341" spans="1:1" x14ac:dyDescent="0.2">
      <c r="A341" s="3" t="s">
        <v>393</v>
      </c>
    </row>
    <row r="342" spans="1:1" x14ac:dyDescent="0.2">
      <c r="A342" s="3" t="s">
        <v>394</v>
      </c>
    </row>
    <row r="343" spans="1:1" x14ac:dyDescent="0.2">
      <c r="A343" s="3" t="s">
        <v>395</v>
      </c>
    </row>
    <row r="344" spans="1:1" x14ac:dyDescent="0.2">
      <c r="A344" s="3" t="s">
        <v>396</v>
      </c>
    </row>
    <row r="345" spans="1:1" x14ac:dyDescent="0.2">
      <c r="A345" s="3" t="s">
        <v>397</v>
      </c>
    </row>
    <row r="346" spans="1:1" x14ac:dyDescent="0.2">
      <c r="A346" s="3" t="s">
        <v>398</v>
      </c>
    </row>
    <row r="347" spans="1:1" x14ac:dyDescent="0.2">
      <c r="A347" s="3" t="s">
        <v>399</v>
      </c>
    </row>
    <row r="348" spans="1:1" x14ac:dyDescent="0.2">
      <c r="A348" s="3" t="s">
        <v>400</v>
      </c>
    </row>
    <row r="349" spans="1:1" x14ac:dyDescent="0.2">
      <c r="A349" s="3" t="s">
        <v>401</v>
      </c>
    </row>
    <row r="350" spans="1:1" x14ac:dyDescent="0.2">
      <c r="A350" s="3" t="s">
        <v>402</v>
      </c>
    </row>
    <row r="351" spans="1:1" x14ac:dyDescent="0.2">
      <c r="A351" s="3" t="s">
        <v>403</v>
      </c>
    </row>
    <row r="352" spans="1:1" x14ac:dyDescent="0.2">
      <c r="A352" s="3" t="s">
        <v>404</v>
      </c>
    </row>
    <row r="353" spans="1:1" x14ac:dyDescent="0.2">
      <c r="A353" s="3" t="s">
        <v>405</v>
      </c>
    </row>
    <row r="354" spans="1:1" x14ac:dyDescent="0.2">
      <c r="A354" s="3" t="s">
        <v>406</v>
      </c>
    </row>
    <row r="355" spans="1:1" x14ac:dyDescent="0.2">
      <c r="A355" s="3" t="s">
        <v>407</v>
      </c>
    </row>
    <row r="356" spans="1:1" x14ac:dyDescent="0.2">
      <c r="A356" s="3" t="s">
        <v>408</v>
      </c>
    </row>
    <row r="357" spans="1:1" x14ac:dyDescent="0.2">
      <c r="A357" s="3" t="s">
        <v>409</v>
      </c>
    </row>
    <row r="358" spans="1:1" x14ac:dyDescent="0.2">
      <c r="A358" s="3" t="s">
        <v>410</v>
      </c>
    </row>
    <row r="359" spans="1:1" x14ac:dyDescent="0.2">
      <c r="A359" s="3" t="s">
        <v>411</v>
      </c>
    </row>
    <row r="360" spans="1:1" x14ac:dyDescent="0.2">
      <c r="A360" s="3" t="s">
        <v>412</v>
      </c>
    </row>
    <row r="361" spans="1:1" x14ac:dyDescent="0.2">
      <c r="A361" s="3" t="s">
        <v>413</v>
      </c>
    </row>
    <row r="362" spans="1:1" x14ac:dyDescent="0.2">
      <c r="A362" s="3" t="s">
        <v>414</v>
      </c>
    </row>
    <row r="363" spans="1:1" x14ac:dyDescent="0.2">
      <c r="A363" s="3" t="s">
        <v>415</v>
      </c>
    </row>
    <row r="364" spans="1:1" x14ac:dyDescent="0.2">
      <c r="A364" s="3" t="s">
        <v>416</v>
      </c>
    </row>
    <row r="365" spans="1:1" x14ac:dyDescent="0.2">
      <c r="A365" s="3" t="s">
        <v>417</v>
      </c>
    </row>
    <row r="366" spans="1:1" x14ac:dyDescent="0.2">
      <c r="A366" s="3" t="s">
        <v>418</v>
      </c>
    </row>
    <row r="367" spans="1:1" x14ac:dyDescent="0.2">
      <c r="A367" s="3" t="s">
        <v>419</v>
      </c>
    </row>
    <row r="368" spans="1:1" x14ac:dyDescent="0.2">
      <c r="A368" s="3" t="s">
        <v>420</v>
      </c>
    </row>
    <row r="369" spans="1:1" x14ac:dyDescent="0.2">
      <c r="A369" s="3" t="s">
        <v>421</v>
      </c>
    </row>
    <row r="370" spans="1:1" x14ac:dyDescent="0.2">
      <c r="A370" s="3" t="s">
        <v>422</v>
      </c>
    </row>
    <row r="371" spans="1:1" x14ac:dyDescent="0.2">
      <c r="A371" s="3" t="s">
        <v>423</v>
      </c>
    </row>
    <row r="372" spans="1:1" x14ac:dyDescent="0.2">
      <c r="A372" s="3" t="s">
        <v>424</v>
      </c>
    </row>
    <row r="373" spans="1:1" x14ac:dyDescent="0.2">
      <c r="A373" s="3" t="s">
        <v>425</v>
      </c>
    </row>
    <row r="374" spans="1:1" x14ac:dyDescent="0.2">
      <c r="A374" s="3" t="s">
        <v>426</v>
      </c>
    </row>
    <row r="375" spans="1:1" x14ac:dyDescent="0.2">
      <c r="A375" s="3" t="s">
        <v>427</v>
      </c>
    </row>
    <row r="376" spans="1:1" x14ac:dyDescent="0.2">
      <c r="A376" s="3" t="s">
        <v>428</v>
      </c>
    </row>
    <row r="377" spans="1:1" x14ac:dyDescent="0.2">
      <c r="A377" s="3" t="s">
        <v>429</v>
      </c>
    </row>
    <row r="378" spans="1:1" x14ac:dyDescent="0.2">
      <c r="A378" s="3" t="s">
        <v>430</v>
      </c>
    </row>
    <row r="379" spans="1:1" x14ac:dyDescent="0.2">
      <c r="A379" s="3" t="s">
        <v>431</v>
      </c>
    </row>
    <row r="380" spans="1:1" x14ac:dyDescent="0.2">
      <c r="A380" s="3" t="s">
        <v>432</v>
      </c>
    </row>
    <row r="381" spans="1:1" x14ac:dyDescent="0.2">
      <c r="A381" s="3" t="s">
        <v>433</v>
      </c>
    </row>
    <row r="382" spans="1:1" x14ac:dyDescent="0.2">
      <c r="A382" s="3" t="s">
        <v>434</v>
      </c>
    </row>
    <row r="383" spans="1:1" x14ac:dyDescent="0.2">
      <c r="A383" s="3" t="s">
        <v>435</v>
      </c>
    </row>
    <row r="384" spans="1:1" x14ac:dyDescent="0.2">
      <c r="A384" s="3" t="s">
        <v>436</v>
      </c>
    </row>
    <row r="385" spans="1:1" x14ac:dyDescent="0.2">
      <c r="A385" s="3" t="s">
        <v>437</v>
      </c>
    </row>
    <row r="386" spans="1:1" x14ac:dyDescent="0.2">
      <c r="A386" s="3" t="s">
        <v>438</v>
      </c>
    </row>
    <row r="387" spans="1:1" x14ac:dyDescent="0.2">
      <c r="A387" s="3" t="s">
        <v>439</v>
      </c>
    </row>
    <row r="388" spans="1:1" x14ac:dyDescent="0.2">
      <c r="A388" s="3" t="s">
        <v>440</v>
      </c>
    </row>
    <row r="389" spans="1:1" x14ac:dyDescent="0.2">
      <c r="A389" s="3" t="s">
        <v>441</v>
      </c>
    </row>
    <row r="390" spans="1:1" x14ac:dyDescent="0.2">
      <c r="A390" s="3" t="s">
        <v>442</v>
      </c>
    </row>
    <row r="391" spans="1:1" x14ac:dyDescent="0.2">
      <c r="A391" s="3" t="s">
        <v>443</v>
      </c>
    </row>
    <row r="392" spans="1:1" x14ac:dyDescent="0.2">
      <c r="A392" s="3" t="s">
        <v>444</v>
      </c>
    </row>
    <row r="393" spans="1:1" x14ac:dyDescent="0.2">
      <c r="A393" s="3" t="s">
        <v>445</v>
      </c>
    </row>
    <row r="394" spans="1:1" x14ac:dyDescent="0.2">
      <c r="A394" s="3" t="s">
        <v>446</v>
      </c>
    </row>
    <row r="395" spans="1:1" x14ac:dyDescent="0.2">
      <c r="A395" s="3" t="s">
        <v>447</v>
      </c>
    </row>
    <row r="396" spans="1:1" x14ac:dyDescent="0.2">
      <c r="A396" s="3" t="s">
        <v>448</v>
      </c>
    </row>
    <row r="397" spans="1:1" x14ac:dyDescent="0.2">
      <c r="A397" s="3" t="s">
        <v>449</v>
      </c>
    </row>
    <row r="398" spans="1:1" x14ac:dyDescent="0.2">
      <c r="A398" s="3" t="s">
        <v>450</v>
      </c>
    </row>
    <row r="399" spans="1:1" x14ac:dyDescent="0.2">
      <c r="A399" s="3" t="s">
        <v>451</v>
      </c>
    </row>
    <row r="400" spans="1:1" x14ac:dyDescent="0.2">
      <c r="A400" s="3" t="s">
        <v>452</v>
      </c>
    </row>
    <row r="401" spans="1:1" x14ac:dyDescent="0.2">
      <c r="A401" s="3" t="s">
        <v>453</v>
      </c>
    </row>
    <row r="402" spans="1:1" x14ac:dyDescent="0.2">
      <c r="A402" s="3" t="s">
        <v>454</v>
      </c>
    </row>
    <row r="403" spans="1:1" x14ac:dyDescent="0.2">
      <c r="A403" s="3" t="s">
        <v>455</v>
      </c>
    </row>
    <row r="404" spans="1:1" x14ac:dyDescent="0.2">
      <c r="A404" s="3" t="s">
        <v>456</v>
      </c>
    </row>
    <row r="405" spans="1:1" x14ac:dyDescent="0.2">
      <c r="A405" s="3" t="s">
        <v>510</v>
      </c>
    </row>
    <row r="406" spans="1:1" x14ac:dyDescent="0.2">
      <c r="A406" s="3" t="s">
        <v>511</v>
      </c>
    </row>
    <row r="407" spans="1:1" x14ac:dyDescent="0.2">
      <c r="A407" s="3" t="s">
        <v>512</v>
      </c>
    </row>
    <row r="408" spans="1:1" x14ac:dyDescent="0.2">
      <c r="A408" s="3" t="s">
        <v>513</v>
      </c>
    </row>
    <row r="409" spans="1:1" x14ac:dyDescent="0.2">
      <c r="A409" s="3" t="s">
        <v>514</v>
      </c>
    </row>
    <row r="410" spans="1:1" x14ac:dyDescent="0.2">
      <c r="A410" s="3" t="s">
        <v>492</v>
      </c>
    </row>
    <row r="411" spans="1:1" x14ac:dyDescent="0.2">
      <c r="A411" s="3" t="s">
        <v>493</v>
      </c>
    </row>
    <row r="412" spans="1:1" x14ac:dyDescent="0.2">
      <c r="A412" s="3" t="s">
        <v>494</v>
      </c>
    </row>
    <row r="413" spans="1:1" x14ac:dyDescent="0.2">
      <c r="A413" s="3" t="s">
        <v>495</v>
      </c>
    </row>
    <row r="414" spans="1:1" x14ac:dyDescent="0.2">
      <c r="A414" s="3" t="s">
        <v>496</v>
      </c>
    </row>
    <row r="415" spans="1:1" x14ac:dyDescent="0.2">
      <c r="A415" s="3" t="s">
        <v>497</v>
      </c>
    </row>
    <row r="416" spans="1:1" x14ac:dyDescent="0.2">
      <c r="A416" s="3" t="s">
        <v>498</v>
      </c>
    </row>
    <row r="417" spans="1:1" x14ac:dyDescent="0.2">
      <c r="A417" s="3" t="s">
        <v>499</v>
      </c>
    </row>
    <row r="418" spans="1:1" x14ac:dyDescent="0.2">
      <c r="A418" s="3" t="s">
        <v>500</v>
      </c>
    </row>
    <row r="419" spans="1:1" x14ac:dyDescent="0.2">
      <c r="A419" s="3" t="s">
        <v>724</v>
      </c>
    </row>
    <row r="420" spans="1:1" x14ac:dyDescent="0.2">
      <c r="A420" s="3" t="s">
        <v>515</v>
      </c>
    </row>
    <row r="421" spans="1:1" x14ac:dyDescent="0.2">
      <c r="A421" s="3" t="s">
        <v>516</v>
      </c>
    </row>
    <row r="422" spans="1:1" x14ac:dyDescent="0.2">
      <c r="A422" s="3" t="s">
        <v>517</v>
      </c>
    </row>
    <row r="423" spans="1:1" x14ac:dyDescent="0.2">
      <c r="A423" s="3" t="s">
        <v>518</v>
      </c>
    </row>
    <row r="424" spans="1:1" x14ac:dyDescent="0.2">
      <c r="A424" s="3" t="s">
        <v>501</v>
      </c>
    </row>
    <row r="425" spans="1:1" x14ac:dyDescent="0.2">
      <c r="A425" s="3" t="s">
        <v>502</v>
      </c>
    </row>
    <row r="426" spans="1:1" x14ac:dyDescent="0.2">
      <c r="A426" s="3" t="s">
        <v>503</v>
      </c>
    </row>
    <row r="427" spans="1:1" x14ac:dyDescent="0.2">
      <c r="A427" s="3" t="s">
        <v>504</v>
      </c>
    </row>
    <row r="428" spans="1:1" x14ac:dyDescent="0.2">
      <c r="A428" s="3" t="s">
        <v>505</v>
      </c>
    </row>
    <row r="429" spans="1:1" x14ac:dyDescent="0.2">
      <c r="A429" s="3" t="s">
        <v>506</v>
      </c>
    </row>
    <row r="430" spans="1:1" x14ac:dyDescent="0.2">
      <c r="A430" s="3" t="s">
        <v>507</v>
      </c>
    </row>
    <row r="431" spans="1:1" x14ac:dyDescent="0.2">
      <c r="A431" s="3" t="s">
        <v>508</v>
      </c>
    </row>
    <row r="432" spans="1:1" x14ac:dyDescent="0.2">
      <c r="A432" s="3" t="s">
        <v>509</v>
      </c>
    </row>
    <row r="433" spans="1:1" x14ac:dyDescent="0.2">
      <c r="A433" s="3" t="s">
        <v>643</v>
      </c>
    </row>
    <row r="434" spans="1:1" x14ac:dyDescent="0.2">
      <c r="A434" s="3" t="s">
        <v>644</v>
      </c>
    </row>
    <row r="435" spans="1:1" x14ac:dyDescent="0.2">
      <c r="A435" s="3" t="s">
        <v>645</v>
      </c>
    </row>
    <row r="436" spans="1:1" x14ac:dyDescent="0.2">
      <c r="A436" s="3" t="s">
        <v>646</v>
      </c>
    </row>
    <row r="437" spans="1:1" x14ac:dyDescent="0.2">
      <c r="A437" s="3" t="s">
        <v>647</v>
      </c>
    </row>
    <row r="438" spans="1:1" x14ac:dyDescent="0.2">
      <c r="A438" s="3" t="s">
        <v>648</v>
      </c>
    </row>
    <row r="439" spans="1:1" x14ac:dyDescent="0.2">
      <c r="A439" s="3" t="s">
        <v>649</v>
      </c>
    </row>
    <row r="440" spans="1:1" x14ac:dyDescent="0.2">
      <c r="A440" s="3" t="s">
        <v>650</v>
      </c>
    </row>
    <row r="441" spans="1:1" x14ac:dyDescent="0.2">
      <c r="A441" s="3" t="s">
        <v>651</v>
      </c>
    </row>
    <row r="442" spans="1:1" x14ac:dyDescent="0.2">
      <c r="A442" s="3" t="s">
        <v>652</v>
      </c>
    </row>
    <row r="443" spans="1:1" x14ac:dyDescent="0.2">
      <c r="A443" s="3" t="s">
        <v>653</v>
      </c>
    </row>
    <row r="444" spans="1:1" x14ac:dyDescent="0.2">
      <c r="A444" s="3" t="s">
        <v>654</v>
      </c>
    </row>
    <row r="445" spans="1:1" x14ac:dyDescent="0.2">
      <c r="A445" s="3" t="s">
        <v>655</v>
      </c>
    </row>
    <row r="446" spans="1:1" x14ac:dyDescent="0.2">
      <c r="A446" s="3" t="s">
        <v>656</v>
      </c>
    </row>
    <row r="447" spans="1:1" x14ac:dyDescent="0.2">
      <c r="A447" s="3" t="s">
        <v>629</v>
      </c>
    </row>
    <row r="448" spans="1:1" x14ac:dyDescent="0.2">
      <c r="A448" s="3" t="s">
        <v>630</v>
      </c>
    </row>
    <row r="449" spans="1:1" x14ac:dyDescent="0.2">
      <c r="A449" s="3" t="s">
        <v>631</v>
      </c>
    </row>
    <row r="450" spans="1:1" x14ac:dyDescent="0.2">
      <c r="A450" s="3" t="s">
        <v>632</v>
      </c>
    </row>
    <row r="451" spans="1:1" x14ac:dyDescent="0.2">
      <c r="A451" s="3" t="s">
        <v>633</v>
      </c>
    </row>
    <row r="452" spans="1:1" x14ac:dyDescent="0.2">
      <c r="A452" s="3" t="s">
        <v>634</v>
      </c>
    </row>
    <row r="453" spans="1:1" x14ac:dyDescent="0.2">
      <c r="A453" s="3" t="s">
        <v>635</v>
      </c>
    </row>
    <row r="454" spans="1:1" x14ac:dyDescent="0.2">
      <c r="A454" s="3" t="s">
        <v>636</v>
      </c>
    </row>
    <row r="455" spans="1:1" x14ac:dyDescent="0.2">
      <c r="A455" s="3" t="s">
        <v>637</v>
      </c>
    </row>
    <row r="456" spans="1:1" x14ac:dyDescent="0.2">
      <c r="A456" s="3" t="s">
        <v>638</v>
      </c>
    </row>
    <row r="457" spans="1:1" x14ac:dyDescent="0.2">
      <c r="A457" s="3" t="s">
        <v>639</v>
      </c>
    </row>
    <row r="458" spans="1:1" x14ac:dyDescent="0.2">
      <c r="A458" s="3" t="s">
        <v>640</v>
      </c>
    </row>
    <row r="459" spans="1:1" x14ac:dyDescent="0.2">
      <c r="A459" s="3" t="s">
        <v>641</v>
      </c>
    </row>
    <row r="460" spans="1:1" x14ac:dyDescent="0.2">
      <c r="A460" s="3" t="s">
        <v>748</v>
      </c>
    </row>
    <row r="461" spans="1:1" x14ac:dyDescent="0.2">
      <c r="A461" s="3" t="s">
        <v>756</v>
      </c>
    </row>
    <row r="462" spans="1:1" x14ac:dyDescent="0.2">
      <c r="A462" s="3" t="s">
        <v>757</v>
      </c>
    </row>
    <row r="463" spans="1:1" x14ac:dyDescent="0.2">
      <c r="A463" s="3" t="s">
        <v>758</v>
      </c>
    </row>
    <row r="464" spans="1:1" x14ac:dyDescent="0.2">
      <c r="A464" s="3" t="s">
        <v>747</v>
      </c>
    </row>
    <row r="465" spans="1:1" x14ac:dyDescent="0.2">
      <c r="A465" s="3" t="s">
        <v>749</v>
      </c>
    </row>
    <row r="466" spans="1:1" x14ac:dyDescent="0.2">
      <c r="A466" s="3" t="s">
        <v>750</v>
      </c>
    </row>
    <row r="467" spans="1:1" x14ac:dyDescent="0.2">
      <c r="A467" s="3" t="s">
        <v>751</v>
      </c>
    </row>
    <row r="468" spans="1:1" x14ac:dyDescent="0.2">
      <c r="A468" s="3" t="s">
        <v>746</v>
      </c>
    </row>
    <row r="469" spans="1:1" x14ac:dyDescent="0.2">
      <c r="A469" s="3" t="s">
        <v>752</v>
      </c>
    </row>
    <row r="470" spans="1:1" x14ac:dyDescent="0.2">
      <c r="A470" s="3" t="s">
        <v>753</v>
      </c>
    </row>
    <row r="471" spans="1:1" x14ac:dyDescent="0.2">
      <c r="A471" s="3" t="s">
        <v>754</v>
      </c>
    </row>
    <row r="472" spans="1:1" x14ac:dyDescent="0.2">
      <c r="A472" s="3" t="s">
        <v>755</v>
      </c>
    </row>
    <row r="473" spans="1:1" x14ac:dyDescent="0.2">
      <c r="A473" s="3" t="s">
        <v>818</v>
      </c>
    </row>
    <row r="474" spans="1:1" x14ac:dyDescent="0.2">
      <c r="A474" s="3" t="s">
        <v>819</v>
      </c>
    </row>
    <row r="475" spans="1:1" x14ac:dyDescent="0.2">
      <c r="A475" s="3" t="s">
        <v>820</v>
      </c>
    </row>
    <row r="476" spans="1:1" x14ac:dyDescent="0.2">
      <c r="A476" s="3" t="s">
        <v>821</v>
      </c>
    </row>
    <row r="477" spans="1:1" x14ac:dyDescent="0.2">
      <c r="A477" s="3" t="s">
        <v>822</v>
      </c>
    </row>
    <row r="478" spans="1:1" x14ac:dyDescent="0.2">
      <c r="A478" s="3" t="s">
        <v>852</v>
      </c>
    </row>
    <row r="479" spans="1:1" x14ac:dyDescent="0.2">
      <c r="A479" s="3" t="s">
        <v>853</v>
      </c>
    </row>
    <row r="480" spans="1:1" x14ac:dyDescent="0.2">
      <c r="A480" s="3" t="s">
        <v>854</v>
      </c>
    </row>
    <row r="481" spans="1:1" x14ac:dyDescent="0.2">
      <c r="A481" s="3" t="s">
        <v>855</v>
      </c>
    </row>
    <row r="482" spans="1:1" x14ac:dyDescent="0.2">
      <c r="A482" s="3" t="s">
        <v>856</v>
      </c>
    </row>
    <row r="483" spans="1:1" x14ac:dyDescent="0.2">
      <c r="A483" s="3" t="s">
        <v>857</v>
      </c>
    </row>
    <row r="484" spans="1:1" x14ac:dyDescent="0.2">
      <c r="A484" s="3" t="s">
        <v>858</v>
      </c>
    </row>
    <row r="485" spans="1:1" x14ac:dyDescent="0.2">
      <c r="A485" s="3" t="s">
        <v>859</v>
      </c>
    </row>
    <row r="486" spans="1:1" x14ac:dyDescent="0.2">
      <c r="A486" s="3" t="s">
        <v>860</v>
      </c>
    </row>
    <row r="487" spans="1:1" x14ac:dyDescent="0.2">
      <c r="A487" s="3" t="s">
        <v>861</v>
      </c>
    </row>
    <row r="488" spans="1:1" x14ac:dyDescent="0.2">
      <c r="A488" s="3" t="s">
        <v>862</v>
      </c>
    </row>
    <row r="489" spans="1:1" x14ac:dyDescent="0.2">
      <c r="A489" s="3" t="s">
        <v>863</v>
      </c>
    </row>
    <row r="490" spans="1:1" x14ac:dyDescent="0.2">
      <c r="A490" s="3" t="s">
        <v>864</v>
      </c>
    </row>
    <row r="491" spans="1:1" x14ac:dyDescent="0.2">
      <c r="A491" s="3" t="s">
        <v>865</v>
      </c>
    </row>
    <row r="492" spans="1:1" x14ac:dyDescent="0.2">
      <c r="A492" s="3" t="s">
        <v>866</v>
      </c>
    </row>
    <row r="493" spans="1:1" x14ac:dyDescent="0.2">
      <c r="A493" s="3" t="s">
        <v>867</v>
      </c>
    </row>
    <row r="494" spans="1:1" x14ac:dyDescent="0.2">
      <c r="A494" s="3" t="s">
        <v>868</v>
      </c>
    </row>
    <row r="495" spans="1:1" x14ac:dyDescent="0.2">
      <c r="A495" s="3" t="s">
        <v>869</v>
      </c>
    </row>
    <row r="496" spans="1:1" x14ac:dyDescent="0.2">
      <c r="A496" s="3" t="s">
        <v>870</v>
      </c>
    </row>
    <row r="497" spans="1:1" x14ac:dyDescent="0.2">
      <c r="A497" s="3" t="s">
        <v>871</v>
      </c>
    </row>
    <row r="498" spans="1:1" x14ac:dyDescent="0.2">
      <c r="A498" s="3" t="s">
        <v>872</v>
      </c>
    </row>
    <row r="499" spans="1:1" x14ac:dyDescent="0.2">
      <c r="A499" s="3" t="s">
        <v>873</v>
      </c>
    </row>
    <row r="500" spans="1:1" x14ac:dyDescent="0.2">
      <c r="A500" s="3" t="s">
        <v>874</v>
      </c>
    </row>
    <row r="501" spans="1:1" x14ac:dyDescent="0.2">
      <c r="A501" s="3" t="s">
        <v>875</v>
      </c>
    </row>
    <row r="502" spans="1:1" x14ac:dyDescent="0.2">
      <c r="A502" s="3" t="s">
        <v>876</v>
      </c>
    </row>
    <row r="503" spans="1:1" x14ac:dyDescent="0.2">
      <c r="A503" s="3" t="s">
        <v>877</v>
      </c>
    </row>
    <row r="504" spans="1:1" x14ac:dyDescent="0.2">
      <c r="A504" s="3" t="s">
        <v>878</v>
      </c>
    </row>
    <row r="505" spans="1:1" x14ac:dyDescent="0.2">
      <c r="A505" s="3" t="s">
        <v>879</v>
      </c>
    </row>
    <row r="506" spans="1:1" x14ac:dyDescent="0.2">
      <c r="A506" s="3" t="s">
        <v>880</v>
      </c>
    </row>
    <row r="507" spans="1:1" x14ac:dyDescent="0.2">
      <c r="A507" s="3" t="s">
        <v>881</v>
      </c>
    </row>
    <row r="508" spans="1:1" x14ac:dyDescent="0.2">
      <c r="A508" s="3" t="s">
        <v>882</v>
      </c>
    </row>
    <row r="509" spans="1:1" x14ac:dyDescent="0.2">
      <c r="A509" s="3" t="s">
        <v>883</v>
      </c>
    </row>
    <row r="510" spans="1:1" x14ac:dyDescent="0.2">
      <c r="A510" s="3" t="s">
        <v>884</v>
      </c>
    </row>
    <row r="511" spans="1:1" x14ac:dyDescent="0.2">
      <c r="A511" s="3" t="s">
        <v>885</v>
      </c>
    </row>
    <row r="512" spans="1:1" x14ac:dyDescent="0.2">
      <c r="A512" s="3" t="s">
        <v>886</v>
      </c>
    </row>
    <row r="513" spans="1:1" x14ac:dyDescent="0.2">
      <c r="A513" s="3" t="s">
        <v>887</v>
      </c>
    </row>
    <row r="514" spans="1:1" x14ac:dyDescent="0.2">
      <c r="A514" s="3" t="s">
        <v>888</v>
      </c>
    </row>
    <row r="515" spans="1:1" x14ac:dyDescent="0.2">
      <c r="A515" s="3" t="s">
        <v>889</v>
      </c>
    </row>
    <row r="516" spans="1:1" x14ac:dyDescent="0.2">
      <c r="A516" s="3" t="s">
        <v>890</v>
      </c>
    </row>
    <row r="517" spans="1:1" x14ac:dyDescent="0.2">
      <c r="A517" s="3" t="s">
        <v>891</v>
      </c>
    </row>
    <row r="518" spans="1:1" x14ac:dyDescent="0.2">
      <c r="A518" s="3" t="s">
        <v>892</v>
      </c>
    </row>
    <row r="519" spans="1:1" x14ac:dyDescent="0.2">
      <c r="A519" s="3" t="s">
        <v>893</v>
      </c>
    </row>
    <row r="520" spans="1:1" x14ac:dyDescent="0.2">
      <c r="A520" s="3" t="s">
        <v>894</v>
      </c>
    </row>
    <row r="521" spans="1:1" x14ac:dyDescent="0.2">
      <c r="A521" s="3" t="s">
        <v>895</v>
      </c>
    </row>
    <row r="522" spans="1:1" x14ac:dyDescent="0.2">
      <c r="A522" s="3" t="s">
        <v>896</v>
      </c>
    </row>
    <row r="523" spans="1:1" x14ac:dyDescent="0.2">
      <c r="A523" s="3" t="s">
        <v>897</v>
      </c>
    </row>
    <row r="524" spans="1:1" x14ac:dyDescent="0.2">
      <c r="A524" s="3" t="s">
        <v>898</v>
      </c>
    </row>
    <row r="525" spans="1:1" x14ac:dyDescent="0.2">
      <c r="A525" s="3" t="s">
        <v>899</v>
      </c>
    </row>
    <row r="526" spans="1:1" x14ac:dyDescent="0.2">
      <c r="A526" s="3" t="s">
        <v>900</v>
      </c>
    </row>
    <row r="527" spans="1:1" x14ac:dyDescent="0.2">
      <c r="A527" s="3" t="s">
        <v>901</v>
      </c>
    </row>
    <row r="528" spans="1:1" x14ac:dyDescent="0.2">
      <c r="A528" s="3" t="s">
        <v>902</v>
      </c>
    </row>
    <row r="529" spans="1:1" x14ac:dyDescent="0.2">
      <c r="A529" s="3" t="s">
        <v>903</v>
      </c>
    </row>
    <row r="530" spans="1:1" x14ac:dyDescent="0.2">
      <c r="A530" s="3" t="s">
        <v>904</v>
      </c>
    </row>
    <row r="531" spans="1:1" x14ac:dyDescent="0.2">
      <c r="A531" s="3" t="s">
        <v>905</v>
      </c>
    </row>
    <row r="532" spans="1:1" x14ac:dyDescent="0.2">
      <c r="A532" s="3" t="s">
        <v>906</v>
      </c>
    </row>
    <row r="533" spans="1:1" x14ac:dyDescent="0.2">
      <c r="A533" s="3" t="s">
        <v>907</v>
      </c>
    </row>
    <row r="534" spans="1:1" x14ac:dyDescent="0.2">
      <c r="A534" s="3" t="s">
        <v>908</v>
      </c>
    </row>
    <row r="535" spans="1:1" x14ac:dyDescent="0.2">
      <c r="A535" s="3" t="s">
        <v>909</v>
      </c>
    </row>
    <row r="536" spans="1:1" x14ac:dyDescent="0.2">
      <c r="A536" s="3" t="s">
        <v>910</v>
      </c>
    </row>
    <row r="537" spans="1:1" x14ac:dyDescent="0.2">
      <c r="A537" s="3" t="s">
        <v>911</v>
      </c>
    </row>
    <row r="538" spans="1:1" x14ac:dyDescent="0.2">
      <c r="A538" s="3" t="s">
        <v>912</v>
      </c>
    </row>
    <row r="539" spans="1:1" x14ac:dyDescent="0.2">
      <c r="A539" s="3" t="s">
        <v>913</v>
      </c>
    </row>
    <row r="540" spans="1:1" x14ac:dyDescent="0.2">
      <c r="A540" s="3" t="s">
        <v>914</v>
      </c>
    </row>
    <row r="541" spans="1:1" x14ac:dyDescent="0.2">
      <c r="A541" s="3" t="s">
        <v>915</v>
      </c>
    </row>
    <row r="542" spans="1:1" x14ac:dyDescent="0.2">
      <c r="A542" s="3" t="s">
        <v>916</v>
      </c>
    </row>
    <row r="543" spans="1:1" x14ac:dyDescent="0.2">
      <c r="A543" s="3" t="s">
        <v>917</v>
      </c>
    </row>
    <row r="544" spans="1:1" x14ac:dyDescent="0.2">
      <c r="A544" s="3" t="s">
        <v>918</v>
      </c>
    </row>
    <row r="545" spans="1:1" x14ac:dyDescent="0.2">
      <c r="A545" s="3" t="s">
        <v>919</v>
      </c>
    </row>
    <row r="546" spans="1:1" x14ac:dyDescent="0.2">
      <c r="A546" s="3" t="s">
        <v>920</v>
      </c>
    </row>
    <row r="547" spans="1:1" x14ac:dyDescent="0.2">
      <c r="A547" s="3" t="s">
        <v>921</v>
      </c>
    </row>
    <row r="548" spans="1:1" x14ac:dyDescent="0.2">
      <c r="A548" s="3" t="s">
        <v>922</v>
      </c>
    </row>
    <row r="549" spans="1:1" x14ac:dyDescent="0.2">
      <c r="A549" s="3" t="s">
        <v>923</v>
      </c>
    </row>
    <row r="550" spans="1:1" x14ac:dyDescent="0.2">
      <c r="A550" s="3" t="s">
        <v>924</v>
      </c>
    </row>
    <row r="551" spans="1:1" x14ac:dyDescent="0.2">
      <c r="A551" s="3" t="s">
        <v>925</v>
      </c>
    </row>
    <row r="552" spans="1:1" x14ac:dyDescent="0.2">
      <c r="A552" s="3" t="s">
        <v>926</v>
      </c>
    </row>
    <row r="553" spans="1:1" x14ac:dyDescent="0.2">
      <c r="A553" s="3" t="s">
        <v>927</v>
      </c>
    </row>
    <row r="554" spans="1:1" x14ac:dyDescent="0.2">
      <c r="A554" s="3" t="s">
        <v>928</v>
      </c>
    </row>
    <row r="555" spans="1:1" x14ac:dyDescent="0.2">
      <c r="A555" s="3" t="s">
        <v>929</v>
      </c>
    </row>
    <row r="556" spans="1:1" x14ac:dyDescent="0.2">
      <c r="A556" s="3" t="s">
        <v>930</v>
      </c>
    </row>
    <row r="557" spans="1:1" x14ac:dyDescent="0.2">
      <c r="A557" s="3" t="s">
        <v>931</v>
      </c>
    </row>
    <row r="558" spans="1:1" x14ac:dyDescent="0.2">
      <c r="A558" s="3" t="s">
        <v>932</v>
      </c>
    </row>
    <row r="559" spans="1:1" x14ac:dyDescent="0.2">
      <c r="A559" s="3" t="s">
        <v>933</v>
      </c>
    </row>
    <row r="560" spans="1:1" x14ac:dyDescent="0.2">
      <c r="A560" s="3" t="s">
        <v>934</v>
      </c>
    </row>
    <row r="561" spans="1:1" x14ac:dyDescent="0.2">
      <c r="A561" s="3" t="s">
        <v>935</v>
      </c>
    </row>
    <row r="562" spans="1:1" x14ac:dyDescent="0.2">
      <c r="A562" s="3" t="s">
        <v>936</v>
      </c>
    </row>
    <row r="563" spans="1:1" x14ac:dyDescent="0.2">
      <c r="A563" s="3" t="s">
        <v>937</v>
      </c>
    </row>
    <row r="564" spans="1:1" x14ac:dyDescent="0.2">
      <c r="A564" s="3" t="s">
        <v>938</v>
      </c>
    </row>
    <row r="565" spans="1:1" x14ac:dyDescent="0.2">
      <c r="A565" s="3" t="s">
        <v>939</v>
      </c>
    </row>
    <row r="566" spans="1:1" x14ac:dyDescent="0.2">
      <c r="A566" s="3" t="s">
        <v>940</v>
      </c>
    </row>
    <row r="567" spans="1:1" x14ac:dyDescent="0.2">
      <c r="A567" s="3" t="s">
        <v>941</v>
      </c>
    </row>
    <row r="568" spans="1:1" x14ac:dyDescent="0.2">
      <c r="A568" s="3" t="s">
        <v>942</v>
      </c>
    </row>
    <row r="569" spans="1:1" x14ac:dyDescent="0.2">
      <c r="A569" s="3" t="s">
        <v>943</v>
      </c>
    </row>
    <row r="570" spans="1:1" x14ac:dyDescent="0.2">
      <c r="A570" s="3" t="s">
        <v>944</v>
      </c>
    </row>
    <row r="571" spans="1:1" x14ac:dyDescent="0.2">
      <c r="A571" s="3" t="s">
        <v>945</v>
      </c>
    </row>
    <row r="572" spans="1:1" x14ac:dyDescent="0.2">
      <c r="A572" s="3" t="s">
        <v>946</v>
      </c>
    </row>
    <row r="573" spans="1:1" x14ac:dyDescent="0.2">
      <c r="A573" s="3" t="s">
        <v>947</v>
      </c>
    </row>
    <row r="574" spans="1:1" x14ac:dyDescent="0.2">
      <c r="A574" s="3" t="s">
        <v>948</v>
      </c>
    </row>
    <row r="575" spans="1:1" x14ac:dyDescent="0.2">
      <c r="A575" s="3" t="s">
        <v>949</v>
      </c>
    </row>
    <row r="576" spans="1:1" x14ac:dyDescent="0.2">
      <c r="A576" s="3" t="s">
        <v>950</v>
      </c>
    </row>
    <row r="577" spans="1:1" x14ac:dyDescent="0.2">
      <c r="A577" s="3" t="s">
        <v>951</v>
      </c>
    </row>
    <row r="578" spans="1:1" x14ac:dyDescent="0.2">
      <c r="A578" s="3" t="s">
        <v>952</v>
      </c>
    </row>
    <row r="579" spans="1:1" x14ac:dyDescent="0.2">
      <c r="A579" s="3" t="s">
        <v>953</v>
      </c>
    </row>
    <row r="580" spans="1:1" x14ac:dyDescent="0.2">
      <c r="A580" s="3" t="s">
        <v>954</v>
      </c>
    </row>
    <row r="581" spans="1:1" x14ac:dyDescent="0.2">
      <c r="A581" s="3" t="s">
        <v>955</v>
      </c>
    </row>
    <row r="582" spans="1:1" x14ac:dyDescent="0.2">
      <c r="A582" s="3" t="s">
        <v>956</v>
      </c>
    </row>
    <row r="583" spans="1:1" x14ac:dyDescent="0.2">
      <c r="A583" s="3" t="s">
        <v>957</v>
      </c>
    </row>
    <row r="584" spans="1:1" x14ac:dyDescent="0.2">
      <c r="A584" s="3" t="s">
        <v>958</v>
      </c>
    </row>
    <row r="585" spans="1:1" x14ac:dyDescent="0.2">
      <c r="A585" s="3" t="s">
        <v>959</v>
      </c>
    </row>
    <row r="586" spans="1:1" x14ac:dyDescent="0.2">
      <c r="A586" s="3" t="s">
        <v>960</v>
      </c>
    </row>
    <row r="587" spans="1:1" x14ac:dyDescent="0.2">
      <c r="A587" s="3" t="s">
        <v>961</v>
      </c>
    </row>
    <row r="588" spans="1:1" x14ac:dyDescent="0.2">
      <c r="A588" s="3" t="s">
        <v>962</v>
      </c>
    </row>
    <row r="589" spans="1:1" x14ac:dyDescent="0.2">
      <c r="A589" s="3" t="s">
        <v>963</v>
      </c>
    </row>
    <row r="590" spans="1:1" x14ac:dyDescent="0.2">
      <c r="A590" s="3" t="s">
        <v>964</v>
      </c>
    </row>
    <row r="591" spans="1:1" x14ac:dyDescent="0.2">
      <c r="A591" s="3" t="s">
        <v>1099</v>
      </c>
    </row>
    <row r="592" spans="1:1" x14ac:dyDescent="0.2">
      <c r="A592" s="3" t="s">
        <v>1100</v>
      </c>
    </row>
    <row r="593" spans="1:1" x14ac:dyDescent="0.2">
      <c r="A593" s="3" t="s">
        <v>1101</v>
      </c>
    </row>
    <row r="594" spans="1:1" x14ac:dyDescent="0.2">
      <c r="A594" s="3" t="s">
        <v>1102</v>
      </c>
    </row>
    <row r="595" spans="1:1" x14ac:dyDescent="0.2">
      <c r="A595" s="3" t="s">
        <v>1103</v>
      </c>
    </row>
    <row r="596" spans="1:1" x14ac:dyDescent="0.2">
      <c r="A596" s="3" t="s">
        <v>1104</v>
      </c>
    </row>
    <row r="597" spans="1:1" x14ac:dyDescent="0.2">
      <c r="A597" s="3" t="s">
        <v>1105</v>
      </c>
    </row>
    <row r="598" spans="1:1" x14ac:dyDescent="0.2">
      <c r="A598" s="3" t="s">
        <v>1106</v>
      </c>
    </row>
    <row r="599" spans="1:1" x14ac:dyDescent="0.2">
      <c r="A599" s="3" t="s">
        <v>1107</v>
      </c>
    </row>
    <row r="600" spans="1:1" x14ac:dyDescent="0.2">
      <c r="A600" s="3" t="s">
        <v>1108</v>
      </c>
    </row>
    <row r="601" spans="1:1" x14ac:dyDescent="0.2">
      <c r="A601" s="3" t="s">
        <v>1109</v>
      </c>
    </row>
    <row r="602" spans="1:1" x14ac:dyDescent="0.2">
      <c r="A602" s="3" t="s">
        <v>1110</v>
      </c>
    </row>
    <row r="603" spans="1:1" x14ac:dyDescent="0.2">
      <c r="A603" s="3" t="s">
        <v>1111</v>
      </c>
    </row>
    <row r="604" spans="1:1" x14ac:dyDescent="0.2">
      <c r="A604" s="3" t="s">
        <v>1112</v>
      </c>
    </row>
    <row r="605" spans="1:1" x14ac:dyDescent="0.2">
      <c r="A605" s="3" t="s">
        <v>1113</v>
      </c>
    </row>
    <row r="606" spans="1:1" x14ac:dyDescent="0.2">
      <c r="A606" s="3" t="s">
        <v>1114</v>
      </c>
    </row>
    <row r="607" spans="1:1" x14ac:dyDescent="0.2">
      <c r="A607" s="3" t="s">
        <v>1115</v>
      </c>
    </row>
    <row r="608" spans="1:1" x14ac:dyDescent="0.2">
      <c r="A608" s="3" t="s">
        <v>1116</v>
      </c>
    </row>
    <row r="609" spans="1:1" x14ac:dyDescent="0.2">
      <c r="A609" s="3" t="s">
        <v>1117</v>
      </c>
    </row>
    <row r="610" spans="1:1" x14ac:dyDescent="0.2">
      <c r="A610" s="3" t="s">
        <v>1118</v>
      </c>
    </row>
    <row r="611" spans="1:1" x14ac:dyDescent="0.2">
      <c r="A611" s="3" t="s">
        <v>1119</v>
      </c>
    </row>
    <row r="612" spans="1:1" x14ac:dyDescent="0.2">
      <c r="A612" s="3" t="s">
        <v>1120</v>
      </c>
    </row>
    <row r="613" spans="1:1" x14ac:dyDescent="0.2">
      <c r="A613" s="3" t="s">
        <v>1121</v>
      </c>
    </row>
    <row r="614" spans="1:1" x14ac:dyDescent="0.2">
      <c r="A614" s="3" t="s">
        <v>1122</v>
      </c>
    </row>
    <row r="615" spans="1:1" x14ac:dyDescent="0.2">
      <c r="A615" s="3" t="s">
        <v>1123</v>
      </c>
    </row>
    <row r="616" spans="1:1" x14ac:dyDescent="0.2">
      <c r="A616" s="3" t="s">
        <v>1124</v>
      </c>
    </row>
    <row r="617" spans="1:1" x14ac:dyDescent="0.2">
      <c r="A617" s="3" t="s">
        <v>1125</v>
      </c>
    </row>
    <row r="618" spans="1:1" x14ac:dyDescent="0.2">
      <c r="A618" s="3" t="s">
        <v>1126</v>
      </c>
    </row>
    <row r="619" spans="1:1" x14ac:dyDescent="0.2">
      <c r="A619" s="3" t="s">
        <v>1127</v>
      </c>
    </row>
    <row r="620" spans="1:1" x14ac:dyDescent="0.2">
      <c r="A620" s="3" t="s">
        <v>1128</v>
      </c>
    </row>
    <row r="621" spans="1:1" x14ac:dyDescent="0.2">
      <c r="A621" s="3" t="s">
        <v>1129</v>
      </c>
    </row>
    <row r="622" spans="1:1" x14ac:dyDescent="0.2">
      <c r="A622" s="3" t="s">
        <v>1130</v>
      </c>
    </row>
    <row r="623" spans="1:1" x14ac:dyDescent="0.2">
      <c r="A623" s="3" t="s">
        <v>1131</v>
      </c>
    </row>
    <row r="624" spans="1:1" x14ac:dyDescent="0.2">
      <c r="A624" s="3" t="s">
        <v>1132</v>
      </c>
    </row>
    <row r="625" spans="1:1" x14ac:dyDescent="0.2">
      <c r="A625" s="3" t="s">
        <v>1133</v>
      </c>
    </row>
    <row r="626" spans="1:1" x14ac:dyDescent="0.2">
      <c r="A626" s="3" t="s">
        <v>1134</v>
      </c>
    </row>
    <row r="627" spans="1:1" x14ac:dyDescent="0.2">
      <c r="A627" s="3" t="s">
        <v>1135</v>
      </c>
    </row>
    <row r="628" spans="1:1" x14ac:dyDescent="0.2">
      <c r="A628" s="3" t="s">
        <v>1136</v>
      </c>
    </row>
    <row r="629" spans="1:1" x14ac:dyDescent="0.2">
      <c r="A629" s="3" t="s">
        <v>1137</v>
      </c>
    </row>
    <row r="630" spans="1:1" x14ac:dyDescent="0.2">
      <c r="A630" s="3" t="s">
        <v>1138</v>
      </c>
    </row>
    <row r="631" spans="1:1" x14ac:dyDescent="0.2">
      <c r="A631" s="3" t="s">
        <v>1139</v>
      </c>
    </row>
    <row r="632" spans="1:1" x14ac:dyDescent="0.2">
      <c r="A632" s="3" t="s">
        <v>1140</v>
      </c>
    </row>
    <row r="633" spans="1:1" x14ac:dyDescent="0.2">
      <c r="A633" s="3" t="s">
        <v>1141</v>
      </c>
    </row>
    <row r="634" spans="1:1" x14ac:dyDescent="0.2">
      <c r="A634" s="3" t="s">
        <v>1142</v>
      </c>
    </row>
    <row r="635" spans="1:1" x14ac:dyDescent="0.2">
      <c r="A635" s="3" t="s">
        <v>1143</v>
      </c>
    </row>
    <row r="636" spans="1:1" x14ac:dyDescent="0.2">
      <c r="A636" s="3" t="s">
        <v>1144</v>
      </c>
    </row>
    <row r="637" spans="1:1" x14ac:dyDescent="0.2">
      <c r="A637" s="3" t="s">
        <v>1145</v>
      </c>
    </row>
    <row r="638" spans="1:1" x14ac:dyDescent="0.2">
      <c r="A638" s="3" t="s">
        <v>1146</v>
      </c>
    </row>
    <row r="639" spans="1:1" x14ac:dyDescent="0.2">
      <c r="A639" s="3" t="s">
        <v>1147</v>
      </c>
    </row>
    <row r="640" spans="1:1" x14ac:dyDescent="0.2">
      <c r="A640" s="3" t="s">
        <v>1148</v>
      </c>
    </row>
    <row r="641" spans="1:1" x14ac:dyDescent="0.2">
      <c r="A641" s="3" t="s">
        <v>1149</v>
      </c>
    </row>
    <row r="642" spans="1:1" x14ac:dyDescent="0.2">
      <c r="A642" s="3" t="s">
        <v>1150</v>
      </c>
    </row>
    <row r="643" spans="1:1" x14ac:dyDescent="0.2">
      <c r="A643" s="3" t="s">
        <v>1151</v>
      </c>
    </row>
    <row r="644" spans="1:1" x14ac:dyDescent="0.2">
      <c r="A644" s="3" t="s">
        <v>1152</v>
      </c>
    </row>
    <row r="645" spans="1:1" x14ac:dyDescent="0.2">
      <c r="A645" s="3" t="s">
        <v>1153</v>
      </c>
    </row>
    <row r="646" spans="1:1" x14ac:dyDescent="0.2">
      <c r="A646" s="3" t="s">
        <v>1154</v>
      </c>
    </row>
    <row r="647" spans="1:1" x14ac:dyDescent="0.2">
      <c r="A647" s="3" t="s">
        <v>1155</v>
      </c>
    </row>
    <row r="648" spans="1:1" x14ac:dyDescent="0.2">
      <c r="A648" s="3" t="s">
        <v>1156</v>
      </c>
    </row>
    <row r="649" spans="1:1" x14ac:dyDescent="0.2">
      <c r="A649" s="3" t="s">
        <v>1157</v>
      </c>
    </row>
    <row r="650" spans="1:1" x14ac:dyDescent="0.2">
      <c r="A650" s="3" t="s">
        <v>1158</v>
      </c>
    </row>
    <row r="651" spans="1:1" x14ac:dyDescent="0.2">
      <c r="A651" s="3" t="s">
        <v>1159</v>
      </c>
    </row>
    <row r="652" spans="1:1" x14ac:dyDescent="0.2">
      <c r="A652" s="3" t="s">
        <v>1160</v>
      </c>
    </row>
    <row r="653" spans="1:1" x14ac:dyDescent="0.2">
      <c r="A653" s="3" t="s">
        <v>1161</v>
      </c>
    </row>
    <row r="654" spans="1:1" x14ac:dyDescent="0.2">
      <c r="A654" s="3" t="s">
        <v>1162</v>
      </c>
    </row>
    <row r="655" spans="1:1" x14ac:dyDescent="0.2">
      <c r="A655" s="3" t="s">
        <v>1163</v>
      </c>
    </row>
    <row r="656" spans="1:1" x14ac:dyDescent="0.2">
      <c r="A656" s="3" t="s">
        <v>1164</v>
      </c>
    </row>
    <row r="657" spans="1:1" x14ac:dyDescent="0.2">
      <c r="A657" s="3" t="s">
        <v>1165</v>
      </c>
    </row>
    <row r="658" spans="1:1" x14ac:dyDescent="0.2">
      <c r="A658" s="3" t="s">
        <v>1166</v>
      </c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9A4F-08EB-E14D-BD60-FC27D72CDCD6}">
  <dimension ref="A1:D34"/>
  <sheetViews>
    <sheetView zoomScale="114" workbookViewId="0">
      <selection activeCell="E19" sqref="E19"/>
    </sheetView>
  </sheetViews>
  <sheetFormatPr baseColWidth="10" defaultRowHeight="16" x14ac:dyDescent="0.2"/>
  <sheetData>
    <row r="1" spans="1:4" x14ac:dyDescent="0.2">
      <c r="A1" s="4" t="s">
        <v>675</v>
      </c>
      <c r="B1" s="4" t="s">
        <v>703</v>
      </c>
      <c r="C1" s="7" t="s">
        <v>704</v>
      </c>
      <c r="D1" s="7" t="s">
        <v>705</v>
      </c>
    </row>
    <row r="2" spans="1:4" x14ac:dyDescent="0.2">
      <c r="A2" s="4" t="s">
        <v>0</v>
      </c>
      <c r="B2" s="4"/>
      <c r="C2" s="6" t="s">
        <v>549</v>
      </c>
      <c r="D2" s="6" t="s">
        <v>549</v>
      </c>
    </row>
    <row r="3" spans="1:4" x14ac:dyDescent="0.2">
      <c r="A3" s="5" t="s">
        <v>689</v>
      </c>
      <c r="B3" s="5" t="s">
        <v>706</v>
      </c>
      <c r="C3" s="6">
        <v>59.913899999999998</v>
      </c>
      <c r="D3" s="6">
        <v>10.7522</v>
      </c>
    </row>
    <row r="4" spans="1:4" x14ac:dyDescent="0.2">
      <c r="A4" s="5" t="s">
        <v>690</v>
      </c>
      <c r="B4" s="5" t="s">
        <v>706</v>
      </c>
      <c r="C4" s="6">
        <v>58.1599</v>
      </c>
      <c r="D4" s="6">
        <v>8.0182000000000002</v>
      </c>
    </row>
    <row r="5" spans="1:4" x14ac:dyDescent="0.2">
      <c r="A5" s="5" t="s">
        <v>691</v>
      </c>
      <c r="B5" s="5" t="s">
        <v>706</v>
      </c>
      <c r="C5" s="6">
        <v>63.430500000000002</v>
      </c>
      <c r="D5" s="6">
        <v>10.395099999999999</v>
      </c>
    </row>
    <row r="6" spans="1:4" x14ac:dyDescent="0.2">
      <c r="A6" s="5" t="s">
        <v>692</v>
      </c>
      <c r="B6" s="5" t="s">
        <v>706</v>
      </c>
      <c r="C6" s="6">
        <v>69.649199999999993</v>
      </c>
      <c r="D6" s="6">
        <v>18.955300000000001</v>
      </c>
    </row>
    <row r="7" spans="1:4" x14ac:dyDescent="0.2">
      <c r="A7" s="5" t="s">
        <v>693</v>
      </c>
      <c r="B7" s="5" t="s">
        <v>706</v>
      </c>
      <c r="C7" s="6">
        <v>60.391300000000001</v>
      </c>
      <c r="D7" s="6">
        <v>5.3220999999999998</v>
      </c>
    </row>
    <row r="8" spans="1:4" x14ac:dyDescent="0.2">
      <c r="A8" s="5" t="s">
        <v>694</v>
      </c>
      <c r="B8" s="5" t="s">
        <v>706</v>
      </c>
      <c r="C8" s="6">
        <v>62</v>
      </c>
      <c r="D8" s="6">
        <v>16</v>
      </c>
    </row>
    <row r="9" spans="1:4" x14ac:dyDescent="0.2">
      <c r="A9" s="5" t="s">
        <v>695</v>
      </c>
      <c r="B9" s="5" t="s">
        <v>706</v>
      </c>
      <c r="C9" s="6">
        <v>51.165700000000001</v>
      </c>
      <c r="D9" s="6">
        <v>10.451499999999999</v>
      </c>
    </row>
    <row r="10" spans="1:4" x14ac:dyDescent="0.2">
      <c r="A10" s="5" t="s">
        <v>696</v>
      </c>
      <c r="B10" s="5" t="s">
        <v>706</v>
      </c>
      <c r="C10" s="6">
        <v>46.227600000000002</v>
      </c>
      <c r="D10" s="6">
        <v>2.2136999999999998</v>
      </c>
    </row>
    <row r="11" spans="1:4" x14ac:dyDescent="0.2">
      <c r="A11" s="5" t="s">
        <v>697</v>
      </c>
      <c r="B11" s="5" t="s">
        <v>706</v>
      </c>
      <c r="C11" s="6">
        <v>55.953299999999999</v>
      </c>
      <c r="D11" s="6">
        <v>-3.1882999999999999</v>
      </c>
    </row>
    <row r="12" spans="1:4" x14ac:dyDescent="0.2">
      <c r="A12" s="5" t="s">
        <v>698</v>
      </c>
      <c r="B12" s="5" t="s">
        <v>706</v>
      </c>
      <c r="C12" s="6">
        <v>53.480800000000002</v>
      </c>
      <c r="D12" s="6">
        <v>-2.2425999999999999</v>
      </c>
    </row>
    <row r="13" spans="1:4" x14ac:dyDescent="0.2">
      <c r="A13" s="5" t="s">
        <v>699</v>
      </c>
      <c r="B13" s="5" t="s">
        <v>706</v>
      </c>
      <c r="C13" s="6">
        <v>52.486199999999997</v>
      </c>
      <c r="D13" s="6">
        <v>-1.8904000000000001</v>
      </c>
    </row>
    <row r="14" spans="1:4" x14ac:dyDescent="0.2">
      <c r="A14" s="5" t="s">
        <v>700</v>
      </c>
      <c r="B14" s="5" t="s">
        <v>706</v>
      </c>
      <c r="C14" s="6">
        <v>52.630899999999997</v>
      </c>
      <c r="D14" s="6">
        <v>1.2974000000000001</v>
      </c>
    </row>
    <row r="15" spans="1:4" x14ac:dyDescent="0.2">
      <c r="A15" s="5" t="s">
        <v>701</v>
      </c>
      <c r="B15" s="5" t="s">
        <v>706</v>
      </c>
      <c r="C15" s="6">
        <v>51.507199999999997</v>
      </c>
      <c r="D15" s="6">
        <v>0.12759999999999999</v>
      </c>
    </row>
    <row r="16" spans="1:4" x14ac:dyDescent="0.2">
      <c r="A16" s="5" t="s">
        <v>702</v>
      </c>
      <c r="B16" s="5" t="s">
        <v>706</v>
      </c>
      <c r="C16" s="6">
        <v>53.142400000000002</v>
      </c>
      <c r="D16" s="6">
        <v>-7.6920999999999999</v>
      </c>
    </row>
    <row r="17" spans="1:4" x14ac:dyDescent="0.2">
      <c r="A17" s="5" t="s">
        <v>676</v>
      </c>
      <c r="B17" s="5" t="s">
        <v>707</v>
      </c>
      <c r="C17" s="6">
        <v>61.249033099999998</v>
      </c>
      <c r="D17" s="6">
        <v>2.18513103</v>
      </c>
    </row>
    <row r="18" spans="1:4" x14ac:dyDescent="0.2">
      <c r="A18" s="5" t="s">
        <v>677</v>
      </c>
      <c r="B18" s="5" t="s">
        <v>707</v>
      </c>
      <c r="C18" s="6">
        <v>60.791803299999998</v>
      </c>
      <c r="D18" s="6">
        <v>3.2376796200000002</v>
      </c>
    </row>
    <row r="19" spans="1:4" x14ac:dyDescent="0.2">
      <c r="A19" s="5" t="s">
        <v>678</v>
      </c>
      <c r="B19" s="5" t="s">
        <v>707</v>
      </c>
      <c r="C19" s="6">
        <v>59.4596017</v>
      </c>
      <c r="D19" s="6">
        <v>2.2794363400000002</v>
      </c>
    </row>
    <row r="20" spans="1:4" x14ac:dyDescent="0.2">
      <c r="A20" s="5" t="s">
        <v>679</v>
      </c>
      <c r="B20" s="5" t="s">
        <v>707</v>
      </c>
      <c r="C20" s="6">
        <v>58.516029899999999</v>
      </c>
      <c r="D20" s="6">
        <v>1.91921458</v>
      </c>
    </row>
    <row r="21" spans="1:4" x14ac:dyDescent="0.2">
      <c r="A21" s="5" t="s">
        <v>680</v>
      </c>
      <c r="B21" s="5" t="s">
        <v>707</v>
      </c>
      <c r="C21" s="6">
        <v>56.588155399999998</v>
      </c>
      <c r="D21" s="6">
        <v>3.1895449</v>
      </c>
    </row>
    <row r="22" spans="1:4" x14ac:dyDescent="0.2">
      <c r="A22" s="5" t="s">
        <v>681</v>
      </c>
      <c r="B22" s="5" t="s">
        <v>707</v>
      </c>
      <c r="C22" s="6">
        <v>56.28</v>
      </c>
      <c r="D22" s="6">
        <v>7.04</v>
      </c>
    </row>
    <row r="23" spans="1:4" x14ac:dyDescent="0.2">
      <c r="A23" s="5" t="s">
        <v>682</v>
      </c>
      <c r="B23" s="5" t="s">
        <v>707</v>
      </c>
      <c r="C23" s="6">
        <v>54.32</v>
      </c>
      <c r="D23" s="6">
        <v>7.17</v>
      </c>
    </row>
    <row r="24" spans="1:4" x14ac:dyDescent="0.2">
      <c r="A24" s="5" t="s">
        <v>683</v>
      </c>
      <c r="B24" s="5" t="s">
        <v>707</v>
      </c>
      <c r="C24" s="6">
        <v>52.46</v>
      </c>
      <c r="D24" s="6">
        <v>4.01</v>
      </c>
    </row>
    <row r="25" spans="1:4" x14ac:dyDescent="0.2">
      <c r="A25" s="5" t="s">
        <v>684</v>
      </c>
      <c r="B25" s="5" t="s">
        <v>707</v>
      </c>
      <c r="C25" s="6">
        <v>51.96</v>
      </c>
      <c r="D25" s="6">
        <v>3.2</v>
      </c>
    </row>
    <row r="26" spans="1:4" x14ac:dyDescent="0.2">
      <c r="A26" s="5" t="s">
        <v>685</v>
      </c>
      <c r="B26" s="5" t="s">
        <v>707</v>
      </c>
      <c r="C26" s="6">
        <v>52.78</v>
      </c>
      <c r="D26" s="6">
        <v>2.17</v>
      </c>
    </row>
    <row r="27" spans="1:4" x14ac:dyDescent="0.2">
      <c r="A27" s="5" t="s">
        <v>686</v>
      </c>
      <c r="B27" s="5" t="s">
        <v>707</v>
      </c>
      <c r="C27" s="6">
        <v>53.82</v>
      </c>
      <c r="D27" s="6">
        <v>1.85</v>
      </c>
    </row>
    <row r="28" spans="1:4" x14ac:dyDescent="0.2">
      <c r="A28" s="5" t="s">
        <v>687</v>
      </c>
      <c r="B28" s="5" t="s">
        <v>707</v>
      </c>
      <c r="C28" s="6">
        <v>56.36</v>
      </c>
      <c r="D28" s="6">
        <v>-2.0499999999999998</v>
      </c>
    </row>
    <row r="29" spans="1:4" x14ac:dyDescent="0.2">
      <c r="A29" s="5" t="s">
        <v>688</v>
      </c>
      <c r="B29" s="5" t="s">
        <v>707</v>
      </c>
      <c r="C29" s="6">
        <v>58.17</v>
      </c>
      <c r="D29" s="6">
        <v>-2.09</v>
      </c>
    </row>
    <row r="30" spans="1:4" x14ac:dyDescent="0.2">
      <c r="A30" s="5"/>
      <c r="B30" s="5"/>
      <c r="C30" s="6"/>
      <c r="D30" s="6"/>
    </row>
    <row r="31" spans="1:4" x14ac:dyDescent="0.2">
      <c r="A31" s="5"/>
      <c r="B31" s="5"/>
      <c r="C31" s="6"/>
      <c r="D31" s="6"/>
    </row>
    <row r="32" spans="1:4" x14ac:dyDescent="0.2">
      <c r="A32" s="5"/>
      <c r="B32" s="5"/>
      <c r="C32" s="6"/>
      <c r="D32" s="6"/>
    </row>
    <row r="33" spans="1:4" x14ac:dyDescent="0.2">
      <c r="A33" s="5"/>
      <c r="B33" s="5"/>
      <c r="C33" s="6"/>
      <c r="D33" s="6"/>
    </row>
    <row r="34" spans="1:4" x14ac:dyDescent="0.2">
      <c r="A34" s="5"/>
      <c r="B34" s="5"/>
      <c r="C34" s="6"/>
      <c r="D3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6094-C8BF-9543-86CE-8A0BF60B1555}">
  <dimension ref="A1:AP89"/>
  <sheetViews>
    <sheetView zoomScale="92" zoomScaleNormal="85" workbookViewId="0">
      <selection activeCell="S43" sqref="S43"/>
    </sheetView>
  </sheetViews>
  <sheetFormatPr baseColWidth="10" defaultRowHeight="16" x14ac:dyDescent="0.2"/>
  <cols>
    <col min="1" max="1" width="7.83203125" style="3" bestFit="1" customWidth="1"/>
    <col min="2" max="3" width="6.33203125" style="3" bestFit="1" customWidth="1"/>
    <col min="4" max="4" width="8.83203125" style="3" bestFit="1" customWidth="1"/>
    <col min="5" max="5" width="9.1640625" style="3" bestFit="1" customWidth="1"/>
    <col min="6" max="6" width="12.1640625" style="3" bestFit="1" customWidth="1"/>
    <col min="7" max="7" width="8.33203125" style="11" bestFit="1" customWidth="1"/>
    <col min="8" max="8" width="12.6640625" style="11" bestFit="1" customWidth="1"/>
    <col min="9" max="9" width="15.1640625" style="11" bestFit="1" customWidth="1"/>
    <col min="10" max="10" width="12.1640625" style="11" bestFit="1" customWidth="1"/>
    <col min="11" max="11" width="6.1640625" style="11" bestFit="1" customWidth="1"/>
    <col min="12" max="12" width="7.6640625" style="11" bestFit="1" customWidth="1"/>
    <col min="13" max="13" width="13" style="11" bestFit="1" customWidth="1"/>
    <col min="14" max="14" width="8.5" style="11" bestFit="1" customWidth="1"/>
    <col min="15" max="15" width="16.33203125" style="11" bestFit="1" customWidth="1"/>
    <col min="16" max="16" width="18.5" style="11" bestFit="1" customWidth="1"/>
    <col min="17" max="17" width="9.6640625" style="11" bestFit="1" customWidth="1"/>
    <col min="18" max="18" width="7.1640625" style="11" bestFit="1" customWidth="1"/>
    <col min="19" max="19" width="16.33203125" style="11" bestFit="1" customWidth="1"/>
    <col min="20" max="20" width="18.5" style="11" bestFit="1" customWidth="1"/>
    <col min="21" max="21" width="9.6640625" style="11" bestFit="1" customWidth="1"/>
    <col min="22" max="22" width="7.1640625" style="11" bestFit="1" customWidth="1"/>
    <col min="23" max="23" width="16.33203125" style="11" bestFit="1" customWidth="1"/>
    <col min="24" max="24" width="18.5" style="11" bestFit="1" customWidth="1"/>
    <col min="25" max="25" width="9.6640625" style="11" bestFit="1" customWidth="1"/>
    <col min="26" max="26" width="7.1640625" style="11" bestFit="1" customWidth="1"/>
    <col min="27" max="27" width="16.33203125" style="11" bestFit="1" customWidth="1"/>
    <col min="28" max="28" width="18.5" style="11" bestFit="1" customWidth="1"/>
    <col min="29" max="29" width="9.6640625" style="11" bestFit="1" customWidth="1"/>
    <col min="30" max="30" width="7.1640625" style="11" bestFit="1" customWidth="1"/>
    <col min="31" max="31" width="16.33203125" style="11" bestFit="1" customWidth="1"/>
    <col min="32" max="32" width="18.5" style="11" bestFit="1" customWidth="1"/>
    <col min="33" max="33" width="9.6640625" style="11" bestFit="1" customWidth="1"/>
    <col min="34" max="34" width="7.1640625" style="11" bestFit="1" customWidth="1"/>
    <col min="35" max="35" width="16.33203125" style="11" bestFit="1" customWidth="1"/>
    <col min="36" max="36" width="18.5" style="11" bestFit="1" customWidth="1"/>
    <col min="37" max="37" width="9.6640625" style="11" bestFit="1" customWidth="1"/>
    <col min="38" max="38" width="7.1640625" style="11" bestFit="1" customWidth="1"/>
    <col min="39" max="39" width="16.33203125" style="11" bestFit="1" customWidth="1"/>
    <col min="40" max="40" width="18.5" style="11" bestFit="1" customWidth="1"/>
    <col min="41" max="41" width="9.6640625" style="11" bestFit="1" customWidth="1"/>
    <col min="42" max="42" width="7.1640625" style="11" bestFit="1" customWidth="1"/>
    <col min="43" max="16384" width="10.83203125" style="9"/>
  </cols>
  <sheetData>
    <row r="1" spans="1:42" x14ac:dyDescent="0.2">
      <c r="A1" s="4" t="s">
        <v>17</v>
      </c>
      <c r="B1" s="2" t="s">
        <v>738</v>
      </c>
      <c r="C1" s="2" t="s">
        <v>739</v>
      </c>
      <c r="D1" s="4" t="s">
        <v>534</v>
      </c>
      <c r="E1" s="4" t="s">
        <v>535</v>
      </c>
      <c r="F1" s="4" t="s">
        <v>593</v>
      </c>
      <c r="G1" s="10" t="s">
        <v>536</v>
      </c>
      <c r="H1" s="14" t="s">
        <v>545</v>
      </c>
      <c r="I1" s="14" t="s">
        <v>546</v>
      </c>
      <c r="J1" s="14" t="s">
        <v>19</v>
      </c>
      <c r="K1" s="14" t="s">
        <v>37</v>
      </c>
      <c r="L1" s="14" t="s">
        <v>491</v>
      </c>
      <c r="M1" s="14" t="s">
        <v>547</v>
      </c>
      <c r="N1" s="14" t="s">
        <v>548</v>
      </c>
      <c r="O1" s="10" t="s">
        <v>550</v>
      </c>
      <c r="P1" s="10" t="s">
        <v>554</v>
      </c>
      <c r="Q1" s="10" t="s">
        <v>555</v>
      </c>
      <c r="R1" s="10" t="s">
        <v>559</v>
      </c>
      <c r="S1" s="10" t="s">
        <v>560</v>
      </c>
      <c r="T1" s="10" t="s">
        <v>551</v>
      </c>
      <c r="U1" s="10" t="s">
        <v>561</v>
      </c>
      <c r="V1" s="10" t="s">
        <v>565</v>
      </c>
      <c r="W1" s="10" t="s">
        <v>566</v>
      </c>
      <c r="X1" s="10" t="s">
        <v>567</v>
      </c>
      <c r="Y1" s="10" t="s">
        <v>552</v>
      </c>
      <c r="Z1" s="10" t="s">
        <v>571</v>
      </c>
      <c r="AA1" s="10" t="s">
        <v>572</v>
      </c>
      <c r="AB1" s="10" t="s">
        <v>573</v>
      </c>
      <c r="AC1" s="10" t="s">
        <v>574</v>
      </c>
      <c r="AD1" s="10" t="s">
        <v>577</v>
      </c>
      <c r="AE1" s="10" t="s">
        <v>578</v>
      </c>
      <c r="AF1" s="10" t="s">
        <v>579</v>
      </c>
      <c r="AG1" s="10" t="s">
        <v>580</v>
      </c>
      <c r="AH1" s="10" t="s">
        <v>584</v>
      </c>
      <c r="AI1" s="10" t="s">
        <v>585</v>
      </c>
      <c r="AJ1" s="10" t="s">
        <v>586</v>
      </c>
      <c r="AK1" s="10" t="s">
        <v>587</v>
      </c>
      <c r="AL1" s="10" t="s">
        <v>591</v>
      </c>
      <c r="AM1" s="10" t="s">
        <v>594</v>
      </c>
      <c r="AN1" s="10" t="s">
        <v>595</v>
      </c>
      <c r="AO1" s="10" t="s">
        <v>596</v>
      </c>
      <c r="AP1" s="10" t="s">
        <v>597</v>
      </c>
    </row>
    <row r="2" spans="1:42" x14ac:dyDescent="0.2">
      <c r="A2" s="4" t="s">
        <v>0</v>
      </c>
      <c r="B2" s="2"/>
      <c r="C2" s="2"/>
      <c r="D2" s="4"/>
      <c r="E2" s="4"/>
      <c r="F2" s="4"/>
      <c r="G2" s="10"/>
      <c r="H2" s="14" t="s">
        <v>549</v>
      </c>
      <c r="I2" s="14" t="s">
        <v>726</v>
      </c>
      <c r="J2" s="14" t="s">
        <v>727</v>
      </c>
      <c r="K2" s="14" t="s">
        <v>38</v>
      </c>
      <c r="L2" s="14" t="s">
        <v>728</v>
      </c>
      <c r="M2" s="14" t="s">
        <v>729</v>
      </c>
      <c r="N2" s="14" t="s">
        <v>725</v>
      </c>
      <c r="O2" s="10" t="s">
        <v>1174</v>
      </c>
      <c r="P2" s="10" t="s">
        <v>1173</v>
      </c>
      <c r="Q2" s="10" t="s">
        <v>1171</v>
      </c>
      <c r="R2" s="10" t="s">
        <v>38</v>
      </c>
      <c r="S2" s="10" t="s">
        <v>1174</v>
      </c>
      <c r="T2" s="10" t="s">
        <v>1173</v>
      </c>
      <c r="U2" s="10" t="s">
        <v>1171</v>
      </c>
      <c r="V2" s="10" t="s">
        <v>38</v>
      </c>
      <c r="W2" s="10" t="s">
        <v>1174</v>
      </c>
      <c r="X2" s="10" t="s">
        <v>1173</v>
      </c>
      <c r="Y2" s="10" t="s">
        <v>1171</v>
      </c>
      <c r="Z2" s="10" t="s">
        <v>38</v>
      </c>
      <c r="AA2" s="10" t="s">
        <v>1174</v>
      </c>
      <c r="AB2" s="10" t="s">
        <v>1173</v>
      </c>
      <c r="AC2" s="10" t="s">
        <v>1171</v>
      </c>
      <c r="AD2" s="10" t="s">
        <v>38</v>
      </c>
      <c r="AE2" s="10" t="s">
        <v>1174</v>
      </c>
      <c r="AF2" s="10" t="s">
        <v>1173</v>
      </c>
      <c r="AG2" s="10" t="s">
        <v>1171</v>
      </c>
      <c r="AH2" s="10" t="s">
        <v>38</v>
      </c>
      <c r="AI2" s="10" t="s">
        <v>1174</v>
      </c>
      <c r="AJ2" s="10" t="s">
        <v>1173</v>
      </c>
      <c r="AK2" s="10" t="s">
        <v>1171</v>
      </c>
      <c r="AL2" s="10" t="s">
        <v>38</v>
      </c>
      <c r="AM2" s="10" t="s">
        <v>1174</v>
      </c>
      <c r="AN2" s="10" t="s">
        <v>1173</v>
      </c>
      <c r="AO2" s="10" t="s">
        <v>1171</v>
      </c>
      <c r="AP2" s="10" t="s">
        <v>38</v>
      </c>
    </row>
    <row r="3" spans="1:42" x14ac:dyDescent="0.2">
      <c r="A3" s="3" t="s">
        <v>852</v>
      </c>
      <c r="B3" s="3" t="s">
        <v>690</v>
      </c>
      <c r="C3" s="3" t="s">
        <v>694</v>
      </c>
      <c r="D3" s="3" t="s">
        <v>537</v>
      </c>
      <c r="E3" s="3" t="s">
        <v>539</v>
      </c>
      <c r="F3" s="3" t="str">
        <f t="shared" ref="F3:F66" si="0">CONCATENATE(E3, "_",D3)</f>
        <v>HVAC_linear</v>
      </c>
      <c r="G3" s="11">
        <v>240</v>
      </c>
      <c r="H3" s="15" t="s">
        <v>541</v>
      </c>
      <c r="I3" s="16">
        <v>0.66160937500000006</v>
      </c>
      <c r="J3" s="16">
        <v>3.3080468750000001E-2</v>
      </c>
      <c r="K3" s="15">
        <v>40</v>
      </c>
      <c r="L3" s="15">
        <v>0</v>
      </c>
      <c r="M3" s="15">
        <v>0</v>
      </c>
      <c r="N3" s="15">
        <v>0</v>
      </c>
      <c r="O3" s="11">
        <f>IF($F3=$H$3,$I$3*$G3, IF($F3=$H$4, $I$4*$G3, IF($F3=$H$5,$I$5*$G3,IF($F3=$H$6,$I$6*$G3))))/100</f>
        <v>1.5878625000000002</v>
      </c>
      <c r="P3" s="11">
        <f>O3*0.05</f>
        <v>7.9393125000000009E-2</v>
      </c>
      <c r="Q3" s="11">
        <f>IF($F3=$H$3,$L$3*$G3, IF($F3=$H$4, $L$4*$G3, IF($F3=$H$5,$L$5*$G3+$M$5*$G3,IF($F3=$H$6,$L$6*$G3+$M$6*$G3))))/10000</f>
        <v>0</v>
      </c>
      <c r="R3" s="11">
        <v>40</v>
      </c>
      <c r="S3" s="11">
        <f t="shared" ref="S3:S34" si="1">O3</f>
        <v>1.5878625000000002</v>
      </c>
      <c r="T3" s="11">
        <f t="shared" ref="T3:V18" si="2">P3</f>
        <v>7.9393125000000009E-2</v>
      </c>
      <c r="U3" s="11">
        <f t="shared" si="2"/>
        <v>0</v>
      </c>
      <c r="V3" s="11">
        <f t="shared" si="2"/>
        <v>40</v>
      </c>
      <c r="W3" s="11">
        <f t="shared" ref="W3:W34" si="3">IF(E3="HVAC",S3*0.9,IF(E3="HVDC",S3*0.78))</f>
        <v>1.4290762500000003</v>
      </c>
      <c r="X3" s="11">
        <f t="shared" ref="X3:X34" si="4">IF(E3="HVAC",T3*0.9,IF(E3="HVDC",T3*0.78))</f>
        <v>7.1453812500000005E-2</v>
      </c>
      <c r="Y3" s="11">
        <f t="shared" ref="Y3:Y34" si="5">IF(E3="HVAC",U3*0.9,IF(E3="HVDC",U3*0.78))</f>
        <v>0</v>
      </c>
      <c r="Z3" s="11">
        <f>V3</f>
        <v>40</v>
      </c>
      <c r="AA3" s="11">
        <f>W3</f>
        <v>1.4290762500000003</v>
      </c>
      <c r="AB3" s="11">
        <f t="shared" ref="AB3:AD18" si="6">X3</f>
        <v>7.1453812500000005E-2</v>
      </c>
      <c r="AC3" s="11">
        <f t="shared" si="6"/>
        <v>0</v>
      </c>
      <c r="AD3" s="11">
        <f t="shared" si="6"/>
        <v>40</v>
      </c>
      <c r="AE3" s="11">
        <f t="shared" ref="AE3:AE34" si="7">IF(E3="HVAC",AA3,IF(E3="HVDC",AA3*0.72))</f>
        <v>1.4290762500000003</v>
      </c>
      <c r="AF3" s="11">
        <f t="shared" ref="AF3:AF34" si="8">IF(E3="HVAC",AB3,IF(E3="HVDC",AB3*0.72))</f>
        <v>7.1453812500000005E-2</v>
      </c>
      <c r="AG3" s="11">
        <f t="shared" ref="AG3:AG34" si="9">IF(E3="HVAC",AC3,IF(E3="HVDC",AC3*0.72))</f>
        <v>0</v>
      </c>
      <c r="AH3" s="11">
        <f>AD3</f>
        <v>40</v>
      </c>
      <c r="AI3" s="11">
        <f>AE3</f>
        <v>1.4290762500000003</v>
      </c>
      <c r="AJ3" s="11">
        <f t="shared" ref="AJ3:AM18" si="10">AF3</f>
        <v>7.1453812500000005E-2</v>
      </c>
      <c r="AK3" s="11">
        <f t="shared" si="10"/>
        <v>0</v>
      </c>
      <c r="AL3" s="11">
        <f>AH3</f>
        <v>40</v>
      </c>
      <c r="AM3" s="11">
        <f>AI3</f>
        <v>1.4290762500000003</v>
      </c>
      <c r="AN3" s="11">
        <f t="shared" ref="AN3:AP18" si="11">AJ3</f>
        <v>7.1453812500000005E-2</v>
      </c>
      <c r="AO3" s="11">
        <f t="shared" si="11"/>
        <v>0</v>
      </c>
      <c r="AP3" s="11">
        <f>AL3</f>
        <v>40</v>
      </c>
    </row>
    <row r="4" spans="1:42" x14ac:dyDescent="0.2">
      <c r="A4" s="3" t="s">
        <v>853</v>
      </c>
      <c r="B4" s="3" t="s">
        <v>690</v>
      </c>
      <c r="C4" s="3" t="s">
        <v>695</v>
      </c>
      <c r="D4" s="3" t="s">
        <v>537</v>
      </c>
      <c r="E4" s="3" t="s">
        <v>540</v>
      </c>
      <c r="F4" s="3" t="str">
        <f t="shared" si="0"/>
        <v>HVDC_linear</v>
      </c>
      <c r="G4" s="11">
        <v>570</v>
      </c>
      <c r="H4" s="15" t="s">
        <v>542</v>
      </c>
      <c r="I4" s="16">
        <v>2.769230769</v>
      </c>
      <c r="J4" s="16">
        <v>0.13846153849999998</v>
      </c>
      <c r="K4" s="15">
        <v>40</v>
      </c>
      <c r="L4" s="15">
        <v>0</v>
      </c>
      <c r="M4" s="15">
        <v>0</v>
      </c>
      <c r="N4" s="15">
        <v>0</v>
      </c>
      <c r="O4" s="11">
        <f t="shared" ref="O4:O67" si="12">IF($F4=$H$3,$I$3*$G4, IF($F4=$H$4, $I$4*$G4, IF($F4=$H$5,$I$5*$G4,IF($F4=$H$6,$I$6*$G4))))/100</f>
        <v>15.7846153833</v>
      </c>
      <c r="P4" s="11">
        <f t="shared" ref="P4:P67" si="13">O4*0.05</f>
        <v>0.78923076916500001</v>
      </c>
      <c r="Q4" s="11">
        <f t="shared" ref="Q4:Q67" si="14">IF($F4=$H$3,$L$3*$G4, IF($F4=$H$4, $L$4*$G4, IF($F4=$H$5,$L$5*$G4+$M$5*$G4,IF($F4=$H$6,$L$6*$G4+$M$6*$G4))))/10000</f>
        <v>0</v>
      </c>
      <c r="R4" s="11">
        <v>40</v>
      </c>
      <c r="S4" s="11">
        <f t="shared" si="1"/>
        <v>15.7846153833</v>
      </c>
      <c r="T4" s="11">
        <f t="shared" si="2"/>
        <v>0.78923076916500001</v>
      </c>
      <c r="U4" s="11">
        <f t="shared" si="2"/>
        <v>0</v>
      </c>
      <c r="V4" s="11">
        <f t="shared" si="2"/>
        <v>40</v>
      </c>
      <c r="W4" s="11">
        <f t="shared" si="3"/>
        <v>12.311999998974001</v>
      </c>
      <c r="X4" s="11">
        <f t="shared" si="4"/>
        <v>0.61559999994870007</v>
      </c>
      <c r="Y4" s="11">
        <f t="shared" si="5"/>
        <v>0</v>
      </c>
      <c r="Z4" s="11">
        <f t="shared" ref="Z4:AD62" si="15">V4</f>
        <v>40</v>
      </c>
      <c r="AA4" s="11">
        <f t="shared" si="15"/>
        <v>12.311999998974001</v>
      </c>
      <c r="AB4" s="11">
        <f t="shared" si="6"/>
        <v>0.61559999994870007</v>
      </c>
      <c r="AC4" s="11">
        <f t="shared" si="6"/>
        <v>0</v>
      </c>
      <c r="AD4" s="11">
        <f t="shared" si="6"/>
        <v>40</v>
      </c>
      <c r="AE4" s="11">
        <f t="shared" si="7"/>
        <v>8.8646399992612803</v>
      </c>
      <c r="AF4" s="11">
        <f t="shared" si="8"/>
        <v>0.44323199996306406</v>
      </c>
      <c r="AG4" s="11">
        <f t="shared" si="9"/>
        <v>0</v>
      </c>
      <c r="AH4" s="11">
        <f t="shared" ref="AH4:AP43" si="16">AD4</f>
        <v>40</v>
      </c>
      <c r="AI4" s="11">
        <f t="shared" si="16"/>
        <v>8.8646399992612803</v>
      </c>
      <c r="AJ4" s="11">
        <f t="shared" si="10"/>
        <v>0.44323199996306406</v>
      </c>
      <c r="AK4" s="11">
        <f t="shared" si="10"/>
        <v>0</v>
      </c>
      <c r="AL4" s="11">
        <f t="shared" si="10"/>
        <v>40</v>
      </c>
      <c r="AM4" s="11">
        <f t="shared" si="10"/>
        <v>8.8646399992612803</v>
      </c>
      <c r="AN4" s="11">
        <f t="shared" si="11"/>
        <v>0.44323199996306406</v>
      </c>
      <c r="AO4" s="11">
        <f t="shared" si="11"/>
        <v>0</v>
      </c>
      <c r="AP4" s="11">
        <f t="shared" si="11"/>
        <v>40</v>
      </c>
    </row>
    <row r="5" spans="1:42" x14ac:dyDescent="0.2">
      <c r="A5" s="3" t="s">
        <v>854</v>
      </c>
      <c r="B5" s="3" t="s">
        <v>690</v>
      </c>
      <c r="C5" s="3" t="s">
        <v>698</v>
      </c>
      <c r="D5" s="3" t="s">
        <v>537</v>
      </c>
      <c r="E5" s="3" t="s">
        <v>540</v>
      </c>
      <c r="F5" s="3" t="str">
        <f t="shared" si="0"/>
        <v>HVDC_linear</v>
      </c>
      <c r="G5" s="11">
        <v>826.2</v>
      </c>
      <c r="H5" s="15" t="s">
        <v>543</v>
      </c>
      <c r="I5" s="15">
        <v>1.1499999999999999</v>
      </c>
      <c r="J5" s="15">
        <v>5.7500000000000002E-2</v>
      </c>
      <c r="K5" s="15">
        <v>40</v>
      </c>
      <c r="L5" s="15">
        <v>5</v>
      </c>
      <c r="M5" s="15">
        <v>0.65600000000000003</v>
      </c>
      <c r="N5" s="15">
        <v>400</v>
      </c>
      <c r="O5" s="11">
        <f t="shared" si="12"/>
        <v>22.879384613477999</v>
      </c>
      <c r="P5" s="11">
        <f t="shared" si="13"/>
        <v>1.1439692306739</v>
      </c>
      <c r="Q5" s="11">
        <f t="shared" si="14"/>
        <v>0</v>
      </c>
      <c r="R5" s="11">
        <v>40</v>
      </c>
      <c r="S5" s="11">
        <f t="shared" si="1"/>
        <v>22.879384613477999</v>
      </c>
      <c r="T5" s="11">
        <f t="shared" si="2"/>
        <v>1.1439692306739</v>
      </c>
      <c r="U5" s="11">
        <f t="shared" si="2"/>
        <v>0</v>
      </c>
      <c r="V5" s="11">
        <f t="shared" si="2"/>
        <v>40</v>
      </c>
      <c r="W5" s="11">
        <f t="shared" si="3"/>
        <v>17.845919998512841</v>
      </c>
      <c r="X5" s="11">
        <f t="shared" si="4"/>
        <v>0.89229599992564201</v>
      </c>
      <c r="Y5" s="11">
        <f t="shared" si="5"/>
        <v>0</v>
      </c>
      <c r="Z5" s="11">
        <f t="shared" si="15"/>
        <v>40</v>
      </c>
      <c r="AA5" s="11">
        <f t="shared" si="15"/>
        <v>17.845919998512841</v>
      </c>
      <c r="AB5" s="11">
        <f t="shared" si="6"/>
        <v>0.89229599992564201</v>
      </c>
      <c r="AC5" s="11">
        <f t="shared" si="6"/>
        <v>0</v>
      </c>
      <c r="AD5" s="11">
        <f t="shared" si="6"/>
        <v>40</v>
      </c>
      <c r="AE5" s="11">
        <f t="shared" si="7"/>
        <v>12.849062398929245</v>
      </c>
      <c r="AF5" s="11">
        <f t="shared" si="8"/>
        <v>0.64245311994646226</v>
      </c>
      <c r="AG5" s="11">
        <f t="shared" si="9"/>
        <v>0</v>
      </c>
      <c r="AH5" s="11">
        <f t="shared" si="16"/>
        <v>40</v>
      </c>
      <c r="AI5" s="11">
        <f t="shared" si="16"/>
        <v>12.849062398929245</v>
      </c>
      <c r="AJ5" s="11">
        <f t="shared" si="10"/>
        <v>0.64245311994646226</v>
      </c>
      <c r="AK5" s="11">
        <f t="shared" si="10"/>
        <v>0</v>
      </c>
      <c r="AL5" s="11">
        <f t="shared" si="10"/>
        <v>40</v>
      </c>
      <c r="AM5" s="11">
        <f t="shared" si="10"/>
        <v>12.849062398929245</v>
      </c>
      <c r="AN5" s="11">
        <f t="shared" si="11"/>
        <v>0.64245311994646226</v>
      </c>
      <c r="AO5" s="11">
        <f t="shared" si="11"/>
        <v>0</v>
      </c>
      <c r="AP5" s="11">
        <f t="shared" si="11"/>
        <v>40</v>
      </c>
    </row>
    <row r="6" spans="1:42" x14ac:dyDescent="0.2">
      <c r="A6" s="3" t="s">
        <v>855</v>
      </c>
      <c r="B6" s="3" t="s">
        <v>690</v>
      </c>
      <c r="C6" s="3" t="s">
        <v>689</v>
      </c>
      <c r="D6" s="3" t="s">
        <v>537</v>
      </c>
      <c r="E6" s="3" t="s">
        <v>539</v>
      </c>
      <c r="F6" s="3" t="str">
        <f t="shared" si="0"/>
        <v>HVAC_linear</v>
      </c>
      <c r="G6" s="11">
        <v>359.77770443451197</v>
      </c>
      <c r="H6" s="15" t="s">
        <v>544</v>
      </c>
      <c r="I6" s="15">
        <v>0.47</v>
      </c>
      <c r="J6" s="15">
        <v>2.35E-2</v>
      </c>
      <c r="K6" s="15">
        <v>40</v>
      </c>
      <c r="L6" s="15">
        <v>5</v>
      </c>
      <c r="M6" s="15">
        <v>0.68</v>
      </c>
      <c r="N6" s="15">
        <v>2000</v>
      </c>
      <c r="O6" s="11">
        <f t="shared" si="12"/>
        <v>2.3803230216985223</v>
      </c>
      <c r="P6" s="11">
        <f t="shared" si="13"/>
        <v>0.11901615108492612</v>
      </c>
      <c r="Q6" s="11">
        <f t="shared" si="14"/>
        <v>0</v>
      </c>
      <c r="R6" s="11">
        <v>40</v>
      </c>
      <c r="S6" s="11">
        <f t="shared" si="1"/>
        <v>2.3803230216985223</v>
      </c>
      <c r="T6" s="11">
        <f t="shared" si="2"/>
        <v>0.11901615108492612</v>
      </c>
      <c r="U6" s="11">
        <f t="shared" si="2"/>
        <v>0</v>
      </c>
      <c r="V6" s="11">
        <f t="shared" si="2"/>
        <v>40</v>
      </c>
      <c r="W6" s="11">
        <f t="shared" si="3"/>
        <v>2.14229071952867</v>
      </c>
      <c r="X6" s="11">
        <f t="shared" si="4"/>
        <v>0.10711453597643351</v>
      </c>
      <c r="Y6" s="11">
        <f t="shared" si="5"/>
        <v>0</v>
      </c>
      <c r="Z6" s="11">
        <f t="shared" si="15"/>
        <v>40</v>
      </c>
      <c r="AA6" s="11">
        <f t="shared" si="15"/>
        <v>2.14229071952867</v>
      </c>
      <c r="AB6" s="11">
        <f t="shared" si="6"/>
        <v>0.10711453597643351</v>
      </c>
      <c r="AC6" s="11">
        <f t="shared" si="6"/>
        <v>0</v>
      </c>
      <c r="AD6" s="11">
        <f t="shared" si="6"/>
        <v>40</v>
      </c>
      <c r="AE6" s="11">
        <f t="shared" si="7"/>
        <v>2.14229071952867</v>
      </c>
      <c r="AF6" s="11">
        <f t="shared" si="8"/>
        <v>0.10711453597643351</v>
      </c>
      <c r="AG6" s="11">
        <f t="shared" si="9"/>
        <v>0</v>
      </c>
      <c r="AH6" s="11">
        <f t="shared" si="16"/>
        <v>40</v>
      </c>
      <c r="AI6" s="11">
        <f t="shared" si="16"/>
        <v>2.14229071952867</v>
      </c>
      <c r="AJ6" s="11">
        <f t="shared" si="10"/>
        <v>0.10711453597643351</v>
      </c>
      <c r="AK6" s="11">
        <f t="shared" si="10"/>
        <v>0</v>
      </c>
      <c r="AL6" s="11">
        <f t="shared" si="10"/>
        <v>40</v>
      </c>
      <c r="AM6" s="11">
        <f t="shared" si="10"/>
        <v>2.14229071952867</v>
      </c>
      <c r="AN6" s="11">
        <f t="shared" si="11"/>
        <v>0.10711453597643351</v>
      </c>
      <c r="AO6" s="11">
        <f t="shared" si="11"/>
        <v>0</v>
      </c>
      <c r="AP6" s="11">
        <f t="shared" si="11"/>
        <v>40</v>
      </c>
    </row>
    <row r="7" spans="1:42" x14ac:dyDescent="0.2">
      <c r="A7" s="3" t="s">
        <v>856</v>
      </c>
      <c r="B7" s="3" t="s">
        <v>691</v>
      </c>
      <c r="C7" s="3" t="s">
        <v>689</v>
      </c>
      <c r="D7" s="3" t="s">
        <v>537</v>
      </c>
      <c r="E7" s="3" t="s">
        <v>539</v>
      </c>
      <c r="F7" s="3" t="str">
        <f t="shared" si="0"/>
        <v>HVAC_linear</v>
      </c>
      <c r="G7" s="11">
        <v>386.43113678136064</v>
      </c>
      <c r="O7" s="11">
        <f t="shared" si="12"/>
        <v>2.5566646288645556</v>
      </c>
      <c r="P7" s="11">
        <f t="shared" si="13"/>
        <v>0.12783323144322778</v>
      </c>
      <c r="Q7" s="11">
        <f t="shared" si="14"/>
        <v>0</v>
      </c>
      <c r="R7" s="11">
        <v>40</v>
      </c>
      <c r="S7" s="11">
        <f t="shared" si="1"/>
        <v>2.5566646288645556</v>
      </c>
      <c r="T7" s="11">
        <f t="shared" si="2"/>
        <v>0.12783323144322778</v>
      </c>
      <c r="U7" s="11">
        <f t="shared" si="2"/>
        <v>0</v>
      </c>
      <c r="V7" s="11">
        <f t="shared" si="2"/>
        <v>40</v>
      </c>
      <c r="W7" s="11">
        <f t="shared" si="3"/>
        <v>2.3009981659781</v>
      </c>
      <c r="X7" s="11">
        <f t="shared" si="4"/>
        <v>0.115049908298905</v>
      </c>
      <c r="Y7" s="11">
        <f t="shared" si="5"/>
        <v>0</v>
      </c>
      <c r="Z7" s="11">
        <f t="shared" si="15"/>
        <v>40</v>
      </c>
      <c r="AA7" s="11">
        <f t="shared" si="15"/>
        <v>2.3009981659781</v>
      </c>
      <c r="AB7" s="11">
        <f t="shared" si="6"/>
        <v>0.115049908298905</v>
      </c>
      <c r="AC7" s="11">
        <f t="shared" si="6"/>
        <v>0</v>
      </c>
      <c r="AD7" s="11">
        <f t="shared" si="6"/>
        <v>40</v>
      </c>
      <c r="AE7" s="11">
        <f t="shared" si="7"/>
        <v>2.3009981659781</v>
      </c>
      <c r="AF7" s="11">
        <f t="shared" si="8"/>
        <v>0.115049908298905</v>
      </c>
      <c r="AG7" s="11">
        <f t="shared" si="9"/>
        <v>0</v>
      </c>
      <c r="AH7" s="11">
        <f t="shared" si="16"/>
        <v>40</v>
      </c>
      <c r="AI7" s="11">
        <f t="shared" si="16"/>
        <v>2.3009981659781</v>
      </c>
      <c r="AJ7" s="11">
        <f t="shared" si="10"/>
        <v>0.115049908298905</v>
      </c>
      <c r="AK7" s="11">
        <f t="shared" si="10"/>
        <v>0</v>
      </c>
      <c r="AL7" s="11">
        <f t="shared" si="10"/>
        <v>40</v>
      </c>
      <c r="AM7" s="11">
        <f t="shared" si="10"/>
        <v>2.3009981659781</v>
      </c>
      <c r="AN7" s="11">
        <f t="shared" si="11"/>
        <v>0.115049908298905</v>
      </c>
      <c r="AO7" s="11">
        <f t="shared" si="11"/>
        <v>0</v>
      </c>
      <c r="AP7" s="11">
        <f t="shared" si="11"/>
        <v>40</v>
      </c>
    </row>
    <row r="8" spans="1:42" x14ac:dyDescent="0.2">
      <c r="A8" s="3" t="s">
        <v>857</v>
      </c>
      <c r="B8" s="3" t="s">
        <v>692</v>
      </c>
      <c r="C8" s="3" t="s">
        <v>691</v>
      </c>
      <c r="D8" s="3" t="s">
        <v>537</v>
      </c>
      <c r="E8" s="3" t="s">
        <v>539</v>
      </c>
      <c r="F8" s="3" t="str">
        <f t="shared" si="0"/>
        <v>HVAC_linear</v>
      </c>
      <c r="G8" s="11">
        <v>336.30008106257446</v>
      </c>
      <c r="O8" s="11">
        <f t="shared" si="12"/>
        <v>2.2249928644425925</v>
      </c>
      <c r="P8" s="11">
        <f t="shared" si="13"/>
        <v>0.11124964322212963</v>
      </c>
      <c r="Q8" s="11">
        <f t="shared" si="14"/>
        <v>0</v>
      </c>
      <c r="R8" s="11">
        <v>40</v>
      </c>
      <c r="S8" s="11">
        <f t="shared" si="1"/>
        <v>2.2249928644425925</v>
      </c>
      <c r="T8" s="11">
        <f t="shared" si="2"/>
        <v>0.11124964322212963</v>
      </c>
      <c r="U8" s="11">
        <f t="shared" si="2"/>
        <v>0</v>
      </c>
      <c r="V8" s="11">
        <f t="shared" si="2"/>
        <v>40</v>
      </c>
      <c r="W8" s="11">
        <f t="shared" si="3"/>
        <v>2.0024935779983335</v>
      </c>
      <c r="X8" s="11">
        <f t="shared" si="4"/>
        <v>0.10012467889991666</v>
      </c>
      <c r="Y8" s="11">
        <f t="shared" si="5"/>
        <v>0</v>
      </c>
      <c r="Z8" s="11">
        <f t="shared" si="15"/>
        <v>40</v>
      </c>
      <c r="AA8" s="11">
        <f t="shared" si="15"/>
        <v>2.0024935779983335</v>
      </c>
      <c r="AB8" s="11">
        <f t="shared" si="6"/>
        <v>0.10012467889991666</v>
      </c>
      <c r="AC8" s="11">
        <f t="shared" si="6"/>
        <v>0</v>
      </c>
      <c r="AD8" s="11">
        <f t="shared" si="6"/>
        <v>40</v>
      </c>
      <c r="AE8" s="11">
        <f t="shared" si="7"/>
        <v>2.0024935779983335</v>
      </c>
      <c r="AF8" s="11">
        <f t="shared" si="8"/>
        <v>0.10012467889991666</v>
      </c>
      <c r="AG8" s="11">
        <f t="shared" si="9"/>
        <v>0</v>
      </c>
      <c r="AH8" s="11">
        <f t="shared" si="16"/>
        <v>40</v>
      </c>
      <c r="AI8" s="11">
        <f t="shared" si="16"/>
        <v>2.0024935779983335</v>
      </c>
      <c r="AJ8" s="11">
        <f t="shared" si="10"/>
        <v>0.10012467889991666</v>
      </c>
      <c r="AK8" s="11">
        <f t="shared" si="10"/>
        <v>0</v>
      </c>
      <c r="AL8" s="11">
        <f t="shared" si="10"/>
        <v>40</v>
      </c>
      <c r="AM8" s="11">
        <f t="shared" si="10"/>
        <v>2.0024935779983335</v>
      </c>
      <c r="AN8" s="11">
        <f t="shared" si="11"/>
        <v>0.10012467889991666</v>
      </c>
      <c r="AO8" s="11">
        <f t="shared" si="11"/>
        <v>0</v>
      </c>
      <c r="AP8" s="11">
        <f t="shared" si="11"/>
        <v>40</v>
      </c>
    </row>
    <row r="9" spans="1:42" x14ac:dyDescent="0.2">
      <c r="A9" s="3" t="s">
        <v>858</v>
      </c>
      <c r="B9" s="3" t="s">
        <v>693</v>
      </c>
      <c r="C9" s="3" t="s">
        <v>689</v>
      </c>
      <c r="D9" s="3" t="s">
        <v>537</v>
      </c>
      <c r="E9" s="3" t="s">
        <v>539</v>
      </c>
      <c r="F9" s="3" t="str">
        <f t="shared" si="0"/>
        <v>HVAC_linear</v>
      </c>
      <c r="G9" s="11">
        <v>606.08135028314609</v>
      </c>
      <c r="O9" s="11">
        <f t="shared" si="12"/>
        <v>4.0098910335998843</v>
      </c>
      <c r="P9" s="11">
        <f t="shared" si="13"/>
        <v>0.20049455167999422</v>
      </c>
      <c r="Q9" s="11">
        <f t="shared" si="14"/>
        <v>0</v>
      </c>
      <c r="R9" s="11">
        <v>40</v>
      </c>
      <c r="S9" s="11">
        <f t="shared" si="1"/>
        <v>4.0098910335998843</v>
      </c>
      <c r="T9" s="11">
        <f t="shared" si="2"/>
        <v>0.20049455167999422</v>
      </c>
      <c r="U9" s="11">
        <f t="shared" si="2"/>
        <v>0</v>
      </c>
      <c r="V9" s="11">
        <f t="shared" si="2"/>
        <v>40</v>
      </c>
      <c r="W9" s="11">
        <f t="shared" si="3"/>
        <v>3.6089019302398961</v>
      </c>
      <c r="X9" s="11">
        <f t="shared" si="4"/>
        <v>0.18044509651199481</v>
      </c>
      <c r="Y9" s="11">
        <f t="shared" si="5"/>
        <v>0</v>
      </c>
      <c r="Z9" s="11">
        <f t="shared" si="15"/>
        <v>40</v>
      </c>
      <c r="AA9" s="11">
        <f t="shared" si="15"/>
        <v>3.6089019302398961</v>
      </c>
      <c r="AB9" s="11">
        <f t="shared" si="6"/>
        <v>0.18044509651199481</v>
      </c>
      <c r="AC9" s="11">
        <f t="shared" si="6"/>
        <v>0</v>
      </c>
      <c r="AD9" s="11">
        <f t="shared" si="6"/>
        <v>40</v>
      </c>
      <c r="AE9" s="11">
        <f t="shared" si="7"/>
        <v>3.6089019302398961</v>
      </c>
      <c r="AF9" s="11">
        <f t="shared" si="8"/>
        <v>0.18044509651199481</v>
      </c>
      <c r="AG9" s="11">
        <f t="shared" si="9"/>
        <v>0</v>
      </c>
      <c r="AH9" s="11">
        <f t="shared" si="16"/>
        <v>40</v>
      </c>
      <c r="AI9" s="11">
        <f t="shared" si="16"/>
        <v>3.6089019302398961</v>
      </c>
      <c r="AJ9" s="11">
        <f t="shared" si="10"/>
        <v>0.18044509651199481</v>
      </c>
      <c r="AK9" s="11">
        <f t="shared" si="10"/>
        <v>0</v>
      </c>
      <c r="AL9" s="11">
        <f t="shared" si="10"/>
        <v>40</v>
      </c>
      <c r="AM9" s="11">
        <f t="shared" si="10"/>
        <v>3.6089019302398961</v>
      </c>
      <c r="AN9" s="11">
        <f t="shared" si="11"/>
        <v>0.18044509651199481</v>
      </c>
      <c r="AO9" s="11">
        <f t="shared" si="11"/>
        <v>0</v>
      </c>
      <c r="AP9" s="11">
        <f t="shared" si="11"/>
        <v>40</v>
      </c>
    </row>
    <row r="10" spans="1:42" x14ac:dyDescent="0.2">
      <c r="A10" s="3" t="s">
        <v>859</v>
      </c>
      <c r="B10" s="3" t="s">
        <v>693</v>
      </c>
      <c r="C10" s="3" t="s">
        <v>690</v>
      </c>
      <c r="D10" s="3" t="s">
        <v>537</v>
      </c>
      <c r="E10" s="3" t="s">
        <v>539</v>
      </c>
      <c r="F10" s="3" t="str">
        <f t="shared" si="0"/>
        <v>HVAC_linear</v>
      </c>
      <c r="G10" s="11">
        <v>388.06826427422646</v>
      </c>
      <c r="O10" s="11">
        <f t="shared" si="12"/>
        <v>2.5674960178380584</v>
      </c>
      <c r="P10" s="11">
        <f t="shared" si="13"/>
        <v>0.12837480089190292</v>
      </c>
      <c r="Q10" s="11">
        <f t="shared" si="14"/>
        <v>0</v>
      </c>
      <c r="R10" s="11">
        <v>40</v>
      </c>
      <c r="S10" s="11">
        <f t="shared" si="1"/>
        <v>2.5674960178380584</v>
      </c>
      <c r="T10" s="11">
        <f t="shared" si="2"/>
        <v>0.12837480089190292</v>
      </c>
      <c r="U10" s="11">
        <f t="shared" si="2"/>
        <v>0</v>
      </c>
      <c r="V10" s="11">
        <f t="shared" si="2"/>
        <v>40</v>
      </c>
      <c r="W10" s="11">
        <f t="shared" si="3"/>
        <v>2.3107464160542528</v>
      </c>
      <c r="X10" s="11">
        <f t="shared" si="4"/>
        <v>0.11553732080271263</v>
      </c>
      <c r="Y10" s="11">
        <f t="shared" si="5"/>
        <v>0</v>
      </c>
      <c r="Z10" s="11">
        <f t="shared" si="15"/>
        <v>40</v>
      </c>
      <c r="AA10" s="11">
        <f t="shared" si="15"/>
        <v>2.3107464160542528</v>
      </c>
      <c r="AB10" s="11">
        <f t="shared" si="6"/>
        <v>0.11553732080271263</v>
      </c>
      <c r="AC10" s="11">
        <f t="shared" si="6"/>
        <v>0</v>
      </c>
      <c r="AD10" s="11">
        <f t="shared" si="6"/>
        <v>40</v>
      </c>
      <c r="AE10" s="11">
        <f t="shared" si="7"/>
        <v>2.3107464160542528</v>
      </c>
      <c r="AF10" s="11">
        <f t="shared" si="8"/>
        <v>0.11553732080271263</v>
      </c>
      <c r="AG10" s="11">
        <f t="shared" si="9"/>
        <v>0</v>
      </c>
      <c r="AH10" s="11">
        <f t="shared" si="16"/>
        <v>40</v>
      </c>
      <c r="AI10" s="11">
        <f t="shared" si="16"/>
        <v>2.3107464160542528</v>
      </c>
      <c r="AJ10" s="11">
        <f t="shared" si="10"/>
        <v>0.11553732080271263</v>
      </c>
      <c r="AK10" s="11">
        <f t="shared" si="10"/>
        <v>0</v>
      </c>
      <c r="AL10" s="11">
        <f t="shared" si="10"/>
        <v>40</v>
      </c>
      <c r="AM10" s="11">
        <f t="shared" si="10"/>
        <v>2.3107464160542528</v>
      </c>
      <c r="AN10" s="11">
        <f t="shared" si="11"/>
        <v>0.11553732080271263</v>
      </c>
      <c r="AO10" s="11">
        <f t="shared" si="11"/>
        <v>0</v>
      </c>
      <c r="AP10" s="11">
        <f t="shared" si="11"/>
        <v>40</v>
      </c>
    </row>
    <row r="11" spans="1:42" x14ac:dyDescent="0.2">
      <c r="A11" s="3" t="s">
        <v>860</v>
      </c>
      <c r="B11" s="3" t="s">
        <v>693</v>
      </c>
      <c r="C11" s="3" t="s">
        <v>691</v>
      </c>
      <c r="D11" s="3" t="s">
        <v>537</v>
      </c>
      <c r="E11" s="3" t="s">
        <v>539</v>
      </c>
      <c r="F11" s="3" t="str">
        <f t="shared" si="0"/>
        <v>HVAC_linear</v>
      </c>
      <c r="G11" s="11">
        <v>655.89066321241421</v>
      </c>
      <c r="O11" s="11">
        <f t="shared" si="12"/>
        <v>4.3394341175630089</v>
      </c>
      <c r="P11" s="11">
        <f t="shared" si="13"/>
        <v>0.21697170587815046</v>
      </c>
      <c r="Q11" s="11">
        <f t="shared" si="14"/>
        <v>0</v>
      </c>
      <c r="R11" s="11">
        <v>40</v>
      </c>
      <c r="S11" s="11">
        <f t="shared" si="1"/>
        <v>4.3394341175630089</v>
      </c>
      <c r="T11" s="11">
        <f t="shared" si="2"/>
        <v>0.21697170587815046</v>
      </c>
      <c r="U11" s="11">
        <f t="shared" si="2"/>
        <v>0</v>
      </c>
      <c r="V11" s="11">
        <f t="shared" si="2"/>
        <v>40</v>
      </c>
      <c r="W11" s="11">
        <f t="shared" si="3"/>
        <v>3.9054907058067081</v>
      </c>
      <c r="X11" s="11">
        <f t="shared" si="4"/>
        <v>0.19527453529033542</v>
      </c>
      <c r="Y11" s="11">
        <f t="shared" si="5"/>
        <v>0</v>
      </c>
      <c r="Z11" s="11">
        <f t="shared" si="15"/>
        <v>40</v>
      </c>
      <c r="AA11" s="11">
        <f t="shared" si="15"/>
        <v>3.9054907058067081</v>
      </c>
      <c r="AB11" s="11">
        <f t="shared" si="6"/>
        <v>0.19527453529033542</v>
      </c>
      <c r="AC11" s="11">
        <f t="shared" si="6"/>
        <v>0</v>
      </c>
      <c r="AD11" s="11">
        <f t="shared" si="6"/>
        <v>40</v>
      </c>
      <c r="AE11" s="11">
        <f t="shared" si="7"/>
        <v>3.9054907058067081</v>
      </c>
      <c r="AF11" s="11">
        <f t="shared" si="8"/>
        <v>0.19527453529033542</v>
      </c>
      <c r="AG11" s="11">
        <f t="shared" si="9"/>
        <v>0</v>
      </c>
      <c r="AH11" s="11">
        <f t="shared" si="16"/>
        <v>40</v>
      </c>
      <c r="AI11" s="11">
        <f t="shared" si="16"/>
        <v>3.9054907058067081</v>
      </c>
      <c r="AJ11" s="11">
        <f t="shared" si="10"/>
        <v>0.19527453529033542</v>
      </c>
      <c r="AK11" s="11">
        <f t="shared" si="10"/>
        <v>0</v>
      </c>
      <c r="AL11" s="11">
        <f t="shared" si="10"/>
        <v>40</v>
      </c>
      <c r="AM11" s="11">
        <f t="shared" si="10"/>
        <v>3.9054907058067081</v>
      </c>
      <c r="AN11" s="11">
        <f t="shared" si="11"/>
        <v>0.19527453529033542</v>
      </c>
      <c r="AO11" s="11">
        <f t="shared" si="11"/>
        <v>0</v>
      </c>
      <c r="AP11" s="11">
        <f t="shared" si="11"/>
        <v>40</v>
      </c>
    </row>
    <row r="12" spans="1:42" x14ac:dyDescent="0.2">
      <c r="A12" s="3" t="s">
        <v>861</v>
      </c>
      <c r="B12" s="3" t="s">
        <v>693</v>
      </c>
      <c r="C12" s="3" t="s">
        <v>697</v>
      </c>
      <c r="D12" s="3" t="s">
        <v>537</v>
      </c>
      <c r="E12" s="3" t="s">
        <v>540</v>
      </c>
      <c r="F12" s="3" t="str">
        <f t="shared" si="0"/>
        <v>HVDC_linear</v>
      </c>
      <c r="G12" s="11">
        <v>702.7</v>
      </c>
      <c r="O12" s="11">
        <f t="shared" si="12"/>
        <v>19.459384613763003</v>
      </c>
      <c r="P12" s="11">
        <f t="shared" si="13"/>
        <v>0.97296923068815022</v>
      </c>
      <c r="Q12" s="11">
        <f t="shared" si="14"/>
        <v>0</v>
      </c>
      <c r="R12" s="11">
        <v>40</v>
      </c>
      <c r="S12" s="11">
        <f t="shared" si="1"/>
        <v>19.459384613763003</v>
      </c>
      <c r="T12" s="11">
        <f t="shared" si="2"/>
        <v>0.97296923068815022</v>
      </c>
      <c r="U12" s="11">
        <f t="shared" si="2"/>
        <v>0</v>
      </c>
      <c r="V12" s="11">
        <f t="shared" si="2"/>
        <v>40</v>
      </c>
      <c r="W12" s="11">
        <f t="shared" si="3"/>
        <v>15.178319998735143</v>
      </c>
      <c r="X12" s="11">
        <f t="shared" si="4"/>
        <v>0.75891599993675718</v>
      </c>
      <c r="Y12" s="11">
        <f t="shared" si="5"/>
        <v>0</v>
      </c>
      <c r="Z12" s="11">
        <f t="shared" si="15"/>
        <v>40</v>
      </c>
      <c r="AA12" s="11">
        <f t="shared" si="15"/>
        <v>15.178319998735143</v>
      </c>
      <c r="AB12" s="11">
        <f t="shared" si="6"/>
        <v>0.75891599993675718</v>
      </c>
      <c r="AC12" s="11">
        <f t="shared" si="6"/>
        <v>0</v>
      </c>
      <c r="AD12" s="11">
        <f t="shared" si="6"/>
        <v>40</v>
      </c>
      <c r="AE12" s="11">
        <f t="shared" si="7"/>
        <v>10.928390399089302</v>
      </c>
      <c r="AF12" s="11">
        <f t="shared" si="8"/>
        <v>0.54641951995446514</v>
      </c>
      <c r="AG12" s="11">
        <f t="shared" si="9"/>
        <v>0</v>
      </c>
      <c r="AH12" s="11">
        <f t="shared" si="16"/>
        <v>40</v>
      </c>
      <c r="AI12" s="11">
        <f t="shared" si="16"/>
        <v>10.928390399089302</v>
      </c>
      <c r="AJ12" s="11">
        <f t="shared" si="10"/>
        <v>0.54641951995446514</v>
      </c>
      <c r="AK12" s="11">
        <f t="shared" si="10"/>
        <v>0</v>
      </c>
      <c r="AL12" s="11">
        <f t="shared" si="10"/>
        <v>40</v>
      </c>
      <c r="AM12" s="11">
        <f t="shared" si="10"/>
        <v>10.928390399089302</v>
      </c>
      <c r="AN12" s="11">
        <f t="shared" si="11"/>
        <v>0.54641951995446514</v>
      </c>
      <c r="AO12" s="11">
        <f t="shared" si="11"/>
        <v>0</v>
      </c>
      <c r="AP12" s="11">
        <f t="shared" si="11"/>
        <v>40</v>
      </c>
    </row>
    <row r="13" spans="1:42" x14ac:dyDescent="0.2">
      <c r="A13" s="3" t="s">
        <v>862</v>
      </c>
      <c r="B13" s="3" t="s">
        <v>694</v>
      </c>
      <c r="C13" s="3" t="s">
        <v>695</v>
      </c>
      <c r="D13" s="3" t="s">
        <v>537</v>
      </c>
      <c r="E13" s="3" t="s">
        <v>539</v>
      </c>
      <c r="F13" s="3" t="str">
        <f t="shared" si="0"/>
        <v>HVAC_linear</v>
      </c>
      <c r="G13" s="11">
        <v>928</v>
      </c>
      <c r="O13" s="11">
        <f t="shared" si="12"/>
        <v>6.1397350000000008</v>
      </c>
      <c r="P13" s="11">
        <f t="shared" si="13"/>
        <v>0.30698675000000009</v>
      </c>
      <c r="Q13" s="11">
        <f t="shared" si="14"/>
        <v>0</v>
      </c>
      <c r="R13" s="11">
        <v>40</v>
      </c>
      <c r="S13" s="11">
        <f t="shared" si="1"/>
        <v>6.1397350000000008</v>
      </c>
      <c r="T13" s="11">
        <f t="shared" si="2"/>
        <v>0.30698675000000009</v>
      </c>
      <c r="U13" s="11">
        <f t="shared" si="2"/>
        <v>0</v>
      </c>
      <c r="V13" s="11">
        <f t="shared" si="2"/>
        <v>40</v>
      </c>
      <c r="W13" s="11">
        <f t="shared" si="3"/>
        <v>5.5257615000000007</v>
      </c>
      <c r="X13" s="11">
        <f t="shared" si="4"/>
        <v>0.27628807500000008</v>
      </c>
      <c r="Y13" s="11">
        <f t="shared" si="5"/>
        <v>0</v>
      </c>
      <c r="Z13" s="11">
        <f t="shared" si="15"/>
        <v>40</v>
      </c>
      <c r="AA13" s="11">
        <f t="shared" si="15"/>
        <v>5.5257615000000007</v>
      </c>
      <c r="AB13" s="11">
        <f t="shared" si="6"/>
        <v>0.27628807500000008</v>
      </c>
      <c r="AC13" s="11">
        <f t="shared" si="6"/>
        <v>0</v>
      </c>
      <c r="AD13" s="11">
        <f t="shared" si="6"/>
        <v>40</v>
      </c>
      <c r="AE13" s="11">
        <f t="shared" si="7"/>
        <v>5.5257615000000007</v>
      </c>
      <c r="AF13" s="11">
        <f t="shared" si="8"/>
        <v>0.27628807500000008</v>
      </c>
      <c r="AG13" s="11">
        <f t="shared" si="9"/>
        <v>0</v>
      </c>
      <c r="AH13" s="11">
        <f t="shared" si="16"/>
        <v>40</v>
      </c>
      <c r="AI13" s="11">
        <f t="shared" si="16"/>
        <v>5.5257615000000007</v>
      </c>
      <c r="AJ13" s="11">
        <f t="shared" si="10"/>
        <v>0.27628807500000008</v>
      </c>
      <c r="AK13" s="11">
        <f t="shared" si="10"/>
        <v>0</v>
      </c>
      <c r="AL13" s="11">
        <f t="shared" si="10"/>
        <v>40</v>
      </c>
      <c r="AM13" s="11">
        <f t="shared" si="10"/>
        <v>5.5257615000000007</v>
      </c>
      <c r="AN13" s="11">
        <f t="shared" si="11"/>
        <v>0.27628807500000008</v>
      </c>
      <c r="AO13" s="11">
        <f t="shared" si="11"/>
        <v>0</v>
      </c>
      <c r="AP13" s="11">
        <f t="shared" si="11"/>
        <v>40</v>
      </c>
    </row>
    <row r="14" spans="1:42" x14ac:dyDescent="0.2">
      <c r="A14" s="3" t="s">
        <v>863</v>
      </c>
      <c r="B14" s="3" t="s">
        <v>694</v>
      </c>
      <c r="C14" s="3" t="s">
        <v>689</v>
      </c>
      <c r="D14" s="3" t="s">
        <v>537</v>
      </c>
      <c r="E14" s="3" t="s">
        <v>539</v>
      </c>
      <c r="F14" s="3" t="str">
        <f t="shared" si="0"/>
        <v>HVAC_linear</v>
      </c>
      <c r="G14" s="11">
        <v>625.61273331469454</v>
      </c>
      <c r="O14" s="11">
        <f t="shared" si="12"/>
        <v>4.1391124948037676</v>
      </c>
      <c r="P14" s="11">
        <f t="shared" si="13"/>
        <v>0.20695562474018839</v>
      </c>
      <c r="Q14" s="11">
        <f t="shared" si="14"/>
        <v>0</v>
      </c>
      <c r="R14" s="11">
        <v>40</v>
      </c>
      <c r="S14" s="11">
        <f t="shared" si="1"/>
        <v>4.1391124948037676</v>
      </c>
      <c r="T14" s="11">
        <f t="shared" si="2"/>
        <v>0.20695562474018839</v>
      </c>
      <c r="U14" s="11">
        <f t="shared" si="2"/>
        <v>0</v>
      </c>
      <c r="V14" s="11">
        <f t="shared" si="2"/>
        <v>40</v>
      </c>
      <c r="W14" s="11">
        <f t="shared" si="3"/>
        <v>3.7252012453233911</v>
      </c>
      <c r="X14" s="11">
        <f t="shared" si="4"/>
        <v>0.18626006226616956</v>
      </c>
      <c r="Y14" s="11">
        <f t="shared" si="5"/>
        <v>0</v>
      </c>
      <c r="Z14" s="11">
        <f t="shared" si="15"/>
        <v>40</v>
      </c>
      <c r="AA14" s="11">
        <f t="shared" si="15"/>
        <v>3.7252012453233911</v>
      </c>
      <c r="AB14" s="11">
        <f t="shared" si="6"/>
        <v>0.18626006226616956</v>
      </c>
      <c r="AC14" s="11">
        <f t="shared" si="6"/>
        <v>0</v>
      </c>
      <c r="AD14" s="11">
        <f t="shared" si="6"/>
        <v>40</v>
      </c>
      <c r="AE14" s="11">
        <f t="shared" si="7"/>
        <v>3.7252012453233911</v>
      </c>
      <c r="AF14" s="11">
        <f t="shared" si="8"/>
        <v>0.18626006226616956</v>
      </c>
      <c r="AG14" s="11">
        <f t="shared" si="9"/>
        <v>0</v>
      </c>
      <c r="AH14" s="11">
        <f t="shared" si="16"/>
        <v>40</v>
      </c>
      <c r="AI14" s="11">
        <f t="shared" si="16"/>
        <v>3.7252012453233911</v>
      </c>
      <c r="AJ14" s="11">
        <f t="shared" si="10"/>
        <v>0.18626006226616956</v>
      </c>
      <c r="AK14" s="11">
        <f t="shared" si="10"/>
        <v>0</v>
      </c>
      <c r="AL14" s="11">
        <f t="shared" si="10"/>
        <v>40</v>
      </c>
      <c r="AM14" s="11">
        <f t="shared" si="10"/>
        <v>3.7252012453233911</v>
      </c>
      <c r="AN14" s="11">
        <f t="shared" si="11"/>
        <v>0.18626006226616956</v>
      </c>
      <c r="AO14" s="11">
        <f t="shared" si="11"/>
        <v>0</v>
      </c>
      <c r="AP14" s="11">
        <f t="shared" si="11"/>
        <v>40</v>
      </c>
    </row>
    <row r="15" spans="1:42" x14ac:dyDescent="0.2">
      <c r="A15" s="3" t="s">
        <v>864</v>
      </c>
      <c r="B15" s="3" t="s">
        <v>694</v>
      </c>
      <c r="C15" s="3" t="s">
        <v>691</v>
      </c>
      <c r="D15" s="3" t="s">
        <v>537</v>
      </c>
      <c r="E15" s="3" t="s">
        <v>539</v>
      </c>
      <c r="F15" s="3" t="str">
        <f t="shared" si="0"/>
        <v>HVAC_linear</v>
      </c>
      <c r="G15" s="11">
        <v>642.17126832494159</v>
      </c>
      <c r="O15" s="11">
        <f t="shared" si="12"/>
        <v>4.2486653147942199</v>
      </c>
      <c r="P15" s="11">
        <f t="shared" si="13"/>
        <v>0.212433265739711</v>
      </c>
      <c r="Q15" s="11">
        <f t="shared" si="14"/>
        <v>0</v>
      </c>
      <c r="R15" s="11">
        <v>40</v>
      </c>
      <c r="S15" s="11">
        <f t="shared" si="1"/>
        <v>4.2486653147942199</v>
      </c>
      <c r="T15" s="11">
        <f t="shared" si="2"/>
        <v>0.212433265739711</v>
      </c>
      <c r="U15" s="11">
        <f t="shared" si="2"/>
        <v>0</v>
      </c>
      <c r="V15" s="11">
        <f t="shared" si="2"/>
        <v>40</v>
      </c>
      <c r="W15" s="11">
        <f t="shared" si="3"/>
        <v>3.8237987833147979</v>
      </c>
      <c r="X15" s="11">
        <f t="shared" si="4"/>
        <v>0.1911899391657399</v>
      </c>
      <c r="Y15" s="11">
        <f t="shared" si="5"/>
        <v>0</v>
      </c>
      <c r="Z15" s="11">
        <f t="shared" si="15"/>
        <v>40</v>
      </c>
      <c r="AA15" s="11">
        <f t="shared" si="15"/>
        <v>3.8237987833147979</v>
      </c>
      <c r="AB15" s="11">
        <f t="shared" si="6"/>
        <v>0.1911899391657399</v>
      </c>
      <c r="AC15" s="11">
        <f t="shared" si="6"/>
        <v>0</v>
      </c>
      <c r="AD15" s="11">
        <f t="shared" si="6"/>
        <v>40</v>
      </c>
      <c r="AE15" s="11">
        <f t="shared" si="7"/>
        <v>3.8237987833147979</v>
      </c>
      <c r="AF15" s="11">
        <f t="shared" si="8"/>
        <v>0.1911899391657399</v>
      </c>
      <c r="AG15" s="11">
        <f t="shared" si="9"/>
        <v>0</v>
      </c>
      <c r="AH15" s="11">
        <f t="shared" si="16"/>
        <v>40</v>
      </c>
      <c r="AI15" s="11">
        <f t="shared" si="16"/>
        <v>3.8237987833147979</v>
      </c>
      <c r="AJ15" s="11">
        <f t="shared" si="10"/>
        <v>0.1911899391657399</v>
      </c>
      <c r="AK15" s="11">
        <f t="shared" si="10"/>
        <v>0</v>
      </c>
      <c r="AL15" s="11">
        <f t="shared" si="10"/>
        <v>40</v>
      </c>
      <c r="AM15" s="11">
        <f t="shared" si="10"/>
        <v>3.8237987833147979</v>
      </c>
      <c r="AN15" s="11">
        <f t="shared" si="11"/>
        <v>0.1911899391657399</v>
      </c>
      <c r="AO15" s="11">
        <f t="shared" si="11"/>
        <v>0</v>
      </c>
      <c r="AP15" s="11">
        <f t="shared" si="11"/>
        <v>40</v>
      </c>
    </row>
    <row r="16" spans="1:42" x14ac:dyDescent="0.2">
      <c r="A16" s="3" t="s">
        <v>865</v>
      </c>
      <c r="B16" s="3" t="s">
        <v>694</v>
      </c>
      <c r="C16" s="3" t="s">
        <v>692</v>
      </c>
      <c r="D16" s="3" t="s">
        <v>537</v>
      </c>
      <c r="E16" s="3" t="s">
        <v>539</v>
      </c>
      <c r="F16" s="3" t="str">
        <f t="shared" si="0"/>
        <v>HVAC_linear</v>
      </c>
      <c r="G16" s="11">
        <v>464.27515278545337</v>
      </c>
      <c r="O16" s="11">
        <f t="shared" si="12"/>
        <v>3.0716879366241336</v>
      </c>
      <c r="P16" s="11">
        <f t="shared" si="13"/>
        <v>0.1535843968312067</v>
      </c>
      <c r="Q16" s="11">
        <f t="shared" si="14"/>
        <v>0</v>
      </c>
      <c r="R16" s="11">
        <v>40</v>
      </c>
      <c r="S16" s="11">
        <f t="shared" si="1"/>
        <v>3.0716879366241336</v>
      </c>
      <c r="T16" s="11">
        <f t="shared" si="2"/>
        <v>0.1535843968312067</v>
      </c>
      <c r="U16" s="11">
        <f t="shared" si="2"/>
        <v>0</v>
      </c>
      <c r="V16" s="11">
        <f t="shared" si="2"/>
        <v>40</v>
      </c>
      <c r="W16" s="11">
        <f t="shared" si="3"/>
        <v>2.7645191429617202</v>
      </c>
      <c r="X16" s="11">
        <f t="shared" si="4"/>
        <v>0.13822595714808603</v>
      </c>
      <c r="Y16" s="11">
        <f t="shared" si="5"/>
        <v>0</v>
      </c>
      <c r="Z16" s="11">
        <f t="shared" si="15"/>
        <v>40</v>
      </c>
      <c r="AA16" s="11">
        <f t="shared" si="15"/>
        <v>2.7645191429617202</v>
      </c>
      <c r="AB16" s="11">
        <f t="shared" si="6"/>
        <v>0.13822595714808603</v>
      </c>
      <c r="AC16" s="11">
        <f t="shared" si="6"/>
        <v>0</v>
      </c>
      <c r="AD16" s="11">
        <f t="shared" si="6"/>
        <v>40</v>
      </c>
      <c r="AE16" s="11">
        <f t="shared" si="7"/>
        <v>2.7645191429617202</v>
      </c>
      <c r="AF16" s="11">
        <f t="shared" si="8"/>
        <v>0.13822595714808603</v>
      </c>
      <c r="AG16" s="11">
        <f t="shared" si="9"/>
        <v>0</v>
      </c>
      <c r="AH16" s="11">
        <f t="shared" si="16"/>
        <v>40</v>
      </c>
      <c r="AI16" s="11">
        <f t="shared" si="16"/>
        <v>2.7645191429617202</v>
      </c>
      <c r="AJ16" s="11">
        <f t="shared" si="10"/>
        <v>0.13822595714808603</v>
      </c>
      <c r="AK16" s="11">
        <f t="shared" si="10"/>
        <v>0</v>
      </c>
      <c r="AL16" s="11">
        <f t="shared" si="10"/>
        <v>40</v>
      </c>
      <c r="AM16" s="11">
        <f t="shared" si="10"/>
        <v>2.7645191429617202</v>
      </c>
      <c r="AN16" s="11">
        <f t="shared" si="11"/>
        <v>0.13822595714808603</v>
      </c>
      <c r="AO16" s="11">
        <f t="shared" si="11"/>
        <v>0</v>
      </c>
      <c r="AP16" s="11">
        <f t="shared" si="11"/>
        <v>40</v>
      </c>
    </row>
    <row r="17" spans="1:42" x14ac:dyDescent="0.2">
      <c r="A17" s="3" t="s">
        <v>866</v>
      </c>
      <c r="B17" s="3" t="s">
        <v>695</v>
      </c>
      <c r="C17" s="3" t="s">
        <v>696</v>
      </c>
      <c r="D17" s="3" t="s">
        <v>537</v>
      </c>
      <c r="E17" s="3" t="s">
        <v>539</v>
      </c>
      <c r="F17" s="3" t="str">
        <f t="shared" si="0"/>
        <v>HVAC_linear</v>
      </c>
      <c r="G17" s="11">
        <v>1252</v>
      </c>
      <c r="O17" s="11">
        <f t="shared" si="12"/>
        <v>8.2833493750000002</v>
      </c>
      <c r="P17" s="11">
        <f t="shared" si="13"/>
        <v>0.41416746875000005</v>
      </c>
      <c r="Q17" s="11">
        <f t="shared" si="14"/>
        <v>0</v>
      </c>
      <c r="R17" s="11">
        <v>40</v>
      </c>
      <c r="S17" s="11">
        <f t="shared" si="1"/>
        <v>8.2833493750000002</v>
      </c>
      <c r="T17" s="11">
        <f t="shared" si="2"/>
        <v>0.41416746875000005</v>
      </c>
      <c r="U17" s="11">
        <f t="shared" si="2"/>
        <v>0</v>
      </c>
      <c r="V17" s="11">
        <f t="shared" si="2"/>
        <v>40</v>
      </c>
      <c r="W17" s="11">
        <f t="shared" si="3"/>
        <v>7.4550144375</v>
      </c>
      <c r="X17" s="11">
        <f t="shared" si="4"/>
        <v>0.37275072187500002</v>
      </c>
      <c r="Y17" s="11">
        <f t="shared" si="5"/>
        <v>0</v>
      </c>
      <c r="Z17" s="11">
        <f t="shared" si="15"/>
        <v>40</v>
      </c>
      <c r="AA17" s="11">
        <f t="shared" si="15"/>
        <v>7.4550144375</v>
      </c>
      <c r="AB17" s="11">
        <f t="shared" si="6"/>
        <v>0.37275072187500002</v>
      </c>
      <c r="AC17" s="11">
        <f t="shared" si="6"/>
        <v>0</v>
      </c>
      <c r="AD17" s="11">
        <f t="shared" si="6"/>
        <v>40</v>
      </c>
      <c r="AE17" s="11">
        <f t="shared" si="7"/>
        <v>7.4550144375</v>
      </c>
      <c r="AF17" s="11">
        <f t="shared" si="8"/>
        <v>0.37275072187500002</v>
      </c>
      <c r="AG17" s="11">
        <f t="shared" si="9"/>
        <v>0</v>
      </c>
      <c r="AH17" s="11">
        <f t="shared" si="16"/>
        <v>40</v>
      </c>
      <c r="AI17" s="11">
        <f t="shared" si="16"/>
        <v>7.4550144375</v>
      </c>
      <c r="AJ17" s="11">
        <f t="shared" si="10"/>
        <v>0.37275072187500002</v>
      </c>
      <c r="AK17" s="11">
        <f t="shared" si="10"/>
        <v>0</v>
      </c>
      <c r="AL17" s="11">
        <f t="shared" si="10"/>
        <v>40</v>
      </c>
      <c r="AM17" s="11">
        <f t="shared" si="10"/>
        <v>7.4550144375</v>
      </c>
      <c r="AN17" s="11">
        <f t="shared" si="11"/>
        <v>0.37275072187500002</v>
      </c>
      <c r="AO17" s="11">
        <f t="shared" si="11"/>
        <v>0</v>
      </c>
      <c r="AP17" s="11">
        <f t="shared" si="11"/>
        <v>40</v>
      </c>
    </row>
    <row r="18" spans="1:42" x14ac:dyDescent="0.2">
      <c r="A18" s="3" t="s">
        <v>867</v>
      </c>
      <c r="B18" s="3" t="s">
        <v>696</v>
      </c>
      <c r="C18" s="3" t="s">
        <v>694</v>
      </c>
      <c r="D18" s="3" t="s">
        <v>537</v>
      </c>
      <c r="E18" s="3" t="s">
        <v>540</v>
      </c>
      <c r="F18" s="3" t="str">
        <f t="shared" si="0"/>
        <v>HVDC_linear</v>
      </c>
      <c r="G18" s="11">
        <v>300</v>
      </c>
      <c r="O18" s="11">
        <f t="shared" si="12"/>
        <v>8.3076923069999999</v>
      </c>
      <c r="P18" s="11">
        <f t="shared" si="13"/>
        <v>0.41538461535000004</v>
      </c>
      <c r="Q18" s="11">
        <f t="shared" si="14"/>
        <v>0</v>
      </c>
      <c r="R18" s="11">
        <v>40</v>
      </c>
      <c r="S18" s="11">
        <f t="shared" si="1"/>
        <v>8.3076923069999999</v>
      </c>
      <c r="T18" s="11">
        <f t="shared" si="2"/>
        <v>0.41538461535000004</v>
      </c>
      <c r="U18" s="11">
        <f t="shared" si="2"/>
        <v>0</v>
      </c>
      <c r="V18" s="11">
        <f t="shared" si="2"/>
        <v>40</v>
      </c>
      <c r="W18" s="11">
        <f t="shared" si="3"/>
        <v>6.4799999994600004</v>
      </c>
      <c r="X18" s="11">
        <f t="shared" si="4"/>
        <v>0.32399999997300005</v>
      </c>
      <c r="Y18" s="11">
        <f t="shared" si="5"/>
        <v>0</v>
      </c>
      <c r="Z18" s="11">
        <f t="shared" si="15"/>
        <v>40</v>
      </c>
      <c r="AA18" s="11">
        <f t="shared" si="15"/>
        <v>6.4799999994600004</v>
      </c>
      <c r="AB18" s="11">
        <f t="shared" si="6"/>
        <v>0.32399999997300005</v>
      </c>
      <c r="AC18" s="11">
        <f t="shared" si="6"/>
        <v>0</v>
      </c>
      <c r="AD18" s="11">
        <f t="shared" si="6"/>
        <v>40</v>
      </c>
      <c r="AE18" s="11">
        <f t="shared" si="7"/>
        <v>4.6655999996112003</v>
      </c>
      <c r="AF18" s="11">
        <f t="shared" si="8"/>
        <v>0.23327999998056004</v>
      </c>
      <c r="AG18" s="11">
        <f t="shared" si="9"/>
        <v>0</v>
      </c>
      <c r="AH18" s="11">
        <f t="shared" si="16"/>
        <v>40</v>
      </c>
      <c r="AI18" s="11">
        <f t="shared" si="16"/>
        <v>4.6655999996112003</v>
      </c>
      <c r="AJ18" s="11">
        <f t="shared" si="10"/>
        <v>0.23327999998056004</v>
      </c>
      <c r="AK18" s="11">
        <f t="shared" si="10"/>
        <v>0</v>
      </c>
      <c r="AL18" s="11">
        <f t="shared" si="10"/>
        <v>40</v>
      </c>
      <c r="AM18" s="11">
        <f t="shared" si="10"/>
        <v>4.6655999996112003</v>
      </c>
      <c r="AN18" s="11">
        <f t="shared" si="11"/>
        <v>0.23327999998056004</v>
      </c>
      <c r="AO18" s="11">
        <f t="shared" si="11"/>
        <v>0</v>
      </c>
      <c r="AP18" s="11">
        <f t="shared" si="11"/>
        <v>40</v>
      </c>
    </row>
    <row r="19" spans="1:42" x14ac:dyDescent="0.2">
      <c r="A19" s="3" t="s">
        <v>868</v>
      </c>
      <c r="B19" s="3" t="s">
        <v>696</v>
      </c>
      <c r="C19" s="3" t="s">
        <v>701</v>
      </c>
      <c r="D19" s="3" t="s">
        <v>537</v>
      </c>
      <c r="E19" s="3" t="s">
        <v>540</v>
      </c>
      <c r="F19" s="3" t="str">
        <f t="shared" si="0"/>
        <v>HVDC_linear</v>
      </c>
      <c r="G19" s="11">
        <v>606.70000000000005</v>
      </c>
      <c r="O19" s="11">
        <f t="shared" si="12"/>
        <v>16.800923075523002</v>
      </c>
      <c r="P19" s="11">
        <f t="shared" si="13"/>
        <v>0.84004615377615011</v>
      </c>
      <c r="Q19" s="11">
        <f t="shared" si="14"/>
        <v>0</v>
      </c>
      <c r="R19" s="11">
        <v>40</v>
      </c>
      <c r="S19" s="11">
        <f t="shared" si="1"/>
        <v>16.800923075523002</v>
      </c>
      <c r="T19" s="11">
        <f t="shared" ref="T19:V62" si="17">P19</f>
        <v>0.84004615377615011</v>
      </c>
      <c r="U19" s="11">
        <f t="shared" si="17"/>
        <v>0</v>
      </c>
      <c r="V19" s="11">
        <f t="shared" si="17"/>
        <v>40</v>
      </c>
      <c r="W19" s="11">
        <f t="shared" si="3"/>
        <v>13.104719998907942</v>
      </c>
      <c r="X19" s="11">
        <f t="shared" si="4"/>
        <v>0.65523599994539705</v>
      </c>
      <c r="Y19" s="11">
        <f t="shared" si="5"/>
        <v>0</v>
      </c>
      <c r="Z19" s="11">
        <f t="shared" si="15"/>
        <v>40</v>
      </c>
      <c r="AA19" s="11">
        <f t="shared" si="15"/>
        <v>13.104719998907942</v>
      </c>
      <c r="AB19" s="11">
        <f t="shared" si="15"/>
        <v>0.65523599994539705</v>
      </c>
      <c r="AC19" s="11">
        <f t="shared" si="15"/>
        <v>0</v>
      </c>
      <c r="AD19" s="11">
        <f t="shared" si="15"/>
        <v>40</v>
      </c>
      <c r="AE19" s="11">
        <f t="shared" si="7"/>
        <v>9.4353983992137174</v>
      </c>
      <c r="AF19" s="11">
        <f t="shared" si="8"/>
        <v>0.47176991996068585</v>
      </c>
      <c r="AG19" s="11">
        <f t="shared" si="9"/>
        <v>0</v>
      </c>
      <c r="AH19" s="11">
        <f t="shared" si="16"/>
        <v>40</v>
      </c>
      <c r="AI19" s="11">
        <f t="shared" si="16"/>
        <v>9.4353983992137174</v>
      </c>
      <c r="AJ19" s="11">
        <f t="shared" si="16"/>
        <v>0.47176991996068585</v>
      </c>
      <c r="AK19" s="11">
        <f t="shared" si="16"/>
        <v>0</v>
      </c>
      <c r="AL19" s="11">
        <f t="shared" si="16"/>
        <v>40</v>
      </c>
      <c r="AM19" s="11">
        <f t="shared" si="16"/>
        <v>9.4353983992137174</v>
      </c>
      <c r="AN19" s="11">
        <f t="shared" si="16"/>
        <v>0.47176991996068585</v>
      </c>
      <c r="AO19" s="11">
        <f t="shared" si="16"/>
        <v>0</v>
      </c>
      <c r="AP19" s="11">
        <f t="shared" si="16"/>
        <v>40</v>
      </c>
    </row>
    <row r="20" spans="1:42" x14ac:dyDescent="0.2">
      <c r="A20" s="3" t="s">
        <v>869</v>
      </c>
      <c r="B20" s="3" t="s">
        <v>700</v>
      </c>
      <c r="C20" s="3" t="s">
        <v>694</v>
      </c>
      <c r="D20" s="3" t="s">
        <v>537</v>
      </c>
      <c r="E20" s="3" t="s">
        <v>540</v>
      </c>
      <c r="F20" s="3" t="str">
        <f t="shared" si="0"/>
        <v>HVDC_linear</v>
      </c>
      <c r="G20" s="11">
        <v>765</v>
      </c>
      <c r="O20" s="11">
        <f t="shared" si="12"/>
        <v>21.184615382850001</v>
      </c>
      <c r="P20" s="11">
        <f t="shared" si="13"/>
        <v>1.0592307691425</v>
      </c>
      <c r="Q20" s="11">
        <f t="shared" si="14"/>
        <v>0</v>
      </c>
      <c r="R20" s="11">
        <v>40</v>
      </c>
      <c r="S20" s="11">
        <f t="shared" si="1"/>
        <v>21.184615382850001</v>
      </c>
      <c r="T20" s="11">
        <f t="shared" si="17"/>
        <v>1.0592307691425</v>
      </c>
      <c r="U20" s="11">
        <f t="shared" si="17"/>
        <v>0</v>
      </c>
      <c r="V20" s="11">
        <f t="shared" si="17"/>
        <v>40</v>
      </c>
      <c r="W20" s="11">
        <f t="shared" si="3"/>
        <v>16.523999998623001</v>
      </c>
      <c r="X20" s="11">
        <f t="shared" si="4"/>
        <v>0.82619999993115001</v>
      </c>
      <c r="Y20" s="11">
        <f t="shared" si="5"/>
        <v>0</v>
      </c>
      <c r="Z20" s="11">
        <f t="shared" si="15"/>
        <v>40</v>
      </c>
      <c r="AA20" s="11">
        <f t="shared" si="15"/>
        <v>16.523999998623001</v>
      </c>
      <c r="AB20" s="11">
        <f t="shared" si="15"/>
        <v>0.82619999993115001</v>
      </c>
      <c r="AC20" s="11">
        <f t="shared" si="15"/>
        <v>0</v>
      </c>
      <c r="AD20" s="11">
        <f t="shared" si="15"/>
        <v>40</v>
      </c>
      <c r="AE20" s="11">
        <f t="shared" si="7"/>
        <v>11.89727999900856</v>
      </c>
      <c r="AF20" s="11">
        <f t="shared" si="8"/>
        <v>0.59486399995042794</v>
      </c>
      <c r="AG20" s="11">
        <f t="shared" si="9"/>
        <v>0</v>
      </c>
      <c r="AH20" s="11">
        <f t="shared" si="16"/>
        <v>40</v>
      </c>
      <c r="AI20" s="11">
        <f t="shared" si="16"/>
        <v>11.89727999900856</v>
      </c>
      <c r="AJ20" s="11">
        <f t="shared" si="16"/>
        <v>0.59486399995042794</v>
      </c>
      <c r="AK20" s="11">
        <f t="shared" si="16"/>
        <v>0</v>
      </c>
      <c r="AL20" s="11">
        <f t="shared" si="16"/>
        <v>40</v>
      </c>
      <c r="AM20" s="11">
        <f t="shared" si="16"/>
        <v>11.89727999900856</v>
      </c>
      <c r="AN20" s="11">
        <f t="shared" si="16"/>
        <v>0.59486399995042794</v>
      </c>
      <c r="AO20" s="11">
        <f t="shared" si="16"/>
        <v>0</v>
      </c>
      <c r="AP20" s="11">
        <f t="shared" si="16"/>
        <v>40</v>
      </c>
    </row>
    <row r="21" spans="1:42" x14ac:dyDescent="0.2">
      <c r="A21" s="3" t="s">
        <v>870</v>
      </c>
      <c r="B21" s="3" t="s">
        <v>697</v>
      </c>
      <c r="C21" s="3" t="s">
        <v>698</v>
      </c>
      <c r="D21" s="3" t="s">
        <v>537</v>
      </c>
      <c r="E21" s="3" t="s">
        <v>539</v>
      </c>
      <c r="F21" s="3" t="str">
        <f t="shared" si="0"/>
        <v>HVAC_linear</v>
      </c>
      <c r="G21" s="11">
        <v>281.89999999999998</v>
      </c>
      <c r="O21" s="11">
        <f t="shared" si="12"/>
        <v>1.8650768281250001</v>
      </c>
      <c r="P21" s="11">
        <f t="shared" si="13"/>
        <v>9.325384140625001E-2</v>
      </c>
      <c r="Q21" s="11">
        <f t="shared" si="14"/>
        <v>0</v>
      </c>
      <c r="R21" s="11">
        <v>40</v>
      </c>
      <c r="S21" s="11">
        <f t="shared" si="1"/>
        <v>1.8650768281250001</v>
      </c>
      <c r="T21" s="11">
        <f t="shared" si="17"/>
        <v>9.325384140625001E-2</v>
      </c>
      <c r="U21" s="11">
        <f t="shared" si="17"/>
        <v>0</v>
      </c>
      <c r="V21" s="11">
        <f t="shared" si="17"/>
        <v>40</v>
      </c>
      <c r="W21" s="11">
        <f t="shared" si="3"/>
        <v>1.6785691453125</v>
      </c>
      <c r="X21" s="11">
        <f t="shared" si="4"/>
        <v>8.3928457265625006E-2</v>
      </c>
      <c r="Y21" s="11">
        <f t="shared" si="5"/>
        <v>0</v>
      </c>
      <c r="Z21" s="11">
        <f t="shared" si="15"/>
        <v>40</v>
      </c>
      <c r="AA21" s="11">
        <f t="shared" si="15"/>
        <v>1.6785691453125</v>
      </c>
      <c r="AB21" s="11">
        <f t="shared" si="15"/>
        <v>8.3928457265625006E-2</v>
      </c>
      <c r="AC21" s="11">
        <f t="shared" si="15"/>
        <v>0</v>
      </c>
      <c r="AD21" s="11">
        <f t="shared" si="15"/>
        <v>40</v>
      </c>
      <c r="AE21" s="11">
        <f t="shared" si="7"/>
        <v>1.6785691453125</v>
      </c>
      <c r="AF21" s="11">
        <f t="shared" si="8"/>
        <v>8.3928457265625006E-2</v>
      </c>
      <c r="AG21" s="11">
        <f t="shared" si="9"/>
        <v>0</v>
      </c>
      <c r="AH21" s="11">
        <f t="shared" si="16"/>
        <v>40</v>
      </c>
      <c r="AI21" s="11">
        <f t="shared" si="16"/>
        <v>1.6785691453125</v>
      </c>
      <c r="AJ21" s="11">
        <f t="shared" si="16"/>
        <v>8.3928457265625006E-2</v>
      </c>
      <c r="AK21" s="11">
        <f t="shared" si="16"/>
        <v>0</v>
      </c>
      <c r="AL21" s="11">
        <f t="shared" si="16"/>
        <v>40</v>
      </c>
      <c r="AM21" s="11">
        <f t="shared" si="16"/>
        <v>1.6785691453125</v>
      </c>
      <c r="AN21" s="11">
        <f t="shared" si="16"/>
        <v>8.3928457265625006E-2</v>
      </c>
      <c r="AO21" s="11">
        <f t="shared" si="16"/>
        <v>0</v>
      </c>
      <c r="AP21" s="11">
        <f t="shared" si="16"/>
        <v>40</v>
      </c>
    </row>
    <row r="22" spans="1:42" x14ac:dyDescent="0.2">
      <c r="A22" s="3" t="s">
        <v>871</v>
      </c>
      <c r="B22" s="3" t="s">
        <v>697</v>
      </c>
      <c r="C22" s="3" t="s">
        <v>699</v>
      </c>
      <c r="D22" s="3" t="s">
        <v>537</v>
      </c>
      <c r="E22" s="3" t="s">
        <v>539</v>
      </c>
      <c r="F22" s="3" t="str">
        <f t="shared" si="0"/>
        <v>HVAC_linear</v>
      </c>
      <c r="G22" s="11">
        <v>395.1</v>
      </c>
      <c r="O22" s="11">
        <f t="shared" si="12"/>
        <v>2.6140186406249999</v>
      </c>
      <c r="P22" s="11">
        <f t="shared" si="13"/>
        <v>0.13070093203124999</v>
      </c>
      <c r="Q22" s="11">
        <f t="shared" si="14"/>
        <v>0</v>
      </c>
      <c r="R22" s="11">
        <v>40</v>
      </c>
      <c r="S22" s="11">
        <f t="shared" si="1"/>
        <v>2.6140186406249999</v>
      </c>
      <c r="T22" s="11">
        <f t="shared" si="17"/>
        <v>0.13070093203124999</v>
      </c>
      <c r="U22" s="11">
        <f t="shared" si="17"/>
        <v>0</v>
      </c>
      <c r="V22" s="11">
        <f t="shared" si="17"/>
        <v>40</v>
      </c>
      <c r="W22" s="11">
        <f t="shared" si="3"/>
        <v>2.3526167765624999</v>
      </c>
      <c r="X22" s="11">
        <f t="shared" si="4"/>
        <v>0.117630838828125</v>
      </c>
      <c r="Y22" s="11">
        <f t="shared" si="5"/>
        <v>0</v>
      </c>
      <c r="Z22" s="11">
        <f t="shared" si="15"/>
        <v>40</v>
      </c>
      <c r="AA22" s="11">
        <f t="shared" si="15"/>
        <v>2.3526167765624999</v>
      </c>
      <c r="AB22" s="11">
        <f t="shared" si="15"/>
        <v>0.117630838828125</v>
      </c>
      <c r="AC22" s="11">
        <f t="shared" si="15"/>
        <v>0</v>
      </c>
      <c r="AD22" s="11">
        <f t="shared" si="15"/>
        <v>40</v>
      </c>
      <c r="AE22" s="11">
        <f t="shared" si="7"/>
        <v>2.3526167765624999</v>
      </c>
      <c r="AF22" s="11">
        <f t="shared" si="8"/>
        <v>0.117630838828125</v>
      </c>
      <c r="AG22" s="11">
        <f t="shared" si="9"/>
        <v>0</v>
      </c>
      <c r="AH22" s="11">
        <f t="shared" si="16"/>
        <v>40</v>
      </c>
      <c r="AI22" s="11">
        <f t="shared" si="16"/>
        <v>2.3526167765624999</v>
      </c>
      <c r="AJ22" s="11">
        <f t="shared" si="16"/>
        <v>0.117630838828125</v>
      </c>
      <c r="AK22" s="11">
        <f t="shared" si="16"/>
        <v>0</v>
      </c>
      <c r="AL22" s="11">
        <f t="shared" si="16"/>
        <v>40</v>
      </c>
      <c r="AM22" s="11">
        <f t="shared" si="16"/>
        <v>2.3526167765624999</v>
      </c>
      <c r="AN22" s="11">
        <f t="shared" si="16"/>
        <v>0.117630838828125</v>
      </c>
      <c r="AO22" s="11">
        <f t="shared" si="16"/>
        <v>0</v>
      </c>
      <c r="AP22" s="11">
        <f t="shared" si="16"/>
        <v>40</v>
      </c>
    </row>
    <row r="23" spans="1:42" x14ac:dyDescent="0.2">
      <c r="A23" s="3" t="s">
        <v>872</v>
      </c>
      <c r="B23" s="3" t="s">
        <v>698</v>
      </c>
      <c r="C23" s="3" t="s">
        <v>699</v>
      </c>
      <c r="D23" s="3" t="s">
        <v>537</v>
      </c>
      <c r="E23" s="3" t="s">
        <v>539</v>
      </c>
      <c r="F23" s="3" t="str">
        <f t="shared" si="0"/>
        <v>HVAC_linear</v>
      </c>
      <c r="G23" s="11">
        <v>113.2</v>
      </c>
      <c r="O23" s="11">
        <f t="shared" si="12"/>
        <v>0.74894181250000003</v>
      </c>
      <c r="P23" s="11">
        <f t="shared" si="13"/>
        <v>3.7447090625000005E-2</v>
      </c>
      <c r="Q23" s="11">
        <f t="shared" si="14"/>
        <v>0</v>
      </c>
      <c r="R23" s="11">
        <v>40</v>
      </c>
      <c r="S23" s="11">
        <f t="shared" si="1"/>
        <v>0.74894181250000003</v>
      </c>
      <c r="T23" s="11">
        <f t="shared" si="17"/>
        <v>3.7447090625000005E-2</v>
      </c>
      <c r="U23" s="11">
        <f t="shared" si="17"/>
        <v>0</v>
      </c>
      <c r="V23" s="11">
        <f t="shared" si="17"/>
        <v>40</v>
      </c>
      <c r="W23" s="11">
        <f t="shared" si="3"/>
        <v>0.67404763125</v>
      </c>
      <c r="X23" s="11">
        <f t="shared" si="4"/>
        <v>3.3702381562500008E-2</v>
      </c>
      <c r="Y23" s="11">
        <f t="shared" si="5"/>
        <v>0</v>
      </c>
      <c r="Z23" s="11">
        <f t="shared" si="15"/>
        <v>40</v>
      </c>
      <c r="AA23" s="11">
        <f t="shared" si="15"/>
        <v>0.67404763125</v>
      </c>
      <c r="AB23" s="11">
        <f t="shared" si="15"/>
        <v>3.3702381562500008E-2</v>
      </c>
      <c r="AC23" s="11">
        <f t="shared" si="15"/>
        <v>0</v>
      </c>
      <c r="AD23" s="11">
        <f t="shared" si="15"/>
        <v>40</v>
      </c>
      <c r="AE23" s="11">
        <f t="shared" si="7"/>
        <v>0.67404763125</v>
      </c>
      <c r="AF23" s="11">
        <f t="shared" si="8"/>
        <v>3.3702381562500008E-2</v>
      </c>
      <c r="AG23" s="11">
        <f t="shared" si="9"/>
        <v>0</v>
      </c>
      <c r="AH23" s="11">
        <f t="shared" si="16"/>
        <v>40</v>
      </c>
      <c r="AI23" s="11">
        <f t="shared" si="16"/>
        <v>0.67404763125</v>
      </c>
      <c r="AJ23" s="11">
        <f t="shared" si="16"/>
        <v>3.3702381562500008E-2</v>
      </c>
      <c r="AK23" s="11">
        <f t="shared" si="16"/>
        <v>0</v>
      </c>
      <c r="AL23" s="11">
        <f t="shared" si="16"/>
        <v>40</v>
      </c>
      <c r="AM23" s="11">
        <f t="shared" si="16"/>
        <v>0.67404763125</v>
      </c>
      <c r="AN23" s="11">
        <f t="shared" si="16"/>
        <v>3.3702381562500008E-2</v>
      </c>
      <c r="AO23" s="11">
        <f t="shared" si="16"/>
        <v>0</v>
      </c>
      <c r="AP23" s="11">
        <f t="shared" si="16"/>
        <v>40</v>
      </c>
    </row>
    <row r="24" spans="1:42" x14ac:dyDescent="0.2">
      <c r="A24" s="3" t="s">
        <v>873</v>
      </c>
      <c r="B24" s="3" t="s">
        <v>698</v>
      </c>
      <c r="C24" s="3" t="s">
        <v>700</v>
      </c>
      <c r="D24" s="3" t="s">
        <v>537</v>
      </c>
      <c r="E24" s="3" t="s">
        <v>539</v>
      </c>
      <c r="F24" s="3" t="str">
        <f t="shared" si="0"/>
        <v>HVAC_linear</v>
      </c>
      <c r="G24" s="11">
        <v>255.5</v>
      </c>
      <c r="O24" s="11">
        <f t="shared" si="12"/>
        <v>1.6904119531250001</v>
      </c>
      <c r="P24" s="11">
        <f t="shared" si="13"/>
        <v>8.4520597656250016E-2</v>
      </c>
      <c r="Q24" s="11">
        <f t="shared" si="14"/>
        <v>0</v>
      </c>
      <c r="R24" s="11">
        <v>40</v>
      </c>
      <c r="S24" s="11">
        <f t="shared" si="1"/>
        <v>1.6904119531250001</v>
      </c>
      <c r="T24" s="11">
        <f t="shared" si="17"/>
        <v>8.4520597656250016E-2</v>
      </c>
      <c r="U24" s="11">
        <f t="shared" si="17"/>
        <v>0</v>
      </c>
      <c r="V24" s="11">
        <f t="shared" si="17"/>
        <v>40</v>
      </c>
      <c r="W24" s="11">
        <f t="shared" si="3"/>
        <v>1.5213707578125002</v>
      </c>
      <c r="X24" s="11">
        <f t="shared" si="4"/>
        <v>7.606853789062501E-2</v>
      </c>
      <c r="Y24" s="11">
        <f t="shared" si="5"/>
        <v>0</v>
      </c>
      <c r="Z24" s="11">
        <f t="shared" si="15"/>
        <v>40</v>
      </c>
      <c r="AA24" s="11">
        <f t="shared" si="15"/>
        <v>1.5213707578125002</v>
      </c>
      <c r="AB24" s="11">
        <f t="shared" si="15"/>
        <v>7.606853789062501E-2</v>
      </c>
      <c r="AC24" s="11">
        <f t="shared" si="15"/>
        <v>0</v>
      </c>
      <c r="AD24" s="11">
        <f t="shared" si="15"/>
        <v>40</v>
      </c>
      <c r="AE24" s="11">
        <f t="shared" si="7"/>
        <v>1.5213707578125002</v>
      </c>
      <c r="AF24" s="11">
        <f t="shared" si="8"/>
        <v>7.606853789062501E-2</v>
      </c>
      <c r="AG24" s="11">
        <f t="shared" si="9"/>
        <v>0</v>
      </c>
      <c r="AH24" s="11">
        <f t="shared" si="16"/>
        <v>40</v>
      </c>
      <c r="AI24" s="11">
        <f t="shared" si="16"/>
        <v>1.5213707578125002</v>
      </c>
      <c r="AJ24" s="11">
        <f t="shared" si="16"/>
        <v>7.606853789062501E-2</v>
      </c>
      <c r="AK24" s="11">
        <f t="shared" si="16"/>
        <v>0</v>
      </c>
      <c r="AL24" s="11">
        <f t="shared" si="16"/>
        <v>40</v>
      </c>
      <c r="AM24" s="11">
        <f t="shared" si="16"/>
        <v>1.5213707578125002</v>
      </c>
      <c r="AN24" s="11">
        <f t="shared" si="16"/>
        <v>7.606853789062501E-2</v>
      </c>
      <c r="AO24" s="11">
        <f t="shared" si="16"/>
        <v>0</v>
      </c>
      <c r="AP24" s="11">
        <f t="shared" si="16"/>
        <v>40</v>
      </c>
    </row>
    <row r="25" spans="1:42" x14ac:dyDescent="0.2">
      <c r="A25" s="3" t="s">
        <v>874</v>
      </c>
      <c r="B25" s="3" t="s">
        <v>699</v>
      </c>
      <c r="C25" s="3" t="s">
        <v>700</v>
      </c>
      <c r="D25" s="3" t="s">
        <v>537</v>
      </c>
      <c r="E25" s="3" t="s">
        <v>539</v>
      </c>
      <c r="F25" s="3" t="str">
        <f t="shared" si="0"/>
        <v>HVAC_linear</v>
      </c>
      <c r="G25" s="11">
        <v>216.8</v>
      </c>
      <c r="O25" s="11">
        <f t="shared" si="12"/>
        <v>1.4343691250000001</v>
      </c>
      <c r="P25" s="11">
        <f t="shared" si="13"/>
        <v>7.1718456250000007E-2</v>
      </c>
      <c r="Q25" s="11">
        <f t="shared" si="14"/>
        <v>0</v>
      </c>
      <c r="R25" s="11">
        <v>40</v>
      </c>
      <c r="S25" s="11">
        <f t="shared" si="1"/>
        <v>1.4343691250000001</v>
      </c>
      <c r="T25" s="11">
        <f t="shared" si="17"/>
        <v>7.1718456250000007E-2</v>
      </c>
      <c r="U25" s="11">
        <f t="shared" si="17"/>
        <v>0</v>
      </c>
      <c r="V25" s="11">
        <f t="shared" si="17"/>
        <v>40</v>
      </c>
      <c r="W25" s="11">
        <f t="shared" si="3"/>
        <v>1.2909322125000002</v>
      </c>
      <c r="X25" s="11">
        <f t="shared" si="4"/>
        <v>6.4546610625000014E-2</v>
      </c>
      <c r="Y25" s="11">
        <f t="shared" si="5"/>
        <v>0</v>
      </c>
      <c r="Z25" s="11">
        <f t="shared" si="15"/>
        <v>40</v>
      </c>
      <c r="AA25" s="11">
        <f t="shared" si="15"/>
        <v>1.2909322125000002</v>
      </c>
      <c r="AB25" s="11">
        <f t="shared" si="15"/>
        <v>6.4546610625000014E-2</v>
      </c>
      <c r="AC25" s="11">
        <f t="shared" si="15"/>
        <v>0</v>
      </c>
      <c r="AD25" s="11">
        <f t="shared" si="15"/>
        <v>40</v>
      </c>
      <c r="AE25" s="11">
        <f t="shared" si="7"/>
        <v>1.2909322125000002</v>
      </c>
      <c r="AF25" s="11">
        <f t="shared" si="8"/>
        <v>6.4546610625000014E-2</v>
      </c>
      <c r="AG25" s="11">
        <f t="shared" si="9"/>
        <v>0</v>
      </c>
      <c r="AH25" s="11">
        <f t="shared" si="16"/>
        <v>40</v>
      </c>
      <c r="AI25" s="11">
        <f t="shared" si="16"/>
        <v>1.2909322125000002</v>
      </c>
      <c r="AJ25" s="11">
        <f t="shared" si="16"/>
        <v>6.4546610625000014E-2</v>
      </c>
      <c r="AK25" s="11">
        <f t="shared" si="16"/>
        <v>0</v>
      </c>
      <c r="AL25" s="11">
        <f t="shared" si="16"/>
        <v>40</v>
      </c>
      <c r="AM25" s="11">
        <f t="shared" si="16"/>
        <v>1.2909322125000002</v>
      </c>
      <c r="AN25" s="11">
        <f t="shared" si="16"/>
        <v>6.4546610625000014E-2</v>
      </c>
      <c r="AO25" s="11">
        <f t="shared" si="16"/>
        <v>0</v>
      </c>
      <c r="AP25" s="11">
        <f t="shared" si="16"/>
        <v>40</v>
      </c>
    </row>
    <row r="26" spans="1:42" x14ac:dyDescent="0.2">
      <c r="A26" s="3" t="s">
        <v>875</v>
      </c>
      <c r="B26" s="3" t="s">
        <v>699</v>
      </c>
      <c r="C26" s="3" t="s">
        <v>701</v>
      </c>
      <c r="D26" s="3" t="s">
        <v>537</v>
      </c>
      <c r="E26" s="3" t="s">
        <v>539</v>
      </c>
      <c r="F26" s="3" t="str">
        <f t="shared" si="0"/>
        <v>HVAC_linear</v>
      </c>
      <c r="G26" s="11">
        <v>176.3</v>
      </c>
      <c r="O26" s="11">
        <f t="shared" si="12"/>
        <v>1.1664173281250003</v>
      </c>
      <c r="P26" s="11">
        <f t="shared" si="13"/>
        <v>5.8320866406250019E-2</v>
      </c>
      <c r="Q26" s="11">
        <f t="shared" si="14"/>
        <v>0</v>
      </c>
      <c r="R26" s="11">
        <v>40</v>
      </c>
      <c r="S26" s="11">
        <f t="shared" si="1"/>
        <v>1.1664173281250003</v>
      </c>
      <c r="T26" s="11">
        <f t="shared" si="17"/>
        <v>5.8320866406250019E-2</v>
      </c>
      <c r="U26" s="11">
        <f t="shared" si="17"/>
        <v>0</v>
      </c>
      <c r="V26" s="11">
        <f t="shared" si="17"/>
        <v>40</v>
      </c>
      <c r="W26" s="11">
        <f t="shared" si="3"/>
        <v>1.0497755953125003</v>
      </c>
      <c r="X26" s="11">
        <f t="shared" si="4"/>
        <v>5.2488779765625021E-2</v>
      </c>
      <c r="Y26" s="11">
        <f t="shared" si="5"/>
        <v>0</v>
      </c>
      <c r="Z26" s="11">
        <f t="shared" si="15"/>
        <v>40</v>
      </c>
      <c r="AA26" s="11">
        <f t="shared" si="15"/>
        <v>1.0497755953125003</v>
      </c>
      <c r="AB26" s="11">
        <f t="shared" si="15"/>
        <v>5.2488779765625021E-2</v>
      </c>
      <c r="AC26" s="11">
        <f t="shared" si="15"/>
        <v>0</v>
      </c>
      <c r="AD26" s="11">
        <f t="shared" si="15"/>
        <v>40</v>
      </c>
      <c r="AE26" s="11">
        <f t="shared" si="7"/>
        <v>1.0497755953125003</v>
      </c>
      <c r="AF26" s="11">
        <f t="shared" si="8"/>
        <v>5.2488779765625021E-2</v>
      </c>
      <c r="AG26" s="11">
        <f t="shared" si="9"/>
        <v>0</v>
      </c>
      <c r="AH26" s="11">
        <f t="shared" si="16"/>
        <v>40</v>
      </c>
      <c r="AI26" s="11">
        <f t="shared" si="16"/>
        <v>1.0497755953125003</v>
      </c>
      <c r="AJ26" s="11">
        <f t="shared" si="16"/>
        <v>5.2488779765625021E-2</v>
      </c>
      <c r="AK26" s="11">
        <f t="shared" si="16"/>
        <v>0</v>
      </c>
      <c r="AL26" s="11">
        <f t="shared" si="16"/>
        <v>40</v>
      </c>
      <c r="AM26" s="11">
        <f t="shared" si="16"/>
        <v>1.0497755953125003</v>
      </c>
      <c r="AN26" s="11">
        <f t="shared" si="16"/>
        <v>5.2488779765625021E-2</v>
      </c>
      <c r="AO26" s="11">
        <f t="shared" si="16"/>
        <v>0</v>
      </c>
      <c r="AP26" s="11">
        <f t="shared" si="16"/>
        <v>40</v>
      </c>
    </row>
    <row r="27" spans="1:42" x14ac:dyDescent="0.2">
      <c r="A27" s="3" t="s">
        <v>876</v>
      </c>
      <c r="B27" s="3" t="s">
        <v>700</v>
      </c>
      <c r="C27" s="3" t="s">
        <v>701</v>
      </c>
      <c r="D27" s="3" t="s">
        <v>537</v>
      </c>
      <c r="E27" s="3" t="s">
        <v>539</v>
      </c>
      <c r="F27" s="3" t="str">
        <f t="shared" si="0"/>
        <v>HVAC_linear</v>
      </c>
      <c r="G27" s="11">
        <v>148.5</v>
      </c>
      <c r="O27" s="11">
        <f t="shared" si="12"/>
        <v>0.98248992187500006</v>
      </c>
      <c r="P27" s="11">
        <f t="shared" si="13"/>
        <v>4.9124496093750004E-2</v>
      </c>
      <c r="Q27" s="11">
        <f t="shared" si="14"/>
        <v>0</v>
      </c>
      <c r="R27" s="11">
        <v>40</v>
      </c>
      <c r="S27" s="11">
        <f t="shared" si="1"/>
        <v>0.98248992187500006</v>
      </c>
      <c r="T27" s="11">
        <f t="shared" si="17"/>
        <v>4.9124496093750004E-2</v>
      </c>
      <c r="U27" s="11">
        <f t="shared" si="17"/>
        <v>0</v>
      </c>
      <c r="V27" s="11">
        <f t="shared" si="17"/>
        <v>40</v>
      </c>
      <c r="W27" s="11">
        <f t="shared" si="3"/>
        <v>0.88424092968750012</v>
      </c>
      <c r="X27" s="11">
        <f t="shared" si="4"/>
        <v>4.4212046484375003E-2</v>
      </c>
      <c r="Y27" s="11">
        <f t="shared" si="5"/>
        <v>0</v>
      </c>
      <c r="Z27" s="11">
        <f t="shared" si="15"/>
        <v>40</v>
      </c>
      <c r="AA27" s="11">
        <f t="shared" si="15"/>
        <v>0.88424092968750012</v>
      </c>
      <c r="AB27" s="11">
        <f t="shared" si="15"/>
        <v>4.4212046484375003E-2</v>
      </c>
      <c r="AC27" s="11">
        <f t="shared" si="15"/>
        <v>0</v>
      </c>
      <c r="AD27" s="11">
        <f t="shared" si="15"/>
        <v>40</v>
      </c>
      <c r="AE27" s="11">
        <f t="shared" si="7"/>
        <v>0.88424092968750012</v>
      </c>
      <c r="AF27" s="11">
        <f t="shared" si="8"/>
        <v>4.4212046484375003E-2</v>
      </c>
      <c r="AG27" s="11">
        <f t="shared" si="9"/>
        <v>0</v>
      </c>
      <c r="AH27" s="11">
        <f t="shared" si="16"/>
        <v>40</v>
      </c>
      <c r="AI27" s="11">
        <f t="shared" si="16"/>
        <v>0.88424092968750012</v>
      </c>
      <c r="AJ27" s="11">
        <f t="shared" si="16"/>
        <v>4.4212046484375003E-2</v>
      </c>
      <c r="AK27" s="11">
        <f t="shared" si="16"/>
        <v>0</v>
      </c>
      <c r="AL27" s="11">
        <f t="shared" si="16"/>
        <v>40</v>
      </c>
      <c r="AM27" s="11">
        <f t="shared" si="16"/>
        <v>0.88424092968750012</v>
      </c>
      <c r="AN27" s="11">
        <f t="shared" si="16"/>
        <v>4.4212046484375003E-2</v>
      </c>
      <c r="AO27" s="11">
        <f t="shared" si="16"/>
        <v>0</v>
      </c>
      <c r="AP27" s="11">
        <f t="shared" si="16"/>
        <v>40</v>
      </c>
    </row>
    <row r="28" spans="1:42" x14ac:dyDescent="0.2">
      <c r="A28" s="3" t="s">
        <v>877</v>
      </c>
      <c r="B28" s="3" t="s">
        <v>699</v>
      </c>
      <c r="C28" s="3" t="s">
        <v>702</v>
      </c>
      <c r="D28" s="3" t="s">
        <v>537</v>
      </c>
      <c r="E28" s="3" t="s">
        <v>540</v>
      </c>
      <c r="F28" s="3" t="str">
        <f t="shared" si="0"/>
        <v>HVDC_linear</v>
      </c>
      <c r="G28" s="11">
        <v>397.8</v>
      </c>
      <c r="O28" s="11">
        <f t="shared" si="12"/>
        <v>11.015999999082</v>
      </c>
      <c r="P28" s="11">
        <f t="shared" si="13"/>
        <v>0.55079999995410001</v>
      </c>
      <c r="Q28" s="11">
        <f t="shared" si="14"/>
        <v>0</v>
      </c>
      <c r="R28" s="11">
        <v>40</v>
      </c>
      <c r="S28" s="11">
        <f t="shared" si="1"/>
        <v>11.015999999082</v>
      </c>
      <c r="T28" s="11">
        <f t="shared" si="17"/>
        <v>0.55079999995410001</v>
      </c>
      <c r="U28" s="11">
        <f t="shared" si="17"/>
        <v>0</v>
      </c>
      <c r="V28" s="11">
        <f t="shared" si="17"/>
        <v>40</v>
      </c>
      <c r="W28" s="11">
        <f t="shared" si="3"/>
        <v>8.5924799992839596</v>
      </c>
      <c r="X28" s="11">
        <f t="shared" si="4"/>
        <v>0.42962399996419803</v>
      </c>
      <c r="Y28" s="11">
        <f t="shared" si="5"/>
        <v>0</v>
      </c>
      <c r="Z28" s="11">
        <f t="shared" si="15"/>
        <v>40</v>
      </c>
      <c r="AA28" s="11">
        <f t="shared" si="15"/>
        <v>8.5924799992839596</v>
      </c>
      <c r="AB28" s="11">
        <f t="shared" si="15"/>
        <v>0.42962399996419803</v>
      </c>
      <c r="AC28" s="11">
        <f t="shared" si="15"/>
        <v>0</v>
      </c>
      <c r="AD28" s="11">
        <f t="shared" si="15"/>
        <v>40</v>
      </c>
      <c r="AE28" s="11">
        <f t="shared" si="7"/>
        <v>6.1865855994844505</v>
      </c>
      <c r="AF28" s="11">
        <f t="shared" si="8"/>
        <v>0.30932927997422255</v>
      </c>
      <c r="AG28" s="11">
        <f t="shared" si="9"/>
        <v>0</v>
      </c>
      <c r="AH28" s="11">
        <f t="shared" si="16"/>
        <v>40</v>
      </c>
      <c r="AI28" s="11">
        <f t="shared" si="16"/>
        <v>6.1865855994844505</v>
      </c>
      <c r="AJ28" s="11">
        <f t="shared" si="16"/>
        <v>0.30932927997422255</v>
      </c>
      <c r="AK28" s="11">
        <f t="shared" si="16"/>
        <v>0</v>
      </c>
      <c r="AL28" s="11">
        <f t="shared" si="16"/>
        <v>40</v>
      </c>
      <c r="AM28" s="11">
        <f t="shared" si="16"/>
        <v>6.1865855994844505</v>
      </c>
      <c r="AN28" s="11">
        <f t="shared" si="16"/>
        <v>0.30932927997422255</v>
      </c>
      <c r="AO28" s="11">
        <f t="shared" si="16"/>
        <v>0</v>
      </c>
      <c r="AP28" s="11">
        <f t="shared" si="16"/>
        <v>40</v>
      </c>
    </row>
    <row r="29" spans="1:42" x14ac:dyDescent="0.2">
      <c r="A29" s="3" t="s">
        <v>878</v>
      </c>
      <c r="B29" s="3" t="s">
        <v>693</v>
      </c>
      <c r="C29" s="3" t="s">
        <v>676</v>
      </c>
      <c r="D29" s="3" t="s">
        <v>537</v>
      </c>
      <c r="E29" s="3" t="s">
        <v>540</v>
      </c>
      <c r="F29" s="3" t="str">
        <f t="shared" si="0"/>
        <v>HVDC_linear</v>
      </c>
      <c r="G29" s="11">
        <v>195</v>
      </c>
      <c r="O29" s="11">
        <f t="shared" si="12"/>
        <v>5.3999999995500003</v>
      </c>
      <c r="P29" s="11">
        <f t="shared" si="13"/>
        <v>0.26999999997750002</v>
      </c>
      <c r="Q29" s="11">
        <f t="shared" si="14"/>
        <v>0</v>
      </c>
      <c r="R29" s="11">
        <v>40</v>
      </c>
      <c r="S29" s="11">
        <f t="shared" si="1"/>
        <v>5.3999999995500003</v>
      </c>
      <c r="T29" s="11">
        <f t="shared" si="17"/>
        <v>0.26999999997750002</v>
      </c>
      <c r="U29" s="11">
        <f t="shared" si="17"/>
        <v>0</v>
      </c>
      <c r="V29" s="11">
        <f t="shared" si="17"/>
        <v>40</v>
      </c>
      <c r="W29" s="11">
        <f t="shared" si="3"/>
        <v>4.2119999996490005</v>
      </c>
      <c r="X29" s="11">
        <f t="shared" si="4"/>
        <v>0.21059999998245002</v>
      </c>
      <c r="Y29" s="11">
        <f t="shared" si="5"/>
        <v>0</v>
      </c>
      <c r="Z29" s="11">
        <f t="shared" si="15"/>
        <v>40</v>
      </c>
      <c r="AA29" s="11">
        <f t="shared" si="15"/>
        <v>4.2119999996490005</v>
      </c>
      <c r="AB29" s="11">
        <f t="shared" si="15"/>
        <v>0.21059999998245002</v>
      </c>
      <c r="AC29" s="11">
        <f t="shared" si="15"/>
        <v>0</v>
      </c>
      <c r="AD29" s="11">
        <f t="shared" si="15"/>
        <v>40</v>
      </c>
      <c r="AE29" s="11">
        <f t="shared" si="7"/>
        <v>3.0326399997472802</v>
      </c>
      <c r="AF29" s="11">
        <f t="shared" si="8"/>
        <v>0.15163199998736401</v>
      </c>
      <c r="AG29" s="11">
        <f t="shared" si="9"/>
        <v>0</v>
      </c>
      <c r="AH29" s="11">
        <f t="shared" si="16"/>
        <v>40</v>
      </c>
      <c r="AI29" s="11">
        <f t="shared" si="16"/>
        <v>3.0326399997472802</v>
      </c>
      <c r="AJ29" s="11">
        <f t="shared" si="16"/>
        <v>0.15163199998736401</v>
      </c>
      <c r="AK29" s="11">
        <f t="shared" si="16"/>
        <v>0</v>
      </c>
      <c r="AL29" s="11">
        <f t="shared" si="16"/>
        <v>40</v>
      </c>
      <c r="AM29" s="11">
        <f t="shared" si="16"/>
        <v>3.0326399997472802</v>
      </c>
      <c r="AN29" s="11">
        <f t="shared" si="16"/>
        <v>0.15163199998736401</v>
      </c>
      <c r="AO29" s="11">
        <f t="shared" si="16"/>
        <v>0</v>
      </c>
      <c r="AP29" s="11">
        <f t="shared" si="16"/>
        <v>40</v>
      </c>
    </row>
    <row r="30" spans="1:42" x14ac:dyDescent="0.2">
      <c r="A30" s="3" t="s">
        <v>879</v>
      </c>
      <c r="B30" s="3" t="s">
        <v>693</v>
      </c>
      <c r="C30" s="3" t="s">
        <v>677</v>
      </c>
      <c r="D30" s="3" t="s">
        <v>537</v>
      </c>
      <c r="E30" s="3" t="s">
        <v>540</v>
      </c>
      <c r="F30" s="3" t="str">
        <f t="shared" si="0"/>
        <v>HVDC_linear</v>
      </c>
      <c r="G30" s="11">
        <v>122</v>
      </c>
      <c r="O30" s="11">
        <f t="shared" si="12"/>
        <v>3.3784615381799998</v>
      </c>
      <c r="P30" s="11">
        <f t="shared" si="13"/>
        <v>0.16892307690899999</v>
      </c>
      <c r="Q30" s="11">
        <f t="shared" si="14"/>
        <v>0</v>
      </c>
      <c r="R30" s="11">
        <v>40</v>
      </c>
      <c r="S30" s="11">
        <f t="shared" si="1"/>
        <v>3.3784615381799998</v>
      </c>
      <c r="T30" s="11">
        <f t="shared" si="17"/>
        <v>0.16892307690899999</v>
      </c>
      <c r="U30" s="11">
        <f t="shared" si="17"/>
        <v>0</v>
      </c>
      <c r="V30" s="11">
        <f t="shared" si="17"/>
        <v>40</v>
      </c>
      <c r="W30" s="11">
        <f t="shared" si="3"/>
        <v>2.6351999997803999</v>
      </c>
      <c r="X30" s="11">
        <f t="shared" si="4"/>
        <v>0.13175999998901999</v>
      </c>
      <c r="Y30" s="11">
        <f t="shared" si="5"/>
        <v>0</v>
      </c>
      <c r="Z30" s="11">
        <f t="shared" si="15"/>
        <v>40</v>
      </c>
      <c r="AA30" s="11">
        <f t="shared" si="15"/>
        <v>2.6351999997803999</v>
      </c>
      <c r="AB30" s="11">
        <f t="shared" si="15"/>
        <v>0.13175999998901999</v>
      </c>
      <c r="AC30" s="11">
        <f t="shared" si="15"/>
        <v>0</v>
      </c>
      <c r="AD30" s="11">
        <f t="shared" si="15"/>
        <v>40</v>
      </c>
      <c r="AE30" s="11">
        <f t="shared" si="7"/>
        <v>1.8973439998418877</v>
      </c>
      <c r="AF30" s="11">
        <f t="shared" si="8"/>
        <v>9.4867199992094392E-2</v>
      </c>
      <c r="AG30" s="11">
        <f t="shared" si="9"/>
        <v>0</v>
      </c>
      <c r="AH30" s="11">
        <f t="shared" si="16"/>
        <v>40</v>
      </c>
      <c r="AI30" s="11">
        <f t="shared" si="16"/>
        <v>1.8973439998418877</v>
      </c>
      <c r="AJ30" s="11">
        <f t="shared" si="16"/>
        <v>9.4867199992094392E-2</v>
      </c>
      <c r="AK30" s="11">
        <f t="shared" si="16"/>
        <v>0</v>
      </c>
      <c r="AL30" s="11">
        <f t="shared" si="16"/>
        <v>40</v>
      </c>
      <c r="AM30" s="11">
        <f t="shared" si="16"/>
        <v>1.8973439998418877</v>
      </c>
      <c r="AN30" s="11">
        <f t="shared" si="16"/>
        <v>9.4867199992094392E-2</v>
      </c>
      <c r="AO30" s="11">
        <f t="shared" si="16"/>
        <v>0</v>
      </c>
      <c r="AP30" s="11">
        <f t="shared" si="16"/>
        <v>40</v>
      </c>
    </row>
    <row r="31" spans="1:42" x14ac:dyDescent="0.2">
      <c r="A31" s="3" t="s">
        <v>880</v>
      </c>
      <c r="B31" s="3" t="s">
        <v>690</v>
      </c>
      <c r="C31" s="3" t="s">
        <v>678</v>
      </c>
      <c r="D31" s="3" t="s">
        <v>537</v>
      </c>
      <c r="E31" s="3" t="s">
        <v>540</v>
      </c>
      <c r="F31" s="3" t="str">
        <f t="shared" si="0"/>
        <v>HVDC_linear</v>
      </c>
      <c r="G31" s="11">
        <v>169</v>
      </c>
      <c r="O31" s="11">
        <f t="shared" si="12"/>
        <v>4.6799999996100006</v>
      </c>
      <c r="P31" s="11">
        <f t="shared" si="13"/>
        <v>0.23399999998050003</v>
      </c>
      <c r="Q31" s="11">
        <f t="shared" si="14"/>
        <v>0</v>
      </c>
      <c r="R31" s="11">
        <v>40</v>
      </c>
      <c r="S31" s="11">
        <f t="shared" si="1"/>
        <v>4.6799999996100006</v>
      </c>
      <c r="T31" s="11">
        <f t="shared" si="17"/>
        <v>0.23399999998050003</v>
      </c>
      <c r="U31" s="11">
        <f t="shared" si="17"/>
        <v>0</v>
      </c>
      <c r="V31" s="11">
        <f t="shared" si="17"/>
        <v>40</v>
      </c>
      <c r="W31" s="11">
        <f t="shared" si="3"/>
        <v>3.6503999996958005</v>
      </c>
      <c r="X31" s="11">
        <f t="shared" si="4"/>
        <v>0.18251999998479002</v>
      </c>
      <c r="Y31" s="11">
        <f t="shared" si="5"/>
        <v>0</v>
      </c>
      <c r="Z31" s="11">
        <f t="shared" si="15"/>
        <v>40</v>
      </c>
      <c r="AA31" s="11">
        <f t="shared" si="15"/>
        <v>3.6503999996958005</v>
      </c>
      <c r="AB31" s="11">
        <f t="shared" si="15"/>
        <v>0.18251999998479002</v>
      </c>
      <c r="AC31" s="11">
        <f t="shared" si="15"/>
        <v>0</v>
      </c>
      <c r="AD31" s="11">
        <f t="shared" si="15"/>
        <v>40</v>
      </c>
      <c r="AE31" s="11">
        <f t="shared" si="7"/>
        <v>2.6282879997809765</v>
      </c>
      <c r="AF31" s="11">
        <f t="shared" si="8"/>
        <v>0.1314143999890488</v>
      </c>
      <c r="AG31" s="11">
        <f t="shared" si="9"/>
        <v>0</v>
      </c>
      <c r="AH31" s="11">
        <f t="shared" si="16"/>
        <v>40</v>
      </c>
      <c r="AI31" s="11">
        <f t="shared" si="16"/>
        <v>2.6282879997809765</v>
      </c>
      <c r="AJ31" s="11">
        <f t="shared" si="16"/>
        <v>0.1314143999890488</v>
      </c>
      <c r="AK31" s="11">
        <f t="shared" si="16"/>
        <v>0</v>
      </c>
      <c r="AL31" s="11">
        <f t="shared" si="16"/>
        <v>40</v>
      </c>
      <c r="AM31" s="11">
        <f t="shared" si="16"/>
        <v>2.6282879997809765</v>
      </c>
      <c r="AN31" s="11">
        <f t="shared" si="16"/>
        <v>0.1314143999890488</v>
      </c>
      <c r="AO31" s="11">
        <f t="shared" si="16"/>
        <v>0</v>
      </c>
      <c r="AP31" s="11">
        <f t="shared" si="16"/>
        <v>40</v>
      </c>
    </row>
    <row r="32" spans="1:42" x14ac:dyDescent="0.2">
      <c r="A32" s="3" t="s">
        <v>881</v>
      </c>
      <c r="B32" s="3" t="s">
        <v>690</v>
      </c>
      <c r="C32" s="3" t="s">
        <v>679</v>
      </c>
      <c r="D32" s="3" t="s">
        <v>537</v>
      </c>
      <c r="E32" s="3" t="s">
        <v>540</v>
      </c>
      <c r="F32" s="3" t="str">
        <f t="shared" si="0"/>
        <v>HVDC_linear</v>
      </c>
      <c r="G32" s="11">
        <v>226</v>
      </c>
      <c r="O32" s="11">
        <f t="shared" si="12"/>
        <v>6.2584615379399997</v>
      </c>
      <c r="P32" s="11">
        <f t="shared" si="13"/>
        <v>0.312923076897</v>
      </c>
      <c r="Q32" s="11">
        <f t="shared" si="14"/>
        <v>0</v>
      </c>
      <c r="R32" s="11">
        <v>40</v>
      </c>
      <c r="S32" s="11">
        <f t="shared" si="1"/>
        <v>6.2584615379399997</v>
      </c>
      <c r="T32" s="11">
        <f t="shared" si="17"/>
        <v>0.312923076897</v>
      </c>
      <c r="U32" s="11">
        <f t="shared" si="17"/>
        <v>0</v>
      </c>
      <c r="V32" s="11">
        <f t="shared" si="17"/>
        <v>40</v>
      </c>
      <c r="W32" s="11">
        <f t="shared" si="3"/>
        <v>4.8815999995931998</v>
      </c>
      <c r="X32" s="11">
        <f t="shared" si="4"/>
        <v>0.24407999997966001</v>
      </c>
      <c r="Y32" s="11">
        <f t="shared" si="5"/>
        <v>0</v>
      </c>
      <c r="Z32" s="11">
        <f t="shared" si="15"/>
        <v>40</v>
      </c>
      <c r="AA32" s="11">
        <f t="shared" si="15"/>
        <v>4.8815999995931998</v>
      </c>
      <c r="AB32" s="11">
        <f t="shared" si="15"/>
        <v>0.24407999997966001</v>
      </c>
      <c r="AC32" s="11">
        <f t="shared" si="15"/>
        <v>0</v>
      </c>
      <c r="AD32" s="11">
        <f t="shared" si="15"/>
        <v>40</v>
      </c>
      <c r="AE32" s="11">
        <f t="shared" si="7"/>
        <v>3.5147519997071037</v>
      </c>
      <c r="AF32" s="11">
        <f t="shared" si="8"/>
        <v>0.17573759998535521</v>
      </c>
      <c r="AG32" s="11">
        <f t="shared" si="9"/>
        <v>0</v>
      </c>
      <c r="AH32" s="11">
        <f t="shared" si="16"/>
        <v>40</v>
      </c>
      <c r="AI32" s="11">
        <f t="shared" si="16"/>
        <v>3.5147519997071037</v>
      </c>
      <c r="AJ32" s="11">
        <f t="shared" si="16"/>
        <v>0.17573759998535521</v>
      </c>
      <c r="AK32" s="11">
        <f t="shared" si="16"/>
        <v>0</v>
      </c>
      <c r="AL32" s="11">
        <f t="shared" si="16"/>
        <v>40</v>
      </c>
      <c r="AM32" s="11">
        <f t="shared" si="16"/>
        <v>3.5147519997071037</v>
      </c>
      <c r="AN32" s="11">
        <f t="shared" si="16"/>
        <v>0.17573759998535521</v>
      </c>
      <c r="AO32" s="11">
        <f t="shared" si="16"/>
        <v>0</v>
      </c>
      <c r="AP32" s="11">
        <f t="shared" si="16"/>
        <v>40</v>
      </c>
    </row>
    <row r="33" spans="1:42" x14ac:dyDescent="0.2">
      <c r="A33" s="3" t="s">
        <v>882</v>
      </c>
      <c r="B33" s="3" t="s">
        <v>690</v>
      </c>
      <c r="C33" s="3" t="s">
        <v>680</v>
      </c>
      <c r="D33" s="3" t="s">
        <v>537</v>
      </c>
      <c r="E33" s="3" t="s">
        <v>540</v>
      </c>
      <c r="F33" s="3" t="str">
        <f t="shared" si="0"/>
        <v>HVDC_linear</v>
      </c>
      <c r="G33" s="11">
        <v>338</v>
      </c>
      <c r="O33" s="11">
        <f t="shared" si="12"/>
        <v>9.3599999992200011</v>
      </c>
      <c r="P33" s="11">
        <f t="shared" si="13"/>
        <v>0.46799999996100006</v>
      </c>
      <c r="Q33" s="11">
        <f t="shared" si="14"/>
        <v>0</v>
      </c>
      <c r="R33" s="11">
        <v>40</v>
      </c>
      <c r="S33" s="11">
        <f t="shared" si="1"/>
        <v>9.3599999992200011</v>
      </c>
      <c r="T33" s="11">
        <f t="shared" si="17"/>
        <v>0.46799999996100006</v>
      </c>
      <c r="U33" s="11">
        <f t="shared" si="17"/>
        <v>0</v>
      </c>
      <c r="V33" s="11">
        <f t="shared" si="17"/>
        <v>40</v>
      </c>
      <c r="W33" s="11">
        <f t="shared" si="3"/>
        <v>7.3007999993916011</v>
      </c>
      <c r="X33" s="11">
        <f t="shared" si="4"/>
        <v>0.36503999996958003</v>
      </c>
      <c r="Y33" s="11">
        <f t="shared" si="5"/>
        <v>0</v>
      </c>
      <c r="Z33" s="11">
        <f t="shared" si="15"/>
        <v>40</v>
      </c>
      <c r="AA33" s="11">
        <f t="shared" si="15"/>
        <v>7.3007999993916011</v>
      </c>
      <c r="AB33" s="11">
        <f t="shared" si="15"/>
        <v>0.36503999996958003</v>
      </c>
      <c r="AC33" s="11">
        <f t="shared" si="15"/>
        <v>0</v>
      </c>
      <c r="AD33" s="11">
        <f t="shared" si="15"/>
        <v>40</v>
      </c>
      <c r="AE33" s="11">
        <f t="shared" si="7"/>
        <v>5.256575999561953</v>
      </c>
      <c r="AF33" s="11">
        <f t="shared" si="8"/>
        <v>0.2628287999780976</v>
      </c>
      <c r="AG33" s="11">
        <f t="shared" si="9"/>
        <v>0</v>
      </c>
      <c r="AH33" s="11">
        <f t="shared" si="16"/>
        <v>40</v>
      </c>
      <c r="AI33" s="11">
        <f t="shared" si="16"/>
        <v>5.256575999561953</v>
      </c>
      <c r="AJ33" s="11">
        <f t="shared" si="16"/>
        <v>0.2628287999780976</v>
      </c>
      <c r="AK33" s="11">
        <f t="shared" si="16"/>
        <v>0</v>
      </c>
      <c r="AL33" s="11">
        <f t="shared" si="16"/>
        <v>40</v>
      </c>
      <c r="AM33" s="11">
        <f t="shared" si="16"/>
        <v>5.256575999561953</v>
      </c>
      <c r="AN33" s="11">
        <f t="shared" si="16"/>
        <v>0.2628287999780976</v>
      </c>
      <c r="AO33" s="11">
        <f t="shared" si="16"/>
        <v>0</v>
      </c>
      <c r="AP33" s="11">
        <f t="shared" si="16"/>
        <v>40</v>
      </c>
    </row>
    <row r="34" spans="1:42" x14ac:dyDescent="0.2">
      <c r="A34" s="3" t="s">
        <v>883</v>
      </c>
      <c r="B34" s="3" t="s">
        <v>676</v>
      </c>
      <c r="C34" s="3" t="s">
        <v>677</v>
      </c>
      <c r="D34" s="3" t="s">
        <v>537</v>
      </c>
      <c r="E34" s="3" t="s">
        <v>540</v>
      </c>
      <c r="F34" s="3" t="str">
        <f t="shared" si="0"/>
        <v>HVDC_linear</v>
      </c>
      <c r="G34" s="11">
        <v>127.58104523839391</v>
      </c>
      <c r="O34" s="11">
        <f t="shared" si="12"/>
        <v>3.5330135601534134</v>
      </c>
      <c r="P34" s="11">
        <f t="shared" si="13"/>
        <v>0.17665067800767068</v>
      </c>
      <c r="Q34" s="11">
        <f t="shared" si="14"/>
        <v>0</v>
      </c>
      <c r="R34" s="11">
        <v>40</v>
      </c>
      <c r="S34" s="11">
        <f t="shared" si="1"/>
        <v>3.5330135601534134</v>
      </c>
      <c r="T34" s="11">
        <f t="shared" si="17"/>
        <v>0.17665067800767068</v>
      </c>
      <c r="U34" s="11">
        <f t="shared" si="17"/>
        <v>0</v>
      </c>
      <c r="V34" s="11">
        <f t="shared" si="17"/>
        <v>40</v>
      </c>
      <c r="W34" s="11">
        <f t="shared" si="3"/>
        <v>2.7557505769196626</v>
      </c>
      <c r="X34" s="11">
        <f t="shared" si="4"/>
        <v>0.13778752884598314</v>
      </c>
      <c r="Y34" s="11">
        <f t="shared" si="5"/>
        <v>0</v>
      </c>
      <c r="Z34" s="11">
        <f t="shared" si="15"/>
        <v>40</v>
      </c>
      <c r="AA34" s="11">
        <f t="shared" si="15"/>
        <v>2.7557505769196626</v>
      </c>
      <c r="AB34" s="11">
        <f t="shared" si="15"/>
        <v>0.13778752884598314</v>
      </c>
      <c r="AC34" s="11">
        <f t="shared" si="15"/>
        <v>0</v>
      </c>
      <c r="AD34" s="11">
        <f t="shared" si="15"/>
        <v>40</v>
      </c>
      <c r="AE34" s="11">
        <f t="shared" si="7"/>
        <v>1.9841404153821571</v>
      </c>
      <c r="AF34" s="11">
        <f t="shared" si="8"/>
        <v>9.9207020769107854E-2</v>
      </c>
      <c r="AG34" s="11">
        <f t="shared" si="9"/>
        <v>0</v>
      </c>
      <c r="AH34" s="11">
        <f t="shared" si="16"/>
        <v>40</v>
      </c>
      <c r="AI34" s="11">
        <f t="shared" si="16"/>
        <v>1.9841404153821571</v>
      </c>
      <c r="AJ34" s="11">
        <f t="shared" si="16"/>
        <v>9.9207020769107854E-2</v>
      </c>
      <c r="AK34" s="11">
        <f t="shared" si="16"/>
        <v>0</v>
      </c>
      <c r="AL34" s="11">
        <f t="shared" si="16"/>
        <v>40</v>
      </c>
      <c r="AM34" s="11">
        <f t="shared" si="16"/>
        <v>1.9841404153821571</v>
      </c>
      <c r="AN34" s="11">
        <f t="shared" si="16"/>
        <v>9.9207020769107854E-2</v>
      </c>
      <c r="AO34" s="11">
        <f t="shared" si="16"/>
        <v>0</v>
      </c>
      <c r="AP34" s="11">
        <f t="shared" si="16"/>
        <v>40</v>
      </c>
    </row>
    <row r="35" spans="1:42" x14ac:dyDescent="0.2">
      <c r="A35" s="3" t="s">
        <v>884</v>
      </c>
      <c r="B35" s="3" t="s">
        <v>676</v>
      </c>
      <c r="C35" s="3" t="s">
        <v>678</v>
      </c>
      <c r="D35" s="3" t="s">
        <v>537</v>
      </c>
      <c r="E35" s="3" t="s">
        <v>540</v>
      </c>
      <c r="F35" s="3" t="str">
        <f t="shared" si="0"/>
        <v>HVDC_linear</v>
      </c>
      <c r="G35" s="11">
        <v>199.10100106494627</v>
      </c>
      <c r="O35" s="11">
        <f t="shared" si="12"/>
        <v>5.5135661828775095</v>
      </c>
      <c r="P35" s="11">
        <f t="shared" si="13"/>
        <v>0.27567830914387548</v>
      </c>
      <c r="Q35" s="11">
        <f t="shared" si="14"/>
        <v>0</v>
      </c>
      <c r="R35" s="11">
        <v>40</v>
      </c>
      <c r="S35" s="11">
        <f t="shared" ref="S35:S66" si="18">O35</f>
        <v>5.5135661828775095</v>
      </c>
      <c r="T35" s="11">
        <f t="shared" si="17"/>
        <v>0.27567830914387548</v>
      </c>
      <c r="U35" s="11">
        <f t="shared" si="17"/>
        <v>0</v>
      </c>
      <c r="V35" s="11">
        <f t="shared" si="17"/>
        <v>40</v>
      </c>
      <c r="W35" s="11">
        <f t="shared" ref="W35:W66" si="19">IF(E35="HVAC",S35*0.9,IF(E35="HVDC",S35*0.78))</f>
        <v>4.300581622644458</v>
      </c>
      <c r="X35" s="11">
        <f t="shared" ref="X35:X66" si="20">IF(E35="HVAC",T35*0.9,IF(E35="HVDC",T35*0.78))</f>
        <v>0.21502908113222288</v>
      </c>
      <c r="Y35" s="11">
        <f t="shared" ref="Y35:Y66" si="21">IF(E35="HVAC",U35*0.9,IF(E35="HVDC",U35*0.78))</f>
        <v>0</v>
      </c>
      <c r="Z35" s="11">
        <f t="shared" si="15"/>
        <v>40</v>
      </c>
      <c r="AA35" s="11">
        <f t="shared" si="15"/>
        <v>4.300581622644458</v>
      </c>
      <c r="AB35" s="11">
        <f t="shared" si="15"/>
        <v>0.21502908113222288</v>
      </c>
      <c r="AC35" s="11">
        <f t="shared" si="15"/>
        <v>0</v>
      </c>
      <c r="AD35" s="11">
        <f t="shared" si="15"/>
        <v>40</v>
      </c>
      <c r="AE35" s="11">
        <f t="shared" ref="AE35:AE66" si="22">IF(E35="HVAC",AA35,IF(E35="HVDC",AA35*0.72))</f>
        <v>3.0964187683040096</v>
      </c>
      <c r="AF35" s="11">
        <f t="shared" ref="AF35:AF66" si="23">IF(E35="HVAC",AB35,IF(E35="HVDC",AB35*0.72))</f>
        <v>0.15482093841520048</v>
      </c>
      <c r="AG35" s="11">
        <f t="shared" ref="AG35:AG66" si="24">IF(E35="HVAC",AC35,IF(E35="HVDC",AC35*0.72))</f>
        <v>0</v>
      </c>
      <c r="AH35" s="11">
        <f t="shared" si="16"/>
        <v>40</v>
      </c>
      <c r="AI35" s="11">
        <f t="shared" si="16"/>
        <v>3.0964187683040096</v>
      </c>
      <c r="AJ35" s="11">
        <f t="shared" si="16"/>
        <v>0.15482093841520048</v>
      </c>
      <c r="AK35" s="11">
        <f t="shared" si="16"/>
        <v>0</v>
      </c>
      <c r="AL35" s="11">
        <f t="shared" si="16"/>
        <v>40</v>
      </c>
      <c r="AM35" s="11">
        <f t="shared" si="16"/>
        <v>3.0964187683040096</v>
      </c>
      <c r="AN35" s="11">
        <f t="shared" si="16"/>
        <v>0.15482093841520048</v>
      </c>
      <c r="AO35" s="11">
        <f t="shared" si="16"/>
        <v>0</v>
      </c>
      <c r="AP35" s="11">
        <f t="shared" si="16"/>
        <v>40</v>
      </c>
    </row>
    <row r="36" spans="1:42" x14ac:dyDescent="0.2">
      <c r="A36" s="3" t="s">
        <v>885</v>
      </c>
      <c r="B36" s="3" t="s">
        <v>676</v>
      </c>
      <c r="C36" s="3" t="s">
        <v>679</v>
      </c>
      <c r="D36" s="3" t="s">
        <v>537</v>
      </c>
      <c r="E36" s="3" t="s">
        <v>540</v>
      </c>
      <c r="F36" s="3" t="str">
        <f t="shared" si="0"/>
        <v>HVDC_linear</v>
      </c>
      <c r="G36" s="11">
        <v>305.13688978730818</v>
      </c>
      <c r="O36" s="11">
        <f t="shared" si="12"/>
        <v>8.4499446395597566</v>
      </c>
      <c r="P36" s="11">
        <f t="shared" si="13"/>
        <v>0.42249723197798783</v>
      </c>
      <c r="Q36" s="11">
        <f t="shared" si="14"/>
        <v>0</v>
      </c>
      <c r="R36" s="11">
        <v>40</v>
      </c>
      <c r="S36" s="11">
        <f t="shared" si="18"/>
        <v>8.4499446395597566</v>
      </c>
      <c r="T36" s="11">
        <f t="shared" si="17"/>
        <v>0.42249723197798783</v>
      </c>
      <c r="U36" s="11">
        <f t="shared" si="17"/>
        <v>0</v>
      </c>
      <c r="V36" s="11">
        <f t="shared" si="17"/>
        <v>40</v>
      </c>
      <c r="W36" s="11">
        <f t="shared" si="19"/>
        <v>6.5909568188566103</v>
      </c>
      <c r="X36" s="11">
        <f t="shared" si="20"/>
        <v>0.32954784094283052</v>
      </c>
      <c r="Y36" s="11">
        <f t="shared" si="21"/>
        <v>0</v>
      </c>
      <c r="Z36" s="11">
        <f t="shared" si="15"/>
        <v>40</v>
      </c>
      <c r="AA36" s="11">
        <f t="shared" si="15"/>
        <v>6.5909568188566103</v>
      </c>
      <c r="AB36" s="11">
        <f t="shared" si="15"/>
        <v>0.32954784094283052</v>
      </c>
      <c r="AC36" s="11">
        <f t="shared" si="15"/>
        <v>0</v>
      </c>
      <c r="AD36" s="11">
        <f t="shared" si="15"/>
        <v>40</v>
      </c>
      <c r="AE36" s="11">
        <f t="shared" si="22"/>
        <v>4.7454889095767596</v>
      </c>
      <c r="AF36" s="11">
        <f t="shared" si="23"/>
        <v>0.23727444547883797</v>
      </c>
      <c r="AG36" s="11">
        <f t="shared" si="24"/>
        <v>0</v>
      </c>
      <c r="AH36" s="11">
        <f t="shared" si="16"/>
        <v>40</v>
      </c>
      <c r="AI36" s="11">
        <f t="shared" si="16"/>
        <v>4.7454889095767596</v>
      </c>
      <c r="AJ36" s="11">
        <f t="shared" si="16"/>
        <v>0.23727444547883797</v>
      </c>
      <c r="AK36" s="11">
        <f t="shared" si="16"/>
        <v>0</v>
      </c>
      <c r="AL36" s="11">
        <f t="shared" si="16"/>
        <v>40</v>
      </c>
      <c r="AM36" s="11">
        <f t="shared" si="16"/>
        <v>4.7454889095767596</v>
      </c>
      <c r="AN36" s="11">
        <f t="shared" si="16"/>
        <v>0.23727444547883797</v>
      </c>
      <c r="AO36" s="11">
        <f t="shared" si="16"/>
        <v>0</v>
      </c>
      <c r="AP36" s="11">
        <f t="shared" si="16"/>
        <v>40</v>
      </c>
    </row>
    <row r="37" spans="1:42" x14ac:dyDescent="0.2">
      <c r="A37" s="3" t="s">
        <v>886</v>
      </c>
      <c r="B37" s="3" t="s">
        <v>676</v>
      </c>
      <c r="C37" s="3" t="s">
        <v>680</v>
      </c>
      <c r="D37" s="3" t="s">
        <v>537</v>
      </c>
      <c r="E37" s="3" t="s">
        <v>540</v>
      </c>
      <c r="F37" s="3" t="str">
        <f t="shared" si="0"/>
        <v>HVDC_linear</v>
      </c>
      <c r="G37" s="11">
        <v>529.59948957206495</v>
      </c>
      <c r="O37" s="11">
        <f t="shared" si="12"/>
        <v>14.665832017696568</v>
      </c>
      <c r="P37" s="11">
        <f t="shared" si="13"/>
        <v>0.73329160088482848</v>
      </c>
      <c r="Q37" s="11">
        <f t="shared" si="14"/>
        <v>0</v>
      </c>
      <c r="R37" s="11">
        <v>40</v>
      </c>
      <c r="S37" s="11">
        <f t="shared" si="18"/>
        <v>14.665832017696568</v>
      </c>
      <c r="T37" s="11">
        <f t="shared" si="17"/>
        <v>0.73329160088482848</v>
      </c>
      <c r="U37" s="11">
        <f t="shared" si="17"/>
        <v>0</v>
      </c>
      <c r="V37" s="11">
        <f t="shared" si="17"/>
        <v>40</v>
      </c>
      <c r="W37" s="11">
        <f t="shared" si="19"/>
        <v>11.439348973803323</v>
      </c>
      <c r="X37" s="11">
        <f t="shared" si="20"/>
        <v>0.57196744869016625</v>
      </c>
      <c r="Y37" s="11">
        <f t="shared" si="21"/>
        <v>0</v>
      </c>
      <c r="Z37" s="11">
        <f t="shared" si="15"/>
        <v>40</v>
      </c>
      <c r="AA37" s="11">
        <f t="shared" si="15"/>
        <v>11.439348973803323</v>
      </c>
      <c r="AB37" s="11">
        <f t="shared" si="15"/>
        <v>0.57196744869016625</v>
      </c>
      <c r="AC37" s="11">
        <f t="shared" si="15"/>
        <v>0</v>
      </c>
      <c r="AD37" s="11">
        <f t="shared" si="15"/>
        <v>40</v>
      </c>
      <c r="AE37" s="11">
        <f t="shared" si="22"/>
        <v>8.2363312611383925</v>
      </c>
      <c r="AF37" s="11">
        <f t="shared" si="23"/>
        <v>0.41181656305691966</v>
      </c>
      <c r="AG37" s="11">
        <f t="shared" si="24"/>
        <v>0</v>
      </c>
      <c r="AH37" s="11">
        <f t="shared" si="16"/>
        <v>40</v>
      </c>
      <c r="AI37" s="11">
        <f t="shared" si="16"/>
        <v>8.2363312611383925</v>
      </c>
      <c r="AJ37" s="11">
        <f t="shared" si="16"/>
        <v>0.41181656305691966</v>
      </c>
      <c r="AK37" s="11">
        <f t="shared" si="16"/>
        <v>0</v>
      </c>
      <c r="AL37" s="11">
        <f t="shared" si="16"/>
        <v>40</v>
      </c>
      <c r="AM37" s="11">
        <f t="shared" si="16"/>
        <v>8.2363312611383925</v>
      </c>
      <c r="AN37" s="11">
        <f t="shared" si="16"/>
        <v>0.41181656305691966</v>
      </c>
      <c r="AO37" s="11">
        <f t="shared" si="16"/>
        <v>0</v>
      </c>
      <c r="AP37" s="11">
        <f t="shared" si="16"/>
        <v>40</v>
      </c>
    </row>
    <row r="38" spans="1:42" x14ac:dyDescent="0.2">
      <c r="A38" s="3" t="s">
        <v>887</v>
      </c>
      <c r="B38" s="3" t="s">
        <v>677</v>
      </c>
      <c r="C38" s="3" t="s">
        <v>678</v>
      </c>
      <c r="D38" s="3" t="s">
        <v>537</v>
      </c>
      <c r="E38" s="3" t="s">
        <v>540</v>
      </c>
      <c r="F38" s="3" t="str">
        <f t="shared" si="0"/>
        <v>HVDC_linear</v>
      </c>
      <c r="G38" s="11">
        <v>182.33386879355896</v>
      </c>
      <c r="O38" s="11">
        <f t="shared" si="12"/>
        <v>5.0492455969393237</v>
      </c>
      <c r="P38" s="11">
        <f t="shared" si="13"/>
        <v>0.25246227984696618</v>
      </c>
      <c r="Q38" s="11">
        <f t="shared" si="14"/>
        <v>0</v>
      </c>
      <c r="R38" s="11">
        <v>40</v>
      </c>
      <c r="S38" s="11">
        <f t="shared" si="18"/>
        <v>5.0492455969393237</v>
      </c>
      <c r="T38" s="11">
        <f t="shared" si="17"/>
        <v>0.25246227984696618</v>
      </c>
      <c r="U38" s="11">
        <f t="shared" si="17"/>
        <v>0</v>
      </c>
      <c r="V38" s="11">
        <f t="shared" si="17"/>
        <v>40</v>
      </c>
      <c r="W38" s="11">
        <f t="shared" si="19"/>
        <v>3.9384115656126726</v>
      </c>
      <c r="X38" s="11">
        <f t="shared" si="20"/>
        <v>0.19692057828063361</v>
      </c>
      <c r="Y38" s="11">
        <f t="shared" si="21"/>
        <v>0</v>
      </c>
      <c r="Z38" s="11">
        <f t="shared" si="15"/>
        <v>40</v>
      </c>
      <c r="AA38" s="11">
        <f t="shared" si="15"/>
        <v>3.9384115656126726</v>
      </c>
      <c r="AB38" s="11">
        <f t="shared" si="15"/>
        <v>0.19692057828063361</v>
      </c>
      <c r="AC38" s="11">
        <f t="shared" si="15"/>
        <v>0</v>
      </c>
      <c r="AD38" s="11">
        <f t="shared" si="15"/>
        <v>40</v>
      </c>
      <c r="AE38" s="11">
        <f t="shared" si="22"/>
        <v>2.8356563272411242</v>
      </c>
      <c r="AF38" s="11">
        <f t="shared" si="23"/>
        <v>0.1417828163620562</v>
      </c>
      <c r="AG38" s="11">
        <f t="shared" si="24"/>
        <v>0</v>
      </c>
      <c r="AH38" s="11">
        <f t="shared" si="16"/>
        <v>40</v>
      </c>
      <c r="AI38" s="11">
        <f t="shared" si="16"/>
        <v>2.8356563272411242</v>
      </c>
      <c r="AJ38" s="11">
        <f t="shared" si="16"/>
        <v>0.1417828163620562</v>
      </c>
      <c r="AK38" s="11">
        <f t="shared" si="16"/>
        <v>0</v>
      </c>
      <c r="AL38" s="11">
        <f t="shared" si="16"/>
        <v>40</v>
      </c>
      <c r="AM38" s="11">
        <f t="shared" si="16"/>
        <v>2.8356563272411242</v>
      </c>
      <c r="AN38" s="11">
        <f t="shared" si="16"/>
        <v>0.1417828163620562</v>
      </c>
      <c r="AO38" s="11">
        <f t="shared" si="16"/>
        <v>0</v>
      </c>
      <c r="AP38" s="11">
        <f t="shared" si="16"/>
        <v>40</v>
      </c>
    </row>
    <row r="39" spans="1:42" x14ac:dyDescent="0.2">
      <c r="A39" s="3" t="s">
        <v>888</v>
      </c>
      <c r="B39" s="3" t="s">
        <v>677</v>
      </c>
      <c r="C39" s="3" t="s">
        <v>679</v>
      </c>
      <c r="D39" s="3" t="s">
        <v>537</v>
      </c>
      <c r="E39" s="3" t="s">
        <v>540</v>
      </c>
      <c r="F39" s="3" t="str">
        <f t="shared" si="0"/>
        <v>HVDC_linear</v>
      </c>
      <c r="G39" s="11">
        <v>292.22868550986914</v>
      </c>
      <c r="O39" s="11">
        <f t="shared" si="12"/>
        <v>8.0924866749835402</v>
      </c>
      <c r="P39" s="11">
        <f t="shared" si="13"/>
        <v>0.40462433374917706</v>
      </c>
      <c r="Q39" s="11">
        <f t="shared" si="14"/>
        <v>0</v>
      </c>
      <c r="R39" s="11">
        <v>40</v>
      </c>
      <c r="S39" s="11">
        <f t="shared" si="18"/>
        <v>8.0924866749835402</v>
      </c>
      <c r="T39" s="11">
        <f t="shared" si="17"/>
        <v>0.40462433374917706</v>
      </c>
      <c r="U39" s="11">
        <f t="shared" si="17"/>
        <v>0</v>
      </c>
      <c r="V39" s="11">
        <f t="shared" si="17"/>
        <v>40</v>
      </c>
      <c r="W39" s="11">
        <f t="shared" si="19"/>
        <v>6.312139606487162</v>
      </c>
      <c r="X39" s="11">
        <f t="shared" si="20"/>
        <v>0.31560698032435813</v>
      </c>
      <c r="Y39" s="11">
        <f t="shared" si="21"/>
        <v>0</v>
      </c>
      <c r="Z39" s="11">
        <f t="shared" si="15"/>
        <v>40</v>
      </c>
      <c r="AA39" s="11">
        <f t="shared" si="15"/>
        <v>6.312139606487162</v>
      </c>
      <c r="AB39" s="11">
        <f t="shared" si="15"/>
        <v>0.31560698032435813</v>
      </c>
      <c r="AC39" s="11">
        <f t="shared" si="15"/>
        <v>0</v>
      </c>
      <c r="AD39" s="11">
        <f t="shared" si="15"/>
        <v>40</v>
      </c>
      <c r="AE39" s="11">
        <f t="shared" si="22"/>
        <v>4.5447405166707568</v>
      </c>
      <c r="AF39" s="11">
        <f t="shared" si="23"/>
        <v>0.22723702583353786</v>
      </c>
      <c r="AG39" s="11">
        <f t="shared" si="24"/>
        <v>0</v>
      </c>
      <c r="AH39" s="11">
        <f t="shared" si="16"/>
        <v>40</v>
      </c>
      <c r="AI39" s="11">
        <f t="shared" si="16"/>
        <v>4.5447405166707568</v>
      </c>
      <c r="AJ39" s="11">
        <f t="shared" si="16"/>
        <v>0.22723702583353786</v>
      </c>
      <c r="AK39" s="11">
        <f t="shared" si="16"/>
        <v>0</v>
      </c>
      <c r="AL39" s="11">
        <f t="shared" si="16"/>
        <v>40</v>
      </c>
      <c r="AM39" s="11">
        <f t="shared" si="16"/>
        <v>4.5447405166707568</v>
      </c>
      <c r="AN39" s="11">
        <f t="shared" si="16"/>
        <v>0.22723702583353786</v>
      </c>
      <c r="AO39" s="11">
        <f t="shared" si="16"/>
        <v>0</v>
      </c>
      <c r="AP39" s="11">
        <f t="shared" si="16"/>
        <v>40</v>
      </c>
    </row>
    <row r="40" spans="1:42" x14ac:dyDescent="0.2">
      <c r="A40" s="3" t="s">
        <v>889</v>
      </c>
      <c r="B40" s="3" t="s">
        <v>677</v>
      </c>
      <c r="C40" s="3" t="s">
        <v>680</v>
      </c>
      <c r="D40" s="3" t="s">
        <v>537</v>
      </c>
      <c r="E40" s="3" t="s">
        <v>540</v>
      </c>
      <c r="F40" s="3" t="str">
        <f t="shared" si="0"/>
        <v>HVDC_linear</v>
      </c>
      <c r="G40" s="11">
        <v>466.71963310567565</v>
      </c>
      <c r="O40" s="11">
        <f t="shared" si="12"/>
        <v>12.924543684926279</v>
      </c>
      <c r="P40" s="11">
        <f t="shared" si="13"/>
        <v>0.64622718424631398</v>
      </c>
      <c r="Q40" s="11">
        <f t="shared" si="14"/>
        <v>0</v>
      </c>
      <c r="R40" s="11">
        <v>40</v>
      </c>
      <c r="S40" s="11">
        <f t="shared" si="18"/>
        <v>12.924543684926279</v>
      </c>
      <c r="T40" s="11">
        <f t="shared" si="17"/>
        <v>0.64622718424631398</v>
      </c>
      <c r="U40" s="11">
        <f t="shared" si="17"/>
        <v>0</v>
      </c>
      <c r="V40" s="11">
        <f t="shared" si="17"/>
        <v>40</v>
      </c>
      <c r="W40" s="11">
        <f t="shared" si="19"/>
        <v>10.081144074242498</v>
      </c>
      <c r="X40" s="11">
        <f t="shared" si="20"/>
        <v>0.50405720371212492</v>
      </c>
      <c r="Y40" s="11">
        <f t="shared" si="21"/>
        <v>0</v>
      </c>
      <c r="Z40" s="11">
        <f t="shared" si="15"/>
        <v>40</v>
      </c>
      <c r="AA40" s="11">
        <f t="shared" si="15"/>
        <v>10.081144074242498</v>
      </c>
      <c r="AB40" s="11">
        <f t="shared" si="15"/>
        <v>0.50405720371212492</v>
      </c>
      <c r="AC40" s="11">
        <f t="shared" si="15"/>
        <v>0</v>
      </c>
      <c r="AD40" s="11">
        <f t="shared" si="15"/>
        <v>40</v>
      </c>
      <c r="AE40" s="11">
        <f t="shared" si="22"/>
        <v>7.2584237334545989</v>
      </c>
      <c r="AF40" s="11">
        <f t="shared" si="23"/>
        <v>0.36292118667272993</v>
      </c>
      <c r="AG40" s="11">
        <f t="shared" si="24"/>
        <v>0</v>
      </c>
      <c r="AH40" s="11">
        <f t="shared" si="16"/>
        <v>40</v>
      </c>
      <c r="AI40" s="11">
        <f t="shared" si="16"/>
        <v>7.2584237334545989</v>
      </c>
      <c r="AJ40" s="11">
        <f t="shared" si="16"/>
        <v>0.36292118667272993</v>
      </c>
      <c r="AK40" s="11">
        <f t="shared" si="16"/>
        <v>0</v>
      </c>
      <c r="AL40" s="11">
        <f t="shared" si="16"/>
        <v>40</v>
      </c>
      <c r="AM40" s="11">
        <f t="shared" si="16"/>
        <v>7.2584237334545989</v>
      </c>
      <c r="AN40" s="11">
        <f t="shared" si="16"/>
        <v>0.36292118667272993</v>
      </c>
      <c r="AO40" s="11">
        <f t="shared" si="16"/>
        <v>0</v>
      </c>
      <c r="AP40" s="11">
        <f t="shared" si="16"/>
        <v>40</v>
      </c>
    </row>
    <row r="41" spans="1:42" x14ac:dyDescent="0.2">
      <c r="A41" s="3" t="s">
        <v>890</v>
      </c>
      <c r="B41" s="3" t="s">
        <v>678</v>
      </c>
      <c r="C41" s="3" t="s">
        <v>679</v>
      </c>
      <c r="D41" s="3" t="s">
        <v>537</v>
      </c>
      <c r="E41" s="3" t="s">
        <v>540</v>
      </c>
      <c r="F41" s="3" t="str">
        <f t="shared" si="0"/>
        <v>HVDC_linear</v>
      </c>
      <c r="G41" s="11">
        <v>112.24023823245135</v>
      </c>
      <c r="O41" s="11">
        <f t="shared" si="12"/>
        <v>3.1081912123319442</v>
      </c>
      <c r="P41" s="11">
        <f t="shared" si="13"/>
        <v>0.15540956061659722</v>
      </c>
      <c r="Q41" s="11">
        <f t="shared" si="14"/>
        <v>0</v>
      </c>
      <c r="R41" s="11">
        <v>40</v>
      </c>
      <c r="S41" s="11">
        <f t="shared" si="18"/>
        <v>3.1081912123319442</v>
      </c>
      <c r="T41" s="11">
        <f t="shared" si="17"/>
        <v>0.15540956061659722</v>
      </c>
      <c r="U41" s="11">
        <f t="shared" si="17"/>
        <v>0</v>
      </c>
      <c r="V41" s="11">
        <f t="shared" si="17"/>
        <v>40</v>
      </c>
      <c r="W41" s="11">
        <f t="shared" si="19"/>
        <v>2.4243891456189166</v>
      </c>
      <c r="X41" s="11">
        <f t="shared" si="20"/>
        <v>0.12121945728094584</v>
      </c>
      <c r="Y41" s="11">
        <f t="shared" si="21"/>
        <v>0</v>
      </c>
      <c r="Z41" s="11">
        <f t="shared" si="15"/>
        <v>40</v>
      </c>
      <c r="AA41" s="11">
        <f t="shared" si="15"/>
        <v>2.4243891456189166</v>
      </c>
      <c r="AB41" s="11">
        <f t="shared" si="15"/>
        <v>0.12121945728094584</v>
      </c>
      <c r="AC41" s="11">
        <f t="shared" si="15"/>
        <v>0</v>
      </c>
      <c r="AD41" s="11">
        <f t="shared" si="15"/>
        <v>40</v>
      </c>
      <c r="AE41" s="11">
        <f t="shared" si="22"/>
        <v>1.7455601848456199</v>
      </c>
      <c r="AF41" s="11">
        <f t="shared" si="23"/>
        <v>8.7278009242281004E-2</v>
      </c>
      <c r="AG41" s="11">
        <f t="shared" si="24"/>
        <v>0</v>
      </c>
      <c r="AH41" s="11">
        <f t="shared" si="16"/>
        <v>40</v>
      </c>
      <c r="AI41" s="11">
        <f t="shared" si="16"/>
        <v>1.7455601848456199</v>
      </c>
      <c r="AJ41" s="11">
        <f t="shared" si="16"/>
        <v>8.7278009242281004E-2</v>
      </c>
      <c r="AK41" s="11">
        <f t="shared" si="16"/>
        <v>0</v>
      </c>
      <c r="AL41" s="11">
        <f t="shared" si="16"/>
        <v>40</v>
      </c>
      <c r="AM41" s="11">
        <f t="shared" si="16"/>
        <v>1.7455601848456199</v>
      </c>
      <c r="AN41" s="11">
        <f t="shared" si="16"/>
        <v>8.7278009242281004E-2</v>
      </c>
      <c r="AO41" s="11">
        <f t="shared" si="16"/>
        <v>0</v>
      </c>
      <c r="AP41" s="11">
        <f t="shared" si="16"/>
        <v>40</v>
      </c>
    </row>
    <row r="42" spans="1:42" x14ac:dyDescent="0.2">
      <c r="A42" s="3" t="s">
        <v>891</v>
      </c>
      <c r="B42" s="3" t="s">
        <v>678</v>
      </c>
      <c r="C42" s="3" t="s">
        <v>680</v>
      </c>
      <c r="D42" s="3" t="s">
        <v>537</v>
      </c>
      <c r="E42" s="3" t="s">
        <v>540</v>
      </c>
      <c r="F42" s="3" t="str">
        <f t="shared" si="0"/>
        <v>HVDC_linear</v>
      </c>
      <c r="G42" s="11">
        <v>334.59433543585442</v>
      </c>
      <c r="O42" s="11">
        <f t="shared" si="12"/>
        <v>9.2656892882207504</v>
      </c>
      <c r="P42" s="11">
        <f t="shared" si="13"/>
        <v>0.46328446441103754</v>
      </c>
      <c r="Q42" s="11">
        <f t="shared" si="14"/>
        <v>0</v>
      </c>
      <c r="R42" s="11">
        <v>40</v>
      </c>
      <c r="S42" s="11">
        <f t="shared" si="18"/>
        <v>9.2656892882207504</v>
      </c>
      <c r="T42" s="11">
        <f t="shared" si="17"/>
        <v>0.46328446441103754</v>
      </c>
      <c r="U42" s="11">
        <f t="shared" si="17"/>
        <v>0</v>
      </c>
      <c r="V42" s="11">
        <f t="shared" si="17"/>
        <v>40</v>
      </c>
      <c r="W42" s="11">
        <f t="shared" si="19"/>
        <v>7.2272376448121856</v>
      </c>
      <c r="X42" s="11">
        <f t="shared" si="20"/>
        <v>0.36136188224060928</v>
      </c>
      <c r="Y42" s="11">
        <f t="shared" si="21"/>
        <v>0</v>
      </c>
      <c r="Z42" s="11">
        <f t="shared" si="15"/>
        <v>40</v>
      </c>
      <c r="AA42" s="11">
        <f t="shared" si="15"/>
        <v>7.2272376448121856</v>
      </c>
      <c r="AB42" s="11">
        <f t="shared" si="15"/>
        <v>0.36136188224060928</v>
      </c>
      <c r="AC42" s="11">
        <f t="shared" si="15"/>
        <v>0</v>
      </c>
      <c r="AD42" s="11">
        <f t="shared" si="15"/>
        <v>40</v>
      </c>
      <c r="AE42" s="11">
        <f t="shared" si="22"/>
        <v>5.2036111042647732</v>
      </c>
      <c r="AF42" s="11">
        <f t="shared" si="23"/>
        <v>0.26018055521323868</v>
      </c>
      <c r="AG42" s="11">
        <f t="shared" si="24"/>
        <v>0</v>
      </c>
      <c r="AH42" s="11">
        <f t="shared" si="16"/>
        <v>40</v>
      </c>
      <c r="AI42" s="11">
        <f t="shared" si="16"/>
        <v>5.2036111042647732</v>
      </c>
      <c r="AJ42" s="11">
        <f t="shared" si="16"/>
        <v>0.26018055521323868</v>
      </c>
      <c r="AK42" s="11">
        <f t="shared" si="16"/>
        <v>0</v>
      </c>
      <c r="AL42" s="11">
        <f t="shared" si="16"/>
        <v>40</v>
      </c>
      <c r="AM42" s="11">
        <f t="shared" si="16"/>
        <v>5.2036111042647732</v>
      </c>
      <c r="AN42" s="11">
        <f t="shared" si="16"/>
        <v>0.26018055521323868</v>
      </c>
      <c r="AO42" s="11">
        <f t="shared" si="16"/>
        <v>0</v>
      </c>
      <c r="AP42" s="11">
        <f t="shared" si="16"/>
        <v>40</v>
      </c>
    </row>
    <row r="43" spans="1:42" x14ac:dyDescent="0.2">
      <c r="A43" s="3" t="s">
        <v>892</v>
      </c>
      <c r="B43" s="3" t="s">
        <v>679</v>
      </c>
      <c r="C43" s="3" t="s">
        <v>680</v>
      </c>
      <c r="D43" s="3" t="s">
        <v>537</v>
      </c>
      <c r="E43" s="3" t="s">
        <v>540</v>
      </c>
      <c r="F43" s="3" t="str">
        <f t="shared" si="0"/>
        <v>HVDC_linear</v>
      </c>
      <c r="G43" s="11">
        <v>256.54246611612416</v>
      </c>
      <c r="O43" s="11">
        <f t="shared" si="12"/>
        <v>7.1042529072391094</v>
      </c>
      <c r="P43" s="11">
        <f t="shared" si="13"/>
        <v>0.35521264536195551</v>
      </c>
      <c r="Q43" s="11">
        <f t="shared" si="14"/>
        <v>0</v>
      </c>
      <c r="R43" s="11">
        <v>40</v>
      </c>
      <c r="S43" s="11">
        <f t="shared" si="18"/>
        <v>7.1042529072391094</v>
      </c>
      <c r="T43" s="11">
        <f t="shared" si="17"/>
        <v>0.35521264536195551</v>
      </c>
      <c r="U43" s="11">
        <f t="shared" si="17"/>
        <v>0</v>
      </c>
      <c r="V43" s="11">
        <f t="shared" si="17"/>
        <v>40</v>
      </c>
      <c r="W43" s="11">
        <f t="shared" si="19"/>
        <v>5.5413172676465052</v>
      </c>
      <c r="X43" s="11">
        <f t="shared" si="20"/>
        <v>0.27706586338232531</v>
      </c>
      <c r="Y43" s="11">
        <f t="shared" si="21"/>
        <v>0</v>
      </c>
      <c r="Z43" s="11">
        <f t="shared" si="15"/>
        <v>40</v>
      </c>
      <c r="AA43" s="11">
        <f t="shared" si="15"/>
        <v>5.5413172676465052</v>
      </c>
      <c r="AB43" s="11">
        <f t="shared" si="15"/>
        <v>0.27706586338232531</v>
      </c>
      <c r="AC43" s="11">
        <f t="shared" si="15"/>
        <v>0</v>
      </c>
      <c r="AD43" s="11">
        <f t="shared" si="15"/>
        <v>40</v>
      </c>
      <c r="AE43" s="11">
        <f t="shared" si="22"/>
        <v>3.9897484327054835</v>
      </c>
      <c r="AF43" s="11">
        <f t="shared" si="23"/>
        <v>0.19948742163527422</v>
      </c>
      <c r="AG43" s="11">
        <f t="shared" si="24"/>
        <v>0</v>
      </c>
      <c r="AH43" s="11">
        <f t="shared" si="16"/>
        <v>40</v>
      </c>
      <c r="AI43" s="11">
        <f t="shared" si="16"/>
        <v>3.9897484327054835</v>
      </c>
      <c r="AJ43" s="11">
        <f t="shared" si="16"/>
        <v>0.19948742163527422</v>
      </c>
      <c r="AK43" s="11">
        <f t="shared" si="16"/>
        <v>0</v>
      </c>
      <c r="AL43" s="11">
        <f t="shared" si="16"/>
        <v>40</v>
      </c>
      <c r="AM43" s="11">
        <f t="shared" si="16"/>
        <v>3.9897484327054835</v>
      </c>
      <c r="AN43" s="11">
        <f t="shared" si="16"/>
        <v>0.19948742163527422</v>
      </c>
      <c r="AO43" s="11">
        <f t="shared" si="16"/>
        <v>0</v>
      </c>
      <c r="AP43" s="11">
        <f t="shared" si="16"/>
        <v>40</v>
      </c>
    </row>
    <row r="44" spans="1:42" x14ac:dyDescent="0.2">
      <c r="A44" s="3" t="s">
        <v>893</v>
      </c>
      <c r="B44" s="3" t="s">
        <v>681</v>
      </c>
      <c r="C44" s="3" t="s">
        <v>694</v>
      </c>
      <c r="D44" s="3" t="s">
        <v>537</v>
      </c>
      <c r="E44" s="3" t="s">
        <v>540</v>
      </c>
      <c r="F44" s="3" t="str">
        <f t="shared" si="0"/>
        <v>HVDC_linear</v>
      </c>
      <c r="G44" s="11">
        <v>83</v>
      </c>
      <c r="O44" s="11">
        <f t="shared" si="12"/>
        <v>2.2984615382699998</v>
      </c>
      <c r="P44" s="11">
        <f t="shared" si="13"/>
        <v>0.1149230769135</v>
      </c>
      <c r="Q44" s="11">
        <f t="shared" si="14"/>
        <v>0</v>
      </c>
      <c r="R44" s="11">
        <v>40</v>
      </c>
      <c r="S44" s="11">
        <f t="shared" si="18"/>
        <v>2.2984615382699998</v>
      </c>
      <c r="T44" s="11">
        <f t="shared" si="17"/>
        <v>0.1149230769135</v>
      </c>
      <c r="U44" s="11">
        <f t="shared" si="17"/>
        <v>0</v>
      </c>
      <c r="V44" s="11">
        <f t="shared" si="17"/>
        <v>40</v>
      </c>
      <c r="W44" s="11">
        <f t="shared" si="19"/>
        <v>1.7927999998505999</v>
      </c>
      <c r="X44" s="11">
        <f t="shared" si="20"/>
        <v>8.9639999992530001E-2</v>
      </c>
      <c r="Y44" s="11">
        <f t="shared" si="21"/>
        <v>0</v>
      </c>
      <c r="Z44" s="11">
        <f t="shared" si="15"/>
        <v>40</v>
      </c>
      <c r="AA44" s="11">
        <f t="shared" si="15"/>
        <v>1.7927999998505999</v>
      </c>
      <c r="AB44" s="11">
        <f t="shared" si="15"/>
        <v>8.9639999992530001E-2</v>
      </c>
      <c r="AC44" s="11">
        <f t="shared" si="15"/>
        <v>0</v>
      </c>
      <c r="AD44" s="11">
        <f t="shared" si="15"/>
        <v>40</v>
      </c>
      <c r="AE44" s="11">
        <f t="shared" si="22"/>
        <v>1.2908159998924318</v>
      </c>
      <c r="AF44" s="11">
        <f t="shared" si="23"/>
        <v>6.4540799994621603E-2</v>
      </c>
      <c r="AG44" s="11">
        <f t="shared" si="24"/>
        <v>0</v>
      </c>
      <c r="AH44" s="11">
        <f t="shared" ref="AH44:AP72" si="25">AD44</f>
        <v>40</v>
      </c>
      <c r="AI44" s="11">
        <f t="shared" si="25"/>
        <v>1.2908159998924318</v>
      </c>
      <c r="AJ44" s="11">
        <f t="shared" si="25"/>
        <v>6.4540799994621603E-2</v>
      </c>
      <c r="AK44" s="11">
        <f t="shared" si="25"/>
        <v>0</v>
      </c>
      <c r="AL44" s="11">
        <f t="shared" si="25"/>
        <v>40</v>
      </c>
      <c r="AM44" s="11">
        <f t="shared" si="25"/>
        <v>1.2908159998924318</v>
      </c>
      <c r="AN44" s="11">
        <f t="shared" si="25"/>
        <v>6.4540799994621603E-2</v>
      </c>
      <c r="AO44" s="11">
        <f t="shared" si="25"/>
        <v>0</v>
      </c>
      <c r="AP44" s="11">
        <f t="shared" si="25"/>
        <v>40</v>
      </c>
    </row>
    <row r="45" spans="1:42" x14ac:dyDescent="0.2">
      <c r="A45" s="3" t="s">
        <v>894</v>
      </c>
      <c r="B45" s="3" t="s">
        <v>682</v>
      </c>
      <c r="C45" s="3" t="s">
        <v>695</v>
      </c>
      <c r="D45" s="3" t="s">
        <v>537</v>
      </c>
      <c r="E45" s="3" t="s">
        <v>540</v>
      </c>
      <c r="F45" s="3" t="str">
        <f t="shared" si="0"/>
        <v>HVDC_linear</v>
      </c>
      <c r="G45" s="11">
        <v>90</v>
      </c>
      <c r="O45" s="11">
        <f t="shared" si="12"/>
        <v>2.4923076921000002</v>
      </c>
      <c r="P45" s="11">
        <f t="shared" si="13"/>
        <v>0.12461538460500002</v>
      </c>
      <c r="Q45" s="11">
        <f t="shared" si="14"/>
        <v>0</v>
      </c>
      <c r="R45" s="11">
        <v>40</v>
      </c>
      <c r="S45" s="11">
        <f t="shared" si="18"/>
        <v>2.4923076921000002</v>
      </c>
      <c r="T45" s="11">
        <f t="shared" si="17"/>
        <v>0.12461538460500002</v>
      </c>
      <c r="U45" s="11">
        <f t="shared" si="17"/>
        <v>0</v>
      </c>
      <c r="V45" s="11">
        <f t="shared" si="17"/>
        <v>40</v>
      </c>
      <c r="W45" s="11">
        <f t="shared" si="19"/>
        <v>1.9439999998380002</v>
      </c>
      <c r="X45" s="11">
        <f t="shared" si="20"/>
        <v>9.7199999991900016E-2</v>
      </c>
      <c r="Y45" s="11">
        <f t="shared" si="21"/>
        <v>0</v>
      </c>
      <c r="Z45" s="11">
        <f t="shared" si="15"/>
        <v>40</v>
      </c>
      <c r="AA45" s="11">
        <f t="shared" si="15"/>
        <v>1.9439999998380002</v>
      </c>
      <c r="AB45" s="11">
        <f t="shared" si="15"/>
        <v>9.7199999991900016E-2</v>
      </c>
      <c r="AC45" s="11">
        <f t="shared" si="15"/>
        <v>0</v>
      </c>
      <c r="AD45" s="11">
        <f t="shared" si="15"/>
        <v>40</v>
      </c>
      <c r="AE45" s="11">
        <f t="shared" si="22"/>
        <v>1.39967999988336</v>
      </c>
      <c r="AF45" s="11">
        <f t="shared" si="23"/>
        <v>6.9983999994168003E-2</v>
      </c>
      <c r="AG45" s="11">
        <f t="shared" si="24"/>
        <v>0</v>
      </c>
      <c r="AH45" s="11">
        <f t="shared" si="25"/>
        <v>40</v>
      </c>
      <c r="AI45" s="11">
        <f t="shared" si="25"/>
        <v>1.39967999988336</v>
      </c>
      <c r="AJ45" s="11">
        <f t="shared" si="25"/>
        <v>6.9983999994168003E-2</v>
      </c>
      <c r="AK45" s="11">
        <f t="shared" si="25"/>
        <v>0</v>
      </c>
      <c r="AL45" s="11">
        <f t="shared" si="25"/>
        <v>40</v>
      </c>
      <c r="AM45" s="11">
        <f t="shared" si="25"/>
        <v>1.39967999988336</v>
      </c>
      <c r="AN45" s="11">
        <f t="shared" si="25"/>
        <v>6.9983999994168003E-2</v>
      </c>
      <c r="AO45" s="11">
        <f t="shared" si="25"/>
        <v>0</v>
      </c>
      <c r="AP45" s="11">
        <f t="shared" si="25"/>
        <v>40</v>
      </c>
    </row>
    <row r="46" spans="1:42" x14ac:dyDescent="0.2">
      <c r="A46" s="3" t="s">
        <v>895</v>
      </c>
      <c r="B46" s="3" t="s">
        <v>683</v>
      </c>
      <c r="C46" s="3" t="s">
        <v>696</v>
      </c>
      <c r="D46" s="3" t="s">
        <v>537</v>
      </c>
      <c r="E46" s="3" t="s">
        <v>540</v>
      </c>
      <c r="F46" s="3" t="str">
        <f t="shared" si="0"/>
        <v>HVDC_linear</v>
      </c>
      <c r="G46" s="11">
        <v>51</v>
      </c>
      <c r="O46" s="11">
        <f t="shared" si="12"/>
        <v>1.41230769219</v>
      </c>
      <c r="P46" s="11">
        <f t="shared" si="13"/>
        <v>7.0615384609499995E-2</v>
      </c>
      <c r="Q46" s="11">
        <f t="shared" si="14"/>
        <v>0</v>
      </c>
      <c r="R46" s="11">
        <v>40</v>
      </c>
      <c r="S46" s="11">
        <f t="shared" si="18"/>
        <v>1.41230769219</v>
      </c>
      <c r="T46" s="11">
        <f t="shared" si="17"/>
        <v>7.0615384609499995E-2</v>
      </c>
      <c r="U46" s="11">
        <f t="shared" si="17"/>
        <v>0</v>
      </c>
      <c r="V46" s="11">
        <f t="shared" si="17"/>
        <v>40</v>
      </c>
      <c r="W46" s="11">
        <f t="shared" si="19"/>
        <v>1.1015999999082</v>
      </c>
      <c r="X46" s="11">
        <f t="shared" si="20"/>
        <v>5.5079999995409995E-2</v>
      </c>
      <c r="Y46" s="11">
        <f t="shared" si="21"/>
        <v>0</v>
      </c>
      <c r="Z46" s="11">
        <f t="shared" si="15"/>
        <v>40</v>
      </c>
      <c r="AA46" s="11">
        <f t="shared" si="15"/>
        <v>1.1015999999082</v>
      </c>
      <c r="AB46" s="11">
        <f t="shared" si="15"/>
        <v>5.5079999995409995E-2</v>
      </c>
      <c r="AC46" s="11">
        <f t="shared" si="15"/>
        <v>0</v>
      </c>
      <c r="AD46" s="11">
        <f t="shared" si="15"/>
        <v>40</v>
      </c>
      <c r="AE46" s="11">
        <f t="shared" si="22"/>
        <v>0.79315199993390395</v>
      </c>
      <c r="AF46" s="11">
        <f t="shared" si="23"/>
        <v>3.9657599996695193E-2</v>
      </c>
      <c r="AG46" s="11">
        <f t="shared" si="24"/>
        <v>0</v>
      </c>
      <c r="AH46" s="11">
        <f t="shared" si="25"/>
        <v>40</v>
      </c>
      <c r="AI46" s="11">
        <f t="shared" si="25"/>
        <v>0.79315199993390395</v>
      </c>
      <c r="AJ46" s="11">
        <f t="shared" si="25"/>
        <v>3.9657599996695193E-2</v>
      </c>
      <c r="AK46" s="11">
        <f t="shared" si="25"/>
        <v>0</v>
      </c>
      <c r="AL46" s="11">
        <f t="shared" si="25"/>
        <v>40</v>
      </c>
      <c r="AM46" s="11">
        <f t="shared" si="25"/>
        <v>0.79315199993390395</v>
      </c>
      <c r="AN46" s="11">
        <f t="shared" si="25"/>
        <v>3.9657599996695193E-2</v>
      </c>
      <c r="AO46" s="11">
        <f t="shared" si="25"/>
        <v>0</v>
      </c>
      <c r="AP46" s="11">
        <f t="shared" si="25"/>
        <v>40</v>
      </c>
    </row>
    <row r="47" spans="1:42" x14ac:dyDescent="0.2">
      <c r="A47" s="3" t="s">
        <v>896</v>
      </c>
      <c r="B47" s="3" t="s">
        <v>684</v>
      </c>
      <c r="C47" s="3" t="s">
        <v>696</v>
      </c>
      <c r="D47" s="3" t="s">
        <v>537</v>
      </c>
      <c r="E47" s="3" t="s">
        <v>540</v>
      </c>
      <c r="F47" s="3" t="str">
        <f t="shared" si="0"/>
        <v>HVDC_linear</v>
      </c>
      <c r="G47" s="11">
        <v>80</v>
      </c>
      <c r="O47" s="11">
        <f t="shared" si="12"/>
        <v>2.2153846152000001</v>
      </c>
      <c r="P47" s="11">
        <f t="shared" si="13"/>
        <v>0.11076923076</v>
      </c>
      <c r="Q47" s="11">
        <f t="shared" si="14"/>
        <v>0</v>
      </c>
      <c r="R47" s="11">
        <v>40</v>
      </c>
      <c r="S47" s="11">
        <f t="shared" si="18"/>
        <v>2.2153846152000001</v>
      </c>
      <c r="T47" s="11">
        <f t="shared" si="17"/>
        <v>0.11076923076</v>
      </c>
      <c r="U47" s="11">
        <f t="shared" si="17"/>
        <v>0</v>
      </c>
      <c r="V47" s="11">
        <f t="shared" si="17"/>
        <v>40</v>
      </c>
      <c r="W47" s="11">
        <f t="shared" si="19"/>
        <v>1.7279999998560001</v>
      </c>
      <c r="X47" s="11">
        <f t="shared" si="20"/>
        <v>8.63999999928E-2</v>
      </c>
      <c r="Y47" s="11">
        <f t="shared" si="21"/>
        <v>0</v>
      </c>
      <c r="Z47" s="11">
        <f t="shared" si="15"/>
        <v>40</v>
      </c>
      <c r="AA47" s="11">
        <f t="shared" si="15"/>
        <v>1.7279999998560001</v>
      </c>
      <c r="AB47" s="11">
        <f t="shared" si="15"/>
        <v>8.63999999928E-2</v>
      </c>
      <c r="AC47" s="11">
        <f t="shared" si="15"/>
        <v>0</v>
      </c>
      <c r="AD47" s="11">
        <f t="shared" si="15"/>
        <v>40</v>
      </c>
      <c r="AE47" s="11">
        <f t="shared" si="22"/>
        <v>1.24415999989632</v>
      </c>
      <c r="AF47" s="11">
        <f t="shared" si="23"/>
        <v>6.2207999994816E-2</v>
      </c>
      <c r="AG47" s="11">
        <f t="shared" si="24"/>
        <v>0</v>
      </c>
      <c r="AH47" s="11">
        <f t="shared" si="25"/>
        <v>40</v>
      </c>
      <c r="AI47" s="11">
        <f t="shared" si="25"/>
        <v>1.24415999989632</v>
      </c>
      <c r="AJ47" s="11">
        <f t="shared" si="25"/>
        <v>6.2207999994816E-2</v>
      </c>
      <c r="AK47" s="11">
        <f t="shared" si="25"/>
        <v>0</v>
      </c>
      <c r="AL47" s="11">
        <f t="shared" si="25"/>
        <v>40</v>
      </c>
      <c r="AM47" s="11">
        <f t="shared" si="25"/>
        <v>1.24415999989632</v>
      </c>
      <c r="AN47" s="11">
        <f t="shared" si="25"/>
        <v>6.2207999994816E-2</v>
      </c>
      <c r="AO47" s="11">
        <f t="shared" si="25"/>
        <v>0</v>
      </c>
      <c r="AP47" s="11">
        <f t="shared" si="25"/>
        <v>40</v>
      </c>
    </row>
    <row r="48" spans="1:42" x14ac:dyDescent="0.2">
      <c r="A48" s="3" t="s">
        <v>897</v>
      </c>
      <c r="B48" s="3" t="s">
        <v>688</v>
      </c>
      <c r="C48" s="3" t="s">
        <v>697</v>
      </c>
      <c r="D48" s="3" t="s">
        <v>537</v>
      </c>
      <c r="E48" s="3" t="s">
        <v>540</v>
      </c>
      <c r="F48" s="3" t="str">
        <f t="shared" si="0"/>
        <v>HVDC_linear</v>
      </c>
      <c r="G48" s="11">
        <v>69</v>
      </c>
      <c r="O48" s="11">
        <f t="shared" si="12"/>
        <v>1.9107692306099999</v>
      </c>
      <c r="P48" s="11">
        <f t="shared" si="13"/>
        <v>9.5538461530499996E-2</v>
      </c>
      <c r="Q48" s="11">
        <f t="shared" si="14"/>
        <v>0</v>
      </c>
      <c r="R48" s="11">
        <v>40</v>
      </c>
      <c r="S48" s="11">
        <f t="shared" si="18"/>
        <v>1.9107692306099999</v>
      </c>
      <c r="T48" s="11">
        <f t="shared" si="17"/>
        <v>9.5538461530499996E-2</v>
      </c>
      <c r="U48" s="11">
        <f t="shared" si="17"/>
        <v>0</v>
      </c>
      <c r="V48" s="11">
        <f t="shared" si="17"/>
        <v>40</v>
      </c>
      <c r="W48" s="11">
        <f t="shared" si="19"/>
        <v>1.4903999998758</v>
      </c>
      <c r="X48" s="11">
        <f t="shared" si="20"/>
        <v>7.4519999993789998E-2</v>
      </c>
      <c r="Y48" s="11">
        <f t="shared" si="21"/>
        <v>0</v>
      </c>
      <c r="Z48" s="11">
        <f t="shared" si="15"/>
        <v>40</v>
      </c>
      <c r="AA48" s="11">
        <f t="shared" si="15"/>
        <v>1.4903999998758</v>
      </c>
      <c r="AB48" s="11">
        <f t="shared" si="15"/>
        <v>7.4519999993789998E-2</v>
      </c>
      <c r="AC48" s="11">
        <f t="shared" si="15"/>
        <v>0</v>
      </c>
      <c r="AD48" s="11">
        <f t="shared" si="15"/>
        <v>40</v>
      </c>
      <c r="AE48" s="11">
        <f t="shared" si="22"/>
        <v>1.073087999910576</v>
      </c>
      <c r="AF48" s="11">
        <f t="shared" si="23"/>
        <v>5.3654399995528797E-2</v>
      </c>
      <c r="AG48" s="11">
        <f t="shared" si="24"/>
        <v>0</v>
      </c>
      <c r="AH48" s="11">
        <f t="shared" si="25"/>
        <v>40</v>
      </c>
      <c r="AI48" s="11">
        <f t="shared" si="25"/>
        <v>1.073087999910576</v>
      </c>
      <c r="AJ48" s="11">
        <f t="shared" si="25"/>
        <v>5.3654399995528797E-2</v>
      </c>
      <c r="AK48" s="11">
        <f t="shared" si="25"/>
        <v>0</v>
      </c>
      <c r="AL48" s="11">
        <f t="shared" si="25"/>
        <v>40</v>
      </c>
      <c r="AM48" s="11">
        <f t="shared" si="25"/>
        <v>1.073087999910576</v>
      </c>
      <c r="AN48" s="11">
        <f t="shared" si="25"/>
        <v>5.3654399995528797E-2</v>
      </c>
      <c r="AO48" s="11">
        <f t="shared" si="25"/>
        <v>0</v>
      </c>
      <c r="AP48" s="11">
        <f t="shared" si="25"/>
        <v>40</v>
      </c>
    </row>
    <row r="49" spans="1:42" x14ac:dyDescent="0.2">
      <c r="A49" s="3" t="s">
        <v>898</v>
      </c>
      <c r="B49" s="3" t="s">
        <v>687</v>
      </c>
      <c r="C49" s="3" t="s">
        <v>697</v>
      </c>
      <c r="D49" s="3" t="s">
        <v>537</v>
      </c>
      <c r="E49" s="3" t="s">
        <v>540</v>
      </c>
      <c r="F49" s="3" t="str">
        <f t="shared" si="0"/>
        <v>HVDC_linear</v>
      </c>
      <c r="G49" s="11">
        <v>59</v>
      </c>
      <c r="O49" s="11">
        <f t="shared" si="12"/>
        <v>1.63384615371</v>
      </c>
      <c r="P49" s="11">
        <f t="shared" si="13"/>
        <v>8.169230768550001E-2</v>
      </c>
      <c r="Q49" s="11">
        <f t="shared" si="14"/>
        <v>0</v>
      </c>
      <c r="R49" s="11">
        <v>40</v>
      </c>
      <c r="S49" s="11">
        <f t="shared" si="18"/>
        <v>1.63384615371</v>
      </c>
      <c r="T49" s="11">
        <f t="shared" si="17"/>
        <v>8.169230768550001E-2</v>
      </c>
      <c r="U49" s="11">
        <f t="shared" si="17"/>
        <v>0</v>
      </c>
      <c r="V49" s="11">
        <f t="shared" si="17"/>
        <v>40</v>
      </c>
      <c r="W49" s="11">
        <f t="shared" si="19"/>
        <v>1.2743999998938</v>
      </c>
      <c r="X49" s="11">
        <f t="shared" si="20"/>
        <v>6.371999999469001E-2</v>
      </c>
      <c r="Y49" s="11">
        <f t="shared" si="21"/>
        <v>0</v>
      </c>
      <c r="Z49" s="11">
        <f t="shared" si="15"/>
        <v>40</v>
      </c>
      <c r="AA49" s="11">
        <f t="shared" si="15"/>
        <v>1.2743999998938</v>
      </c>
      <c r="AB49" s="11">
        <f t="shared" si="15"/>
        <v>6.371999999469001E-2</v>
      </c>
      <c r="AC49" s="11">
        <f t="shared" si="15"/>
        <v>0</v>
      </c>
      <c r="AD49" s="11">
        <f t="shared" si="15"/>
        <v>40</v>
      </c>
      <c r="AE49" s="11">
        <f t="shared" si="22"/>
        <v>0.91756799992353599</v>
      </c>
      <c r="AF49" s="11">
        <f t="shared" si="23"/>
        <v>4.5878399996176808E-2</v>
      </c>
      <c r="AG49" s="11">
        <f t="shared" si="24"/>
        <v>0</v>
      </c>
      <c r="AH49" s="11">
        <f t="shared" si="25"/>
        <v>40</v>
      </c>
      <c r="AI49" s="11">
        <f t="shared" si="25"/>
        <v>0.91756799992353599</v>
      </c>
      <c r="AJ49" s="11">
        <f t="shared" si="25"/>
        <v>4.5878399996176808E-2</v>
      </c>
      <c r="AK49" s="11">
        <f t="shared" si="25"/>
        <v>0</v>
      </c>
      <c r="AL49" s="11">
        <f t="shared" si="25"/>
        <v>40</v>
      </c>
      <c r="AM49" s="11">
        <f t="shared" si="25"/>
        <v>0.91756799992353599</v>
      </c>
      <c r="AN49" s="11">
        <f t="shared" si="25"/>
        <v>4.5878399996176808E-2</v>
      </c>
      <c r="AO49" s="11">
        <f t="shared" si="25"/>
        <v>0</v>
      </c>
      <c r="AP49" s="11">
        <f t="shared" si="25"/>
        <v>40</v>
      </c>
    </row>
    <row r="50" spans="1:42" x14ac:dyDescent="0.2">
      <c r="A50" s="3" t="s">
        <v>899</v>
      </c>
      <c r="B50" s="3" t="s">
        <v>686</v>
      </c>
      <c r="C50" s="3" t="s">
        <v>700</v>
      </c>
      <c r="D50" s="3" t="s">
        <v>537</v>
      </c>
      <c r="E50" s="3" t="s">
        <v>540</v>
      </c>
      <c r="F50" s="3" t="str">
        <f t="shared" si="0"/>
        <v>HVDC_linear</v>
      </c>
      <c r="G50" s="11">
        <v>134</v>
      </c>
      <c r="O50" s="11">
        <f t="shared" si="12"/>
        <v>3.71076923046</v>
      </c>
      <c r="P50" s="11">
        <f t="shared" si="13"/>
        <v>0.18553846152300002</v>
      </c>
      <c r="Q50" s="11">
        <f t="shared" si="14"/>
        <v>0</v>
      </c>
      <c r="R50" s="11">
        <v>40</v>
      </c>
      <c r="S50" s="11">
        <f t="shared" si="18"/>
        <v>3.71076923046</v>
      </c>
      <c r="T50" s="11">
        <f t="shared" si="17"/>
        <v>0.18553846152300002</v>
      </c>
      <c r="U50" s="11">
        <f t="shared" si="17"/>
        <v>0</v>
      </c>
      <c r="V50" s="11">
        <f t="shared" si="17"/>
        <v>40</v>
      </c>
      <c r="W50" s="11">
        <f t="shared" si="19"/>
        <v>2.8943999997588001</v>
      </c>
      <c r="X50" s="11">
        <f t="shared" si="20"/>
        <v>0.14471999998794002</v>
      </c>
      <c r="Y50" s="11">
        <f t="shared" si="21"/>
        <v>0</v>
      </c>
      <c r="Z50" s="11">
        <f t="shared" si="15"/>
        <v>40</v>
      </c>
      <c r="AA50" s="11">
        <f t="shared" si="15"/>
        <v>2.8943999997588001</v>
      </c>
      <c r="AB50" s="11">
        <f t="shared" si="15"/>
        <v>0.14471999998794002</v>
      </c>
      <c r="AC50" s="11">
        <f t="shared" si="15"/>
        <v>0</v>
      </c>
      <c r="AD50" s="11">
        <f t="shared" si="15"/>
        <v>40</v>
      </c>
      <c r="AE50" s="11">
        <f t="shared" si="22"/>
        <v>2.0839679998263358</v>
      </c>
      <c r="AF50" s="11">
        <f t="shared" si="23"/>
        <v>0.10419839999131682</v>
      </c>
      <c r="AG50" s="11">
        <f t="shared" si="24"/>
        <v>0</v>
      </c>
      <c r="AH50" s="11">
        <f t="shared" si="25"/>
        <v>40</v>
      </c>
      <c r="AI50" s="11">
        <f t="shared" si="25"/>
        <v>2.0839679998263358</v>
      </c>
      <c r="AJ50" s="11">
        <f t="shared" si="25"/>
        <v>0.10419839999131682</v>
      </c>
      <c r="AK50" s="11">
        <f t="shared" si="25"/>
        <v>0</v>
      </c>
      <c r="AL50" s="11">
        <f t="shared" si="25"/>
        <v>40</v>
      </c>
      <c r="AM50" s="11">
        <f t="shared" si="25"/>
        <v>2.0839679998263358</v>
      </c>
      <c r="AN50" s="11">
        <f t="shared" si="25"/>
        <v>0.10419839999131682</v>
      </c>
      <c r="AO50" s="11">
        <f t="shared" si="25"/>
        <v>0</v>
      </c>
      <c r="AP50" s="11">
        <f t="shared" si="25"/>
        <v>40</v>
      </c>
    </row>
    <row r="51" spans="1:42" x14ac:dyDescent="0.2">
      <c r="A51" s="3" t="s">
        <v>900</v>
      </c>
      <c r="B51" s="3" t="s">
        <v>685</v>
      </c>
      <c r="C51" s="3" t="s">
        <v>701</v>
      </c>
      <c r="D51" s="3" t="s">
        <v>537</v>
      </c>
      <c r="E51" s="3" t="s">
        <v>540</v>
      </c>
      <c r="F51" s="3" t="str">
        <f t="shared" si="0"/>
        <v>HVDC_linear</v>
      </c>
      <c r="G51" s="11">
        <v>46</v>
      </c>
      <c r="O51" s="11">
        <f t="shared" si="12"/>
        <v>1.2738461537399999</v>
      </c>
      <c r="P51" s="11">
        <f t="shared" si="13"/>
        <v>6.3692307687000002E-2</v>
      </c>
      <c r="Q51" s="11">
        <f t="shared" si="14"/>
        <v>0</v>
      </c>
      <c r="R51" s="11">
        <v>40</v>
      </c>
      <c r="S51" s="11">
        <f t="shared" si="18"/>
        <v>1.2738461537399999</v>
      </c>
      <c r="T51" s="11">
        <f t="shared" si="17"/>
        <v>6.3692307687000002E-2</v>
      </c>
      <c r="U51" s="11">
        <f t="shared" si="17"/>
        <v>0</v>
      </c>
      <c r="V51" s="11">
        <f t="shared" si="17"/>
        <v>40</v>
      </c>
      <c r="W51" s="11">
        <f t="shared" si="19"/>
        <v>0.99359999991719994</v>
      </c>
      <c r="X51" s="11">
        <f t="shared" si="20"/>
        <v>4.9679999995860001E-2</v>
      </c>
      <c r="Y51" s="11">
        <f t="shared" si="21"/>
        <v>0</v>
      </c>
      <c r="Z51" s="11">
        <f t="shared" si="15"/>
        <v>40</v>
      </c>
      <c r="AA51" s="11">
        <f t="shared" si="15"/>
        <v>0.99359999991719994</v>
      </c>
      <c r="AB51" s="11">
        <f t="shared" si="15"/>
        <v>4.9679999995860001E-2</v>
      </c>
      <c r="AC51" s="11">
        <f t="shared" si="15"/>
        <v>0</v>
      </c>
      <c r="AD51" s="11">
        <f t="shared" si="15"/>
        <v>40</v>
      </c>
      <c r="AE51" s="11">
        <f t="shared" si="22"/>
        <v>0.71539199994038394</v>
      </c>
      <c r="AF51" s="11">
        <f t="shared" si="23"/>
        <v>3.5769599997019202E-2</v>
      </c>
      <c r="AG51" s="11">
        <f t="shared" si="24"/>
        <v>0</v>
      </c>
      <c r="AH51" s="11">
        <f t="shared" si="25"/>
        <v>40</v>
      </c>
      <c r="AI51" s="11">
        <f t="shared" si="25"/>
        <v>0.71539199994038394</v>
      </c>
      <c r="AJ51" s="11">
        <f t="shared" si="25"/>
        <v>3.5769599997019202E-2</v>
      </c>
      <c r="AK51" s="11">
        <f t="shared" si="25"/>
        <v>0</v>
      </c>
      <c r="AL51" s="11">
        <f t="shared" si="25"/>
        <v>40</v>
      </c>
      <c r="AM51" s="11">
        <f t="shared" si="25"/>
        <v>0.71539199994038394</v>
      </c>
      <c r="AN51" s="11">
        <f t="shared" si="25"/>
        <v>3.5769599997019202E-2</v>
      </c>
      <c r="AO51" s="11">
        <f t="shared" si="25"/>
        <v>0</v>
      </c>
      <c r="AP51" s="11">
        <f t="shared" si="25"/>
        <v>40</v>
      </c>
    </row>
    <row r="52" spans="1:42" x14ac:dyDescent="0.2">
      <c r="A52" s="3" t="s">
        <v>901</v>
      </c>
      <c r="B52" s="3" t="s">
        <v>676</v>
      </c>
      <c r="C52" s="3" t="s">
        <v>681</v>
      </c>
      <c r="D52" s="3" t="s">
        <v>537</v>
      </c>
      <c r="E52" s="3" t="s">
        <v>540</v>
      </c>
      <c r="F52" s="3" t="str">
        <f t="shared" si="0"/>
        <v>HVDC_linear</v>
      </c>
      <c r="G52" s="11">
        <v>771.07325875775734</v>
      </c>
      <c r="O52" s="11">
        <f t="shared" si="12"/>
        <v>21.352797933050802</v>
      </c>
      <c r="P52" s="11">
        <f t="shared" si="13"/>
        <v>1.0676398966525402</v>
      </c>
      <c r="Q52" s="11">
        <f t="shared" si="14"/>
        <v>0</v>
      </c>
      <c r="R52" s="11">
        <v>40</v>
      </c>
      <c r="S52" s="11">
        <f t="shared" si="18"/>
        <v>21.352797933050802</v>
      </c>
      <c r="T52" s="11">
        <f t="shared" si="17"/>
        <v>1.0676398966525402</v>
      </c>
      <c r="U52" s="11">
        <f t="shared" si="17"/>
        <v>0</v>
      </c>
      <c r="V52" s="11">
        <f t="shared" si="17"/>
        <v>40</v>
      </c>
      <c r="W52" s="11">
        <f t="shared" si="19"/>
        <v>16.655182387779625</v>
      </c>
      <c r="X52" s="11">
        <f t="shared" si="20"/>
        <v>0.83275911938898139</v>
      </c>
      <c r="Y52" s="11">
        <f t="shared" si="21"/>
        <v>0</v>
      </c>
      <c r="Z52" s="11">
        <f t="shared" si="15"/>
        <v>40</v>
      </c>
      <c r="AA52" s="11">
        <f t="shared" si="15"/>
        <v>16.655182387779625</v>
      </c>
      <c r="AB52" s="11">
        <f t="shared" si="15"/>
        <v>0.83275911938898139</v>
      </c>
      <c r="AC52" s="11">
        <f t="shared" si="15"/>
        <v>0</v>
      </c>
      <c r="AD52" s="11">
        <f t="shared" si="15"/>
        <v>40</v>
      </c>
      <c r="AE52" s="11">
        <f t="shared" si="22"/>
        <v>11.99173131920133</v>
      </c>
      <c r="AF52" s="11">
        <f t="shared" si="23"/>
        <v>0.59958656596006654</v>
      </c>
      <c r="AG52" s="11">
        <f t="shared" si="24"/>
        <v>0</v>
      </c>
      <c r="AH52" s="11">
        <f t="shared" si="25"/>
        <v>40</v>
      </c>
      <c r="AI52" s="11">
        <f t="shared" si="25"/>
        <v>11.99173131920133</v>
      </c>
      <c r="AJ52" s="11">
        <f t="shared" si="25"/>
        <v>0.59958656596006654</v>
      </c>
      <c r="AK52" s="11">
        <f t="shared" si="25"/>
        <v>0</v>
      </c>
      <c r="AL52" s="11">
        <f t="shared" si="25"/>
        <v>40</v>
      </c>
      <c r="AM52" s="11">
        <f t="shared" si="25"/>
        <v>11.99173131920133</v>
      </c>
      <c r="AN52" s="11">
        <f t="shared" si="25"/>
        <v>0.59958656596006654</v>
      </c>
      <c r="AO52" s="11">
        <f t="shared" si="25"/>
        <v>0</v>
      </c>
      <c r="AP52" s="11">
        <f t="shared" si="25"/>
        <v>40</v>
      </c>
    </row>
    <row r="53" spans="1:42" x14ac:dyDescent="0.2">
      <c r="A53" s="3" t="s">
        <v>902</v>
      </c>
      <c r="B53" s="3" t="s">
        <v>676</v>
      </c>
      <c r="C53" s="3" t="s">
        <v>688</v>
      </c>
      <c r="D53" s="3" t="s">
        <v>537</v>
      </c>
      <c r="E53" s="3" t="s">
        <v>540</v>
      </c>
      <c r="F53" s="3" t="str">
        <f t="shared" si="0"/>
        <v>HVDC_linear</v>
      </c>
      <c r="G53" s="11">
        <v>418.8</v>
      </c>
      <c r="O53" s="11">
        <f t="shared" si="12"/>
        <v>11.597538460572</v>
      </c>
      <c r="P53" s="11">
        <f t="shared" si="13"/>
        <v>0.57987692302860006</v>
      </c>
      <c r="Q53" s="11">
        <f t="shared" si="14"/>
        <v>0</v>
      </c>
      <c r="R53" s="11">
        <v>40</v>
      </c>
      <c r="S53" s="11">
        <f t="shared" si="18"/>
        <v>11.597538460572</v>
      </c>
      <c r="T53" s="11">
        <f t="shared" si="17"/>
        <v>0.57987692302860006</v>
      </c>
      <c r="U53" s="11">
        <f t="shared" si="17"/>
        <v>0</v>
      </c>
      <c r="V53" s="11">
        <f t="shared" si="17"/>
        <v>40</v>
      </c>
      <c r="W53" s="11">
        <f t="shared" si="19"/>
        <v>9.0460799992461602</v>
      </c>
      <c r="X53" s="11">
        <f t="shared" si="20"/>
        <v>0.45230399996230808</v>
      </c>
      <c r="Y53" s="11">
        <f t="shared" si="21"/>
        <v>0</v>
      </c>
      <c r="Z53" s="11">
        <f t="shared" si="15"/>
        <v>40</v>
      </c>
      <c r="AA53" s="11">
        <f t="shared" si="15"/>
        <v>9.0460799992461602</v>
      </c>
      <c r="AB53" s="11">
        <f t="shared" si="15"/>
        <v>0.45230399996230808</v>
      </c>
      <c r="AC53" s="11">
        <f t="shared" si="15"/>
        <v>0</v>
      </c>
      <c r="AD53" s="11">
        <f t="shared" si="15"/>
        <v>40</v>
      </c>
      <c r="AE53" s="11">
        <f t="shared" si="22"/>
        <v>6.5131775994572347</v>
      </c>
      <c r="AF53" s="11">
        <f t="shared" si="23"/>
        <v>0.3256588799728618</v>
      </c>
      <c r="AG53" s="11">
        <f t="shared" si="24"/>
        <v>0</v>
      </c>
      <c r="AH53" s="11">
        <f t="shared" si="25"/>
        <v>40</v>
      </c>
      <c r="AI53" s="11">
        <f t="shared" si="25"/>
        <v>6.5131775994572347</v>
      </c>
      <c r="AJ53" s="11">
        <f t="shared" si="25"/>
        <v>0.3256588799728618</v>
      </c>
      <c r="AK53" s="11">
        <f t="shared" si="25"/>
        <v>0</v>
      </c>
      <c r="AL53" s="11">
        <f t="shared" si="25"/>
        <v>40</v>
      </c>
      <c r="AM53" s="11">
        <f t="shared" si="25"/>
        <v>6.5131775994572347</v>
      </c>
      <c r="AN53" s="11">
        <f t="shared" si="25"/>
        <v>0.3256588799728618</v>
      </c>
      <c r="AO53" s="11">
        <f t="shared" si="25"/>
        <v>0</v>
      </c>
      <c r="AP53" s="11">
        <f t="shared" si="25"/>
        <v>40</v>
      </c>
    </row>
    <row r="54" spans="1:42" x14ac:dyDescent="0.2">
      <c r="A54" s="3" t="s">
        <v>903</v>
      </c>
      <c r="B54" s="3" t="s">
        <v>676</v>
      </c>
      <c r="C54" s="3" t="s">
        <v>687</v>
      </c>
      <c r="D54" s="3" t="s">
        <v>537</v>
      </c>
      <c r="E54" s="3" t="s">
        <v>540</v>
      </c>
      <c r="F54" s="3" t="str">
        <f t="shared" si="0"/>
        <v>HVDC_linear</v>
      </c>
      <c r="G54" s="11">
        <v>719.14893265689011</v>
      </c>
      <c r="O54" s="11">
        <f t="shared" si="12"/>
        <v>19.91489351806969</v>
      </c>
      <c r="P54" s="11">
        <f t="shared" si="13"/>
        <v>0.99574467590348448</v>
      </c>
      <c r="Q54" s="11">
        <f t="shared" si="14"/>
        <v>0</v>
      </c>
      <c r="R54" s="11">
        <v>40</v>
      </c>
      <c r="S54" s="11">
        <f t="shared" si="18"/>
        <v>19.91489351806969</v>
      </c>
      <c r="T54" s="11">
        <f t="shared" si="17"/>
        <v>0.99574467590348448</v>
      </c>
      <c r="U54" s="11">
        <f t="shared" si="17"/>
        <v>0</v>
      </c>
      <c r="V54" s="11">
        <f t="shared" si="17"/>
        <v>40</v>
      </c>
      <c r="W54" s="11">
        <f t="shared" si="19"/>
        <v>15.533616944094359</v>
      </c>
      <c r="X54" s="11">
        <f t="shared" si="20"/>
        <v>0.77668084720471797</v>
      </c>
      <c r="Y54" s="11">
        <f t="shared" si="21"/>
        <v>0</v>
      </c>
      <c r="Z54" s="11">
        <f t="shared" si="15"/>
        <v>40</v>
      </c>
      <c r="AA54" s="11">
        <f t="shared" si="15"/>
        <v>15.533616944094359</v>
      </c>
      <c r="AB54" s="11">
        <f t="shared" si="15"/>
        <v>0.77668084720471797</v>
      </c>
      <c r="AC54" s="11">
        <f t="shared" si="15"/>
        <v>0</v>
      </c>
      <c r="AD54" s="11">
        <f t="shared" si="15"/>
        <v>40</v>
      </c>
      <c r="AE54" s="11">
        <f t="shared" si="22"/>
        <v>11.184204199747938</v>
      </c>
      <c r="AF54" s="11">
        <f t="shared" si="23"/>
        <v>0.5592102099873969</v>
      </c>
      <c r="AG54" s="11">
        <f t="shared" si="24"/>
        <v>0</v>
      </c>
      <c r="AH54" s="11">
        <f t="shared" si="25"/>
        <v>40</v>
      </c>
      <c r="AI54" s="11">
        <f t="shared" si="25"/>
        <v>11.184204199747938</v>
      </c>
      <c r="AJ54" s="11">
        <f t="shared" si="25"/>
        <v>0.5592102099873969</v>
      </c>
      <c r="AK54" s="11">
        <f t="shared" si="25"/>
        <v>0</v>
      </c>
      <c r="AL54" s="11">
        <f t="shared" si="25"/>
        <v>40</v>
      </c>
      <c r="AM54" s="11">
        <f t="shared" si="25"/>
        <v>11.184204199747938</v>
      </c>
      <c r="AN54" s="11">
        <f t="shared" si="25"/>
        <v>0.5592102099873969</v>
      </c>
      <c r="AO54" s="11">
        <f t="shared" si="25"/>
        <v>0</v>
      </c>
      <c r="AP54" s="11">
        <f t="shared" si="25"/>
        <v>40</v>
      </c>
    </row>
    <row r="55" spans="1:42" x14ac:dyDescent="0.2">
      <c r="A55" s="3" t="s">
        <v>904</v>
      </c>
      <c r="B55" s="3" t="s">
        <v>677</v>
      </c>
      <c r="C55" s="3" t="s">
        <v>681</v>
      </c>
      <c r="D55" s="3" t="s">
        <v>537</v>
      </c>
      <c r="E55" s="3" t="s">
        <v>540</v>
      </c>
      <c r="F55" s="3" t="str">
        <f t="shared" si="0"/>
        <v>HVDC_linear</v>
      </c>
      <c r="G55" s="11">
        <v>654.47467685007223</v>
      </c>
      <c r="O55" s="11">
        <f t="shared" si="12"/>
        <v>18.12391412664552</v>
      </c>
      <c r="P55" s="11">
        <f t="shared" si="13"/>
        <v>0.90619570633227609</v>
      </c>
      <c r="Q55" s="11">
        <f t="shared" si="14"/>
        <v>0</v>
      </c>
      <c r="R55" s="11">
        <v>40</v>
      </c>
      <c r="S55" s="11">
        <f t="shared" si="18"/>
        <v>18.12391412664552</v>
      </c>
      <c r="T55" s="11">
        <f t="shared" si="17"/>
        <v>0.90619570633227609</v>
      </c>
      <c r="U55" s="11">
        <f t="shared" si="17"/>
        <v>0</v>
      </c>
      <c r="V55" s="11">
        <f t="shared" si="17"/>
        <v>40</v>
      </c>
      <c r="W55" s="11">
        <f t="shared" si="19"/>
        <v>14.136653018783505</v>
      </c>
      <c r="X55" s="11">
        <f t="shared" si="20"/>
        <v>0.70683265093917536</v>
      </c>
      <c r="Y55" s="11">
        <f t="shared" si="21"/>
        <v>0</v>
      </c>
      <c r="Z55" s="11">
        <f t="shared" si="15"/>
        <v>40</v>
      </c>
      <c r="AA55" s="11">
        <f t="shared" si="15"/>
        <v>14.136653018783505</v>
      </c>
      <c r="AB55" s="11">
        <f t="shared" si="15"/>
        <v>0.70683265093917536</v>
      </c>
      <c r="AC55" s="11">
        <f t="shared" si="15"/>
        <v>0</v>
      </c>
      <c r="AD55" s="11">
        <f t="shared" si="15"/>
        <v>40</v>
      </c>
      <c r="AE55" s="11">
        <f t="shared" si="22"/>
        <v>10.178390173524123</v>
      </c>
      <c r="AF55" s="11">
        <f t="shared" si="23"/>
        <v>0.50891950867620628</v>
      </c>
      <c r="AG55" s="11">
        <f t="shared" si="24"/>
        <v>0</v>
      </c>
      <c r="AH55" s="11">
        <f t="shared" si="25"/>
        <v>40</v>
      </c>
      <c r="AI55" s="11">
        <f t="shared" si="25"/>
        <v>10.178390173524123</v>
      </c>
      <c r="AJ55" s="11">
        <f t="shared" si="25"/>
        <v>0.50891950867620628</v>
      </c>
      <c r="AK55" s="11">
        <f t="shared" si="25"/>
        <v>0</v>
      </c>
      <c r="AL55" s="11">
        <f t="shared" si="25"/>
        <v>40</v>
      </c>
      <c r="AM55" s="11">
        <f t="shared" si="25"/>
        <v>10.178390173524123</v>
      </c>
      <c r="AN55" s="11">
        <f t="shared" si="25"/>
        <v>0.50891950867620628</v>
      </c>
      <c r="AO55" s="11">
        <f t="shared" si="25"/>
        <v>0</v>
      </c>
      <c r="AP55" s="11">
        <f t="shared" si="25"/>
        <v>40</v>
      </c>
    </row>
    <row r="56" spans="1:42" x14ac:dyDescent="0.2">
      <c r="A56" s="3" t="s">
        <v>905</v>
      </c>
      <c r="B56" s="3" t="s">
        <v>677</v>
      </c>
      <c r="C56" s="3" t="s">
        <v>688</v>
      </c>
      <c r="D56" s="3" t="s">
        <v>537</v>
      </c>
      <c r="E56" s="3" t="s">
        <v>540</v>
      </c>
      <c r="F56" s="3" t="str">
        <f t="shared" si="0"/>
        <v>HVDC_linear</v>
      </c>
      <c r="G56" s="11">
        <v>419.8</v>
      </c>
      <c r="O56" s="11">
        <f t="shared" si="12"/>
        <v>11.625230768262</v>
      </c>
      <c r="P56" s="11">
        <f t="shared" si="13"/>
        <v>0.58126153841310002</v>
      </c>
      <c r="Q56" s="11">
        <f t="shared" si="14"/>
        <v>0</v>
      </c>
      <c r="R56" s="11">
        <v>40</v>
      </c>
      <c r="S56" s="11">
        <f t="shared" si="18"/>
        <v>11.625230768262</v>
      </c>
      <c r="T56" s="11">
        <f t="shared" si="17"/>
        <v>0.58126153841310002</v>
      </c>
      <c r="U56" s="11">
        <f t="shared" si="17"/>
        <v>0</v>
      </c>
      <c r="V56" s="11">
        <f t="shared" si="17"/>
        <v>40</v>
      </c>
      <c r="W56" s="11">
        <f t="shared" si="19"/>
        <v>9.0676799992443602</v>
      </c>
      <c r="X56" s="11">
        <f t="shared" si="20"/>
        <v>0.45338399996221801</v>
      </c>
      <c r="Y56" s="11">
        <f t="shared" si="21"/>
        <v>0</v>
      </c>
      <c r="Z56" s="11">
        <f t="shared" si="15"/>
        <v>40</v>
      </c>
      <c r="AA56" s="11">
        <f t="shared" si="15"/>
        <v>9.0676799992443602</v>
      </c>
      <c r="AB56" s="11">
        <f t="shared" si="15"/>
        <v>0.45338399996221801</v>
      </c>
      <c r="AC56" s="11">
        <f t="shared" si="15"/>
        <v>0</v>
      </c>
      <c r="AD56" s="11">
        <f t="shared" si="15"/>
        <v>40</v>
      </c>
      <c r="AE56" s="11">
        <f t="shared" si="22"/>
        <v>6.5287295994559393</v>
      </c>
      <c r="AF56" s="11">
        <f t="shared" si="23"/>
        <v>0.32643647997279696</v>
      </c>
      <c r="AG56" s="11">
        <f t="shared" si="24"/>
        <v>0</v>
      </c>
      <c r="AH56" s="11">
        <f t="shared" si="25"/>
        <v>40</v>
      </c>
      <c r="AI56" s="11">
        <f t="shared" si="25"/>
        <v>6.5287295994559393</v>
      </c>
      <c r="AJ56" s="11">
        <f t="shared" si="25"/>
        <v>0.32643647997279696</v>
      </c>
      <c r="AK56" s="11">
        <f t="shared" si="25"/>
        <v>0</v>
      </c>
      <c r="AL56" s="11">
        <f t="shared" si="25"/>
        <v>40</v>
      </c>
      <c r="AM56" s="11">
        <f t="shared" si="25"/>
        <v>6.5287295994559393</v>
      </c>
      <c r="AN56" s="11">
        <f t="shared" si="25"/>
        <v>0.32643647997279696</v>
      </c>
      <c r="AO56" s="11">
        <f t="shared" si="25"/>
        <v>0</v>
      </c>
      <c r="AP56" s="11">
        <f t="shared" si="25"/>
        <v>40</v>
      </c>
    </row>
    <row r="57" spans="1:42" x14ac:dyDescent="0.2">
      <c r="A57" s="3" t="s">
        <v>906</v>
      </c>
      <c r="B57" s="3" t="s">
        <v>677</v>
      </c>
      <c r="C57" s="3" t="s">
        <v>687</v>
      </c>
      <c r="D57" s="3" t="s">
        <v>537</v>
      </c>
      <c r="E57" s="3" t="s">
        <v>540</v>
      </c>
      <c r="F57" s="3" t="str">
        <f t="shared" si="0"/>
        <v>HVDC_linear</v>
      </c>
      <c r="G57" s="11">
        <v>767.03852154437266</v>
      </c>
      <c r="O57" s="11">
        <f t="shared" si="12"/>
        <v>21.241066748689462</v>
      </c>
      <c r="P57" s="11">
        <f t="shared" si="13"/>
        <v>1.0620533374344732</v>
      </c>
      <c r="Q57" s="11">
        <f t="shared" si="14"/>
        <v>0</v>
      </c>
      <c r="R57" s="11">
        <v>40</v>
      </c>
      <c r="S57" s="11">
        <f t="shared" si="18"/>
        <v>21.241066748689462</v>
      </c>
      <c r="T57" s="11">
        <f t="shared" si="17"/>
        <v>1.0620533374344732</v>
      </c>
      <c r="U57" s="11">
        <f t="shared" si="17"/>
        <v>0</v>
      </c>
      <c r="V57" s="11">
        <f t="shared" si="17"/>
        <v>40</v>
      </c>
      <c r="W57" s="11">
        <f t="shared" si="19"/>
        <v>16.568032063977782</v>
      </c>
      <c r="X57" s="11">
        <f t="shared" si="20"/>
        <v>0.82840160319888911</v>
      </c>
      <c r="Y57" s="11">
        <f t="shared" si="21"/>
        <v>0</v>
      </c>
      <c r="Z57" s="11">
        <f t="shared" si="15"/>
        <v>40</v>
      </c>
      <c r="AA57" s="11">
        <f t="shared" si="15"/>
        <v>16.568032063977782</v>
      </c>
      <c r="AB57" s="11">
        <f t="shared" si="15"/>
        <v>0.82840160319888911</v>
      </c>
      <c r="AC57" s="11">
        <f t="shared" si="15"/>
        <v>0</v>
      </c>
      <c r="AD57" s="11">
        <f t="shared" si="15"/>
        <v>40</v>
      </c>
      <c r="AE57" s="11">
        <f t="shared" si="22"/>
        <v>11.928983086064003</v>
      </c>
      <c r="AF57" s="11">
        <f t="shared" si="23"/>
        <v>0.59644915430320011</v>
      </c>
      <c r="AG57" s="11">
        <f t="shared" si="24"/>
        <v>0</v>
      </c>
      <c r="AH57" s="11">
        <f t="shared" si="25"/>
        <v>40</v>
      </c>
      <c r="AI57" s="11">
        <f t="shared" si="25"/>
        <v>11.928983086064003</v>
      </c>
      <c r="AJ57" s="11">
        <f t="shared" si="25"/>
        <v>0.59644915430320011</v>
      </c>
      <c r="AK57" s="11">
        <f t="shared" si="25"/>
        <v>0</v>
      </c>
      <c r="AL57" s="11">
        <f t="shared" si="25"/>
        <v>40</v>
      </c>
      <c r="AM57" s="11">
        <f t="shared" si="25"/>
        <v>11.928983086064003</v>
      </c>
      <c r="AN57" s="11">
        <f t="shared" si="25"/>
        <v>0.59644915430320011</v>
      </c>
      <c r="AO57" s="11">
        <f t="shared" si="25"/>
        <v>0</v>
      </c>
      <c r="AP57" s="11">
        <f t="shared" si="25"/>
        <v>40</v>
      </c>
    </row>
    <row r="58" spans="1:42" x14ac:dyDescent="0.2">
      <c r="A58" s="3" t="s">
        <v>907</v>
      </c>
      <c r="B58" s="3" t="s">
        <v>678</v>
      </c>
      <c r="C58" s="3" t="s">
        <v>681</v>
      </c>
      <c r="D58" s="3" t="s">
        <v>537</v>
      </c>
      <c r="E58" s="3" t="s">
        <v>540</v>
      </c>
      <c r="F58" s="3" t="str">
        <f t="shared" si="0"/>
        <v>HVDC_linear</v>
      </c>
      <c r="G58" s="11">
        <v>635.85807100957095</v>
      </c>
      <c r="O58" s="11">
        <f t="shared" si="12"/>
        <v>17.608377349566908</v>
      </c>
      <c r="P58" s="11">
        <f t="shared" si="13"/>
        <v>0.88041886747834541</v>
      </c>
      <c r="Q58" s="11">
        <f t="shared" si="14"/>
        <v>0</v>
      </c>
      <c r="R58" s="11">
        <v>40</v>
      </c>
      <c r="S58" s="11">
        <f t="shared" si="18"/>
        <v>17.608377349566908</v>
      </c>
      <c r="T58" s="11">
        <f t="shared" si="17"/>
        <v>0.88041886747834541</v>
      </c>
      <c r="U58" s="11">
        <f t="shared" si="17"/>
        <v>0</v>
      </c>
      <c r="V58" s="11">
        <f t="shared" si="17"/>
        <v>40</v>
      </c>
      <c r="W58" s="11">
        <f t="shared" si="19"/>
        <v>13.734534332662189</v>
      </c>
      <c r="X58" s="11">
        <f t="shared" si="20"/>
        <v>0.68672671663310947</v>
      </c>
      <c r="Y58" s="11">
        <f t="shared" si="21"/>
        <v>0</v>
      </c>
      <c r="Z58" s="11">
        <f t="shared" si="15"/>
        <v>40</v>
      </c>
      <c r="AA58" s="11">
        <f t="shared" si="15"/>
        <v>13.734534332662189</v>
      </c>
      <c r="AB58" s="11">
        <f t="shared" si="15"/>
        <v>0.68672671663310947</v>
      </c>
      <c r="AC58" s="11">
        <f t="shared" si="15"/>
        <v>0</v>
      </c>
      <c r="AD58" s="11">
        <f t="shared" si="15"/>
        <v>40</v>
      </c>
      <c r="AE58" s="11">
        <f t="shared" si="22"/>
        <v>9.8888647195167767</v>
      </c>
      <c r="AF58" s="11">
        <f t="shared" si="23"/>
        <v>0.49444323597583878</v>
      </c>
      <c r="AG58" s="11">
        <f t="shared" si="24"/>
        <v>0</v>
      </c>
      <c r="AH58" s="11">
        <f t="shared" si="25"/>
        <v>40</v>
      </c>
      <c r="AI58" s="11">
        <f t="shared" si="25"/>
        <v>9.8888647195167767</v>
      </c>
      <c r="AJ58" s="11">
        <f t="shared" si="25"/>
        <v>0.49444323597583878</v>
      </c>
      <c r="AK58" s="11">
        <f t="shared" si="25"/>
        <v>0</v>
      </c>
      <c r="AL58" s="11">
        <f t="shared" si="25"/>
        <v>40</v>
      </c>
      <c r="AM58" s="11">
        <f t="shared" si="25"/>
        <v>9.8888647195167767</v>
      </c>
      <c r="AN58" s="11">
        <f t="shared" si="25"/>
        <v>0.49444323597583878</v>
      </c>
      <c r="AO58" s="11">
        <f t="shared" si="25"/>
        <v>0</v>
      </c>
      <c r="AP58" s="11">
        <f t="shared" si="25"/>
        <v>40</v>
      </c>
    </row>
    <row r="59" spans="1:42" x14ac:dyDescent="0.2">
      <c r="A59" s="3" t="s">
        <v>908</v>
      </c>
      <c r="B59" s="3" t="s">
        <v>678</v>
      </c>
      <c r="C59" s="3" t="s">
        <v>687</v>
      </c>
      <c r="D59" s="3" t="s">
        <v>537</v>
      </c>
      <c r="E59" s="3" t="s">
        <v>540</v>
      </c>
      <c r="F59" s="3" t="str">
        <f t="shared" si="0"/>
        <v>HVDC_linear</v>
      </c>
      <c r="G59" s="11">
        <v>592.02229072110697</v>
      </c>
      <c r="O59" s="11">
        <f t="shared" si="12"/>
        <v>16.394463433987525</v>
      </c>
      <c r="P59" s="11">
        <f t="shared" si="13"/>
        <v>0.81972317169937625</v>
      </c>
      <c r="Q59" s="11">
        <f t="shared" si="14"/>
        <v>0</v>
      </c>
      <c r="R59" s="11">
        <v>40</v>
      </c>
      <c r="S59" s="11">
        <f t="shared" si="18"/>
        <v>16.394463433987525</v>
      </c>
      <c r="T59" s="11">
        <f t="shared" si="17"/>
        <v>0.81972317169937625</v>
      </c>
      <c r="U59" s="11">
        <f t="shared" si="17"/>
        <v>0</v>
      </c>
      <c r="V59" s="11">
        <f t="shared" si="17"/>
        <v>40</v>
      </c>
      <c r="W59" s="11">
        <f t="shared" si="19"/>
        <v>12.787681478510271</v>
      </c>
      <c r="X59" s="11">
        <f t="shared" si="20"/>
        <v>0.63938407392551355</v>
      </c>
      <c r="Y59" s="11">
        <f t="shared" si="21"/>
        <v>0</v>
      </c>
      <c r="Z59" s="11">
        <f t="shared" si="15"/>
        <v>40</v>
      </c>
      <c r="AA59" s="11">
        <f t="shared" si="15"/>
        <v>12.787681478510271</v>
      </c>
      <c r="AB59" s="11">
        <f t="shared" si="15"/>
        <v>0.63938407392551355</v>
      </c>
      <c r="AC59" s="11">
        <f t="shared" si="15"/>
        <v>0</v>
      </c>
      <c r="AD59" s="11">
        <f t="shared" si="15"/>
        <v>40</v>
      </c>
      <c r="AE59" s="11">
        <f t="shared" si="22"/>
        <v>9.2071306645273943</v>
      </c>
      <c r="AF59" s="11">
        <f t="shared" si="23"/>
        <v>0.46035653322636971</v>
      </c>
      <c r="AG59" s="11">
        <f t="shared" si="24"/>
        <v>0</v>
      </c>
      <c r="AH59" s="11">
        <f t="shared" si="25"/>
        <v>40</v>
      </c>
      <c r="AI59" s="11">
        <f t="shared" si="25"/>
        <v>9.2071306645273943</v>
      </c>
      <c r="AJ59" s="11">
        <f t="shared" si="25"/>
        <v>0.46035653322636971</v>
      </c>
      <c r="AK59" s="11">
        <f t="shared" si="25"/>
        <v>0</v>
      </c>
      <c r="AL59" s="11">
        <f t="shared" si="25"/>
        <v>40</v>
      </c>
      <c r="AM59" s="11">
        <f t="shared" si="25"/>
        <v>9.2071306645273943</v>
      </c>
      <c r="AN59" s="11">
        <f t="shared" si="25"/>
        <v>0.46035653322636971</v>
      </c>
      <c r="AO59" s="11">
        <f t="shared" si="25"/>
        <v>0</v>
      </c>
      <c r="AP59" s="11">
        <f t="shared" si="25"/>
        <v>40</v>
      </c>
    </row>
    <row r="60" spans="1:42" x14ac:dyDescent="0.2">
      <c r="A60" s="3" t="s">
        <v>909</v>
      </c>
      <c r="B60" s="3" t="s">
        <v>679</v>
      </c>
      <c r="C60" s="3" t="s">
        <v>681</v>
      </c>
      <c r="D60" s="3" t="s">
        <v>537</v>
      </c>
      <c r="E60" s="3" t="s">
        <v>540</v>
      </c>
      <c r="F60" s="3" t="str">
        <f t="shared" si="0"/>
        <v>HVDC_linear</v>
      </c>
      <c r="G60" s="11">
        <v>620.98558274865536</v>
      </c>
      <c r="O60" s="11">
        <f t="shared" si="12"/>
        <v>17.19652382852972</v>
      </c>
      <c r="P60" s="11">
        <f t="shared" si="13"/>
        <v>0.85982619142648609</v>
      </c>
      <c r="Q60" s="11">
        <f t="shared" si="14"/>
        <v>0</v>
      </c>
      <c r="R60" s="11">
        <v>40</v>
      </c>
      <c r="S60" s="11">
        <f t="shared" si="18"/>
        <v>17.19652382852972</v>
      </c>
      <c r="T60" s="11">
        <f t="shared" si="17"/>
        <v>0.85982619142648609</v>
      </c>
      <c r="U60" s="11">
        <f t="shared" si="17"/>
        <v>0</v>
      </c>
      <c r="V60" s="11">
        <f t="shared" si="17"/>
        <v>40</v>
      </c>
      <c r="W60" s="11">
        <f t="shared" si="19"/>
        <v>13.413288586253183</v>
      </c>
      <c r="X60" s="11">
        <f t="shared" si="20"/>
        <v>0.67066442931265913</v>
      </c>
      <c r="Y60" s="11">
        <f t="shared" si="21"/>
        <v>0</v>
      </c>
      <c r="Z60" s="11">
        <f t="shared" si="15"/>
        <v>40</v>
      </c>
      <c r="AA60" s="11">
        <f t="shared" si="15"/>
        <v>13.413288586253183</v>
      </c>
      <c r="AB60" s="11">
        <f t="shared" si="15"/>
        <v>0.67066442931265913</v>
      </c>
      <c r="AC60" s="11">
        <f t="shared" si="15"/>
        <v>0</v>
      </c>
      <c r="AD60" s="11">
        <f t="shared" si="15"/>
        <v>40</v>
      </c>
      <c r="AE60" s="11">
        <f t="shared" si="22"/>
        <v>9.6575677821022907</v>
      </c>
      <c r="AF60" s="11">
        <f t="shared" si="23"/>
        <v>0.48287838910511455</v>
      </c>
      <c r="AG60" s="11">
        <f t="shared" si="24"/>
        <v>0</v>
      </c>
      <c r="AH60" s="11">
        <f t="shared" si="25"/>
        <v>40</v>
      </c>
      <c r="AI60" s="11">
        <f t="shared" si="25"/>
        <v>9.6575677821022907</v>
      </c>
      <c r="AJ60" s="11">
        <f t="shared" si="25"/>
        <v>0.48287838910511455</v>
      </c>
      <c r="AK60" s="11">
        <f t="shared" si="25"/>
        <v>0</v>
      </c>
      <c r="AL60" s="11">
        <f t="shared" si="25"/>
        <v>40</v>
      </c>
      <c r="AM60" s="11">
        <f t="shared" si="25"/>
        <v>9.6575677821022907</v>
      </c>
      <c r="AN60" s="11">
        <f t="shared" si="25"/>
        <v>0.48287838910511455</v>
      </c>
      <c r="AO60" s="11">
        <f t="shared" si="25"/>
        <v>0</v>
      </c>
      <c r="AP60" s="11">
        <f t="shared" si="25"/>
        <v>40</v>
      </c>
    </row>
    <row r="61" spans="1:42" x14ac:dyDescent="0.2">
      <c r="A61" s="3" t="s">
        <v>910</v>
      </c>
      <c r="B61" s="3" t="s">
        <v>679</v>
      </c>
      <c r="C61" s="3" t="s">
        <v>688</v>
      </c>
      <c r="D61" s="3" t="s">
        <v>537</v>
      </c>
      <c r="E61" s="3" t="s">
        <v>540</v>
      </c>
      <c r="F61" s="3" t="str">
        <f t="shared" si="0"/>
        <v>HVDC_linear</v>
      </c>
      <c r="G61" s="11">
        <v>237.9</v>
      </c>
      <c r="O61" s="11">
        <f t="shared" si="12"/>
        <v>6.5879999994510001</v>
      </c>
      <c r="P61" s="11">
        <f t="shared" si="13"/>
        <v>0.32939999997255004</v>
      </c>
      <c r="Q61" s="11">
        <f t="shared" si="14"/>
        <v>0</v>
      </c>
      <c r="R61" s="11">
        <v>40</v>
      </c>
      <c r="S61" s="11">
        <f t="shared" si="18"/>
        <v>6.5879999994510001</v>
      </c>
      <c r="T61" s="11">
        <f t="shared" si="17"/>
        <v>0.32939999997255004</v>
      </c>
      <c r="U61" s="11">
        <f t="shared" si="17"/>
        <v>0</v>
      </c>
      <c r="V61" s="11">
        <f t="shared" si="17"/>
        <v>40</v>
      </c>
      <c r="W61" s="11">
        <f t="shared" si="19"/>
        <v>5.1386399995717804</v>
      </c>
      <c r="X61" s="11">
        <f t="shared" si="20"/>
        <v>0.25693199997858907</v>
      </c>
      <c r="Y61" s="11">
        <f t="shared" si="21"/>
        <v>0</v>
      </c>
      <c r="Z61" s="11">
        <f t="shared" si="15"/>
        <v>40</v>
      </c>
      <c r="AA61" s="11">
        <f t="shared" si="15"/>
        <v>5.1386399995717804</v>
      </c>
      <c r="AB61" s="11">
        <f t="shared" si="15"/>
        <v>0.25693199997858907</v>
      </c>
      <c r="AC61" s="11">
        <f t="shared" si="15"/>
        <v>0</v>
      </c>
      <c r="AD61" s="11">
        <f t="shared" si="15"/>
        <v>40</v>
      </c>
      <c r="AE61" s="11">
        <f t="shared" si="22"/>
        <v>3.6998207996916816</v>
      </c>
      <c r="AF61" s="11">
        <f t="shared" si="23"/>
        <v>0.18499103998458413</v>
      </c>
      <c r="AG61" s="11">
        <f t="shared" si="24"/>
        <v>0</v>
      </c>
      <c r="AH61" s="11">
        <f t="shared" si="25"/>
        <v>40</v>
      </c>
      <c r="AI61" s="11">
        <f t="shared" si="25"/>
        <v>3.6998207996916816</v>
      </c>
      <c r="AJ61" s="11">
        <f t="shared" si="25"/>
        <v>0.18499103998458413</v>
      </c>
      <c r="AK61" s="11">
        <f t="shared" si="25"/>
        <v>0</v>
      </c>
      <c r="AL61" s="11">
        <f t="shared" si="25"/>
        <v>40</v>
      </c>
      <c r="AM61" s="11">
        <f t="shared" si="25"/>
        <v>3.6998207996916816</v>
      </c>
      <c r="AN61" s="11">
        <f t="shared" si="25"/>
        <v>0.18499103998458413</v>
      </c>
      <c r="AO61" s="11">
        <f t="shared" si="25"/>
        <v>0</v>
      </c>
      <c r="AP61" s="11">
        <f t="shared" si="25"/>
        <v>40</v>
      </c>
    </row>
    <row r="62" spans="1:42" x14ac:dyDescent="0.2">
      <c r="A62" s="3" t="s">
        <v>911</v>
      </c>
      <c r="B62" s="3" t="s">
        <v>679</v>
      </c>
      <c r="C62" s="3" t="s">
        <v>687</v>
      </c>
      <c r="D62" s="3" t="s">
        <v>537</v>
      </c>
      <c r="E62" s="3" t="s">
        <v>540</v>
      </c>
      <c r="F62" s="3" t="str">
        <f t="shared" si="0"/>
        <v>HVDC_linear</v>
      </c>
      <c r="G62" s="11">
        <v>502.24255831711116</v>
      </c>
      <c r="O62" s="11">
        <f t="shared" si="12"/>
        <v>13.90825545993021</v>
      </c>
      <c r="P62" s="11">
        <f t="shared" si="13"/>
        <v>0.6954127729965105</v>
      </c>
      <c r="Q62" s="11">
        <f t="shared" si="14"/>
        <v>0</v>
      </c>
      <c r="R62" s="11">
        <v>40</v>
      </c>
      <c r="S62" s="11">
        <f t="shared" si="18"/>
        <v>13.90825545993021</v>
      </c>
      <c r="T62" s="11">
        <f t="shared" si="17"/>
        <v>0.6954127729965105</v>
      </c>
      <c r="U62" s="11">
        <f t="shared" si="17"/>
        <v>0</v>
      </c>
      <c r="V62" s="11">
        <f t="shared" si="17"/>
        <v>40</v>
      </c>
      <c r="W62" s="11">
        <f t="shared" si="19"/>
        <v>10.848439258745564</v>
      </c>
      <c r="X62" s="11">
        <f t="shared" si="20"/>
        <v>0.54242196293727818</v>
      </c>
      <c r="Y62" s="11">
        <f t="shared" si="21"/>
        <v>0</v>
      </c>
      <c r="Z62" s="11">
        <f t="shared" si="15"/>
        <v>40</v>
      </c>
      <c r="AA62" s="11">
        <f t="shared" si="15"/>
        <v>10.848439258745564</v>
      </c>
      <c r="AB62" s="11">
        <f t="shared" si="15"/>
        <v>0.54242196293727818</v>
      </c>
      <c r="AC62" s="11">
        <f t="shared" si="15"/>
        <v>0</v>
      </c>
      <c r="AD62" s="11">
        <f t="shared" si="15"/>
        <v>40</v>
      </c>
      <c r="AE62" s="11">
        <f t="shared" si="22"/>
        <v>7.8108762662968063</v>
      </c>
      <c r="AF62" s="11">
        <f t="shared" si="23"/>
        <v>0.39054381331484028</v>
      </c>
      <c r="AG62" s="11">
        <f t="shared" si="24"/>
        <v>0</v>
      </c>
      <c r="AH62" s="11">
        <f t="shared" si="25"/>
        <v>40</v>
      </c>
      <c r="AI62" s="11">
        <f t="shared" si="25"/>
        <v>7.8108762662968063</v>
      </c>
      <c r="AJ62" s="11">
        <f t="shared" si="25"/>
        <v>0.39054381331484028</v>
      </c>
      <c r="AK62" s="11">
        <f t="shared" si="25"/>
        <v>0</v>
      </c>
      <c r="AL62" s="11">
        <f t="shared" si="25"/>
        <v>40</v>
      </c>
      <c r="AM62" s="11">
        <f t="shared" si="25"/>
        <v>7.8108762662968063</v>
      </c>
      <c r="AN62" s="11">
        <f t="shared" si="25"/>
        <v>0.39054381331484028</v>
      </c>
      <c r="AO62" s="11">
        <f t="shared" si="25"/>
        <v>0</v>
      </c>
      <c r="AP62" s="11">
        <f t="shared" si="25"/>
        <v>40</v>
      </c>
    </row>
    <row r="63" spans="1:42" x14ac:dyDescent="0.2">
      <c r="A63" s="3" t="s">
        <v>912</v>
      </c>
      <c r="B63" s="3" t="s">
        <v>680</v>
      </c>
      <c r="C63" s="3" t="s">
        <v>681</v>
      </c>
      <c r="D63" s="3" t="s">
        <v>537</v>
      </c>
      <c r="E63" s="3" t="s">
        <v>540</v>
      </c>
      <c r="F63" s="3" t="str">
        <f t="shared" si="0"/>
        <v>HVDC_linear</v>
      </c>
      <c r="G63" s="11">
        <v>429.50864024446821</v>
      </c>
      <c r="O63" s="11">
        <f t="shared" si="12"/>
        <v>11.894085421163332</v>
      </c>
      <c r="P63" s="11">
        <f t="shared" si="13"/>
        <v>0.59470427105816659</v>
      </c>
      <c r="Q63" s="11">
        <f t="shared" si="14"/>
        <v>0</v>
      </c>
      <c r="R63" s="11">
        <v>40</v>
      </c>
      <c r="S63" s="11">
        <f t="shared" si="18"/>
        <v>11.894085421163332</v>
      </c>
      <c r="T63" s="11">
        <f t="shared" ref="T63:V89" si="26">P63</f>
        <v>0.59470427105816659</v>
      </c>
      <c r="U63" s="11">
        <f t="shared" si="26"/>
        <v>0</v>
      </c>
      <c r="V63" s="11">
        <f t="shared" si="26"/>
        <v>40</v>
      </c>
      <c r="W63" s="11">
        <f t="shared" si="19"/>
        <v>9.2773866285073989</v>
      </c>
      <c r="X63" s="11">
        <f t="shared" si="20"/>
        <v>0.46386933142536996</v>
      </c>
      <c r="Y63" s="11">
        <f t="shared" si="21"/>
        <v>0</v>
      </c>
      <c r="Z63" s="11">
        <f t="shared" ref="Z63:AD89" si="27">V63</f>
        <v>40</v>
      </c>
      <c r="AA63" s="11">
        <f t="shared" si="27"/>
        <v>9.2773866285073989</v>
      </c>
      <c r="AB63" s="11">
        <f t="shared" si="27"/>
        <v>0.46386933142536996</v>
      </c>
      <c r="AC63" s="11">
        <f t="shared" si="27"/>
        <v>0</v>
      </c>
      <c r="AD63" s="11">
        <f t="shared" si="27"/>
        <v>40</v>
      </c>
      <c r="AE63" s="11">
        <f t="shared" si="22"/>
        <v>6.6797183725253273</v>
      </c>
      <c r="AF63" s="11">
        <f t="shared" si="23"/>
        <v>0.33398591862626636</v>
      </c>
      <c r="AG63" s="11">
        <f t="shared" si="24"/>
        <v>0</v>
      </c>
      <c r="AH63" s="11">
        <f t="shared" si="25"/>
        <v>40</v>
      </c>
      <c r="AI63" s="11">
        <f t="shared" si="25"/>
        <v>6.6797183725253273</v>
      </c>
      <c r="AJ63" s="11">
        <f t="shared" si="25"/>
        <v>0.33398591862626636</v>
      </c>
      <c r="AK63" s="11">
        <f t="shared" si="25"/>
        <v>0</v>
      </c>
      <c r="AL63" s="11">
        <f t="shared" si="25"/>
        <v>40</v>
      </c>
      <c r="AM63" s="11">
        <f t="shared" si="25"/>
        <v>6.6797183725253273</v>
      </c>
      <c r="AN63" s="11">
        <f t="shared" si="25"/>
        <v>0.33398591862626636</v>
      </c>
      <c r="AO63" s="11">
        <f t="shared" si="25"/>
        <v>0</v>
      </c>
      <c r="AP63" s="11">
        <f t="shared" si="25"/>
        <v>40</v>
      </c>
    </row>
    <row r="64" spans="1:42" x14ac:dyDescent="0.2">
      <c r="A64" s="3" t="s">
        <v>913</v>
      </c>
      <c r="B64" s="3" t="s">
        <v>680</v>
      </c>
      <c r="C64" s="3" t="s">
        <v>682</v>
      </c>
      <c r="D64" s="3" t="s">
        <v>537</v>
      </c>
      <c r="E64" s="3" t="s">
        <v>540</v>
      </c>
      <c r="F64" s="3" t="str">
        <f t="shared" si="0"/>
        <v>HVDC_linear</v>
      </c>
      <c r="G64" s="11">
        <v>508.88552018406813</v>
      </c>
      <c r="O64" s="11">
        <f t="shared" si="12"/>
        <v>14.092214403922918</v>
      </c>
      <c r="P64" s="11">
        <f t="shared" si="13"/>
        <v>0.70461072019614601</v>
      </c>
      <c r="Q64" s="11">
        <f t="shared" si="14"/>
        <v>0</v>
      </c>
      <c r="R64" s="11">
        <v>40</v>
      </c>
      <c r="S64" s="11">
        <f t="shared" si="18"/>
        <v>14.092214403922918</v>
      </c>
      <c r="T64" s="11">
        <f t="shared" si="26"/>
        <v>0.70461072019614601</v>
      </c>
      <c r="U64" s="11">
        <f t="shared" si="26"/>
        <v>0</v>
      </c>
      <c r="V64" s="11">
        <f t="shared" si="26"/>
        <v>40</v>
      </c>
      <c r="W64" s="11">
        <f t="shared" si="19"/>
        <v>10.991927235059876</v>
      </c>
      <c r="X64" s="11">
        <f t="shared" si="20"/>
        <v>0.54959636175299387</v>
      </c>
      <c r="Y64" s="11">
        <f t="shared" si="21"/>
        <v>0</v>
      </c>
      <c r="Z64" s="11">
        <f t="shared" si="27"/>
        <v>40</v>
      </c>
      <c r="AA64" s="11">
        <f t="shared" si="27"/>
        <v>10.991927235059876</v>
      </c>
      <c r="AB64" s="11">
        <f t="shared" si="27"/>
        <v>0.54959636175299387</v>
      </c>
      <c r="AC64" s="11">
        <f t="shared" si="27"/>
        <v>0</v>
      </c>
      <c r="AD64" s="11">
        <f t="shared" si="27"/>
        <v>40</v>
      </c>
      <c r="AE64" s="11">
        <f t="shared" si="22"/>
        <v>7.9141876092431103</v>
      </c>
      <c r="AF64" s="11">
        <f t="shared" si="23"/>
        <v>0.39570938046215559</v>
      </c>
      <c r="AG64" s="11">
        <f t="shared" si="24"/>
        <v>0</v>
      </c>
      <c r="AH64" s="11">
        <f t="shared" si="25"/>
        <v>40</v>
      </c>
      <c r="AI64" s="11">
        <f t="shared" si="25"/>
        <v>7.9141876092431103</v>
      </c>
      <c r="AJ64" s="11">
        <f t="shared" si="25"/>
        <v>0.39570938046215559</v>
      </c>
      <c r="AK64" s="11">
        <f t="shared" si="25"/>
        <v>0</v>
      </c>
      <c r="AL64" s="11">
        <f t="shared" si="25"/>
        <v>40</v>
      </c>
      <c r="AM64" s="11">
        <f t="shared" si="25"/>
        <v>7.9141876092431103</v>
      </c>
      <c r="AN64" s="11">
        <f t="shared" si="25"/>
        <v>0.39570938046215559</v>
      </c>
      <c r="AO64" s="11">
        <f t="shared" si="25"/>
        <v>0</v>
      </c>
      <c r="AP64" s="11">
        <f t="shared" si="25"/>
        <v>40</v>
      </c>
    </row>
    <row r="65" spans="1:42" x14ac:dyDescent="0.2">
      <c r="A65" s="3" t="s">
        <v>914</v>
      </c>
      <c r="B65" s="3" t="s">
        <v>680</v>
      </c>
      <c r="C65" s="3" t="s">
        <v>683</v>
      </c>
      <c r="D65" s="3" t="s">
        <v>537</v>
      </c>
      <c r="E65" s="3" t="s">
        <v>540</v>
      </c>
      <c r="F65" s="3" t="str">
        <f t="shared" si="0"/>
        <v>HVDC_linear</v>
      </c>
      <c r="G65" s="11">
        <v>467.11544846821016</v>
      </c>
      <c r="O65" s="11">
        <f t="shared" si="12"/>
        <v>12.935504725734015</v>
      </c>
      <c r="P65" s="11">
        <f t="shared" si="13"/>
        <v>0.64677523628670075</v>
      </c>
      <c r="Q65" s="11">
        <f t="shared" si="14"/>
        <v>0</v>
      </c>
      <c r="R65" s="11">
        <v>40</v>
      </c>
      <c r="S65" s="11">
        <f t="shared" si="18"/>
        <v>12.935504725734015</v>
      </c>
      <c r="T65" s="11">
        <f t="shared" si="26"/>
        <v>0.64677523628670075</v>
      </c>
      <c r="U65" s="11">
        <f t="shared" si="26"/>
        <v>0</v>
      </c>
      <c r="V65" s="11">
        <f t="shared" si="26"/>
        <v>40</v>
      </c>
      <c r="W65" s="11">
        <f t="shared" si="19"/>
        <v>10.089693686072533</v>
      </c>
      <c r="X65" s="11">
        <f t="shared" si="20"/>
        <v>0.50448468430362658</v>
      </c>
      <c r="Y65" s="11">
        <f t="shared" si="21"/>
        <v>0</v>
      </c>
      <c r="Z65" s="11">
        <f t="shared" si="27"/>
        <v>40</v>
      </c>
      <c r="AA65" s="11">
        <f t="shared" si="27"/>
        <v>10.089693686072533</v>
      </c>
      <c r="AB65" s="11">
        <f t="shared" si="27"/>
        <v>0.50448468430362658</v>
      </c>
      <c r="AC65" s="11">
        <f t="shared" si="27"/>
        <v>0</v>
      </c>
      <c r="AD65" s="11">
        <f t="shared" si="27"/>
        <v>40</v>
      </c>
      <c r="AE65" s="11">
        <f t="shared" si="22"/>
        <v>7.2645794539722228</v>
      </c>
      <c r="AF65" s="11">
        <f t="shared" si="23"/>
        <v>0.36322897269861115</v>
      </c>
      <c r="AG65" s="11">
        <f t="shared" si="24"/>
        <v>0</v>
      </c>
      <c r="AH65" s="11">
        <f t="shared" si="25"/>
        <v>40</v>
      </c>
      <c r="AI65" s="11">
        <f t="shared" si="25"/>
        <v>7.2645794539722228</v>
      </c>
      <c r="AJ65" s="11">
        <f t="shared" si="25"/>
        <v>0.36322897269861115</v>
      </c>
      <c r="AK65" s="11">
        <f t="shared" si="25"/>
        <v>0</v>
      </c>
      <c r="AL65" s="11">
        <f t="shared" si="25"/>
        <v>40</v>
      </c>
      <c r="AM65" s="11">
        <f t="shared" si="25"/>
        <v>7.2645794539722228</v>
      </c>
      <c r="AN65" s="11">
        <f t="shared" si="25"/>
        <v>0.36322897269861115</v>
      </c>
      <c r="AO65" s="11">
        <f t="shared" si="25"/>
        <v>0</v>
      </c>
      <c r="AP65" s="11">
        <f t="shared" si="25"/>
        <v>40</v>
      </c>
    </row>
    <row r="66" spans="1:42" x14ac:dyDescent="0.2">
      <c r="A66" s="3" t="s">
        <v>915</v>
      </c>
      <c r="B66" s="3" t="s">
        <v>680</v>
      </c>
      <c r="C66" s="3" t="s">
        <v>683</v>
      </c>
      <c r="D66" s="3" t="s">
        <v>537</v>
      </c>
      <c r="E66" s="3" t="s">
        <v>540</v>
      </c>
      <c r="F66" s="3" t="str">
        <f t="shared" si="0"/>
        <v>HVDC_linear</v>
      </c>
      <c r="G66" s="11">
        <v>467.11544846821016</v>
      </c>
      <c r="O66" s="11">
        <f t="shared" si="12"/>
        <v>12.935504725734015</v>
      </c>
      <c r="P66" s="11">
        <f t="shared" si="13"/>
        <v>0.64677523628670075</v>
      </c>
      <c r="Q66" s="11">
        <f t="shared" si="14"/>
        <v>0</v>
      </c>
      <c r="R66" s="11">
        <v>40</v>
      </c>
      <c r="S66" s="11">
        <f t="shared" si="18"/>
        <v>12.935504725734015</v>
      </c>
      <c r="T66" s="11">
        <f t="shared" si="26"/>
        <v>0.64677523628670075</v>
      </c>
      <c r="U66" s="11">
        <f t="shared" si="26"/>
        <v>0</v>
      </c>
      <c r="V66" s="11">
        <f t="shared" si="26"/>
        <v>40</v>
      </c>
      <c r="W66" s="11">
        <f t="shared" si="19"/>
        <v>10.089693686072533</v>
      </c>
      <c r="X66" s="11">
        <f t="shared" si="20"/>
        <v>0.50448468430362658</v>
      </c>
      <c r="Y66" s="11">
        <f t="shared" si="21"/>
        <v>0</v>
      </c>
      <c r="Z66" s="11">
        <f t="shared" si="27"/>
        <v>40</v>
      </c>
      <c r="AA66" s="11">
        <f t="shared" si="27"/>
        <v>10.089693686072533</v>
      </c>
      <c r="AB66" s="11">
        <f t="shared" si="27"/>
        <v>0.50448468430362658</v>
      </c>
      <c r="AC66" s="11">
        <f t="shared" si="27"/>
        <v>0</v>
      </c>
      <c r="AD66" s="11">
        <f t="shared" si="27"/>
        <v>40</v>
      </c>
      <c r="AE66" s="11">
        <f t="shared" si="22"/>
        <v>7.2645794539722228</v>
      </c>
      <c r="AF66" s="11">
        <f t="shared" si="23"/>
        <v>0.36322897269861115</v>
      </c>
      <c r="AG66" s="11">
        <f t="shared" si="24"/>
        <v>0</v>
      </c>
      <c r="AH66" s="11">
        <f t="shared" si="25"/>
        <v>40</v>
      </c>
      <c r="AI66" s="11">
        <f t="shared" si="25"/>
        <v>7.2645794539722228</v>
      </c>
      <c r="AJ66" s="11">
        <f t="shared" si="25"/>
        <v>0.36322897269861115</v>
      </c>
      <c r="AK66" s="11">
        <f t="shared" si="25"/>
        <v>0</v>
      </c>
      <c r="AL66" s="11">
        <f t="shared" si="25"/>
        <v>40</v>
      </c>
      <c r="AM66" s="11">
        <f t="shared" si="25"/>
        <v>7.2645794539722228</v>
      </c>
      <c r="AN66" s="11">
        <f t="shared" si="25"/>
        <v>0.36322897269861115</v>
      </c>
      <c r="AO66" s="11">
        <f t="shared" si="25"/>
        <v>0</v>
      </c>
      <c r="AP66" s="11">
        <f t="shared" si="25"/>
        <v>40</v>
      </c>
    </row>
    <row r="67" spans="1:42" x14ac:dyDescent="0.2">
      <c r="A67" s="3" t="s">
        <v>916</v>
      </c>
      <c r="B67" s="3" t="s">
        <v>680</v>
      </c>
      <c r="C67" s="3" t="s">
        <v>684</v>
      </c>
      <c r="D67" s="3" t="s">
        <v>537</v>
      </c>
      <c r="E67" s="3" t="s">
        <v>540</v>
      </c>
      <c r="F67" s="3" t="str">
        <f t="shared" ref="F67:F89" si="28">CONCATENATE(E67, "_",D67)</f>
        <v>HVDC_linear</v>
      </c>
      <c r="G67" s="11">
        <v>513.82847094145666</v>
      </c>
      <c r="O67" s="11">
        <f t="shared" si="12"/>
        <v>14.229096117193041</v>
      </c>
      <c r="P67" s="11">
        <f t="shared" si="13"/>
        <v>0.71145480585965215</v>
      </c>
      <c r="Q67" s="11">
        <f t="shared" si="14"/>
        <v>0</v>
      </c>
      <c r="R67" s="11">
        <v>40</v>
      </c>
      <c r="S67" s="11">
        <f t="shared" ref="S67:S89" si="29">O67</f>
        <v>14.229096117193041</v>
      </c>
      <c r="T67" s="11">
        <f t="shared" si="26"/>
        <v>0.71145480585965215</v>
      </c>
      <c r="U67" s="11">
        <f t="shared" si="26"/>
        <v>0</v>
      </c>
      <c r="V67" s="11">
        <f t="shared" si="26"/>
        <v>40</v>
      </c>
      <c r="W67" s="11">
        <f t="shared" ref="W67:W89" si="30">IF(E67="HVAC",S67*0.9,IF(E67="HVDC",S67*0.78))</f>
        <v>11.098694971410573</v>
      </c>
      <c r="X67" s="11">
        <f t="shared" ref="X67:X89" si="31">IF(E67="HVAC",T67*0.9,IF(E67="HVDC",T67*0.78))</f>
        <v>0.55493474857052871</v>
      </c>
      <c r="Y67" s="11">
        <f t="shared" ref="Y67:Y89" si="32">IF(E67="HVAC",U67*0.9,IF(E67="HVDC",U67*0.78))</f>
        <v>0</v>
      </c>
      <c r="Z67" s="11">
        <f t="shared" si="27"/>
        <v>40</v>
      </c>
      <c r="AA67" s="11">
        <f t="shared" si="27"/>
        <v>11.098694971410573</v>
      </c>
      <c r="AB67" s="11">
        <f t="shared" si="27"/>
        <v>0.55493474857052871</v>
      </c>
      <c r="AC67" s="11">
        <f t="shared" si="27"/>
        <v>0</v>
      </c>
      <c r="AD67" s="11">
        <f t="shared" si="27"/>
        <v>40</v>
      </c>
      <c r="AE67" s="11">
        <f t="shared" ref="AE67:AE89" si="33">IF(E67="HVAC",AA67,IF(E67="HVDC",AA67*0.72))</f>
        <v>7.9910603794156128</v>
      </c>
      <c r="AF67" s="11">
        <f t="shared" ref="AF67:AF89" si="34">IF(E67="HVAC",AB67,IF(E67="HVDC",AB67*0.72))</f>
        <v>0.39955301897078066</v>
      </c>
      <c r="AG67" s="11">
        <f t="shared" ref="AG67:AG89" si="35">IF(E67="HVAC",AC67,IF(E67="HVDC",AC67*0.72))</f>
        <v>0</v>
      </c>
      <c r="AH67" s="11">
        <f t="shared" si="25"/>
        <v>40</v>
      </c>
      <c r="AI67" s="11">
        <f t="shared" si="25"/>
        <v>7.9910603794156128</v>
      </c>
      <c r="AJ67" s="11">
        <f t="shared" si="25"/>
        <v>0.39955301897078066</v>
      </c>
      <c r="AK67" s="11">
        <f t="shared" si="25"/>
        <v>0</v>
      </c>
      <c r="AL67" s="11">
        <f t="shared" si="25"/>
        <v>40</v>
      </c>
      <c r="AM67" s="11">
        <f t="shared" si="25"/>
        <v>7.9910603794156128</v>
      </c>
      <c r="AN67" s="11">
        <f t="shared" si="25"/>
        <v>0.39955301897078066</v>
      </c>
      <c r="AO67" s="11">
        <f t="shared" si="25"/>
        <v>0</v>
      </c>
      <c r="AP67" s="11">
        <f t="shared" si="25"/>
        <v>40</v>
      </c>
    </row>
    <row r="68" spans="1:42" x14ac:dyDescent="0.2">
      <c r="A68" s="3" t="s">
        <v>917</v>
      </c>
      <c r="B68" s="3" t="s">
        <v>680</v>
      </c>
      <c r="C68" s="3" t="s">
        <v>686</v>
      </c>
      <c r="D68" s="3" t="s">
        <v>537</v>
      </c>
      <c r="E68" s="3" t="s">
        <v>540</v>
      </c>
      <c r="F68" s="3" t="str">
        <f t="shared" si="28"/>
        <v>HVDC_linear</v>
      </c>
      <c r="G68" s="11">
        <v>341.676166265517</v>
      </c>
      <c r="O68" s="11">
        <f t="shared" ref="O68:O89" si="36">IF($F68=$H$3,$I$3*$G68, IF($F68=$H$4, $I$4*$G68, IF($F68=$H$5,$I$5*$G68,IF($F68=$H$6,$I$6*$G68))))/100</f>
        <v>9.4618015265642956</v>
      </c>
      <c r="P68" s="11">
        <f t="shared" ref="P68:P89" si="37">O68*0.05</f>
        <v>0.47309007632821481</v>
      </c>
      <c r="Q68" s="11">
        <f t="shared" ref="Q68:Q89" si="38">IF($F68=$H$3,$L$3*$G68, IF($F68=$H$4, $L$4*$G68, IF($F68=$H$5,$L$5*$G68+$M$5*$G68,IF($F68=$H$6,$L$6*$G68+$M$6*$G68))))/10000</f>
        <v>0</v>
      </c>
      <c r="R68" s="11">
        <v>40</v>
      </c>
      <c r="S68" s="11">
        <f t="shared" si="29"/>
        <v>9.4618015265642956</v>
      </c>
      <c r="T68" s="11">
        <f t="shared" si="26"/>
        <v>0.47309007632821481</v>
      </c>
      <c r="U68" s="11">
        <f t="shared" si="26"/>
        <v>0</v>
      </c>
      <c r="V68" s="11">
        <f t="shared" si="26"/>
        <v>40</v>
      </c>
      <c r="W68" s="11">
        <f t="shared" si="30"/>
        <v>7.3802051907201509</v>
      </c>
      <c r="X68" s="11">
        <f t="shared" si="31"/>
        <v>0.36901025953600758</v>
      </c>
      <c r="Y68" s="11">
        <f t="shared" si="32"/>
        <v>0</v>
      </c>
      <c r="Z68" s="11">
        <f t="shared" si="27"/>
        <v>40</v>
      </c>
      <c r="AA68" s="11">
        <f t="shared" si="27"/>
        <v>7.3802051907201509</v>
      </c>
      <c r="AB68" s="11">
        <f t="shared" si="27"/>
        <v>0.36901025953600758</v>
      </c>
      <c r="AC68" s="11">
        <f t="shared" si="27"/>
        <v>0</v>
      </c>
      <c r="AD68" s="11">
        <f t="shared" si="27"/>
        <v>40</v>
      </c>
      <c r="AE68" s="11">
        <f t="shared" si="33"/>
        <v>5.3137477373185087</v>
      </c>
      <c r="AF68" s="11">
        <f t="shared" si="34"/>
        <v>0.26568738686592547</v>
      </c>
      <c r="AG68" s="11">
        <f t="shared" si="35"/>
        <v>0</v>
      </c>
      <c r="AH68" s="11">
        <f t="shared" si="25"/>
        <v>40</v>
      </c>
      <c r="AI68" s="11">
        <f t="shared" si="25"/>
        <v>5.3137477373185087</v>
      </c>
      <c r="AJ68" s="11">
        <f t="shared" si="25"/>
        <v>0.26568738686592547</v>
      </c>
      <c r="AK68" s="11">
        <f t="shared" si="25"/>
        <v>0</v>
      </c>
      <c r="AL68" s="11">
        <f t="shared" si="25"/>
        <v>40</v>
      </c>
      <c r="AM68" s="11">
        <f t="shared" si="25"/>
        <v>5.3137477373185087</v>
      </c>
      <c r="AN68" s="11">
        <f t="shared" si="25"/>
        <v>0.26568738686592547</v>
      </c>
      <c r="AO68" s="11">
        <f t="shared" si="25"/>
        <v>0</v>
      </c>
      <c r="AP68" s="11">
        <f t="shared" si="25"/>
        <v>40</v>
      </c>
    </row>
    <row r="69" spans="1:42" x14ac:dyDescent="0.2">
      <c r="A69" s="3" t="s">
        <v>918</v>
      </c>
      <c r="B69" s="3" t="s">
        <v>680</v>
      </c>
      <c r="C69" s="3" t="s">
        <v>687</v>
      </c>
      <c r="D69" s="3" t="s">
        <v>537</v>
      </c>
      <c r="E69" s="3" t="s">
        <v>540</v>
      </c>
      <c r="F69" s="3" t="str">
        <f t="shared" si="28"/>
        <v>HVDC_linear</v>
      </c>
      <c r="G69" s="11">
        <v>583.1624704531805</v>
      </c>
      <c r="O69" s="11">
        <f t="shared" si="36"/>
        <v>16.149114565050009</v>
      </c>
      <c r="P69" s="11">
        <f t="shared" si="37"/>
        <v>0.80745572825250056</v>
      </c>
      <c r="Q69" s="11">
        <f t="shared" si="38"/>
        <v>0</v>
      </c>
      <c r="R69" s="11">
        <v>40</v>
      </c>
      <c r="S69" s="11">
        <f t="shared" si="29"/>
        <v>16.149114565050009</v>
      </c>
      <c r="T69" s="11">
        <f t="shared" si="26"/>
        <v>0.80745572825250056</v>
      </c>
      <c r="U69" s="11">
        <f t="shared" si="26"/>
        <v>0</v>
      </c>
      <c r="V69" s="11">
        <f t="shared" si="26"/>
        <v>40</v>
      </c>
      <c r="W69" s="11">
        <f t="shared" si="30"/>
        <v>12.596309360739008</v>
      </c>
      <c r="X69" s="11">
        <f t="shared" si="31"/>
        <v>0.62981546803695043</v>
      </c>
      <c r="Y69" s="11">
        <f t="shared" si="32"/>
        <v>0</v>
      </c>
      <c r="Z69" s="11">
        <f t="shared" si="27"/>
        <v>40</v>
      </c>
      <c r="AA69" s="11">
        <f t="shared" si="27"/>
        <v>12.596309360739008</v>
      </c>
      <c r="AB69" s="11">
        <f t="shared" si="27"/>
        <v>0.62981546803695043</v>
      </c>
      <c r="AC69" s="11">
        <f t="shared" si="27"/>
        <v>0</v>
      </c>
      <c r="AD69" s="11">
        <f t="shared" si="27"/>
        <v>40</v>
      </c>
      <c r="AE69" s="11">
        <f t="shared" si="33"/>
        <v>9.069342739732086</v>
      </c>
      <c r="AF69" s="11">
        <f t="shared" si="34"/>
        <v>0.45346713698660429</v>
      </c>
      <c r="AG69" s="11">
        <f t="shared" si="35"/>
        <v>0</v>
      </c>
      <c r="AH69" s="11">
        <f t="shared" si="25"/>
        <v>40</v>
      </c>
      <c r="AI69" s="11">
        <f t="shared" si="25"/>
        <v>9.069342739732086</v>
      </c>
      <c r="AJ69" s="11">
        <f t="shared" si="25"/>
        <v>0.45346713698660429</v>
      </c>
      <c r="AK69" s="11">
        <f t="shared" si="25"/>
        <v>0</v>
      </c>
      <c r="AL69" s="11">
        <f t="shared" si="25"/>
        <v>40</v>
      </c>
      <c r="AM69" s="11">
        <f t="shared" si="25"/>
        <v>9.069342739732086</v>
      </c>
      <c r="AN69" s="11">
        <f t="shared" si="25"/>
        <v>0.45346713698660429</v>
      </c>
      <c r="AO69" s="11">
        <f t="shared" si="25"/>
        <v>0</v>
      </c>
      <c r="AP69" s="11">
        <f t="shared" si="25"/>
        <v>40</v>
      </c>
    </row>
    <row r="70" spans="1:42" x14ac:dyDescent="0.2">
      <c r="A70" s="3" t="s">
        <v>919</v>
      </c>
      <c r="B70" s="3" t="s">
        <v>680</v>
      </c>
      <c r="C70" s="3" t="s">
        <v>688</v>
      </c>
      <c r="D70" s="3" t="s">
        <v>537</v>
      </c>
      <c r="E70" s="3" t="s">
        <v>540</v>
      </c>
      <c r="F70" s="3" t="str">
        <f t="shared" si="28"/>
        <v>HVDC_linear</v>
      </c>
      <c r="G70" s="11">
        <v>363</v>
      </c>
      <c r="O70" s="11">
        <f t="shared" si="36"/>
        <v>10.05230769147</v>
      </c>
      <c r="P70" s="11">
        <f t="shared" si="37"/>
        <v>0.50261538457350008</v>
      </c>
      <c r="Q70" s="11">
        <f t="shared" si="38"/>
        <v>0</v>
      </c>
      <c r="R70" s="11">
        <v>40</v>
      </c>
      <c r="S70" s="11">
        <f t="shared" si="29"/>
        <v>10.05230769147</v>
      </c>
      <c r="T70" s="11">
        <f t="shared" si="26"/>
        <v>0.50261538457350008</v>
      </c>
      <c r="U70" s="11">
        <f t="shared" si="26"/>
        <v>0</v>
      </c>
      <c r="V70" s="11">
        <f t="shared" si="26"/>
        <v>40</v>
      </c>
      <c r="W70" s="11">
        <f t="shared" si="30"/>
        <v>7.8407999993466007</v>
      </c>
      <c r="X70" s="11">
        <f t="shared" si="31"/>
        <v>0.39203999996733008</v>
      </c>
      <c r="Y70" s="11">
        <f t="shared" si="32"/>
        <v>0</v>
      </c>
      <c r="Z70" s="11">
        <f t="shared" si="27"/>
        <v>40</v>
      </c>
      <c r="AA70" s="11">
        <f t="shared" si="27"/>
        <v>7.8407999993466007</v>
      </c>
      <c r="AB70" s="11">
        <f t="shared" si="27"/>
        <v>0.39203999996733008</v>
      </c>
      <c r="AC70" s="11">
        <f t="shared" si="27"/>
        <v>0</v>
      </c>
      <c r="AD70" s="11">
        <f t="shared" si="27"/>
        <v>40</v>
      </c>
      <c r="AE70" s="11">
        <f t="shared" si="33"/>
        <v>5.645375999529552</v>
      </c>
      <c r="AF70" s="11">
        <f t="shared" si="34"/>
        <v>0.28226879997647764</v>
      </c>
      <c r="AG70" s="11">
        <f t="shared" si="35"/>
        <v>0</v>
      </c>
      <c r="AH70" s="11">
        <f t="shared" si="25"/>
        <v>40</v>
      </c>
      <c r="AI70" s="11">
        <f t="shared" si="25"/>
        <v>5.645375999529552</v>
      </c>
      <c r="AJ70" s="11">
        <f t="shared" si="25"/>
        <v>0.28226879997647764</v>
      </c>
      <c r="AK70" s="11">
        <f t="shared" si="25"/>
        <v>0</v>
      </c>
      <c r="AL70" s="11">
        <f t="shared" si="25"/>
        <v>40</v>
      </c>
      <c r="AM70" s="11">
        <f t="shared" si="25"/>
        <v>5.645375999529552</v>
      </c>
      <c r="AN70" s="11">
        <f t="shared" si="25"/>
        <v>0.28226879997647764</v>
      </c>
      <c r="AO70" s="11">
        <f t="shared" si="25"/>
        <v>0</v>
      </c>
      <c r="AP70" s="11">
        <f t="shared" si="25"/>
        <v>40</v>
      </c>
    </row>
    <row r="71" spans="1:42" x14ac:dyDescent="0.2">
      <c r="A71" s="3" t="s">
        <v>920</v>
      </c>
      <c r="B71" s="3" t="s">
        <v>681</v>
      </c>
      <c r="C71" s="3" t="s">
        <v>682</v>
      </c>
      <c r="D71" s="3" t="s">
        <v>537</v>
      </c>
      <c r="E71" s="3" t="s">
        <v>540</v>
      </c>
      <c r="F71" s="3" t="str">
        <f t="shared" si="28"/>
        <v>HVDC_linear</v>
      </c>
      <c r="G71" s="11">
        <v>216.75085951467153</v>
      </c>
      <c r="O71" s="11">
        <f t="shared" si="36"/>
        <v>6.0023314937522478</v>
      </c>
      <c r="P71" s="11">
        <f t="shared" si="37"/>
        <v>0.30011657468761244</v>
      </c>
      <c r="Q71" s="11">
        <f t="shared" si="38"/>
        <v>0</v>
      </c>
      <c r="R71" s="11">
        <v>40</v>
      </c>
      <c r="S71" s="11">
        <f t="shared" si="29"/>
        <v>6.0023314937522478</v>
      </c>
      <c r="T71" s="11">
        <f t="shared" si="26"/>
        <v>0.30011657468761244</v>
      </c>
      <c r="U71" s="11">
        <f t="shared" si="26"/>
        <v>0</v>
      </c>
      <c r="V71" s="11">
        <f t="shared" si="26"/>
        <v>40</v>
      </c>
      <c r="W71" s="11">
        <f t="shared" si="30"/>
        <v>4.6818185651267532</v>
      </c>
      <c r="X71" s="11">
        <f t="shared" si="31"/>
        <v>0.2340909282563377</v>
      </c>
      <c r="Y71" s="11">
        <f t="shared" si="32"/>
        <v>0</v>
      </c>
      <c r="Z71" s="11">
        <f t="shared" si="27"/>
        <v>40</v>
      </c>
      <c r="AA71" s="11">
        <f t="shared" si="27"/>
        <v>4.6818185651267532</v>
      </c>
      <c r="AB71" s="11">
        <f t="shared" si="27"/>
        <v>0.2340909282563377</v>
      </c>
      <c r="AC71" s="11">
        <f t="shared" si="27"/>
        <v>0</v>
      </c>
      <c r="AD71" s="11">
        <f t="shared" si="27"/>
        <v>40</v>
      </c>
      <c r="AE71" s="11">
        <f t="shared" si="33"/>
        <v>3.370909366891262</v>
      </c>
      <c r="AF71" s="11">
        <f t="shared" si="34"/>
        <v>0.16854546834456313</v>
      </c>
      <c r="AG71" s="11">
        <f t="shared" si="35"/>
        <v>0</v>
      </c>
      <c r="AH71" s="11">
        <f t="shared" si="25"/>
        <v>40</v>
      </c>
      <c r="AI71" s="11">
        <f t="shared" si="25"/>
        <v>3.370909366891262</v>
      </c>
      <c r="AJ71" s="11">
        <f t="shared" si="25"/>
        <v>0.16854546834456313</v>
      </c>
      <c r="AK71" s="11">
        <f t="shared" si="25"/>
        <v>0</v>
      </c>
      <c r="AL71" s="11">
        <f t="shared" si="25"/>
        <v>40</v>
      </c>
      <c r="AM71" s="11">
        <f t="shared" si="25"/>
        <v>3.370909366891262</v>
      </c>
      <c r="AN71" s="11">
        <f t="shared" si="25"/>
        <v>0.16854546834456313</v>
      </c>
      <c r="AO71" s="11">
        <f t="shared" si="25"/>
        <v>0</v>
      </c>
      <c r="AP71" s="11">
        <f t="shared" si="25"/>
        <v>40</v>
      </c>
    </row>
    <row r="72" spans="1:42" x14ac:dyDescent="0.2">
      <c r="A72" s="3" t="s">
        <v>921</v>
      </c>
      <c r="B72" s="3" t="s">
        <v>681</v>
      </c>
      <c r="C72" s="3" t="s">
        <v>683</v>
      </c>
      <c r="D72" s="3" t="s">
        <v>537</v>
      </c>
      <c r="E72" s="3" t="s">
        <v>540</v>
      </c>
      <c r="F72" s="3" t="str">
        <f t="shared" si="28"/>
        <v>HVDC_linear</v>
      </c>
      <c r="G72" s="11">
        <v>540.57795985917164</v>
      </c>
      <c r="O72" s="11">
        <f t="shared" si="36"/>
        <v>14.96985119485265</v>
      </c>
      <c r="P72" s="11">
        <f t="shared" si="37"/>
        <v>0.74849255974263251</v>
      </c>
      <c r="Q72" s="11">
        <f t="shared" si="38"/>
        <v>0</v>
      </c>
      <c r="R72" s="11">
        <v>40</v>
      </c>
      <c r="S72" s="11">
        <f t="shared" si="29"/>
        <v>14.96985119485265</v>
      </c>
      <c r="T72" s="11">
        <f t="shared" si="26"/>
        <v>0.74849255974263251</v>
      </c>
      <c r="U72" s="11">
        <f t="shared" si="26"/>
        <v>0</v>
      </c>
      <c r="V72" s="11">
        <f t="shared" si="26"/>
        <v>40</v>
      </c>
      <c r="W72" s="11">
        <f t="shared" si="30"/>
        <v>11.676483931985068</v>
      </c>
      <c r="X72" s="11">
        <f t="shared" si="31"/>
        <v>0.58382419659925333</v>
      </c>
      <c r="Y72" s="11">
        <f t="shared" si="32"/>
        <v>0</v>
      </c>
      <c r="Z72" s="11">
        <f t="shared" si="27"/>
        <v>40</v>
      </c>
      <c r="AA72" s="11">
        <f t="shared" si="27"/>
        <v>11.676483931985068</v>
      </c>
      <c r="AB72" s="11">
        <f t="shared" si="27"/>
        <v>0.58382419659925333</v>
      </c>
      <c r="AC72" s="11">
        <f t="shared" si="27"/>
        <v>0</v>
      </c>
      <c r="AD72" s="11">
        <f t="shared" si="27"/>
        <v>40</v>
      </c>
      <c r="AE72" s="11">
        <f t="shared" si="33"/>
        <v>8.4070684310292485</v>
      </c>
      <c r="AF72" s="11">
        <f t="shared" si="34"/>
        <v>0.42035342155146238</v>
      </c>
      <c r="AG72" s="11">
        <f t="shared" si="35"/>
        <v>0</v>
      </c>
      <c r="AH72" s="11">
        <f t="shared" si="25"/>
        <v>40</v>
      </c>
      <c r="AI72" s="11">
        <f t="shared" si="25"/>
        <v>8.4070684310292485</v>
      </c>
      <c r="AJ72" s="11">
        <f t="shared" si="25"/>
        <v>0.42035342155146238</v>
      </c>
      <c r="AK72" s="11">
        <f t="shared" ref="AK72:AP89" si="39">AG72</f>
        <v>0</v>
      </c>
      <c r="AL72" s="11">
        <f t="shared" si="39"/>
        <v>40</v>
      </c>
      <c r="AM72" s="11">
        <f t="shared" si="39"/>
        <v>8.4070684310292485</v>
      </c>
      <c r="AN72" s="11">
        <f t="shared" si="39"/>
        <v>0.42035342155146238</v>
      </c>
      <c r="AO72" s="11">
        <f t="shared" si="39"/>
        <v>0</v>
      </c>
      <c r="AP72" s="11">
        <f t="shared" si="39"/>
        <v>40</v>
      </c>
    </row>
    <row r="73" spans="1:42" x14ac:dyDescent="0.2">
      <c r="A73" s="3" t="s">
        <v>922</v>
      </c>
      <c r="B73" s="3" t="s">
        <v>681</v>
      </c>
      <c r="C73" s="3" t="s">
        <v>685</v>
      </c>
      <c r="D73" s="3" t="s">
        <v>537</v>
      </c>
      <c r="E73" s="3" t="s">
        <v>540</v>
      </c>
      <c r="F73" s="3" t="str">
        <f t="shared" si="28"/>
        <v>HVDC_linear</v>
      </c>
      <c r="G73" s="11">
        <v>589.70000000000005</v>
      </c>
      <c r="O73" s="11">
        <f t="shared" si="36"/>
        <v>16.330153844793003</v>
      </c>
      <c r="P73" s="11">
        <f t="shared" si="37"/>
        <v>0.81650769223965014</v>
      </c>
      <c r="Q73" s="11">
        <f t="shared" si="38"/>
        <v>0</v>
      </c>
      <c r="R73" s="11">
        <v>40</v>
      </c>
      <c r="S73" s="11">
        <f t="shared" si="29"/>
        <v>16.330153844793003</v>
      </c>
      <c r="T73" s="11">
        <f t="shared" si="26"/>
        <v>0.81650769223965014</v>
      </c>
      <c r="U73" s="11">
        <f t="shared" si="26"/>
        <v>0</v>
      </c>
      <c r="V73" s="11">
        <f t="shared" si="26"/>
        <v>40</v>
      </c>
      <c r="W73" s="11">
        <f t="shared" si="30"/>
        <v>12.737519998938543</v>
      </c>
      <c r="X73" s="11">
        <f t="shared" si="31"/>
        <v>0.63687599994692712</v>
      </c>
      <c r="Y73" s="11">
        <f t="shared" si="32"/>
        <v>0</v>
      </c>
      <c r="Z73" s="11">
        <f t="shared" si="27"/>
        <v>40</v>
      </c>
      <c r="AA73" s="11">
        <f t="shared" si="27"/>
        <v>12.737519998938543</v>
      </c>
      <c r="AB73" s="11">
        <f t="shared" si="27"/>
        <v>0.63687599994692712</v>
      </c>
      <c r="AC73" s="11">
        <f t="shared" si="27"/>
        <v>0</v>
      </c>
      <c r="AD73" s="11">
        <f t="shared" si="27"/>
        <v>40</v>
      </c>
      <c r="AE73" s="11">
        <f t="shared" si="33"/>
        <v>9.1710143992357516</v>
      </c>
      <c r="AF73" s="11">
        <f t="shared" si="34"/>
        <v>0.45855071996178753</v>
      </c>
      <c r="AG73" s="11">
        <f t="shared" si="35"/>
        <v>0</v>
      </c>
      <c r="AH73" s="11">
        <f t="shared" ref="AH73:AJ89" si="40">AD73</f>
        <v>40</v>
      </c>
      <c r="AI73" s="11">
        <f t="shared" si="40"/>
        <v>9.1710143992357516</v>
      </c>
      <c r="AJ73" s="11">
        <f t="shared" si="40"/>
        <v>0.45855071996178753</v>
      </c>
      <c r="AK73" s="11">
        <f t="shared" si="39"/>
        <v>0</v>
      </c>
      <c r="AL73" s="11">
        <f t="shared" si="39"/>
        <v>40</v>
      </c>
      <c r="AM73" s="11">
        <f t="shared" si="39"/>
        <v>9.1710143992357516</v>
      </c>
      <c r="AN73" s="11">
        <f t="shared" si="39"/>
        <v>0.45855071996178753</v>
      </c>
      <c r="AO73" s="11">
        <f t="shared" si="39"/>
        <v>0</v>
      </c>
      <c r="AP73" s="11">
        <f t="shared" si="39"/>
        <v>40</v>
      </c>
    </row>
    <row r="74" spans="1:42" x14ac:dyDescent="0.2">
      <c r="A74" s="3" t="s">
        <v>923</v>
      </c>
      <c r="B74" s="3" t="s">
        <v>681</v>
      </c>
      <c r="C74" s="3" t="s">
        <v>686</v>
      </c>
      <c r="D74" s="3" t="s">
        <v>537</v>
      </c>
      <c r="E74" s="3" t="s">
        <v>540</v>
      </c>
      <c r="F74" s="3" t="str">
        <f t="shared" si="28"/>
        <v>HVDC_linear</v>
      </c>
      <c r="G74" s="11">
        <v>638.25458539647491</v>
      </c>
      <c r="O74" s="11">
        <f t="shared" si="36"/>
        <v>17.674742363352564</v>
      </c>
      <c r="P74" s="11">
        <f t="shared" si="37"/>
        <v>0.88373711816762823</v>
      </c>
      <c r="Q74" s="11">
        <f t="shared" si="38"/>
        <v>0</v>
      </c>
      <c r="R74" s="11">
        <v>40</v>
      </c>
      <c r="S74" s="11">
        <f t="shared" si="29"/>
        <v>17.674742363352564</v>
      </c>
      <c r="T74" s="11">
        <f t="shared" si="26"/>
        <v>0.88373711816762823</v>
      </c>
      <c r="U74" s="11">
        <f t="shared" si="26"/>
        <v>0</v>
      </c>
      <c r="V74" s="11">
        <f t="shared" si="26"/>
        <v>40</v>
      </c>
      <c r="W74" s="11">
        <f t="shared" si="30"/>
        <v>13.786299043415001</v>
      </c>
      <c r="X74" s="11">
        <f t="shared" si="31"/>
        <v>0.68931495217075001</v>
      </c>
      <c r="Y74" s="11">
        <f t="shared" si="32"/>
        <v>0</v>
      </c>
      <c r="Z74" s="11">
        <f t="shared" si="27"/>
        <v>40</v>
      </c>
      <c r="AA74" s="11">
        <f t="shared" si="27"/>
        <v>13.786299043415001</v>
      </c>
      <c r="AB74" s="11">
        <f t="shared" si="27"/>
        <v>0.68931495217075001</v>
      </c>
      <c r="AC74" s="11">
        <f t="shared" si="27"/>
        <v>0</v>
      </c>
      <c r="AD74" s="11">
        <f t="shared" si="27"/>
        <v>40</v>
      </c>
      <c r="AE74" s="11">
        <f t="shared" si="33"/>
        <v>9.9261353112588004</v>
      </c>
      <c r="AF74" s="11">
        <f t="shared" si="34"/>
        <v>0.49630676556294001</v>
      </c>
      <c r="AG74" s="11">
        <f t="shared" si="35"/>
        <v>0</v>
      </c>
      <c r="AH74" s="11">
        <f t="shared" si="40"/>
        <v>40</v>
      </c>
      <c r="AI74" s="11">
        <f t="shared" si="40"/>
        <v>9.9261353112588004</v>
      </c>
      <c r="AJ74" s="11">
        <f t="shared" si="40"/>
        <v>0.49630676556294001</v>
      </c>
      <c r="AK74" s="11">
        <f t="shared" si="39"/>
        <v>0</v>
      </c>
      <c r="AL74" s="11">
        <f t="shared" si="39"/>
        <v>40</v>
      </c>
      <c r="AM74" s="11">
        <f t="shared" si="39"/>
        <v>9.9261353112588004</v>
      </c>
      <c r="AN74" s="11">
        <f t="shared" si="39"/>
        <v>0.49630676556294001</v>
      </c>
      <c r="AO74" s="11">
        <f t="shared" si="39"/>
        <v>0</v>
      </c>
      <c r="AP74" s="11">
        <f t="shared" si="39"/>
        <v>40</v>
      </c>
    </row>
    <row r="75" spans="1:42" x14ac:dyDescent="0.2">
      <c r="A75" s="3" t="s">
        <v>924</v>
      </c>
      <c r="B75" s="3" t="s">
        <v>681</v>
      </c>
      <c r="C75" s="3" t="s">
        <v>687</v>
      </c>
      <c r="D75" s="3" t="s">
        <v>537</v>
      </c>
      <c r="E75" s="3" t="s">
        <v>540</v>
      </c>
      <c r="F75" s="3" t="str">
        <f t="shared" si="28"/>
        <v>HVDC_linear</v>
      </c>
      <c r="G75" s="11">
        <v>1010.8008703427196</v>
      </c>
      <c r="O75" s="11">
        <f t="shared" si="36"/>
        <v>27.991408714850387</v>
      </c>
      <c r="P75" s="11">
        <f t="shared" si="37"/>
        <v>1.3995704357425194</v>
      </c>
      <c r="Q75" s="11">
        <f t="shared" si="38"/>
        <v>0</v>
      </c>
      <c r="R75" s="11">
        <v>40</v>
      </c>
      <c r="S75" s="11">
        <f t="shared" si="29"/>
        <v>27.991408714850387</v>
      </c>
      <c r="T75" s="11">
        <f t="shared" si="26"/>
        <v>1.3995704357425194</v>
      </c>
      <c r="U75" s="11">
        <f t="shared" si="26"/>
        <v>0</v>
      </c>
      <c r="V75" s="11">
        <f t="shared" si="26"/>
        <v>40</v>
      </c>
      <c r="W75" s="11">
        <f t="shared" si="30"/>
        <v>21.833298797583303</v>
      </c>
      <c r="X75" s="11">
        <f t="shared" si="31"/>
        <v>1.0916649398791651</v>
      </c>
      <c r="Y75" s="11">
        <f t="shared" si="32"/>
        <v>0</v>
      </c>
      <c r="Z75" s="11">
        <f t="shared" si="27"/>
        <v>40</v>
      </c>
      <c r="AA75" s="11">
        <f t="shared" si="27"/>
        <v>21.833298797583303</v>
      </c>
      <c r="AB75" s="11">
        <f t="shared" si="27"/>
        <v>1.0916649398791651</v>
      </c>
      <c r="AC75" s="11">
        <f t="shared" si="27"/>
        <v>0</v>
      </c>
      <c r="AD75" s="11">
        <f t="shared" si="27"/>
        <v>40</v>
      </c>
      <c r="AE75" s="11">
        <f t="shared" si="33"/>
        <v>15.719975134259977</v>
      </c>
      <c r="AF75" s="11">
        <f t="shared" si="34"/>
        <v>0.7859987567129989</v>
      </c>
      <c r="AG75" s="11">
        <f t="shared" si="35"/>
        <v>0</v>
      </c>
      <c r="AH75" s="11">
        <f t="shared" si="40"/>
        <v>40</v>
      </c>
      <c r="AI75" s="11">
        <f t="shared" si="40"/>
        <v>15.719975134259977</v>
      </c>
      <c r="AJ75" s="11">
        <f t="shared" si="40"/>
        <v>0.7859987567129989</v>
      </c>
      <c r="AK75" s="11">
        <f t="shared" si="39"/>
        <v>0</v>
      </c>
      <c r="AL75" s="11">
        <f t="shared" si="39"/>
        <v>40</v>
      </c>
      <c r="AM75" s="11">
        <f t="shared" si="39"/>
        <v>15.719975134259977</v>
      </c>
      <c r="AN75" s="11">
        <f t="shared" si="39"/>
        <v>0.7859987567129989</v>
      </c>
      <c r="AO75" s="11">
        <f t="shared" si="39"/>
        <v>0</v>
      </c>
      <c r="AP75" s="11">
        <f t="shared" si="39"/>
        <v>40</v>
      </c>
    </row>
    <row r="76" spans="1:42" x14ac:dyDescent="0.2">
      <c r="A76" s="3" t="s">
        <v>925</v>
      </c>
      <c r="B76" s="3" t="s">
        <v>682</v>
      </c>
      <c r="C76" s="3" t="s">
        <v>683</v>
      </c>
      <c r="D76" s="3" t="s">
        <v>537</v>
      </c>
      <c r="E76" s="3" t="s">
        <v>540</v>
      </c>
      <c r="F76" s="3" t="str">
        <f t="shared" si="28"/>
        <v>HVDC_linear</v>
      </c>
      <c r="G76" s="11">
        <v>407.2145390647317</v>
      </c>
      <c r="O76" s="11">
        <f t="shared" si="36"/>
        <v>11.276710311622075</v>
      </c>
      <c r="P76" s="11">
        <f t="shared" si="37"/>
        <v>0.56383551558110379</v>
      </c>
      <c r="Q76" s="11">
        <f t="shared" si="38"/>
        <v>0</v>
      </c>
      <c r="R76" s="11">
        <v>40</v>
      </c>
      <c r="S76" s="11">
        <f t="shared" si="29"/>
        <v>11.276710311622075</v>
      </c>
      <c r="T76" s="11">
        <f t="shared" si="26"/>
        <v>0.56383551558110379</v>
      </c>
      <c r="U76" s="11">
        <f t="shared" si="26"/>
        <v>0</v>
      </c>
      <c r="V76" s="11">
        <f t="shared" si="26"/>
        <v>40</v>
      </c>
      <c r="W76" s="11">
        <f t="shared" si="30"/>
        <v>8.7958340430652182</v>
      </c>
      <c r="X76" s="11">
        <f t="shared" si="31"/>
        <v>0.43979170215326097</v>
      </c>
      <c r="Y76" s="11">
        <f t="shared" si="32"/>
        <v>0</v>
      </c>
      <c r="Z76" s="11">
        <f t="shared" si="27"/>
        <v>40</v>
      </c>
      <c r="AA76" s="11">
        <f t="shared" si="27"/>
        <v>8.7958340430652182</v>
      </c>
      <c r="AB76" s="11">
        <f t="shared" si="27"/>
        <v>0.43979170215326097</v>
      </c>
      <c r="AC76" s="11">
        <f t="shared" si="27"/>
        <v>0</v>
      </c>
      <c r="AD76" s="11">
        <f t="shared" si="27"/>
        <v>40</v>
      </c>
      <c r="AE76" s="11">
        <f t="shared" si="33"/>
        <v>6.3330005110069569</v>
      </c>
      <c r="AF76" s="11">
        <f t="shared" si="34"/>
        <v>0.31665002555034788</v>
      </c>
      <c r="AG76" s="11">
        <f t="shared" si="35"/>
        <v>0</v>
      </c>
      <c r="AH76" s="11">
        <f t="shared" si="40"/>
        <v>40</v>
      </c>
      <c r="AI76" s="11">
        <f t="shared" si="40"/>
        <v>6.3330005110069569</v>
      </c>
      <c r="AJ76" s="11">
        <f t="shared" si="40"/>
        <v>0.31665002555034788</v>
      </c>
      <c r="AK76" s="11">
        <f t="shared" si="39"/>
        <v>0</v>
      </c>
      <c r="AL76" s="11">
        <f t="shared" si="39"/>
        <v>40</v>
      </c>
      <c r="AM76" s="11">
        <f t="shared" si="39"/>
        <v>6.3330005110069569</v>
      </c>
      <c r="AN76" s="11">
        <f t="shared" si="39"/>
        <v>0.31665002555034788</v>
      </c>
      <c r="AO76" s="11">
        <f t="shared" si="39"/>
        <v>0</v>
      </c>
      <c r="AP76" s="11">
        <f t="shared" si="39"/>
        <v>40</v>
      </c>
    </row>
    <row r="77" spans="1:42" x14ac:dyDescent="0.2">
      <c r="A77" s="3" t="s">
        <v>926</v>
      </c>
      <c r="B77" s="3" t="s">
        <v>682</v>
      </c>
      <c r="C77" s="3" t="s">
        <v>684</v>
      </c>
      <c r="D77" s="3" t="s">
        <v>537</v>
      </c>
      <c r="E77" s="3" t="s">
        <v>540</v>
      </c>
      <c r="F77" s="3" t="str">
        <f t="shared" si="28"/>
        <v>HVDC_linear</v>
      </c>
      <c r="G77" s="11">
        <v>512.97801862189283</v>
      </c>
      <c r="O77" s="11">
        <f t="shared" si="36"/>
        <v>14.205545129884007</v>
      </c>
      <c r="P77" s="11">
        <f t="shared" si="37"/>
        <v>0.71027725649420037</v>
      </c>
      <c r="Q77" s="11">
        <f t="shared" si="38"/>
        <v>0</v>
      </c>
      <c r="R77" s="11">
        <v>40</v>
      </c>
      <c r="S77" s="11">
        <f t="shared" si="29"/>
        <v>14.205545129884007</v>
      </c>
      <c r="T77" s="11">
        <f t="shared" si="26"/>
        <v>0.71027725649420037</v>
      </c>
      <c r="U77" s="11">
        <f t="shared" si="26"/>
        <v>0</v>
      </c>
      <c r="V77" s="11">
        <f t="shared" si="26"/>
        <v>40</v>
      </c>
      <c r="W77" s="11">
        <f t="shared" si="30"/>
        <v>11.080325201309526</v>
      </c>
      <c r="X77" s="11">
        <f t="shared" si="31"/>
        <v>0.55401626006547633</v>
      </c>
      <c r="Y77" s="11">
        <f t="shared" si="32"/>
        <v>0</v>
      </c>
      <c r="Z77" s="11">
        <f t="shared" si="27"/>
        <v>40</v>
      </c>
      <c r="AA77" s="11">
        <f t="shared" si="27"/>
        <v>11.080325201309526</v>
      </c>
      <c r="AB77" s="11">
        <f t="shared" si="27"/>
        <v>0.55401626006547633</v>
      </c>
      <c r="AC77" s="11">
        <f t="shared" si="27"/>
        <v>0</v>
      </c>
      <c r="AD77" s="11">
        <f t="shared" si="27"/>
        <v>40</v>
      </c>
      <c r="AE77" s="11">
        <f t="shared" si="33"/>
        <v>7.9778341449428583</v>
      </c>
      <c r="AF77" s="11">
        <f t="shared" si="34"/>
        <v>0.39889170724714296</v>
      </c>
      <c r="AG77" s="11">
        <f t="shared" si="35"/>
        <v>0</v>
      </c>
      <c r="AH77" s="11">
        <f t="shared" si="40"/>
        <v>40</v>
      </c>
      <c r="AI77" s="11">
        <f t="shared" si="40"/>
        <v>7.9778341449428583</v>
      </c>
      <c r="AJ77" s="11">
        <f t="shared" si="40"/>
        <v>0.39889170724714296</v>
      </c>
      <c r="AK77" s="11">
        <f t="shared" si="39"/>
        <v>0</v>
      </c>
      <c r="AL77" s="11">
        <f t="shared" si="39"/>
        <v>40</v>
      </c>
      <c r="AM77" s="11">
        <f t="shared" si="39"/>
        <v>7.9778341449428583</v>
      </c>
      <c r="AN77" s="11">
        <f t="shared" si="39"/>
        <v>0.39889170724714296</v>
      </c>
      <c r="AO77" s="11">
        <f t="shared" si="39"/>
        <v>0</v>
      </c>
      <c r="AP77" s="11">
        <f t="shared" si="39"/>
        <v>40</v>
      </c>
    </row>
    <row r="78" spans="1:42" x14ac:dyDescent="0.2">
      <c r="A78" s="3" t="s">
        <v>927</v>
      </c>
      <c r="B78" s="3" t="s">
        <v>682</v>
      </c>
      <c r="C78" s="3" t="s">
        <v>685</v>
      </c>
      <c r="D78" s="3" t="s">
        <v>537</v>
      </c>
      <c r="E78" s="3" t="s">
        <v>540</v>
      </c>
      <c r="F78" s="3" t="str">
        <f t="shared" si="28"/>
        <v>HVDC_linear</v>
      </c>
      <c r="G78" s="11">
        <v>373</v>
      </c>
      <c r="O78" s="11">
        <f t="shared" si="36"/>
        <v>10.329230768370001</v>
      </c>
      <c r="P78" s="11">
        <f t="shared" si="37"/>
        <v>0.51646153841850007</v>
      </c>
      <c r="Q78" s="11">
        <f t="shared" si="38"/>
        <v>0</v>
      </c>
      <c r="R78" s="11">
        <v>40</v>
      </c>
      <c r="S78" s="11">
        <f t="shared" si="29"/>
        <v>10.329230768370001</v>
      </c>
      <c r="T78" s="11">
        <f t="shared" si="26"/>
        <v>0.51646153841850007</v>
      </c>
      <c r="U78" s="11">
        <f t="shared" si="26"/>
        <v>0</v>
      </c>
      <c r="V78" s="11">
        <f t="shared" si="26"/>
        <v>40</v>
      </c>
      <c r="W78" s="11">
        <f t="shared" si="30"/>
        <v>8.0567999993286019</v>
      </c>
      <c r="X78" s="11">
        <f t="shared" si="31"/>
        <v>0.40283999996643005</v>
      </c>
      <c r="Y78" s="11">
        <f t="shared" si="32"/>
        <v>0</v>
      </c>
      <c r="Z78" s="11">
        <f t="shared" si="27"/>
        <v>40</v>
      </c>
      <c r="AA78" s="11">
        <f t="shared" si="27"/>
        <v>8.0567999993286019</v>
      </c>
      <c r="AB78" s="11">
        <f t="shared" si="27"/>
        <v>0.40283999996643005</v>
      </c>
      <c r="AC78" s="11">
        <f t="shared" si="27"/>
        <v>0</v>
      </c>
      <c r="AD78" s="11">
        <f t="shared" si="27"/>
        <v>40</v>
      </c>
      <c r="AE78" s="11">
        <f t="shared" si="33"/>
        <v>5.8008959995165927</v>
      </c>
      <c r="AF78" s="11">
        <f t="shared" si="34"/>
        <v>0.2900447999758296</v>
      </c>
      <c r="AG78" s="11">
        <f t="shared" si="35"/>
        <v>0</v>
      </c>
      <c r="AH78" s="11">
        <f t="shared" si="40"/>
        <v>40</v>
      </c>
      <c r="AI78" s="11">
        <f t="shared" si="40"/>
        <v>5.8008959995165927</v>
      </c>
      <c r="AJ78" s="11">
        <f t="shared" si="40"/>
        <v>0.2900447999758296</v>
      </c>
      <c r="AK78" s="11">
        <f t="shared" si="39"/>
        <v>0</v>
      </c>
      <c r="AL78" s="11">
        <f t="shared" si="39"/>
        <v>40</v>
      </c>
      <c r="AM78" s="11">
        <f t="shared" si="39"/>
        <v>5.8008959995165927</v>
      </c>
      <c r="AN78" s="11">
        <f t="shared" si="39"/>
        <v>0.2900447999758296</v>
      </c>
      <c r="AO78" s="11">
        <f t="shared" si="39"/>
        <v>0</v>
      </c>
      <c r="AP78" s="11">
        <f t="shared" si="39"/>
        <v>40</v>
      </c>
    </row>
    <row r="79" spans="1:42" x14ac:dyDescent="0.2">
      <c r="A79" s="3" t="s">
        <v>928</v>
      </c>
      <c r="B79" s="3" t="s">
        <v>682</v>
      </c>
      <c r="C79" s="3" t="s">
        <v>686</v>
      </c>
      <c r="D79" s="3" t="s">
        <v>537</v>
      </c>
      <c r="E79" s="3" t="s">
        <v>540</v>
      </c>
      <c r="F79" s="3" t="str">
        <f t="shared" si="28"/>
        <v>HVDC_linear</v>
      </c>
      <c r="G79" s="11">
        <v>594.14595206391755</v>
      </c>
      <c r="O79" s="11">
        <f t="shared" si="36"/>
        <v>16.453272517321995</v>
      </c>
      <c r="P79" s="11">
        <f t="shared" si="37"/>
        <v>0.82266362586609976</v>
      </c>
      <c r="Q79" s="11">
        <f t="shared" si="38"/>
        <v>0</v>
      </c>
      <c r="R79" s="11">
        <v>40</v>
      </c>
      <c r="S79" s="11">
        <f t="shared" si="29"/>
        <v>16.453272517321995</v>
      </c>
      <c r="T79" s="11">
        <f t="shared" si="26"/>
        <v>0.82266362586609976</v>
      </c>
      <c r="U79" s="11">
        <f t="shared" si="26"/>
        <v>0</v>
      </c>
      <c r="V79" s="11">
        <f t="shared" si="26"/>
        <v>40</v>
      </c>
      <c r="W79" s="11">
        <f t="shared" si="30"/>
        <v>12.833552563511157</v>
      </c>
      <c r="X79" s="11">
        <f t="shared" si="31"/>
        <v>0.64167762817555785</v>
      </c>
      <c r="Y79" s="11">
        <f t="shared" si="32"/>
        <v>0</v>
      </c>
      <c r="Z79" s="11">
        <f t="shared" si="27"/>
        <v>40</v>
      </c>
      <c r="AA79" s="11">
        <f t="shared" si="27"/>
        <v>12.833552563511157</v>
      </c>
      <c r="AB79" s="11">
        <f t="shared" si="27"/>
        <v>0.64167762817555785</v>
      </c>
      <c r="AC79" s="11">
        <f t="shared" si="27"/>
        <v>0</v>
      </c>
      <c r="AD79" s="11">
        <f t="shared" si="27"/>
        <v>40</v>
      </c>
      <c r="AE79" s="11">
        <f t="shared" si="33"/>
        <v>9.2401578457280333</v>
      </c>
      <c r="AF79" s="11">
        <f t="shared" si="34"/>
        <v>0.46200789228640166</v>
      </c>
      <c r="AG79" s="11">
        <f t="shared" si="35"/>
        <v>0</v>
      </c>
      <c r="AH79" s="11">
        <f t="shared" si="40"/>
        <v>40</v>
      </c>
      <c r="AI79" s="11">
        <f t="shared" si="40"/>
        <v>9.2401578457280333</v>
      </c>
      <c r="AJ79" s="11">
        <f t="shared" si="40"/>
        <v>0.46200789228640166</v>
      </c>
      <c r="AK79" s="11">
        <f t="shared" si="39"/>
        <v>0</v>
      </c>
      <c r="AL79" s="11">
        <f t="shared" si="39"/>
        <v>40</v>
      </c>
      <c r="AM79" s="11">
        <f t="shared" si="39"/>
        <v>9.2401578457280333</v>
      </c>
      <c r="AN79" s="11">
        <f t="shared" si="39"/>
        <v>0.46200789228640166</v>
      </c>
      <c r="AO79" s="11">
        <f t="shared" si="39"/>
        <v>0</v>
      </c>
      <c r="AP79" s="11">
        <f t="shared" si="39"/>
        <v>40</v>
      </c>
    </row>
    <row r="80" spans="1:42" x14ac:dyDescent="0.2">
      <c r="A80" s="3" t="s">
        <v>929</v>
      </c>
      <c r="B80" s="3" t="s">
        <v>682</v>
      </c>
      <c r="C80" s="3" t="s">
        <v>687</v>
      </c>
      <c r="D80" s="3" t="s">
        <v>537</v>
      </c>
      <c r="E80" s="3" t="s">
        <v>540</v>
      </c>
      <c r="F80" s="3" t="str">
        <f t="shared" si="28"/>
        <v>HVDC_linear</v>
      </c>
      <c r="G80" s="11">
        <v>1049.910224402214</v>
      </c>
      <c r="O80" s="11">
        <f t="shared" si="36"/>
        <v>29.074436981023055</v>
      </c>
      <c r="P80" s="11">
        <f t="shared" si="37"/>
        <v>1.4537218490511528</v>
      </c>
      <c r="Q80" s="11">
        <f t="shared" si="38"/>
        <v>0</v>
      </c>
      <c r="R80" s="11">
        <v>40</v>
      </c>
      <c r="S80" s="11">
        <f t="shared" si="29"/>
        <v>29.074436981023055</v>
      </c>
      <c r="T80" s="11">
        <f t="shared" si="26"/>
        <v>1.4537218490511528</v>
      </c>
      <c r="U80" s="11">
        <f t="shared" si="26"/>
        <v>0</v>
      </c>
      <c r="V80" s="11">
        <f t="shared" si="26"/>
        <v>40</v>
      </c>
      <c r="W80" s="11">
        <f t="shared" si="30"/>
        <v>22.678060845197983</v>
      </c>
      <c r="X80" s="11">
        <f t="shared" si="31"/>
        <v>1.1339030422598992</v>
      </c>
      <c r="Y80" s="11">
        <f t="shared" si="32"/>
        <v>0</v>
      </c>
      <c r="Z80" s="11">
        <f t="shared" si="27"/>
        <v>40</v>
      </c>
      <c r="AA80" s="11">
        <f t="shared" si="27"/>
        <v>22.678060845197983</v>
      </c>
      <c r="AB80" s="11">
        <f t="shared" si="27"/>
        <v>1.1339030422598992</v>
      </c>
      <c r="AC80" s="11">
        <f t="shared" si="27"/>
        <v>0</v>
      </c>
      <c r="AD80" s="11">
        <f t="shared" si="27"/>
        <v>40</v>
      </c>
      <c r="AE80" s="11">
        <f t="shared" si="33"/>
        <v>16.328203808542547</v>
      </c>
      <c r="AF80" s="11">
        <f t="shared" si="34"/>
        <v>0.81641019042712737</v>
      </c>
      <c r="AG80" s="11">
        <f t="shared" si="35"/>
        <v>0</v>
      </c>
      <c r="AH80" s="11">
        <f t="shared" si="40"/>
        <v>40</v>
      </c>
      <c r="AI80" s="11">
        <f t="shared" si="40"/>
        <v>16.328203808542547</v>
      </c>
      <c r="AJ80" s="11">
        <f t="shared" si="40"/>
        <v>0.81641019042712737</v>
      </c>
      <c r="AK80" s="11">
        <f t="shared" si="39"/>
        <v>0</v>
      </c>
      <c r="AL80" s="11">
        <f t="shared" si="39"/>
        <v>40</v>
      </c>
      <c r="AM80" s="11">
        <f t="shared" si="39"/>
        <v>16.328203808542547</v>
      </c>
      <c r="AN80" s="11">
        <f t="shared" si="39"/>
        <v>0.81641019042712737</v>
      </c>
      <c r="AO80" s="11">
        <f t="shared" si="39"/>
        <v>0</v>
      </c>
      <c r="AP80" s="11">
        <f t="shared" si="39"/>
        <v>40</v>
      </c>
    </row>
    <row r="81" spans="1:42" x14ac:dyDescent="0.2">
      <c r="A81" s="3" t="s">
        <v>930</v>
      </c>
      <c r="B81" s="3" t="s">
        <v>683</v>
      </c>
      <c r="C81" s="3" t="s">
        <v>684</v>
      </c>
      <c r="D81" s="3" t="s">
        <v>537</v>
      </c>
      <c r="E81" s="3" t="s">
        <v>540</v>
      </c>
      <c r="F81" s="3" t="str">
        <f t="shared" si="28"/>
        <v>HVDC_linear</v>
      </c>
      <c r="G81" s="11">
        <v>105.78766472231518</v>
      </c>
      <c r="O81" s="11">
        <f t="shared" si="36"/>
        <v>2.9295045612969108</v>
      </c>
      <c r="P81" s="11">
        <f t="shared" si="37"/>
        <v>0.14647522806484556</v>
      </c>
      <c r="Q81" s="11">
        <f t="shared" si="38"/>
        <v>0</v>
      </c>
      <c r="R81" s="11">
        <v>40</v>
      </c>
      <c r="S81" s="11">
        <f t="shared" si="29"/>
        <v>2.9295045612969108</v>
      </c>
      <c r="T81" s="11">
        <f t="shared" si="26"/>
        <v>0.14647522806484556</v>
      </c>
      <c r="U81" s="11">
        <f t="shared" si="26"/>
        <v>0</v>
      </c>
      <c r="V81" s="11">
        <f t="shared" si="26"/>
        <v>40</v>
      </c>
      <c r="W81" s="11">
        <f t="shared" si="30"/>
        <v>2.2850135578115904</v>
      </c>
      <c r="X81" s="11">
        <f t="shared" si="31"/>
        <v>0.11425067789057954</v>
      </c>
      <c r="Y81" s="11">
        <f t="shared" si="32"/>
        <v>0</v>
      </c>
      <c r="Z81" s="11">
        <f t="shared" si="27"/>
        <v>40</v>
      </c>
      <c r="AA81" s="11">
        <f t="shared" si="27"/>
        <v>2.2850135578115904</v>
      </c>
      <c r="AB81" s="11">
        <f t="shared" si="27"/>
        <v>0.11425067789057954</v>
      </c>
      <c r="AC81" s="11">
        <f t="shared" si="27"/>
        <v>0</v>
      </c>
      <c r="AD81" s="11">
        <f t="shared" si="27"/>
        <v>40</v>
      </c>
      <c r="AE81" s="11">
        <f t="shared" si="33"/>
        <v>1.6452097616243451</v>
      </c>
      <c r="AF81" s="11">
        <f t="shared" si="34"/>
        <v>8.2260488081217262E-2</v>
      </c>
      <c r="AG81" s="11">
        <f t="shared" si="35"/>
        <v>0</v>
      </c>
      <c r="AH81" s="11">
        <f t="shared" si="40"/>
        <v>40</v>
      </c>
      <c r="AI81" s="11">
        <f t="shared" si="40"/>
        <v>1.6452097616243451</v>
      </c>
      <c r="AJ81" s="11">
        <f t="shared" si="40"/>
        <v>8.2260488081217262E-2</v>
      </c>
      <c r="AK81" s="11">
        <f t="shared" si="39"/>
        <v>0</v>
      </c>
      <c r="AL81" s="11">
        <f t="shared" si="39"/>
        <v>40</v>
      </c>
      <c r="AM81" s="11">
        <f t="shared" si="39"/>
        <v>1.6452097616243451</v>
      </c>
      <c r="AN81" s="11">
        <f t="shared" si="39"/>
        <v>8.2260488081217262E-2</v>
      </c>
      <c r="AO81" s="11">
        <f t="shared" si="39"/>
        <v>0</v>
      </c>
      <c r="AP81" s="11">
        <f t="shared" si="39"/>
        <v>40</v>
      </c>
    </row>
    <row r="82" spans="1:42" x14ac:dyDescent="0.2">
      <c r="A82" s="3" t="s">
        <v>931</v>
      </c>
      <c r="B82" s="3" t="s">
        <v>683</v>
      </c>
      <c r="C82" s="3" t="s">
        <v>685</v>
      </c>
      <c r="D82" s="3" t="s">
        <v>537</v>
      </c>
      <c r="E82" s="3" t="s">
        <v>540</v>
      </c>
      <c r="F82" s="3" t="str">
        <f t="shared" si="28"/>
        <v>HVDC_linear</v>
      </c>
      <c r="G82" s="11">
        <v>129.6</v>
      </c>
      <c r="O82" s="11">
        <f t="shared" si="36"/>
        <v>3.5889230766239995</v>
      </c>
      <c r="P82" s="11">
        <f t="shared" si="37"/>
        <v>0.17944615383119999</v>
      </c>
      <c r="Q82" s="11">
        <f t="shared" si="38"/>
        <v>0</v>
      </c>
      <c r="R82" s="11">
        <v>40</v>
      </c>
      <c r="S82" s="11">
        <f t="shared" si="29"/>
        <v>3.5889230766239995</v>
      </c>
      <c r="T82" s="11">
        <f t="shared" si="26"/>
        <v>0.17944615383119999</v>
      </c>
      <c r="U82" s="11">
        <f t="shared" si="26"/>
        <v>0</v>
      </c>
      <c r="V82" s="11">
        <f t="shared" si="26"/>
        <v>40</v>
      </c>
      <c r="W82" s="11">
        <f t="shared" si="30"/>
        <v>2.7993599997667196</v>
      </c>
      <c r="X82" s="11">
        <f t="shared" si="31"/>
        <v>0.13996799998833601</v>
      </c>
      <c r="Y82" s="11">
        <f t="shared" si="32"/>
        <v>0</v>
      </c>
      <c r="Z82" s="11">
        <f t="shared" si="27"/>
        <v>40</v>
      </c>
      <c r="AA82" s="11">
        <f t="shared" si="27"/>
        <v>2.7993599997667196</v>
      </c>
      <c r="AB82" s="11">
        <f t="shared" si="27"/>
        <v>0.13996799998833601</v>
      </c>
      <c r="AC82" s="11">
        <f t="shared" si="27"/>
        <v>0</v>
      </c>
      <c r="AD82" s="11">
        <f t="shared" si="27"/>
        <v>40</v>
      </c>
      <c r="AE82" s="11">
        <f t="shared" si="33"/>
        <v>2.015539199832038</v>
      </c>
      <c r="AF82" s="11">
        <f t="shared" si="34"/>
        <v>0.10077695999160192</v>
      </c>
      <c r="AG82" s="11">
        <f t="shared" si="35"/>
        <v>0</v>
      </c>
      <c r="AH82" s="11">
        <f t="shared" si="40"/>
        <v>40</v>
      </c>
      <c r="AI82" s="11">
        <f t="shared" si="40"/>
        <v>2.015539199832038</v>
      </c>
      <c r="AJ82" s="11">
        <f t="shared" si="40"/>
        <v>0.10077695999160192</v>
      </c>
      <c r="AK82" s="11">
        <f t="shared" si="39"/>
        <v>0</v>
      </c>
      <c r="AL82" s="11">
        <f t="shared" si="39"/>
        <v>40</v>
      </c>
      <c r="AM82" s="11">
        <f t="shared" si="39"/>
        <v>2.015539199832038</v>
      </c>
      <c r="AN82" s="11">
        <f t="shared" si="39"/>
        <v>0.10077695999160192</v>
      </c>
      <c r="AO82" s="11">
        <f t="shared" si="39"/>
        <v>0</v>
      </c>
      <c r="AP82" s="11">
        <f t="shared" si="39"/>
        <v>40</v>
      </c>
    </row>
    <row r="83" spans="1:42" x14ac:dyDescent="0.2">
      <c r="A83" s="3" t="s">
        <v>932</v>
      </c>
      <c r="B83" s="3" t="s">
        <v>683</v>
      </c>
      <c r="C83" s="3" t="s">
        <v>686</v>
      </c>
      <c r="D83" s="3" t="s">
        <v>537</v>
      </c>
      <c r="E83" s="3" t="s">
        <v>540</v>
      </c>
      <c r="F83" s="3" t="str">
        <f t="shared" si="28"/>
        <v>HVDC_linear</v>
      </c>
      <c r="G83" s="11">
        <v>283.71373812226551</v>
      </c>
      <c r="O83" s="11">
        <f t="shared" si="36"/>
        <v>7.8566881319618593</v>
      </c>
      <c r="P83" s="11">
        <f t="shared" si="37"/>
        <v>0.39283440659809299</v>
      </c>
      <c r="Q83" s="11">
        <f t="shared" si="38"/>
        <v>0</v>
      </c>
      <c r="R83" s="11">
        <v>40</v>
      </c>
      <c r="S83" s="11">
        <f t="shared" si="29"/>
        <v>7.8566881319618593</v>
      </c>
      <c r="T83" s="11">
        <f t="shared" si="26"/>
        <v>0.39283440659809299</v>
      </c>
      <c r="U83" s="11">
        <f t="shared" si="26"/>
        <v>0</v>
      </c>
      <c r="V83" s="11">
        <f t="shared" si="26"/>
        <v>40</v>
      </c>
      <c r="W83" s="11">
        <f t="shared" si="30"/>
        <v>6.1282167429302508</v>
      </c>
      <c r="X83" s="11">
        <f t="shared" si="31"/>
        <v>0.30641083714651252</v>
      </c>
      <c r="Y83" s="11">
        <f t="shared" si="32"/>
        <v>0</v>
      </c>
      <c r="Z83" s="11">
        <f t="shared" si="27"/>
        <v>40</v>
      </c>
      <c r="AA83" s="11">
        <f t="shared" si="27"/>
        <v>6.1282167429302508</v>
      </c>
      <c r="AB83" s="11">
        <f t="shared" si="27"/>
        <v>0.30641083714651252</v>
      </c>
      <c r="AC83" s="11">
        <f t="shared" si="27"/>
        <v>0</v>
      </c>
      <c r="AD83" s="11">
        <f t="shared" si="27"/>
        <v>40</v>
      </c>
      <c r="AE83" s="11">
        <f t="shared" si="33"/>
        <v>4.4123160549097804</v>
      </c>
      <c r="AF83" s="11">
        <f t="shared" si="34"/>
        <v>0.220615802745489</v>
      </c>
      <c r="AG83" s="11">
        <f t="shared" si="35"/>
        <v>0</v>
      </c>
      <c r="AH83" s="11">
        <f t="shared" si="40"/>
        <v>40</v>
      </c>
      <c r="AI83" s="11">
        <f t="shared" si="40"/>
        <v>4.4123160549097804</v>
      </c>
      <c r="AJ83" s="11">
        <f t="shared" si="40"/>
        <v>0.220615802745489</v>
      </c>
      <c r="AK83" s="11">
        <f t="shared" si="39"/>
        <v>0</v>
      </c>
      <c r="AL83" s="11">
        <f t="shared" si="39"/>
        <v>40</v>
      </c>
      <c r="AM83" s="11">
        <f t="shared" si="39"/>
        <v>4.4123160549097804</v>
      </c>
      <c r="AN83" s="11">
        <f t="shared" si="39"/>
        <v>0.220615802745489</v>
      </c>
      <c r="AO83" s="11">
        <f t="shared" si="39"/>
        <v>0</v>
      </c>
      <c r="AP83" s="11">
        <f t="shared" si="39"/>
        <v>40</v>
      </c>
    </row>
    <row r="84" spans="1:42" x14ac:dyDescent="0.2">
      <c r="A84" s="3" t="s">
        <v>933</v>
      </c>
      <c r="B84" s="3" t="s">
        <v>683</v>
      </c>
      <c r="C84" s="3" t="s">
        <v>687</v>
      </c>
      <c r="D84" s="3" t="s">
        <v>537</v>
      </c>
      <c r="E84" s="3" t="s">
        <v>540</v>
      </c>
      <c r="F84" s="3" t="str">
        <f t="shared" si="28"/>
        <v>HVDC_linear</v>
      </c>
      <c r="G84" s="11">
        <v>801.18207741910146</v>
      </c>
      <c r="O84" s="11">
        <f t="shared" si="36"/>
        <v>22.186580603603161</v>
      </c>
      <c r="P84" s="11">
        <f t="shared" si="37"/>
        <v>1.1093290301801582</v>
      </c>
      <c r="Q84" s="11">
        <f t="shared" si="38"/>
        <v>0</v>
      </c>
      <c r="R84" s="11">
        <v>40</v>
      </c>
      <c r="S84" s="11">
        <f t="shared" si="29"/>
        <v>22.186580603603161</v>
      </c>
      <c r="T84" s="11">
        <f t="shared" si="26"/>
        <v>1.1093290301801582</v>
      </c>
      <c r="U84" s="11">
        <f t="shared" si="26"/>
        <v>0</v>
      </c>
      <c r="V84" s="11">
        <f t="shared" si="26"/>
        <v>40</v>
      </c>
      <c r="W84" s="11">
        <f t="shared" si="30"/>
        <v>17.305532870810467</v>
      </c>
      <c r="X84" s="11">
        <f t="shared" si="31"/>
        <v>0.86527664354052336</v>
      </c>
      <c r="Y84" s="11">
        <f t="shared" si="32"/>
        <v>0</v>
      </c>
      <c r="Z84" s="11">
        <f t="shared" si="27"/>
        <v>40</v>
      </c>
      <c r="AA84" s="11">
        <f t="shared" si="27"/>
        <v>17.305532870810467</v>
      </c>
      <c r="AB84" s="11">
        <f t="shared" si="27"/>
        <v>0.86527664354052336</v>
      </c>
      <c r="AC84" s="11">
        <f t="shared" si="27"/>
        <v>0</v>
      </c>
      <c r="AD84" s="11">
        <f t="shared" si="27"/>
        <v>40</v>
      </c>
      <c r="AE84" s="11">
        <f t="shared" si="33"/>
        <v>12.459983666983536</v>
      </c>
      <c r="AF84" s="11">
        <f t="shared" si="34"/>
        <v>0.62299918334917681</v>
      </c>
      <c r="AG84" s="11">
        <f t="shared" si="35"/>
        <v>0</v>
      </c>
      <c r="AH84" s="11">
        <f t="shared" si="40"/>
        <v>40</v>
      </c>
      <c r="AI84" s="11">
        <f t="shared" si="40"/>
        <v>12.459983666983536</v>
      </c>
      <c r="AJ84" s="11">
        <f t="shared" si="40"/>
        <v>0.62299918334917681</v>
      </c>
      <c r="AK84" s="11">
        <f t="shared" si="39"/>
        <v>0</v>
      </c>
      <c r="AL84" s="11">
        <f t="shared" si="39"/>
        <v>40</v>
      </c>
      <c r="AM84" s="11">
        <f t="shared" si="39"/>
        <v>12.459983666983536</v>
      </c>
      <c r="AN84" s="11">
        <f t="shared" si="39"/>
        <v>0.62299918334917681</v>
      </c>
      <c r="AO84" s="11">
        <f t="shared" si="39"/>
        <v>0</v>
      </c>
      <c r="AP84" s="11">
        <f t="shared" si="39"/>
        <v>40</v>
      </c>
    </row>
    <row r="85" spans="1:42" x14ac:dyDescent="0.2">
      <c r="A85" s="3" t="s">
        <v>934</v>
      </c>
      <c r="B85" s="3" t="s">
        <v>684</v>
      </c>
      <c r="C85" s="3" t="s">
        <v>685</v>
      </c>
      <c r="D85" s="3" t="s">
        <v>537</v>
      </c>
      <c r="E85" s="3" t="s">
        <v>540</v>
      </c>
      <c r="F85" s="3" t="str">
        <f t="shared" si="28"/>
        <v>HVDC_linear</v>
      </c>
      <c r="G85" s="11">
        <v>115.1</v>
      </c>
      <c r="O85" s="11">
        <f t="shared" si="36"/>
        <v>3.1873846151189995</v>
      </c>
      <c r="P85" s="11">
        <f t="shared" si="37"/>
        <v>0.15936923075595</v>
      </c>
      <c r="Q85" s="11">
        <f t="shared" si="38"/>
        <v>0</v>
      </c>
      <c r="R85" s="11">
        <v>40</v>
      </c>
      <c r="S85" s="11">
        <f t="shared" si="29"/>
        <v>3.1873846151189995</v>
      </c>
      <c r="T85" s="11">
        <f t="shared" si="26"/>
        <v>0.15936923075595</v>
      </c>
      <c r="U85" s="11">
        <f t="shared" si="26"/>
        <v>0</v>
      </c>
      <c r="V85" s="11">
        <f t="shared" si="26"/>
        <v>40</v>
      </c>
      <c r="W85" s="11">
        <f t="shared" si="30"/>
        <v>2.4861599997928199</v>
      </c>
      <c r="X85" s="11">
        <f t="shared" si="31"/>
        <v>0.124307999989641</v>
      </c>
      <c r="Y85" s="11">
        <f t="shared" si="32"/>
        <v>0</v>
      </c>
      <c r="Z85" s="11">
        <f t="shared" si="27"/>
        <v>40</v>
      </c>
      <c r="AA85" s="11">
        <f t="shared" si="27"/>
        <v>2.4861599997928199</v>
      </c>
      <c r="AB85" s="11">
        <f t="shared" si="27"/>
        <v>0.124307999989641</v>
      </c>
      <c r="AC85" s="11">
        <f t="shared" si="27"/>
        <v>0</v>
      </c>
      <c r="AD85" s="11">
        <f t="shared" si="27"/>
        <v>40</v>
      </c>
      <c r="AE85" s="11">
        <f t="shared" si="33"/>
        <v>1.7900351998508301</v>
      </c>
      <c r="AF85" s="11">
        <f t="shared" si="34"/>
        <v>8.9501759992541507E-2</v>
      </c>
      <c r="AG85" s="11">
        <f t="shared" si="35"/>
        <v>0</v>
      </c>
      <c r="AH85" s="11">
        <f t="shared" si="40"/>
        <v>40</v>
      </c>
      <c r="AI85" s="11">
        <f t="shared" si="40"/>
        <v>1.7900351998508301</v>
      </c>
      <c r="AJ85" s="11">
        <f t="shared" si="40"/>
        <v>8.9501759992541507E-2</v>
      </c>
      <c r="AK85" s="11">
        <f t="shared" si="39"/>
        <v>0</v>
      </c>
      <c r="AL85" s="11">
        <f t="shared" si="39"/>
        <v>40</v>
      </c>
      <c r="AM85" s="11">
        <f t="shared" si="39"/>
        <v>1.7900351998508301</v>
      </c>
      <c r="AN85" s="11">
        <f t="shared" si="39"/>
        <v>8.9501759992541507E-2</v>
      </c>
      <c r="AO85" s="11">
        <f t="shared" si="39"/>
        <v>0</v>
      </c>
      <c r="AP85" s="11">
        <f t="shared" si="39"/>
        <v>40</v>
      </c>
    </row>
    <row r="86" spans="1:42" x14ac:dyDescent="0.2">
      <c r="A86" s="3" t="s">
        <v>935</v>
      </c>
      <c r="B86" s="3" t="s">
        <v>684</v>
      </c>
      <c r="C86" s="3" t="s">
        <v>686</v>
      </c>
      <c r="D86" s="3" t="s">
        <v>537</v>
      </c>
      <c r="E86" s="3" t="s">
        <v>540</v>
      </c>
      <c r="F86" s="3" t="str">
        <f t="shared" si="28"/>
        <v>HVDC_linear</v>
      </c>
      <c r="G86" s="11">
        <v>255.39090648405048</v>
      </c>
      <c r="O86" s="11">
        <f t="shared" si="36"/>
        <v>7.0723635635843412</v>
      </c>
      <c r="P86" s="11">
        <f t="shared" si="37"/>
        <v>0.35361817817921709</v>
      </c>
      <c r="Q86" s="11">
        <f t="shared" si="38"/>
        <v>0</v>
      </c>
      <c r="R86" s="11">
        <v>40</v>
      </c>
      <c r="S86" s="11">
        <f t="shared" si="29"/>
        <v>7.0723635635843412</v>
      </c>
      <c r="T86" s="11">
        <f t="shared" si="26"/>
        <v>0.35361817817921709</v>
      </c>
      <c r="U86" s="11">
        <f t="shared" si="26"/>
        <v>0</v>
      </c>
      <c r="V86" s="11">
        <f t="shared" si="26"/>
        <v>40</v>
      </c>
      <c r="W86" s="11">
        <f t="shared" si="30"/>
        <v>5.5164435795957862</v>
      </c>
      <c r="X86" s="11">
        <f t="shared" si="31"/>
        <v>0.27582217897978933</v>
      </c>
      <c r="Y86" s="11">
        <f t="shared" si="32"/>
        <v>0</v>
      </c>
      <c r="Z86" s="11">
        <f t="shared" si="27"/>
        <v>40</v>
      </c>
      <c r="AA86" s="11">
        <f t="shared" si="27"/>
        <v>5.5164435795957862</v>
      </c>
      <c r="AB86" s="11">
        <f t="shared" si="27"/>
        <v>0.27582217897978933</v>
      </c>
      <c r="AC86" s="11">
        <f t="shared" si="27"/>
        <v>0</v>
      </c>
      <c r="AD86" s="11">
        <f t="shared" si="27"/>
        <v>40</v>
      </c>
      <c r="AE86" s="11">
        <f t="shared" si="33"/>
        <v>3.971839377308966</v>
      </c>
      <c r="AF86" s="11">
        <f t="shared" si="34"/>
        <v>0.1985919688654483</v>
      </c>
      <c r="AG86" s="11">
        <f t="shared" si="35"/>
        <v>0</v>
      </c>
      <c r="AH86" s="11">
        <f t="shared" si="40"/>
        <v>40</v>
      </c>
      <c r="AI86" s="11">
        <f t="shared" si="40"/>
        <v>3.971839377308966</v>
      </c>
      <c r="AJ86" s="11">
        <f t="shared" si="40"/>
        <v>0.1985919688654483</v>
      </c>
      <c r="AK86" s="11">
        <f t="shared" si="39"/>
        <v>0</v>
      </c>
      <c r="AL86" s="11">
        <f t="shared" si="39"/>
        <v>40</v>
      </c>
      <c r="AM86" s="11">
        <f t="shared" si="39"/>
        <v>3.971839377308966</v>
      </c>
      <c r="AN86" s="11">
        <f t="shared" si="39"/>
        <v>0.1985919688654483</v>
      </c>
      <c r="AO86" s="11">
        <f t="shared" si="39"/>
        <v>0</v>
      </c>
      <c r="AP86" s="11">
        <f t="shared" si="39"/>
        <v>40</v>
      </c>
    </row>
    <row r="87" spans="1:42" x14ac:dyDescent="0.2">
      <c r="A87" s="3" t="s">
        <v>936</v>
      </c>
      <c r="B87" s="3" t="s">
        <v>684</v>
      </c>
      <c r="C87" s="3" t="s">
        <v>687</v>
      </c>
      <c r="D87" s="3" t="s">
        <v>537</v>
      </c>
      <c r="E87" s="3" t="s">
        <v>540</v>
      </c>
      <c r="F87" s="3" t="str">
        <f t="shared" si="28"/>
        <v>HVDC_linear</v>
      </c>
      <c r="G87" s="11">
        <v>761.55941435581519</v>
      </c>
      <c r="O87" s="11">
        <f t="shared" si="36"/>
        <v>21.089337626557434</v>
      </c>
      <c r="P87" s="11">
        <f t="shared" si="37"/>
        <v>1.0544668813278717</v>
      </c>
      <c r="Q87" s="11">
        <f t="shared" si="38"/>
        <v>0</v>
      </c>
      <c r="R87" s="11">
        <v>40</v>
      </c>
      <c r="S87" s="11">
        <f t="shared" si="29"/>
        <v>21.089337626557434</v>
      </c>
      <c r="T87" s="11">
        <f t="shared" si="26"/>
        <v>1.0544668813278717</v>
      </c>
      <c r="U87" s="11">
        <f t="shared" si="26"/>
        <v>0</v>
      </c>
      <c r="V87" s="11">
        <f t="shared" si="26"/>
        <v>40</v>
      </c>
      <c r="W87" s="11">
        <f t="shared" si="30"/>
        <v>16.4496833487148</v>
      </c>
      <c r="X87" s="11">
        <f t="shared" si="31"/>
        <v>0.82248416743573993</v>
      </c>
      <c r="Y87" s="11">
        <f t="shared" si="32"/>
        <v>0</v>
      </c>
      <c r="Z87" s="11">
        <f t="shared" si="27"/>
        <v>40</v>
      </c>
      <c r="AA87" s="11">
        <f t="shared" si="27"/>
        <v>16.4496833487148</v>
      </c>
      <c r="AB87" s="11">
        <f t="shared" si="27"/>
        <v>0.82248416743573993</v>
      </c>
      <c r="AC87" s="11">
        <f t="shared" si="27"/>
        <v>0</v>
      </c>
      <c r="AD87" s="11">
        <f t="shared" si="27"/>
        <v>40</v>
      </c>
      <c r="AE87" s="11">
        <f t="shared" si="33"/>
        <v>11.843772011074655</v>
      </c>
      <c r="AF87" s="11">
        <f t="shared" si="34"/>
        <v>0.59218860055373268</v>
      </c>
      <c r="AG87" s="11">
        <f t="shared" si="35"/>
        <v>0</v>
      </c>
      <c r="AH87" s="11">
        <f t="shared" si="40"/>
        <v>40</v>
      </c>
      <c r="AI87" s="11">
        <f t="shared" si="40"/>
        <v>11.843772011074655</v>
      </c>
      <c r="AJ87" s="11">
        <f t="shared" si="40"/>
        <v>0.59218860055373268</v>
      </c>
      <c r="AK87" s="11">
        <f t="shared" si="39"/>
        <v>0</v>
      </c>
      <c r="AL87" s="11">
        <f t="shared" si="39"/>
        <v>40</v>
      </c>
      <c r="AM87" s="11">
        <f t="shared" si="39"/>
        <v>11.843772011074655</v>
      </c>
      <c r="AN87" s="11">
        <f t="shared" si="39"/>
        <v>0.59218860055373268</v>
      </c>
      <c r="AO87" s="11">
        <f t="shared" si="39"/>
        <v>0</v>
      </c>
      <c r="AP87" s="11">
        <f t="shared" si="39"/>
        <v>40</v>
      </c>
    </row>
    <row r="88" spans="1:42" x14ac:dyDescent="0.2">
      <c r="A88" s="3" t="s">
        <v>937</v>
      </c>
      <c r="B88" s="3" t="s">
        <v>685</v>
      </c>
      <c r="C88" s="3" t="s">
        <v>686</v>
      </c>
      <c r="D88" s="3" t="s">
        <v>537</v>
      </c>
      <c r="E88" s="3" t="s">
        <v>540</v>
      </c>
      <c r="F88" s="3" t="str">
        <f t="shared" si="28"/>
        <v>HVDC_linear</v>
      </c>
      <c r="G88" s="11">
        <v>517.49369920526942</v>
      </c>
      <c r="O88" s="11">
        <f t="shared" si="36"/>
        <v>14.33059474602863</v>
      </c>
      <c r="P88" s="11">
        <f t="shared" si="37"/>
        <v>0.71652973730143155</v>
      </c>
      <c r="Q88" s="11">
        <f t="shared" si="38"/>
        <v>0</v>
      </c>
      <c r="R88" s="11">
        <v>40</v>
      </c>
      <c r="S88" s="11">
        <f t="shared" si="29"/>
        <v>14.33059474602863</v>
      </c>
      <c r="T88" s="11">
        <f t="shared" si="26"/>
        <v>0.71652973730143155</v>
      </c>
      <c r="U88" s="11">
        <f t="shared" si="26"/>
        <v>0</v>
      </c>
      <c r="V88" s="11">
        <f t="shared" si="26"/>
        <v>40</v>
      </c>
      <c r="W88" s="11">
        <f t="shared" si="30"/>
        <v>11.177863901902333</v>
      </c>
      <c r="X88" s="11">
        <f t="shared" si="31"/>
        <v>0.55889319509511659</v>
      </c>
      <c r="Y88" s="11">
        <f t="shared" si="32"/>
        <v>0</v>
      </c>
      <c r="Z88" s="11">
        <f t="shared" si="27"/>
        <v>40</v>
      </c>
      <c r="AA88" s="11">
        <f t="shared" si="27"/>
        <v>11.177863901902333</v>
      </c>
      <c r="AB88" s="11">
        <f t="shared" si="27"/>
        <v>0.55889319509511659</v>
      </c>
      <c r="AC88" s="11">
        <f t="shared" si="27"/>
        <v>0</v>
      </c>
      <c r="AD88" s="11">
        <f t="shared" si="27"/>
        <v>40</v>
      </c>
      <c r="AE88" s="11">
        <f t="shared" si="33"/>
        <v>8.04806200936968</v>
      </c>
      <c r="AF88" s="11">
        <f t="shared" si="34"/>
        <v>0.40240310046848393</v>
      </c>
      <c r="AG88" s="11">
        <f t="shared" si="35"/>
        <v>0</v>
      </c>
      <c r="AH88" s="11">
        <f t="shared" si="40"/>
        <v>40</v>
      </c>
      <c r="AI88" s="11">
        <f t="shared" si="40"/>
        <v>8.04806200936968</v>
      </c>
      <c r="AJ88" s="11">
        <f t="shared" si="40"/>
        <v>0.40240310046848393</v>
      </c>
      <c r="AK88" s="11">
        <f t="shared" si="39"/>
        <v>0</v>
      </c>
      <c r="AL88" s="11">
        <f t="shared" si="39"/>
        <v>40</v>
      </c>
      <c r="AM88" s="11">
        <f t="shared" si="39"/>
        <v>8.04806200936968</v>
      </c>
      <c r="AN88" s="11">
        <f t="shared" si="39"/>
        <v>0.40240310046848393</v>
      </c>
      <c r="AO88" s="11">
        <f t="shared" si="39"/>
        <v>0</v>
      </c>
      <c r="AP88" s="11">
        <f t="shared" si="39"/>
        <v>40</v>
      </c>
    </row>
    <row r="89" spans="1:42" x14ac:dyDescent="0.2">
      <c r="A89" s="3" t="s">
        <v>938</v>
      </c>
      <c r="B89" s="3" t="s">
        <v>686</v>
      </c>
      <c r="C89" s="3" t="s">
        <v>687</v>
      </c>
      <c r="D89" s="3" t="s">
        <v>537</v>
      </c>
      <c r="E89" s="3" t="s">
        <v>540</v>
      </c>
      <c r="F89" s="3" t="str">
        <f t="shared" si="28"/>
        <v>HVDC_linear</v>
      </c>
      <c r="G89" s="11">
        <v>376.7</v>
      </c>
      <c r="O89" s="11">
        <f t="shared" si="36"/>
        <v>10.431692306822999</v>
      </c>
      <c r="P89" s="11">
        <f t="shared" si="37"/>
        <v>0.52158461534114997</v>
      </c>
      <c r="Q89" s="11">
        <f t="shared" si="38"/>
        <v>0</v>
      </c>
      <c r="R89" s="11">
        <v>40</v>
      </c>
      <c r="S89" s="11">
        <f t="shared" si="29"/>
        <v>10.431692306822999</v>
      </c>
      <c r="T89" s="11">
        <f t="shared" si="26"/>
        <v>0.52158461534114997</v>
      </c>
      <c r="U89" s="11">
        <f t="shared" si="26"/>
        <v>0</v>
      </c>
      <c r="V89" s="11">
        <f t="shared" si="26"/>
        <v>40</v>
      </c>
      <c r="W89" s="11">
        <f t="shared" si="30"/>
        <v>8.1367199993219401</v>
      </c>
      <c r="X89" s="11">
        <f t="shared" si="31"/>
        <v>0.40683599996609698</v>
      </c>
      <c r="Y89" s="11">
        <f t="shared" si="32"/>
        <v>0</v>
      </c>
      <c r="Z89" s="11">
        <f t="shared" si="27"/>
        <v>40</v>
      </c>
      <c r="AA89" s="11">
        <f t="shared" si="27"/>
        <v>8.1367199993219401</v>
      </c>
      <c r="AB89" s="11">
        <f t="shared" si="27"/>
        <v>0.40683599996609698</v>
      </c>
      <c r="AC89" s="11">
        <f t="shared" si="27"/>
        <v>0</v>
      </c>
      <c r="AD89" s="11">
        <f t="shared" si="27"/>
        <v>40</v>
      </c>
      <c r="AE89" s="11">
        <f t="shared" si="33"/>
        <v>5.8584383995117966</v>
      </c>
      <c r="AF89" s="11">
        <f t="shared" si="34"/>
        <v>0.29292191997558981</v>
      </c>
      <c r="AG89" s="11">
        <f t="shared" si="35"/>
        <v>0</v>
      </c>
      <c r="AH89" s="11">
        <f t="shared" si="40"/>
        <v>40</v>
      </c>
      <c r="AI89" s="11">
        <f t="shared" si="40"/>
        <v>5.8584383995117966</v>
      </c>
      <c r="AJ89" s="11">
        <f t="shared" si="40"/>
        <v>0.29292191997558981</v>
      </c>
      <c r="AK89" s="11">
        <f t="shared" si="39"/>
        <v>0</v>
      </c>
      <c r="AL89" s="11">
        <f t="shared" si="39"/>
        <v>40</v>
      </c>
      <c r="AM89" s="11">
        <f t="shared" si="39"/>
        <v>5.8584383995117966</v>
      </c>
      <c r="AN89" s="11">
        <f t="shared" si="39"/>
        <v>0.29292191997558981</v>
      </c>
      <c r="AO89" s="11">
        <f t="shared" si="39"/>
        <v>0</v>
      </c>
      <c r="AP89" s="11">
        <f t="shared" si="39"/>
        <v>40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parameters</vt:lpstr>
      <vt:lpstr>sets</vt:lpstr>
      <vt:lpstr>tech_types</vt:lpstr>
      <vt:lpstr>technologies</vt:lpstr>
      <vt:lpstr>abandonment_cost</vt:lpstr>
      <vt:lpstr>all_devices</vt:lpstr>
      <vt:lpstr>areas</vt:lpstr>
      <vt:lpstr>lines</vt:lpstr>
      <vt:lpstr>line_hist</vt:lpstr>
      <vt:lpstr>pipelines</vt:lpstr>
      <vt:lpstr>pipeline_hist</vt:lpstr>
      <vt:lpstr>stages</vt:lpstr>
      <vt:lpstr>structure</vt:lpstr>
      <vt:lpstr>structure_2realisation</vt:lpstr>
      <vt:lpstr>discount_factor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宏宇 张</cp:lastModifiedBy>
  <dcterms:created xsi:type="dcterms:W3CDTF">2021-12-27T21:01:11Z</dcterms:created>
  <dcterms:modified xsi:type="dcterms:W3CDTF">2023-07-12T14:00:48Z</dcterms:modified>
</cp:coreProperties>
</file>