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D5CBF38-A13B-4EAD-AF63-0BB71E830092}" xr6:coauthVersionLast="37" xr6:coauthVersionMax="37" xr10:uidLastSave="{00000000-0000-0000-0000-000000000000}"/>
  <bookViews>
    <workbookView xWindow="-120" yWindow="-120" windowWidth="20730" windowHeight="11160" tabRatio="866" xr2:uid="{20B6ABE5-434A-4AB7-9CCF-3199E9F2BC68}"/>
  </bookViews>
  <sheets>
    <sheet name="PORTADA" sheetId="6" r:id="rId1"/>
    <sheet name="ÍNDICE DE CONTENIDOS" sheetId="7" r:id="rId2"/>
    <sheet name="INTRODUCCIÓN" sheetId="8" r:id="rId3"/>
    <sheet name="INSTRUCCIONES" sheetId="10" r:id="rId4"/>
    <sheet name="SEGUIMIENTO ANUAL" sheetId="1" r:id="rId5"/>
    <sheet name="GRÁFICAS ANUAL" sheetId="15" r:id="rId6"/>
    <sheet name="SEGUIMIENTO TRIMESTRAL" sheetId="11" r:id="rId7"/>
    <sheet name="GRÁFICOS TRIMESTRAL" sheetId="16" r:id="rId8"/>
    <sheet name="M. CUMPLIMIENTO PRESUP. TOTAL" sheetId="12" r:id="rId9"/>
    <sheet name="NIVELES DE RIESGO" sheetId="3" r:id="rId10"/>
  </sheets>
  <definedNames>
    <definedName name="_xlnm._FilterDatabase" localSheetId="4" hidden="1">'SEGUIMIENTO ANUAL'!$B$6:$U$98</definedName>
    <definedName name="SegmentaciónDeDatos_PERÍODO_DE_EJECUCIÓN">#N/A</definedName>
    <definedName name="SegmentaciónDeDatos_PROYECTO_ACTIVIDAD">#N/A</definedName>
    <definedName name="SegmentaciónDeDatos_Riesgo_del_Porcentaje_de_avance">#N/A</definedName>
  </definedNames>
  <calcPr calcId="162913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2" l="1"/>
  <c r="M9" i="12" s="1"/>
  <c r="H11" i="12"/>
  <c r="N9" i="12" s="1"/>
  <c r="I11" i="12"/>
  <c r="O9" i="12" s="1"/>
  <c r="F11" i="12"/>
  <c r="H9" i="12"/>
  <c r="I9" i="12"/>
  <c r="G9" i="12"/>
  <c r="J9" i="12"/>
  <c r="F10" i="16" l="1"/>
  <c r="D100" i="16"/>
  <c r="C100" i="16"/>
  <c r="B100" i="16"/>
  <c r="D99" i="16"/>
  <c r="C99" i="16"/>
  <c r="B99" i="16"/>
  <c r="D98" i="16"/>
  <c r="C98" i="16"/>
  <c r="B98" i="16"/>
  <c r="D97" i="16"/>
  <c r="C97" i="16"/>
  <c r="B97" i="16"/>
  <c r="D96" i="16"/>
  <c r="C96" i="16"/>
  <c r="B96" i="16"/>
  <c r="D95" i="16"/>
  <c r="C95" i="16"/>
  <c r="B95" i="16"/>
  <c r="D94" i="16"/>
  <c r="C94" i="16"/>
  <c r="B94" i="16"/>
  <c r="D93" i="16"/>
  <c r="C93" i="16"/>
  <c r="B93" i="16"/>
  <c r="D92" i="16"/>
  <c r="C92" i="16"/>
  <c r="B92" i="16"/>
  <c r="D91" i="16"/>
  <c r="C91" i="16"/>
  <c r="B91" i="16"/>
  <c r="D90" i="16"/>
  <c r="C90" i="16"/>
  <c r="B90" i="16"/>
  <c r="D89" i="16"/>
  <c r="C89" i="16"/>
  <c r="B89" i="16"/>
  <c r="D88" i="16"/>
  <c r="C88" i="16"/>
  <c r="B88" i="16"/>
  <c r="D87" i="16"/>
  <c r="C87" i="16"/>
  <c r="B87" i="16"/>
  <c r="D86" i="16"/>
  <c r="C86" i="16"/>
  <c r="B86" i="16"/>
  <c r="D85" i="16"/>
  <c r="C85" i="16"/>
  <c r="B85" i="16"/>
  <c r="D84" i="16"/>
  <c r="C84" i="16"/>
  <c r="B84" i="16"/>
  <c r="D83" i="16"/>
  <c r="C83" i="16"/>
  <c r="B83" i="16"/>
  <c r="D82" i="16"/>
  <c r="C82" i="16"/>
  <c r="B82" i="16"/>
  <c r="D81" i="16"/>
  <c r="C81" i="16"/>
  <c r="B81" i="16"/>
  <c r="D80" i="16"/>
  <c r="C80" i="16"/>
  <c r="B80" i="16"/>
  <c r="D79" i="16"/>
  <c r="C79" i="16"/>
  <c r="B79" i="16"/>
  <c r="D78" i="16"/>
  <c r="C78" i="16"/>
  <c r="B78" i="16"/>
  <c r="D77" i="16"/>
  <c r="C77" i="16"/>
  <c r="B77" i="16"/>
  <c r="D76" i="16"/>
  <c r="C76" i="16"/>
  <c r="B76" i="16"/>
  <c r="D75" i="16"/>
  <c r="C75" i="16"/>
  <c r="B75" i="16"/>
  <c r="D74" i="16"/>
  <c r="C74" i="16"/>
  <c r="B74" i="16"/>
  <c r="D73" i="16"/>
  <c r="C73" i="16"/>
  <c r="B73" i="16"/>
  <c r="D72" i="16"/>
  <c r="C72" i="16"/>
  <c r="B72" i="16"/>
  <c r="D71" i="16"/>
  <c r="C71" i="16"/>
  <c r="B71" i="16"/>
  <c r="D70" i="16"/>
  <c r="C70" i="16"/>
  <c r="B70" i="16"/>
  <c r="D69" i="16"/>
  <c r="C69" i="16"/>
  <c r="B69" i="16"/>
  <c r="D68" i="16"/>
  <c r="C68" i="16"/>
  <c r="B68" i="16"/>
  <c r="D67" i="16"/>
  <c r="C67" i="16"/>
  <c r="B67" i="16"/>
  <c r="D66" i="16"/>
  <c r="C66" i="16"/>
  <c r="B66" i="16"/>
  <c r="D65" i="16"/>
  <c r="C65" i="16"/>
  <c r="B65" i="16"/>
  <c r="D64" i="16"/>
  <c r="C64" i="16"/>
  <c r="B64" i="16"/>
  <c r="D63" i="16"/>
  <c r="C63" i="16"/>
  <c r="B63" i="16"/>
  <c r="D62" i="16"/>
  <c r="C62" i="16"/>
  <c r="B62" i="16"/>
  <c r="D61" i="16"/>
  <c r="C61" i="16"/>
  <c r="B61" i="16"/>
  <c r="D60" i="16"/>
  <c r="C60" i="16"/>
  <c r="B60" i="16"/>
  <c r="D59" i="16"/>
  <c r="C59" i="16"/>
  <c r="B59" i="16"/>
  <c r="D58" i="16"/>
  <c r="C58" i="16"/>
  <c r="B58" i="16"/>
  <c r="D57" i="16"/>
  <c r="C57" i="16"/>
  <c r="B57" i="16"/>
  <c r="D56" i="16"/>
  <c r="C56" i="16"/>
  <c r="B56" i="16"/>
  <c r="D55" i="16"/>
  <c r="C55" i="16"/>
  <c r="B55" i="16"/>
  <c r="D54" i="16"/>
  <c r="C54" i="16"/>
  <c r="B54" i="16"/>
  <c r="D53" i="16"/>
  <c r="C53" i="16"/>
  <c r="B53" i="16"/>
  <c r="D52" i="16"/>
  <c r="C52" i="16"/>
  <c r="B52" i="16"/>
  <c r="D51" i="16"/>
  <c r="C51" i="16"/>
  <c r="B51" i="16"/>
  <c r="D50" i="16"/>
  <c r="C50" i="16"/>
  <c r="B50" i="16"/>
  <c r="D49" i="16"/>
  <c r="C49" i="16"/>
  <c r="B49" i="16"/>
  <c r="D48" i="16"/>
  <c r="C48" i="16"/>
  <c r="B48" i="16"/>
  <c r="D47" i="16"/>
  <c r="C47" i="16"/>
  <c r="B47" i="16"/>
  <c r="D46" i="16"/>
  <c r="C46" i="16"/>
  <c r="B46" i="16"/>
  <c r="D45" i="16"/>
  <c r="C45" i="16"/>
  <c r="B4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B10" i="16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2" i="11"/>
  <c r="C10" i="16" s="1"/>
  <c r="G10" i="16" l="1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8" i="15"/>
  <c r="G8" i="15" l="1"/>
  <c r="B90" i="11"/>
  <c r="C90" i="11"/>
  <c r="D90" i="11"/>
  <c r="T90" i="11" s="1"/>
  <c r="B91" i="11"/>
  <c r="C91" i="11"/>
  <c r="D91" i="11"/>
  <c r="T91" i="11" s="1"/>
  <c r="B92" i="11"/>
  <c r="C92" i="11"/>
  <c r="D92" i="11"/>
  <c r="T92" i="11" s="1"/>
  <c r="B93" i="11"/>
  <c r="C93" i="11"/>
  <c r="D93" i="11"/>
  <c r="T93" i="11" s="1"/>
  <c r="B94" i="11"/>
  <c r="C94" i="11"/>
  <c r="D94" i="11"/>
  <c r="T94" i="11" s="1"/>
  <c r="B95" i="11"/>
  <c r="C95" i="11"/>
  <c r="D95" i="11"/>
  <c r="T95" i="11" s="1"/>
  <c r="B96" i="11"/>
  <c r="C96" i="11"/>
  <c r="D96" i="11"/>
  <c r="T96" i="11" s="1"/>
  <c r="B97" i="11"/>
  <c r="C97" i="11"/>
  <c r="D97" i="11"/>
  <c r="T97" i="11" s="1"/>
  <c r="B98" i="11"/>
  <c r="C98" i="11"/>
  <c r="D98" i="11"/>
  <c r="T98" i="11" s="1"/>
  <c r="B99" i="11"/>
  <c r="C99" i="11"/>
  <c r="D99" i="11"/>
  <c r="T99" i="11" s="1"/>
  <c r="B100" i="11"/>
  <c r="C100" i="11"/>
  <c r="D100" i="11"/>
  <c r="T100" i="11" s="1"/>
  <c r="B101" i="11"/>
  <c r="C101" i="11"/>
  <c r="D101" i="11"/>
  <c r="T101" i="11" s="1"/>
  <c r="B102" i="11"/>
  <c r="C102" i="11"/>
  <c r="D102" i="11"/>
  <c r="T102" i="11" s="1"/>
  <c r="B21" i="11"/>
  <c r="C21" i="11"/>
  <c r="D21" i="11"/>
  <c r="T21" i="11" s="1"/>
  <c r="B22" i="11"/>
  <c r="C22" i="11"/>
  <c r="D22" i="11"/>
  <c r="T22" i="11" s="1"/>
  <c r="B23" i="11"/>
  <c r="C23" i="11"/>
  <c r="D23" i="11"/>
  <c r="T23" i="11" s="1"/>
  <c r="B24" i="11"/>
  <c r="C24" i="11"/>
  <c r="D24" i="11"/>
  <c r="T24" i="11" s="1"/>
  <c r="B25" i="11"/>
  <c r="C25" i="11"/>
  <c r="D25" i="11"/>
  <c r="T25" i="11" s="1"/>
  <c r="B26" i="11"/>
  <c r="C26" i="11"/>
  <c r="D26" i="11"/>
  <c r="T26" i="11" s="1"/>
  <c r="B27" i="11"/>
  <c r="C27" i="11"/>
  <c r="D27" i="11"/>
  <c r="T27" i="11" s="1"/>
  <c r="B28" i="11"/>
  <c r="C28" i="11"/>
  <c r="D28" i="11"/>
  <c r="T28" i="11" s="1"/>
  <c r="B29" i="11"/>
  <c r="C29" i="11"/>
  <c r="D29" i="11"/>
  <c r="T29" i="11" s="1"/>
  <c r="B30" i="11"/>
  <c r="C30" i="11"/>
  <c r="D30" i="11"/>
  <c r="T30" i="11" s="1"/>
  <c r="B31" i="11"/>
  <c r="C31" i="11"/>
  <c r="D31" i="11"/>
  <c r="T31" i="11" s="1"/>
  <c r="B32" i="11"/>
  <c r="C32" i="11"/>
  <c r="D32" i="11"/>
  <c r="T32" i="11" s="1"/>
  <c r="B33" i="11"/>
  <c r="C33" i="11"/>
  <c r="D33" i="11"/>
  <c r="T33" i="11" s="1"/>
  <c r="B34" i="11"/>
  <c r="C34" i="11"/>
  <c r="D34" i="11"/>
  <c r="T34" i="11" s="1"/>
  <c r="B35" i="11"/>
  <c r="C35" i="11"/>
  <c r="D35" i="11"/>
  <c r="T35" i="11" s="1"/>
  <c r="B36" i="11"/>
  <c r="C36" i="11"/>
  <c r="D36" i="11"/>
  <c r="T36" i="11" s="1"/>
  <c r="B37" i="11"/>
  <c r="C37" i="11"/>
  <c r="D37" i="11"/>
  <c r="T37" i="11" s="1"/>
  <c r="B38" i="11"/>
  <c r="C38" i="11"/>
  <c r="D38" i="11"/>
  <c r="T38" i="11" s="1"/>
  <c r="B39" i="11"/>
  <c r="C39" i="11"/>
  <c r="D39" i="11"/>
  <c r="T39" i="11" s="1"/>
  <c r="B40" i="11"/>
  <c r="C40" i="11"/>
  <c r="D40" i="11"/>
  <c r="T40" i="11" s="1"/>
  <c r="B41" i="11"/>
  <c r="C41" i="11"/>
  <c r="D41" i="11"/>
  <c r="T41" i="11" s="1"/>
  <c r="B42" i="11"/>
  <c r="C42" i="11"/>
  <c r="D42" i="11"/>
  <c r="T42" i="11" s="1"/>
  <c r="B43" i="11"/>
  <c r="C43" i="11"/>
  <c r="D43" i="11"/>
  <c r="T43" i="11" s="1"/>
  <c r="B44" i="11"/>
  <c r="C44" i="11"/>
  <c r="D44" i="11"/>
  <c r="T44" i="11" s="1"/>
  <c r="B45" i="11"/>
  <c r="C45" i="11"/>
  <c r="D45" i="11"/>
  <c r="T45" i="11" s="1"/>
  <c r="B46" i="11"/>
  <c r="C46" i="11"/>
  <c r="D46" i="11"/>
  <c r="T46" i="11" s="1"/>
  <c r="B47" i="11"/>
  <c r="C47" i="11"/>
  <c r="D47" i="11"/>
  <c r="T47" i="11" s="1"/>
  <c r="B48" i="11"/>
  <c r="C48" i="11"/>
  <c r="D48" i="11"/>
  <c r="T48" i="11" s="1"/>
  <c r="B49" i="11"/>
  <c r="C49" i="11"/>
  <c r="D49" i="11"/>
  <c r="T49" i="11" s="1"/>
  <c r="B50" i="11"/>
  <c r="C50" i="11"/>
  <c r="D50" i="11"/>
  <c r="T50" i="11" s="1"/>
  <c r="B51" i="11"/>
  <c r="C51" i="11"/>
  <c r="D51" i="11"/>
  <c r="T51" i="11" s="1"/>
  <c r="B52" i="11"/>
  <c r="C52" i="11"/>
  <c r="D52" i="11"/>
  <c r="T52" i="11" s="1"/>
  <c r="B53" i="11"/>
  <c r="C53" i="11"/>
  <c r="D53" i="11"/>
  <c r="T53" i="11" s="1"/>
  <c r="B54" i="11"/>
  <c r="C54" i="11"/>
  <c r="D54" i="11"/>
  <c r="T54" i="11" s="1"/>
  <c r="B55" i="11"/>
  <c r="C55" i="11"/>
  <c r="D55" i="11"/>
  <c r="T55" i="11" s="1"/>
  <c r="B56" i="11"/>
  <c r="C56" i="11"/>
  <c r="D56" i="11"/>
  <c r="T56" i="11" s="1"/>
  <c r="B57" i="11"/>
  <c r="C57" i="11"/>
  <c r="D57" i="11"/>
  <c r="T57" i="11" s="1"/>
  <c r="B58" i="11"/>
  <c r="C58" i="11"/>
  <c r="D58" i="11"/>
  <c r="T58" i="11" s="1"/>
  <c r="B59" i="11"/>
  <c r="C59" i="11"/>
  <c r="D59" i="11"/>
  <c r="T59" i="11" s="1"/>
  <c r="B60" i="11"/>
  <c r="C60" i="11"/>
  <c r="D60" i="11"/>
  <c r="T60" i="11" s="1"/>
  <c r="B61" i="11"/>
  <c r="C61" i="11"/>
  <c r="D61" i="11"/>
  <c r="T61" i="11" s="1"/>
  <c r="B62" i="11"/>
  <c r="C62" i="11"/>
  <c r="D62" i="11"/>
  <c r="T62" i="11" s="1"/>
  <c r="B63" i="11"/>
  <c r="C63" i="11"/>
  <c r="D63" i="11"/>
  <c r="T63" i="11" s="1"/>
  <c r="B64" i="11"/>
  <c r="C64" i="11"/>
  <c r="D64" i="11"/>
  <c r="T64" i="11" s="1"/>
  <c r="B65" i="11"/>
  <c r="C65" i="11"/>
  <c r="D65" i="11"/>
  <c r="T65" i="11" s="1"/>
  <c r="B66" i="11"/>
  <c r="C66" i="11"/>
  <c r="D66" i="11"/>
  <c r="T66" i="11" s="1"/>
  <c r="B67" i="11"/>
  <c r="C67" i="11"/>
  <c r="D67" i="11"/>
  <c r="T67" i="11" s="1"/>
  <c r="B68" i="11"/>
  <c r="C68" i="11"/>
  <c r="D68" i="11"/>
  <c r="T68" i="11" s="1"/>
  <c r="B69" i="11"/>
  <c r="C69" i="11"/>
  <c r="D69" i="11"/>
  <c r="T69" i="11" s="1"/>
  <c r="B70" i="11"/>
  <c r="C70" i="11"/>
  <c r="D70" i="11"/>
  <c r="T70" i="11" s="1"/>
  <c r="B71" i="11"/>
  <c r="C71" i="11"/>
  <c r="D71" i="11"/>
  <c r="T71" i="11" s="1"/>
  <c r="B72" i="11"/>
  <c r="C72" i="11"/>
  <c r="D72" i="11"/>
  <c r="T72" i="11" s="1"/>
  <c r="B73" i="11"/>
  <c r="C73" i="11"/>
  <c r="D73" i="11"/>
  <c r="T73" i="11" s="1"/>
  <c r="B74" i="11"/>
  <c r="C74" i="11"/>
  <c r="D74" i="11"/>
  <c r="T74" i="11" s="1"/>
  <c r="B75" i="11"/>
  <c r="C75" i="11"/>
  <c r="D75" i="11"/>
  <c r="T75" i="11" s="1"/>
  <c r="B76" i="11"/>
  <c r="C76" i="11"/>
  <c r="D76" i="11"/>
  <c r="T76" i="11" s="1"/>
  <c r="B77" i="11"/>
  <c r="C77" i="11"/>
  <c r="D77" i="11"/>
  <c r="T77" i="11" s="1"/>
  <c r="B78" i="11"/>
  <c r="C78" i="11"/>
  <c r="D78" i="11"/>
  <c r="T78" i="11" s="1"/>
  <c r="B79" i="11"/>
  <c r="C79" i="11"/>
  <c r="D79" i="11"/>
  <c r="T79" i="11" s="1"/>
  <c r="B80" i="11"/>
  <c r="C80" i="11"/>
  <c r="D80" i="11"/>
  <c r="T80" i="11" s="1"/>
  <c r="B81" i="11"/>
  <c r="C81" i="11"/>
  <c r="D81" i="11"/>
  <c r="T81" i="11" s="1"/>
  <c r="B82" i="11"/>
  <c r="C82" i="11"/>
  <c r="D82" i="11"/>
  <c r="T82" i="11" s="1"/>
  <c r="B83" i="11"/>
  <c r="C83" i="11"/>
  <c r="D83" i="11"/>
  <c r="T83" i="11" s="1"/>
  <c r="B84" i="11"/>
  <c r="C84" i="11"/>
  <c r="D84" i="11"/>
  <c r="T84" i="11" s="1"/>
  <c r="B85" i="11"/>
  <c r="C85" i="11"/>
  <c r="D85" i="11"/>
  <c r="T85" i="11" s="1"/>
  <c r="B86" i="11"/>
  <c r="C86" i="11"/>
  <c r="D86" i="11"/>
  <c r="T86" i="11" s="1"/>
  <c r="B87" i="11"/>
  <c r="C87" i="11"/>
  <c r="D87" i="11"/>
  <c r="T87" i="11" s="1"/>
  <c r="B88" i="11"/>
  <c r="C88" i="11"/>
  <c r="D88" i="11"/>
  <c r="T88" i="11" s="1"/>
  <c r="B89" i="11"/>
  <c r="C89" i="11"/>
  <c r="D89" i="11"/>
  <c r="T89" i="11" s="1"/>
  <c r="B13" i="11"/>
  <c r="C13" i="11"/>
  <c r="D13" i="11"/>
  <c r="T13" i="11" s="1"/>
  <c r="B14" i="11"/>
  <c r="C14" i="11"/>
  <c r="D14" i="11"/>
  <c r="T14" i="11" s="1"/>
  <c r="B15" i="11"/>
  <c r="C15" i="11"/>
  <c r="D15" i="11"/>
  <c r="T15" i="11" s="1"/>
  <c r="B16" i="11"/>
  <c r="C16" i="11"/>
  <c r="D16" i="11"/>
  <c r="T16" i="11" s="1"/>
  <c r="B17" i="11"/>
  <c r="C17" i="11"/>
  <c r="D17" i="11"/>
  <c r="T17" i="11" s="1"/>
  <c r="B18" i="11"/>
  <c r="C18" i="11"/>
  <c r="D18" i="11"/>
  <c r="T18" i="11" s="1"/>
  <c r="B19" i="11"/>
  <c r="C19" i="11"/>
  <c r="D19" i="11"/>
  <c r="T19" i="11" s="1"/>
  <c r="B20" i="11"/>
  <c r="C20" i="11"/>
  <c r="D20" i="11"/>
  <c r="T20" i="11" s="1"/>
  <c r="C12" i="11"/>
  <c r="D12" i="11"/>
  <c r="T12" i="11" s="1"/>
  <c r="D10" i="16" s="1"/>
  <c r="H10" i="16" s="1"/>
  <c r="B12" i="11"/>
  <c r="E98" i="1" l="1"/>
  <c r="D9" i="12" s="1"/>
  <c r="D11" i="12" s="1"/>
  <c r="F98" i="1" l="1"/>
  <c r="E9" i="12" s="1"/>
  <c r="E11" i="12" s="1"/>
  <c r="K9" i="12" s="1"/>
  <c r="G98" i="1"/>
  <c r="F9" i="12" s="1"/>
  <c r="L9" i="12" s="1"/>
  <c r="O8" i="1"/>
  <c r="O9" i="1"/>
  <c r="O10" i="1"/>
  <c r="O11" i="1"/>
  <c r="O12" i="1"/>
  <c r="O13" i="1"/>
  <c r="C14" i="15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D7" i="1"/>
  <c r="AE7" i="1"/>
  <c r="AF7" i="1"/>
  <c r="AG7" i="1"/>
  <c r="AD8" i="1"/>
  <c r="AE8" i="1"/>
  <c r="AF8" i="1"/>
  <c r="AG8" i="1"/>
  <c r="AC7" i="1"/>
  <c r="AC8" i="1"/>
  <c r="AB8" i="1"/>
  <c r="AB7" i="1"/>
  <c r="E98" i="11" l="1"/>
  <c r="F98" i="11" s="1"/>
  <c r="C94" i="15"/>
  <c r="E90" i="11"/>
  <c r="F90" i="11" s="1"/>
  <c r="C86" i="15"/>
  <c r="E82" i="11"/>
  <c r="F82" i="11" s="1"/>
  <c r="C78" i="15"/>
  <c r="E74" i="11"/>
  <c r="F74" i="11" s="1"/>
  <c r="C70" i="15"/>
  <c r="E66" i="11"/>
  <c r="F66" i="11" s="1"/>
  <c r="C62" i="15"/>
  <c r="E58" i="11"/>
  <c r="F58" i="11" s="1"/>
  <c r="C54" i="15"/>
  <c r="E50" i="11"/>
  <c r="F50" i="11" s="1"/>
  <c r="C46" i="15"/>
  <c r="E42" i="11"/>
  <c r="F42" i="11" s="1"/>
  <c r="C38" i="15"/>
  <c r="E38" i="11"/>
  <c r="F38" i="11" s="1"/>
  <c r="C34" i="15"/>
  <c r="E30" i="11"/>
  <c r="F30" i="11" s="1"/>
  <c r="C26" i="15"/>
  <c r="E26" i="11"/>
  <c r="F26" i="11" s="1"/>
  <c r="C22" i="15"/>
  <c r="E22" i="11"/>
  <c r="F22" i="11" s="1"/>
  <c r="C18" i="15"/>
  <c r="E14" i="11"/>
  <c r="F14" i="11" s="1"/>
  <c r="C10" i="15"/>
  <c r="E101" i="11"/>
  <c r="F101" i="11" s="1"/>
  <c r="C97" i="15"/>
  <c r="E97" i="11"/>
  <c r="F97" i="11" s="1"/>
  <c r="C93" i="15"/>
  <c r="E93" i="11"/>
  <c r="F93" i="11" s="1"/>
  <c r="C89" i="15"/>
  <c r="E89" i="11"/>
  <c r="F89" i="11" s="1"/>
  <c r="C85" i="15"/>
  <c r="E85" i="11"/>
  <c r="F85" i="11" s="1"/>
  <c r="C81" i="15"/>
  <c r="E81" i="11"/>
  <c r="F81" i="11" s="1"/>
  <c r="C77" i="15"/>
  <c r="E77" i="11"/>
  <c r="F77" i="11" s="1"/>
  <c r="C73" i="15"/>
  <c r="E73" i="11"/>
  <c r="F73" i="11" s="1"/>
  <c r="C69" i="15"/>
  <c r="E69" i="11"/>
  <c r="F69" i="11" s="1"/>
  <c r="C65" i="15"/>
  <c r="E65" i="11"/>
  <c r="F65" i="11" s="1"/>
  <c r="C61" i="15"/>
  <c r="E61" i="11"/>
  <c r="F61" i="11" s="1"/>
  <c r="C57" i="15"/>
  <c r="E57" i="11"/>
  <c r="F57" i="11" s="1"/>
  <c r="C53" i="15"/>
  <c r="E53" i="11"/>
  <c r="F53" i="11" s="1"/>
  <c r="C49" i="15"/>
  <c r="E49" i="11"/>
  <c r="F49" i="11" s="1"/>
  <c r="C45" i="15"/>
  <c r="E45" i="11"/>
  <c r="F45" i="11" s="1"/>
  <c r="C41" i="15"/>
  <c r="E41" i="11"/>
  <c r="F41" i="11" s="1"/>
  <c r="C37" i="15"/>
  <c r="E37" i="11"/>
  <c r="F37" i="11" s="1"/>
  <c r="C33" i="15"/>
  <c r="E33" i="11"/>
  <c r="F33" i="11" s="1"/>
  <c r="C29" i="15"/>
  <c r="E25" i="11"/>
  <c r="F25" i="11" s="1"/>
  <c r="C21" i="15"/>
  <c r="E13" i="11"/>
  <c r="F13" i="11" s="1"/>
  <c r="C9" i="15"/>
  <c r="E100" i="11"/>
  <c r="F100" i="11" s="1"/>
  <c r="C96" i="15"/>
  <c r="E96" i="11"/>
  <c r="F96" i="11" s="1"/>
  <c r="C92" i="15"/>
  <c r="E92" i="11"/>
  <c r="F92" i="11" s="1"/>
  <c r="C88" i="15"/>
  <c r="E88" i="11"/>
  <c r="F88" i="11" s="1"/>
  <c r="C84" i="15"/>
  <c r="E84" i="11"/>
  <c r="F84" i="11" s="1"/>
  <c r="C80" i="15"/>
  <c r="E80" i="11"/>
  <c r="F80" i="11" s="1"/>
  <c r="C76" i="15"/>
  <c r="E76" i="11"/>
  <c r="F76" i="11" s="1"/>
  <c r="C72" i="15"/>
  <c r="E72" i="11"/>
  <c r="F72" i="11" s="1"/>
  <c r="C68" i="15"/>
  <c r="E68" i="11"/>
  <c r="F68" i="11" s="1"/>
  <c r="C64" i="15"/>
  <c r="E64" i="11"/>
  <c r="F64" i="11" s="1"/>
  <c r="C60" i="15"/>
  <c r="E60" i="11"/>
  <c r="F60" i="11" s="1"/>
  <c r="C56" i="15"/>
  <c r="E56" i="11"/>
  <c r="F56" i="11" s="1"/>
  <c r="C52" i="15"/>
  <c r="E52" i="11"/>
  <c r="F52" i="11" s="1"/>
  <c r="C48" i="15"/>
  <c r="E48" i="11"/>
  <c r="F48" i="11" s="1"/>
  <c r="C44" i="15"/>
  <c r="E44" i="11"/>
  <c r="F44" i="11" s="1"/>
  <c r="C40" i="15"/>
  <c r="E40" i="11"/>
  <c r="F40" i="11" s="1"/>
  <c r="C36" i="15"/>
  <c r="E36" i="11"/>
  <c r="F36" i="11" s="1"/>
  <c r="C32" i="15"/>
  <c r="E32" i="11"/>
  <c r="F32" i="11" s="1"/>
  <c r="C28" i="15"/>
  <c r="E28" i="11"/>
  <c r="F28" i="11" s="1"/>
  <c r="C24" i="15"/>
  <c r="E24" i="11"/>
  <c r="F24" i="11" s="1"/>
  <c r="C20" i="15"/>
  <c r="E20" i="11"/>
  <c r="F20" i="11" s="1"/>
  <c r="C16" i="15"/>
  <c r="E16" i="11"/>
  <c r="F16" i="11" s="1"/>
  <c r="C12" i="15"/>
  <c r="E102" i="11"/>
  <c r="F102" i="11" s="1"/>
  <c r="C98" i="15"/>
  <c r="E94" i="11"/>
  <c r="F94" i="11" s="1"/>
  <c r="C90" i="15"/>
  <c r="E86" i="11"/>
  <c r="F86" i="11" s="1"/>
  <c r="C82" i="15"/>
  <c r="E78" i="11"/>
  <c r="F78" i="11" s="1"/>
  <c r="C74" i="15"/>
  <c r="E70" i="11"/>
  <c r="F70" i="11" s="1"/>
  <c r="C66" i="15"/>
  <c r="E62" i="11"/>
  <c r="F62" i="11" s="1"/>
  <c r="C58" i="15"/>
  <c r="E54" i="11"/>
  <c r="F54" i="11" s="1"/>
  <c r="C50" i="15"/>
  <c r="E46" i="11"/>
  <c r="F46" i="11" s="1"/>
  <c r="C42" i="15"/>
  <c r="E34" i="11"/>
  <c r="F34" i="11" s="1"/>
  <c r="C30" i="15"/>
  <c r="E29" i="11"/>
  <c r="F29" i="11" s="1"/>
  <c r="C25" i="15"/>
  <c r="E21" i="11"/>
  <c r="F21" i="11" s="1"/>
  <c r="C17" i="15"/>
  <c r="E17" i="11"/>
  <c r="F17" i="11" s="1"/>
  <c r="C13" i="15"/>
  <c r="E99" i="11"/>
  <c r="F99" i="11" s="1"/>
  <c r="C95" i="15"/>
  <c r="E95" i="11"/>
  <c r="F95" i="11" s="1"/>
  <c r="C91" i="15"/>
  <c r="E91" i="11"/>
  <c r="F91" i="11" s="1"/>
  <c r="C87" i="15"/>
  <c r="E87" i="11"/>
  <c r="F87" i="11" s="1"/>
  <c r="C83" i="15"/>
  <c r="E83" i="11"/>
  <c r="F83" i="11" s="1"/>
  <c r="C79" i="15"/>
  <c r="E79" i="11"/>
  <c r="F79" i="11" s="1"/>
  <c r="C75" i="15"/>
  <c r="E75" i="11"/>
  <c r="F75" i="11" s="1"/>
  <c r="C71" i="15"/>
  <c r="E71" i="11"/>
  <c r="F71" i="11" s="1"/>
  <c r="C67" i="15"/>
  <c r="E67" i="11"/>
  <c r="F67" i="11" s="1"/>
  <c r="C63" i="15"/>
  <c r="E63" i="11"/>
  <c r="F63" i="11" s="1"/>
  <c r="C59" i="15"/>
  <c r="E59" i="11"/>
  <c r="F59" i="11" s="1"/>
  <c r="C55" i="15"/>
  <c r="E55" i="11"/>
  <c r="F55" i="11" s="1"/>
  <c r="C51" i="15"/>
  <c r="E51" i="11"/>
  <c r="F51" i="11" s="1"/>
  <c r="C47" i="15"/>
  <c r="E47" i="11"/>
  <c r="F47" i="11" s="1"/>
  <c r="C43" i="15"/>
  <c r="E43" i="11"/>
  <c r="F43" i="11" s="1"/>
  <c r="C39" i="15"/>
  <c r="E39" i="11"/>
  <c r="F39" i="11" s="1"/>
  <c r="C35" i="15"/>
  <c r="E35" i="11"/>
  <c r="F35" i="11" s="1"/>
  <c r="C31" i="15"/>
  <c r="E31" i="11"/>
  <c r="F31" i="11" s="1"/>
  <c r="C27" i="15"/>
  <c r="E27" i="11"/>
  <c r="F27" i="11" s="1"/>
  <c r="C23" i="15"/>
  <c r="E23" i="11"/>
  <c r="F23" i="11" s="1"/>
  <c r="C19" i="15"/>
  <c r="E19" i="11"/>
  <c r="F19" i="11" s="1"/>
  <c r="C15" i="15"/>
  <c r="E15" i="11"/>
  <c r="F15" i="11" s="1"/>
  <c r="C11" i="15"/>
  <c r="R13" i="1"/>
  <c r="E18" i="11"/>
  <c r="F18" i="11" s="1"/>
  <c r="O7" i="1"/>
  <c r="C8" i="15" s="1"/>
  <c r="H8" i="15" s="1"/>
  <c r="P7" i="1" l="1"/>
  <c r="D8" i="15" s="1"/>
  <c r="I8" i="15" s="1"/>
  <c r="E12" i="11"/>
  <c r="E105" i="11" s="1"/>
  <c r="R7" i="1"/>
  <c r="V8" i="1"/>
  <c r="W8" i="1" s="1"/>
  <c r="X8" i="1" s="1"/>
  <c r="Y8" i="1" s="1"/>
  <c r="Z8" i="1" s="1"/>
  <c r="AA8" i="1" s="1"/>
  <c r="V9" i="1"/>
  <c r="W9" i="1" s="1"/>
  <c r="X9" i="1" s="1"/>
  <c r="Y9" i="1" s="1"/>
  <c r="Z9" i="1" s="1"/>
  <c r="AA9" i="1" s="1"/>
  <c r="V10" i="1"/>
  <c r="W10" i="1" s="1"/>
  <c r="X10" i="1" s="1"/>
  <c r="Y10" i="1" s="1"/>
  <c r="Z10" i="1" s="1"/>
  <c r="AA10" i="1" s="1"/>
  <c r="V11" i="1"/>
  <c r="W11" i="1" s="1"/>
  <c r="X11" i="1" s="1"/>
  <c r="Y11" i="1" s="1"/>
  <c r="Z11" i="1" s="1"/>
  <c r="AA11" i="1" s="1"/>
  <c r="V12" i="1"/>
  <c r="W12" i="1" s="1"/>
  <c r="X12" i="1" s="1"/>
  <c r="Y12" i="1" s="1"/>
  <c r="Z12" i="1" s="1"/>
  <c r="AA12" i="1" s="1"/>
  <c r="V13" i="1"/>
  <c r="W13" i="1" s="1"/>
  <c r="X13" i="1" s="1"/>
  <c r="Y13" i="1" s="1"/>
  <c r="Z13" i="1" s="1"/>
  <c r="AA13" i="1" s="1"/>
  <c r="V14" i="1"/>
  <c r="W14" i="1" s="1"/>
  <c r="X14" i="1" s="1"/>
  <c r="Y14" i="1" s="1"/>
  <c r="Z14" i="1" s="1"/>
  <c r="AA14" i="1" s="1"/>
  <c r="V15" i="1"/>
  <c r="W15" i="1" s="1"/>
  <c r="X15" i="1" s="1"/>
  <c r="Y15" i="1" s="1"/>
  <c r="Z15" i="1" s="1"/>
  <c r="AA15" i="1" s="1"/>
  <c r="V16" i="1"/>
  <c r="W16" i="1" s="1"/>
  <c r="X16" i="1" s="1"/>
  <c r="Y16" i="1" s="1"/>
  <c r="Z16" i="1" s="1"/>
  <c r="AA16" i="1" s="1"/>
  <c r="V17" i="1"/>
  <c r="W17" i="1" s="1"/>
  <c r="X17" i="1" s="1"/>
  <c r="Y17" i="1" s="1"/>
  <c r="Z17" i="1" s="1"/>
  <c r="AA17" i="1" s="1"/>
  <c r="V18" i="1"/>
  <c r="W18" i="1" s="1"/>
  <c r="X18" i="1" s="1"/>
  <c r="Y18" i="1" s="1"/>
  <c r="Z18" i="1" s="1"/>
  <c r="AA18" i="1" s="1"/>
  <c r="V19" i="1"/>
  <c r="W19" i="1" s="1"/>
  <c r="X19" i="1" s="1"/>
  <c r="Y19" i="1" s="1"/>
  <c r="Z19" i="1" s="1"/>
  <c r="AA19" i="1" s="1"/>
  <c r="V20" i="1"/>
  <c r="W20" i="1" s="1"/>
  <c r="X20" i="1" s="1"/>
  <c r="Y20" i="1" s="1"/>
  <c r="Z20" i="1" s="1"/>
  <c r="AA20" i="1" s="1"/>
  <c r="V21" i="1"/>
  <c r="W21" i="1" s="1"/>
  <c r="X21" i="1" s="1"/>
  <c r="Y21" i="1" s="1"/>
  <c r="Z21" i="1" s="1"/>
  <c r="AA21" i="1" s="1"/>
  <c r="V22" i="1"/>
  <c r="W22" i="1" s="1"/>
  <c r="X22" i="1" s="1"/>
  <c r="Y22" i="1" s="1"/>
  <c r="Z22" i="1" s="1"/>
  <c r="AA22" i="1" s="1"/>
  <c r="V23" i="1"/>
  <c r="W23" i="1" s="1"/>
  <c r="X23" i="1" s="1"/>
  <c r="Y23" i="1" s="1"/>
  <c r="Z23" i="1" s="1"/>
  <c r="AA23" i="1" s="1"/>
  <c r="V24" i="1"/>
  <c r="W24" i="1" s="1"/>
  <c r="X24" i="1" s="1"/>
  <c r="Y24" i="1" s="1"/>
  <c r="Z24" i="1" s="1"/>
  <c r="AA24" i="1" s="1"/>
  <c r="V25" i="1"/>
  <c r="W25" i="1" s="1"/>
  <c r="X25" i="1" s="1"/>
  <c r="Y25" i="1" s="1"/>
  <c r="Z25" i="1" s="1"/>
  <c r="AA25" i="1" s="1"/>
  <c r="V26" i="1"/>
  <c r="W26" i="1" s="1"/>
  <c r="X26" i="1" s="1"/>
  <c r="Y26" i="1" s="1"/>
  <c r="Z26" i="1" s="1"/>
  <c r="AA26" i="1" s="1"/>
  <c r="V27" i="1"/>
  <c r="W27" i="1" s="1"/>
  <c r="X27" i="1" s="1"/>
  <c r="Y27" i="1" s="1"/>
  <c r="Z27" i="1" s="1"/>
  <c r="AA27" i="1" s="1"/>
  <c r="V28" i="1"/>
  <c r="W28" i="1" s="1"/>
  <c r="X28" i="1" s="1"/>
  <c r="Y28" i="1" s="1"/>
  <c r="Z28" i="1" s="1"/>
  <c r="AA28" i="1" s="1"/>
  <c r="V29" i="1"/>
  <c r="W29" i="1" s="1"/>
  <c r="X29" i="1" s="1"/>
  <c r="Y29" i="1" s="1"/>
  <c r="Z29" i="1" s="1"/>
  <c r="AA29" i="1" s="1"/>
  <c r="V30" i="1"/>
  <c r="W30" i="1" s="1"/>
  <c r="X30" i="1" s="1"/>
  <c r="Y30" i="1" s="1"/>
  <c r="Z30" i="1" s="1"/>
  <c r="AA30" i="1" s="1"/>
  <c r="V31" i="1"/>
  <c r="W31" i="1" s="1"/>
  <c r="X31" i="1" s="1"/>
  <c r="Y31" i="1" s="1"/>
  <c r="Z31" i="1" s="1"/>
  <c r="AA31" i="1" s="1"/>
  <c r="V32" i="1"/>
  <c r="W32" i="1" s="1"/>
  <c r="X32" i="1" s="1"/>
  <c r="Y32" i="1" s="1"/>
  <c r="Z32" i="1" s="1"/>
  <c r="AA32" i="1" s="1"/>
  <c r="V33" i="1"/>
  <c r="W33" i="1" s="1"/>
  <c r="X33" i="1" s="1"/>
  <c r="Y33" i="1" s="1"/>
  <c r="Z33" i="1" s="1"/>
  <c r="AA33" i="1" s="1"/>
  <c r="V34" i="1"/>
  <c r="W34" i="1" s="1"/>
  <c r="X34" i="1" s="1"/>
  <c r="Y34" i="1" s="1"/>
  <c r="Z34" i="1" s="1"/>
  <c r="AA34" i="1" s="1"/>
  <c r="V35" i="1"/>
  <c r="W35" i="1" s="1"/>
  <c r="X35" i="1" s="1"/>
  <c r="Y35" i="1" s="1"/>
  <c r="Z35" i="1" s="1"/>
  <c r="AA35" i="1" s="1"/>
  <c r="V36" i="1"/>
  <c r="W36" i="1" s="1"/>
  <c r="X36" i="1" s="1"/>
  <c r="Y36" i="1" s="1"/>
  <c r="Z36" i="1" s="1"/>
  <c r="AA36" i="1" s="1"/>
  <c r="V37" i="1"/>
  <c r="W37" i="1" s="1"/>
  <c r="X37" i="1" s="1"/>
  <c r="Y37" i="1" s="1"/>
  <c r="Z37" i="1" s="1"/>
  <c r="AA37" i="1" s="1"/>
  <c r="V38" i="1"/>
  <c r="W38" i="1" s="1"/>
  <c r="X38" i="1" s="1"/>
  <c r="Y38" i="1" s="1"/>
  <c r="Z38" i="1" s="1"/>
  <c r="AA38" i="1" s="1"/>
  <c r="V39" i="1"/>
  <c r="W39" i="1" s="1"/>
  <c r="X39" i="1" s="1"/>
  <c r="Y39" i="1" s="1"/>
  <c r="Z39" i="1" s="1"/>
  <c r="AA39" i="1" s="1"/>
  <c r="V40" i="1"/>
  <c r="W40" i="1" s="1"/>
  <c r="X40" i="1" s="1"/>
  <c r="Y40" i="1" s="1"/>
  <c r="Z40" i="1" s="1"/>
  <c r="AA40" i="1" s="1"/>
  <c r="V41" i="1"/>
  <c r="W41" i="1" s="1"/>
  <c r="X41" i="1" s="1"/>
  <c r="Y41" i="1" s="1"/>
  <c r="Z41" i="1" s="1"/>
  <c r="AA41" i="1" s="1"/>
  <c r="V42" i="1"/>
  <c r="W42" i="1" s="1"/>
  <c r="X42" i="1" s="1"/>
  <c r="Y42" i="1" s="1"/>
  <c r="Z42" i="1" s="1"/>
  <c r="AA42" i="1" s="1"/>
  <c r="V43" i="1"/>
  <c r="W43" i="1" s="1"/>
  <c r="X43" i="1" s="1"/>
  <c r="Y43" i="1" s="1"/>
  <c r="Z43" i="1" s="1"/>
  <c r="AA43" i="1" s="1"/>
  <c r="V44" i="1"/>
  <c r="W44" i="1" s="1"/>
  <c r="X44" i="1" s="1"/>
  <c r="Y44" i="1" s="1"/>
  <c r="Z44" i="1" s="1"/>
  <c r="AA44" i="1" s="1"/>
  <c r="V45" i="1"/>
  <c r="W45" i="1" s="1"/>
  <c r="X45" i="1" s="1"/>
  <c r="Y45" i="1" s="1"/>
  <c r="Z45" i="1" s="1"/>
  <c r="AA45" i="1" s="1"/>
  <c r="V46" i="1"/>
  <c r="W46" i="1" s="1"/>
  <c r="X46" i="1" s="1"/>
  <c r="Y46" i="1" s="1"/>
  <c r="Z46" i="1" s="1"/>
  <c r="AA46" i="1" s="1"/>
  <c r="V47" i="1"/>
  <c r="W47" i="1" s="1"/>
  <c r="X47" i="1" s="1"/>
  <c r="Y47" i="1" s="1"/>
  <c r="Z47" i="1" s="1"/>
  <c r="AA47" i="1" s="1"/>
  <c r="V48" i="1"/>
  <c r="W48" i="1" s="1"/>
  <c r="X48" i="1" s="1"/>
  <c r="Y48" i="1" s="1"/>
  <c r="Z48" i="1" s="1"/>
  <c r="AA48" i="1" s="1"/>
  <c r="V49" i="1"/>
  <c r="W49" i="1" s="1"/>
  <c r="X49" i="1" s="1"/>
  <c r="Y49" i="1" s="1"/>
  <c r="Z49" i="1" s="1"/>
  <c r="AA49" i="1" s="1"/>
  <c r="V50" i="1"/>
  <c r="W50" i="1" s="1"/>
  <c r="X50" i="1" s="1"/>
  <c r="Y50" i="1" s="1"/>
  <c r="Z50" i="1" s="1"/>
  <c r="AA50" i="1" s="1"/>
  <c r="V51" i="1"/>
  <c r="W51" i="1" s="1"/>
  <c r="X51" i="1" s="1"/>
  <c r="Y51" i="1" s="1"/>
  <c r="Z51" i="1" s="1"/>
  <c r="AA51" i="1" s="1"/>
  <c r="V52" i="1"/>
  <c r="W52" i="1" s="1"/>
  <c r="X52" i="1" s="1"/>
  <c r="Y52" i="1" s="1"/>
  <c r="Z52" i="1" s="1"/>
  <c r="AA52" i="1" s="1"/>
  <c r="V53" i="1"/>
  <c r="W53" i="1" s="1"/>
  <c r="X53" i="1" s="1"/>
  <c r="Y53" i="1" s="1"/>
  <c r="Z53" i="1" s="1"/>
  <c r="AA53" i="1" s="1"/>
  <c r="V54" i="1"/>
  <c r="W54" i="1" s="1"/>
  <c r="X54" i="1" s="1"/>
  <c r="Y54" i="1" s="1"/>
  <c r="Z54" i="1" s="1"/>
  <c r="AA54" i="1" s="1"/>
  <c r="V55" i="1"/>
  <c r="W55" i="1" s="1"/>
  <c r="X55" i="1" s="1"/>
  <c r="Y55" i="1" s="1"/>
  <c r="Z55" i="1" s="1"/>
  <c r="AA55" i="1" s="1"/>
  <c r="V56" i="1"/>
  <c r="W56" i="1" s="1"/>
  <c r="X56" i="1" s="1"/>
  <c r="Y56" i="1" s="1"/>
  <c r="Z56" i="1" s="1"/>
  <c r="AA56" i="1" s="1"/>
  <c r="V57" i="1"/>
  <c r="W57" i="1" s="1"/>
  <c r="X57" i="1" s="1"/>
  <c r="Y57" i="1" s="1"/>
  <c r="Z57" i="1" s="1"/>
  <c r="AA57" i="1" s="1"/>
  <c r="V58" i="1"/>
  <c r="W58" i="1" s="1"/>
  <c r="X58" i="1" s="1"/>
  <c r="Y58" i="1" s="1"/>
  <c r="Z58" i="1" s="1"/>
  <c r="AA58" i="1" s="1"/>
  <c r="V59" i="1"/>
  <c r="W59" i="1" s="1"/>
  <c r="X59" i="1" s="1"/>
  <c r="Y59" i="1" s="1"/>
  <c r="Z59" i="1" s="1"/>
  <c r="AA59" i="1" s="1"/>
  <c r="V60" i="1"/>
  <c r="W60" i="1" s="1"/>
  <c r="X60" i="1" s="1"/>
  <c r="Y60" i="1" s="1"/>
  <c r="Z60" i="1" s="1"/>
  <c r="AA60" i="1" s="1"/>
  <c r="V61" i="1"/>
  <c r="W61" i="1" s="1"/>
  <c r="X61" i="1" s="1"/>
  <c r="Y61" i="1" s="1"/>
  <c r="Z61" i="1" s="1"/>
  <c r="AA61" i="1" s="1"/>
  <c r="V62" i="1"/>
  <c r="W62" i="1" s="1"/>
  <c r="X62" i="1" s="1"/>
  <c r="Y62" i="1" s="1"/>
  <c r="Z62" i="1" s="1"/>
  <c r="AA62" i="1" s="1"/>
  <c r="V63" i="1"/>
  <c r="W63" i="1" s="1"/>
  <c r="X63" i="1" s="1"/>
  <c r="Y63" i="1" s="1"/>
  <c r="Z63" i="1" s="1"/>
  <c r="AA63" i="1" s="1"/>
  <c r="V64" i="1"/>
  <c r="W64" i="1" s="1"/>
  <c r="X64" i="1" s="1"/>
  <c r="Y64" i="1" s="1"/>
  <c r="Z64" i="1" s="1"/>
  <c r="AA64" i="1" s="1"/>
  <c r="V65" i="1"/>
  <c r="W65" i="1" s="1"/>
  <c r="X65" i="1" s="1"/>
  <c r="Y65" i="1" s="1"/>
  <c r="Z65" i="1" s="1"/>
  <c r="AA65" i="1" s="1"/>
  <c r="V66" i="1"/>
  <c r="W66" i="1" s="1"/>
  <c r="X66" i="1" s="1"/>
  <c r="Y66" i="1" s="1"/>
  <c r="Z66" i="1" s="1"/>
  <c r="AA66" i="1" s="1"/>
  <c r="V67" i="1"/>
  <c r="W67" i="1" s="1"/>
  <c r="X67" i="1" s="1"/>
  <c r="Y67" i="1" s="1"/>
  <c r="Z67" i="1" s="1"/>
  <c r="AA67" i="1" s="1"/>
  <c r="V68" i="1"/>
  <c r="W68" i="1" s="1"/>
  <c r="X68" i="1" s="1"/>
  <c r="Y68" i="1" s="1"/>
  <c r="Z68" i="1" s="1"/>
  <c r="AA68" i="1" s="1"/>
  <c r="V69" i="1"/>
  <c r="W69" i="1" s="1"/>
  <c r="X69" i="1" s="1"/>
  <c r="Y69" i="1" s="1"/>
  <c r="Z69" i="1" s="1"/>
  <c r="AA69" i="1" s="1"/>
  <c r="V70" i="1"/>
  <c r="W70" i="1" s="1"/>
  <c r="X70" i="1" s="1"/>
  <c r="Y70" i="1" s="1"/>
  <c r="Z70" i="1" s="1"/>
  <c r="AA70" i="1" s="1"/>
  <c r="V71" i="1"/>
  <c r="W71" i="1" s="1"/>
  <c r="X71" i="1" s="1"/>
  <c r="Y71" i="1" s="1"/>
  <c r="Z71" i="1" s="1"/>
  <c r="AA71" i="1" s="1"/>
  <c r="V72" i="1"/>
  <c r="W72" i="1" s="1"/>
  <c r="X72" i="1" s="1"/>
  <c r="Y72" i="1" s="1"/>
  <c r="Z72" i="1" s="1"/>
  <c r="AA72" i="1" s="1"/>
  <c r="V73" i="1"/>
  <c r="W73" i="1" s="1"/>
  <c r="X73" i="1" s="1"/>
  <c r="Y73" i="1" s="1"/>
  <c r="Z73" i="1" s="1"/>
  <c r="AA73" i="1" s="1"/>
  <c r="V74" i="1"/>
  <c r="W74" i="1" s="1"/>
  <c r="X74" i="1" s="1"/>
  <c r="Y74" i="1" s="1"/>
  <c r="Z74" i="1" s="1"/>
  <c r="AA74" i="1" s="1"/>
  <c r="V75" i="1"/>
  <c r="W75" i="1" s="1"/>
  <c r="X75" i="1" s="1"/>
  <c r="Y75" i="1" s="1"/>
  <c r="Z75" i="1" s="1"/>
  <c r="AA75" i="1" s="1"/>
  <c r="V76" i="1"/>
  <c r="W76" i="1" s="1"/>
  <c r="X76" i="1" s="1"/>
  <c r="Y76" i="1" s="1"/>
  <c r="Z76" i="1" s="1"/>
  <c r="AA76" i="1" s="1"/>
  <c r="V77" i="1"/>
  <c r="W77" i="1" s="1"/>
  <c r="X77" i="1" s="1"/>
  <c r="Y77" i="1" s="1"/>
  <c r="Z77" i="1" s="1"/>
  <c r="AA77" i="1" s="1"/>
  <c r="V78" i="1"/>
  <c r="W78" i="1" s="1"/>
  <c r="X78" i="1" s="1"/>
  <c r="Y78" i="1" s="1"/>
  <c r="Z78" i="1" s="1"/>
  <c r="AA78" i="1" s="1"/>
  <c r="V79" i="1"/>
  <c r="W79" i="1" s="1"/>
  <c r="X79" i="1" s="1"/>
  <c r="Y79" i="1" s="1"/>
  <c r="Z79" i="1" s="1"/>
  <c r="AA79" i="1" s="1"/>
  <c r="V80" i="1"/>
  <c r="W80" i="1" s="1"/>
  <c r="X80" i="1" s="1"/>
  <c r="Y80" i="1" s="1"/>
  <c r="Z80" i="1" s="1"/>
  <c r="AA80" i="1" s="1"/>
  <c r="V81" i="1"/>
  <c r="W81" i="1" s="1"/>
  <c r="X81" i="1" s="1"/>
  <c r="Y81" i="1" s="1"/>
  <c r="Z81" i="1" s="1"/>
  <c r="AA81" i="1" s="1"/>
  <c r="V82" i="1"/>
  <c r="W82" i="1" s="1"/>
  <c r="X82" i="1" s="1"/>
  <c r="Y82" i="1" s="1"/>
  <c r="Z82" i="1" s="1"/>
  <c r="AA82" i="1" s="1"/>
  <c r="V83" i="1"/>
  <c r="W83" i="1" s="1"/>
  <c r="X83" i="1" s="1"/>
  <c r="Y83" i="1" s="1"/>
  <c r="Z83" i="1" s="1"/>
  <c r="AA83" i="1" s="1"/>
  <c r="V84" i="1"/>
  <c r="W84" i="1" s="1"/>
  <c r="X84" i="1" s="1"/>
  <c r="Y84" i="1" s="1"/>
  <c r="Z84" i="1" s="1"/>
  <c r="AA84" i="1" s="1"/>
  <c r="V85" i="1"/>
  <c r="W85" i="1" s="1"/>
  <c r="X85" i="1" s="1"/>
  <c r="Y85" i="1" s="1"/>
  <c r="Z85" i="1" s="1"/>
  <c r="AA85" i="1" s="1"/>
  <c r="V86" i="1"/>
  <c r="W86" i="1" s="1"/>
  <c r="X86" i="1" s="1"/>
  <c r="Y86" i="1" s="1"/>
  <c r="Z86" i="1" s="1"/>
  <c r="AA86" i="1" s="1"/>
  <c r="V87" i="1"/>
  <c r="W87" i="1" s="1"/>
  <c r="X87" i="1" s="1"/>
  <c r="Y87" i="1" s="1"/>
  <c r="Z87" i="1" s="1"/>
  <c r="AA87" i="1" s="1"/>
  <c r="V88" i="1"/>
  <c r="W88" i="1" s="1"/>
  <c r="X88" i="1" s="1"/>
  <c r="Y88" i="1" s="1"/>
  <c r="Z88" i="1" s="1"/>
  <c r="AA88" i="1" s="1"/>
  <c r="V89" i="1"/>
  <c r="W89" i="1" s="1"/>
  <c r="X89" i="1" s="1"/>
  <c r="Y89" i="1" s="1"/>
  <c r="Z89" i="1" s="1"/>
  <c r="AA89" i="1" s="1"/>
  <c r="V90" i="1"/>
  <c r="W90" i="1" s="1"/>
  <c r="X90" i="1" s="1"/>
  <c r="Y90" i="1" s="1"/>
  <c r="Z90" i="1" s="1"/>
  <c r="AA90" i="1" s="1"/>
  <c r="V91" i="1"/>
  <c r="W91" i="1" s="1"/>
  <c r="X91" i="1" s="1"/>
  <c r="Y91" i="1" s="1"/>
  <c r="Z91" i="1" s="1"/>
  <c r="AA91" i="1" s="1"/>
  <c r="V92" i="1"/>
  <c r="W92" i="1" s="1"/>
  <c r="X92" i="1" s="1"/>
  <c r="Y92" i="1" s="1"/>
  <c r="Z92" i="1" s="1"/>
  <c r="AA92" i="1" s="1"/>
  <c r="V93" i="1"/>
  <c r="W93" i="1" s="1"/>
  <c r="X93" i="1" s="1"/>
  <c r="Y93" i="1" s="1"/>
  <c r="Z93" i="1" s="1"/>
  <c r="AA93" i="1" s="1"/>
  <c r="V94" i="1"/>
  <c r="W94" i="1" s="1"/>
  <c r="X94" i="1" s="1"/>
  <c r="Y94" i="1" s="1"/>
  <c r="Z94" i="1" s="1"/>
  <c r="AA94" i="1" s="1"/>
  <c r="V95" i="1"/>
  <c r="W95" i="1" s="1"/>
  <c r="X95" i="1" s="1"/>
  <c r="Y95" i="1" s="1"/>
  <c r="Z95" i="1" s="1"/>
  <c r="AA95" i="1" s="1"/>
  <c r="V96" i="1"/>
  <c r="W96" i="1" s="1"/>
  <c r="X96" i="1" s="1"/>
  <c r="Y96" i="1" s="1"/>
  <c r="Z96" i="1" s="1"/>
  <c r="AA96" i="1" s="1"/>
  <c r="V97" i="1"/>
  <c r="W97" i="1" s="1"/>
  <c r="X97" i="1" s="1"/>
  <c r="Y97" i="1" s="1"/>
  <c r="Z97" i="1" s="1"/>
  <c r="AA97" i="1" s="1"/>
  <c r="V7" i="1"/>
  <c r="W7" i="1" s="1"/>
  <c r="X7" i="1" s="1"/>
  <c r="T52" i="1"/>
  <c r="T53" i="1"/>
  <c r="U52" i="1"/>
  <c r="U53" i="1"/>
  <c r="S52" i="1"/>
  <c r="S53" i="1"/>
  <c r="R8" i="1"/>
  <c r="S8" i="1" s="1"/>
  <c r="R9" i="1"/>
  <c r="S9" i="1" s="1"/>
  <c r="R10" i="1"/>
  <c r="S10" i="1" s="1"/>
  <c r="R11" i="1"/>
  <c r="S11" i="1" s="1"/>
  <c r="R12" i="1"/>
  <c r="S12" i="1" s="1"/>
  <c r="S13" i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P52" i="1"/>
  <c r="D53" i="15" s="1"/>
  <c r="P53" i="1"/>
  <c r="D54" i="15" s="1"/>
  <c r="R54" i="1"/>
  <c r="S54" i="1" s="1"/>
  <c r="R55" i="1"/>
  <c r="S55" i="1" s="1"/>
  <c r="P56" i="1"/>
  <c r="D57" i="15" s="1"/>
  <c r="R57" i="1"/>
  <c r="S57" i="1" s="1"/>
  <c r="R58" i="1"/>
  <c r="S58" i="1" s="1"/>
  <c r="R59" i="1"/>
  <c r="S59" i="1" s="1"/>
  <c r="P60" i="1"/>
  <c r="D61" i="15" s="1"/>
  <c r="R61" i="1"/>
  <c r="S61" i="1" s="1"/>
  <c r="R62" i="1"/>
  <c r="S62" i="1" s="1"/>
  <c r="R63" i="1"/>
  <c r="S63" i="1" s="1"/>
  <c r="P64" i="1"/>
  <c r="D65" i="15" s="1"/>
  <c r="R65" i="1"/>
  <c r="S65" i="1" s="1"/>
  <c r="R66" i="1"/>
  <c r="S66" i="1" s="1"/>
  <c r="R67" i="1"/>
  <c r="S67" i="1" s="1"/>
  <c r="P68" i="1"/>
  <c r="D69" i="15" s="1"/>
  <c r="R69" i="1"/>
  <c r="S69" i="1" s="1"/>
  <c r="R70" i="1"/>
  <c r="S70" i="1" s="1"/>
  <c r="R71" i="1"/>
  <c r="S71" i="1" s="1"/>
  <c r="P72" i="1"/>
  <c r="D73" i="15" s="1"/>
  <c r="R73" i="1"/>
  <c r="S73" i="1" s="1"/>
  <c r="R74" i="1"/>
  <c r="S74" i="1" s="1"/>
  <c r="R75" i="1"/>
  <c r="S75" i="1" s="1"/>
  <c r="P76" i="1"/>
  <c r="D77" i="15" s="1"/>
  <c r="R77" i="1"/>
  <c r="S77" i="1" s="1"/>
  <c r="R78" i="1"/>
  <c r="S78" i="1" s="1"/>
  <c r="R79" i="1"/>
  <c r="S79" i="1" s="1"/>
  <c r="P80" i="1"/>
  <c r="D81" i="15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P89" i="1"/>
  <c r="D90" i="15" s="1"/>
  <c r="R90" i="1"/>
  <c r="S90" i="1" s="1"/>
  <c r="R91" i="1"/>
  <c r="S91" i="1" s="1"/>
  <c r="R92" i="1"/>
  <c r="S92" i="1" s="1"/>
  <c r="P93" i="1"/>
  <c r="D94" i="15" s="1"/>
  <c r="R94" i="1"/>
  <c r="S94" i="1" s="1"/>
  <c r="R95" i="1"/>
  <c r="S95" i="1" s="1"/>
  <c r="R96" i="1"/>
  <c r="S96" i="1" s="1"/>
  <c r="P97" i="1"/>
  <c r="D98" i="15" s="1"/>
  <c r="F12" i="11" l="1"/>
  <c r="F105" i="11" s="1"/>
  <c r="T61" i="1"/>
  <c r="T33" i="1"/>
  <c r="T73" i="1"/>
  <c r="T57" i="1"/>
  <c r="T45" i="1"/>
  <c r="T29" i="1"/>
  <c r="T13" i="1"/>
  <c r="T49" i="1"/>
  <c r="T17" i="1"/>
  <c r="T85" i="1"/>
  <c r="T69" i="1"/>
  <c r="T41" i="1"/>
  <c r="T25" i="1"/>
  <c r="T9" i="1"/>
  <c r="T77" i="1"/>
  <c r="T81" i="1"/>
  <c r="T65" i="1"/>
  <c r="T37" i="1"/>
  <c r="T21" i="1"/>
  <c r="T96" i="1"/>
  <c r="T92" i="1"/>
  <c r="T88" i="1"/>
  <c r="T84" i="1"/>
  <c r="T48" i="1"/>
  <c r="T44" i="1"/>
  <c r="T40" i="1"/>
  <c r="T36" i="1"/>
  <c r="T32" i="1"/>
  <c r="T28" i="1"/>
  <c r="T24" i="1"/>
  <c r="T20" i="1"/>
  <c r="T16" i="1"/>
  <c r="T12" i="1"/>
  <c r="T8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U44" i="1"/>
  <c r="U84" i="1"/>
  <c r="U12" i="1"/>
  <c r="Q71" i="1"/>
  <c r="Q39" i="1"/>
  <c r="P67" i="1"/>
  <c r="D68" i="15" s="1"/>
  <c r="U69" i="1"/>
  <c r="U36" i="1"/>
  <c r="Q95" i="1"/>
  <c r="Q63" i="1"/>
  <c r="Q31" i="1"/>
  <c r="P35" i="1"/>
  <c r="D36" i="15" s="1"/>
  <c r="U28" i="1"/>
  <c r="Q87" i="1"/>
  <c r="Q55" i="1"/>
  <c r="Q23" i="1"/>
  <c r="U96" i="1"/>
  <c r="U20" i="1"/>
  <c r="Q79" i="1"/>
  <c r="Q47" i="1"/>
  <c r="Q15" i="1"/>
  <c r="P95" i="1"/>
  <c r="D96" i="15" s="1"/>
  <c r="P63" i="1"/>
  <c r="D64" i="15" s="1"/>
  <c r="P31" i="1"/>
  <c r="D32" i="15" s="1"/>
  <c r="U92" i="1"/>
  <c r="U81" i="1"/>
  <c r="U61" i="1"/>
  <c r="U49" i="1"/>
  <c r="U41" i="1"/>
  <c r="U33" i="1"/>
  <c r="U25" i="1"/>
  <c r="U17" i="1"/>
  <c r="U9" i="1"/>
  <c r="Q92" i="1"/>
  <c r="Q84" i="1"/>
  <c r="Q76" i="1"/>
  <c r="Q68" i="1"/>
  <c r="Q60" i="1"/>
  <c r="Q52" i="1"/>
  <c r="Q44" i="1"/>
  <c r="Q36" i="1"/>
  <c r="Q28" i="1"/>
  <c r="Q20" i="1"/>
  <c r="Q12" i="1"/>
  <c r="P83" i="1"/>
  <c r="D84" i="15" s="1"/>
  <c r="P51" i="1"/>
  <c r="D52" i="15" s="1"/>
  <c r="P19" i="1"/>
  <c r="D20" i="15" s="1"/>
  <c r="U88" i="1"/>
  <c r="U77" i="1"/>
  <c r="U57" i="1"/>
  <c r="U48" i="1"/>
  <c r="U40" i="1"/>
  <c r="U32" i="1"/>
  <c r="U24" i="1"/>
  <c r="U16" i="1"/>
  <c r="U8" i="1"/>
  <c r="Q91" i="1"/>
  <c r="Q83" i="1"/>
  <c r="Q75" i="1"/>
  <c r="Q67" i="1"/>
  <c r="Q59" i="1"/>
  <c r="Q51" i="1"/>
  <c r="Q43" i="1"/>
  <c r="Q35" i="1"/>
  <c r="Q27" i="1"/>
  <c r="Q19" i="1"/>
  <c r="Q11" i="1"/>
  <c r="P79" i="1"/>
  <c r="D80" i="15" s="1"/>
  <c r="P47" i="1"/>
  <c r="D48" i="15" s="1"/>
  <c r="P15" i="1"/>
  <c r="D16" i="15" s="1"/>
  <c r="U85" i="1"/>
  <c r="U73" i="1"/>
  <c r="U45" i="1"/>
  <c r="U37" i="1"/>
  <c r="U29" i="1"/>
  <c r="U21" i="1"/>
  <c r="U13" i="1"/>
  <c r="Q96" i="1"/>
  <c r="Q88" i="1"/>
  <c r="Q80" i="1"/>
  <c r="Q72" i="1"/>
  <c r="Q64" i="1"/>
  <c r="Q56" i="1"/>
  <c r="Q48" i="1"/>
  <c r="Q40" i="1"/>
  <c r="Q32" i="1"/>
  <c r="Q24" i="1"/>
  <c r="Q16" i="1"/>
  <c r="Q8" i="1"/>
  <c r="P91" i="1"/>
  <c r="D92" i="15" s="1"/>
  <c r="P75" i="1"/>
  <c r="D76" i="15" s="1"/>
  <c r="P59" i="1"/>
  <c r="D60" i="15" s="1"/>
  <c r="P43" i="1"/>
  <c r="D44" i="15" s="1"/>
  <c r="P27" i="1"/>
  <c r="D28" i="15" s="1"/>
  <c r="P11" i="1"/>
  <c r="D12" i="15" s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U65" i="1"/>
  <c r="P87" i="1"/>
  <c r="D88" i="15" s="1"/>
  <c r="P71" i="1"/>
  <c r="D72" i="15" s="1"/>
  <c r="P55" i="1"/>
  <c r="D56" i="15" s="1"/>
  <c r="P39" i="1"/>
  <c r="D40" i="15" s="1"/>
  <c r="P23" i="1"/>
  <c r="D24" i="15" s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P94" i="1"/>
  <c r="D95" i="15" s="1"/>
  <c r="P86" i="1"/>
  <c r="D87" i="15" s="1"/>
  <c r="P78" i="1"/>
  <c r="D79" i="15" s="1"/>
  <c r="P70" i="1"/>
  <c r="D71" i="15" s="1"/>
  <c r="P62" i="1"/>
  <c r="D63" i="15" s="1"/>
  <c r="P54" i="1"/>
  <c r="D55" i="15" s="1"/>
  <c r="P46" i="1"/>
  <c r="D47" i="15" s="1"/>
  <c r="P38" i="1"/>
  <c r="D39" i="15" s="1"/>
  <c r="P30" i="1"/>
  <c r="D31" i="15" s="1"/>
  <c r="P22" i="1"/>
  <c r="D23" i="15" s="1"/>
  <c r="P14" i="1"/>
  <c r="D15" i="15" s="1"/>
  <c r="P90" i="1"/>
  <c r="D91" i="15" s="1"/>
  <c r="P82" i="1"/>
  <c r="D83" i="15" s="1"/>
  <c r="P74" i="1"/>
  <c r="D75" i="15" s="1"/>
  <c r="P66" i="1"/>
  <c r="D67" i="15" s="1"/>
  <c r="P58" i="1"/>
  <c r="D59" i="15" s="1"/>
  <c r="P50" i="1"/>
  <c r="D51" i="15" s="1"/>
  <c r="P42" i="1"/>
  <c r="D43" i="15" s="1"/>
  <c r="P34" i="1"/>
  <c r="D35" i="15" s="1"/>
  <c r="P26" i="1"/>
  <c r="D27" i="15" s="1"/>
  <c r="P18" i="1"/>
  <c r="D19" i="15" s="1"/>
  <c r="P10" i="1"/>
  <c r="D11" i="15" s="1"/>
  <c r="R97" i="1"/>
  <c r="R80" i="1"/>
  <c r="P85" i="1"/>
  <c r="D86" i="15" s="1"/>
  <c r="P81" i="1"/>
  <c r="D82" i="15" s="1"/>
  <c r="P77" i="1"/>
  <c r="D78" i="15" s="1"/>
  <c r="P73" i="1"/>
  <c r="D74" i="15" s="1"/>
  <c r="P69" i="1"/>
  <c r="D70" i="15" s="1"/>
  <c r="P65" i="1"/>
  <c r="D66" i="15" s="1"/>
  <c r="P61" i="1"/>
  <c r="D62" i="15" s="1"/>
  <c r="P57" i="1"/>
  <c r="D58" i="15" s="1"/>
  <c r="P49" i="1"/>
  <c r="D50" i="15" s="1"/>
  <c r="P45" i="1"/>
  <c r="D46" i="15" s="1"/>
  <c r="P41" i="1"/>
  <c r="D42" i="15" s="1"/>
  <c r="P37" i="1"/>
  <c r="D38" i="15" s="1"/>
  <c r="P33" i="1"/>
  <c r="D34" i="15" s="1"/>
  <c r="P29" i="1"/>
  <c r="D30" i="15" s="1"/>
  <c r="P25" i="1"/>
  <c r="D26" i="15" s="1"/>
  <c r="P21" i="1"/>
  <c r="D22" i="15" s="1"/>
  <c r="P17" i="1"/>
  <c r="D18" i="15" s="1"/>
  <c r="P13" i="1"/>
  <c r="D14" i="15" s="1"/>
  <c r="P9" i="1"/>
  <c r="D10" i="15" s="1"/>
  <c r="P96" i="1"/>
  <c r="D97" i="15" s="1"/>
  <c r="P92" i="1"/>
  <c r="D93" i="15" s="1"/>
  <c r="P88" i="1"/>
  <c r="D89" i="15" s="1"/>
  <c r="P84" i="1"/>
  <c r="D85" i="15" s="1"/>
  <c r="P48" i="1"/>
  <c r="D49" i="15" s="1"/>
  <c r="P44" i="1"/>
  <c r="D45" i="15" s="1"/>
  <c r="P40" i="1"/>
  <c r="D41" i="15" s="1"/>
  <c r="P36" i="1"/>
  <c r="D37" i="15" s="1"/>
  <c r="P32" i="1"/>
  <c r="D33" i="15" s="1"/>
  <c r="P28" i="1"/>
  <c r="D29" i="15" s="1"/>
  <c r="P24" i="1"/>
  <c r="D25" i="15" s="1"/>
  <c r="P20" i="1"/>
  <c r="D21" i="15" s="1"/>
  <c r="P16" i="1"/>
  <c r="D17" i="15" s="1"/>
  <c r="P12" i="1"/>
  <c r="D13" i="15" s="1"/>
  <c r="P8" i="1"/>
  <c r="D9" i="15" s="1"/>
  <c r="R64" i="1"/>
  <c r="R93" i="1"/>
  <c r="R76" i="1"/>
  <c r="R60" i="1"/>
  <c r="R89" i="1"/>
  <c r="R72" i="1"/>
  <c r="R56" i="1"/>
  <c r="R68" i="1"/>
  <c r="U64" i="1" l="1"/>
  <c r="T64" i="1"/>
  <c r="U97" i="1"/>
  <c r="T97" i="1"/>
  <c r="U68" i="1"/>
  <c r="T68" i="1"/>
  <c r="U60" i="1"/>
  <c r="T60" i="1"/>
  <c r="U89" i="1"/>
  <c r="T89" i="1"/>
  <c r="U56" i="1"/>
  <c r="T56" i="1"/>
  <c r="U76" i="1"/>
  <c r="T76" i="1"/>
  <c r="U72" i="1"/>
  <c r="T72" i="1"/>
  <c r="U93" i="1"/>
  <c r="T93" i="1"/>
  <c r="U80" i="1"/>
  <c r="T80" i="1"/>
  <c r="S68" i="1"/>
  <c r="S56" i="1"/>
  <c r="S76" i="1"/>
  <c r="S72" i="1"/>
  <c r="S93" i="1"/>
  <c r="S80" i="1"/>
  <c r="S60" i="1"/>
  <c r="S89" i="1"/>
  <c r="S64" i="1"/>
  <c r="S97" i="1"/>
  <c r="T7" i="1"/>
  <c r="Y7" i="1"/>
  <c r="Z7" i="1" s="1"/>
  <c r="AA7" i="1" s="1"/>
  <c r="Q7" i="1" l="1"/>
  <c r="S7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V6" authorId="0" shapeId="0" xr:uid="{697348F9-A9FC-4293-995F-70C2BA68C3A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Acumulados</t>
        </r>
      </text>
    </comment>
    <comment ref="AB6" authorId="0" shapeId="0" xr:uid="{8ECB5C3A-8DA5-4FF7-A57F-2E86C10A16E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Acumulados</t>
        </r>
      </text>
    </comment>
  </commentList>
</comments>
</file>

<file path=xl/sharedStrings.xml><?xml version="1.0" encoding="utf-8"?>
<sst xmlns="http://schemas.openxmlformats.org/spreadsheetml/2006/main" count="649" uniqueCount="287">
  <si>
    <t>Número de sistemas de video vigilancia disponibles</t>
  </si>
  <si>
    <t>Proyecto gestión sistemas de video vigilancia en sitios estratégicos de la Parroquia Unamuncho.</t>
  </si>
  <si>
    <t>Número de planes de seguridad ciudadana disponible</t>
  </si>
  <si>
    <t>Proyecto elaboración del Plan de seguridad ciudadana de la Parroquia Unamuncho.</t>
  </si>
  <si>
    <t>Número de gestiones con resultados realizados</t>
  </si>
  <si>
    <t>Gestión para la reapertura del servicio en el UPC de la Parroquia Unamuncho.</t>
  </si>
  <si>
    <t>Número de normativas actualizadas</t>
  </si>
  <si>
    <t>Proyecto fortalecimiento, actualización y socialización de la normativa local que regula la participación ciudadana y el control social.</t>
  </si>
  <si>
    <t>Número de sistemas de perifoneo implementados</t>
  </si>
  <si>
    <t>Proyecto implementación de un sistema de perifoneo en el GAD Unamuncho como estrategia para la organización de los ciudadanos.</t>
  </si>
  <si>
    <t>Número de organizaciones de base legalizadas</t>
  </si>
  <si>
    <t>Gestion para la legalización de las organizaciones sociales locales.</t>
  </si>
  <si>
    <t>Número de socializaciones realizadas</t>
  </si>
  <si>
    <t>Capacitación a la población acerca de normas pacíficas de conviencia en los territorios.</t>
  </si>
  <si>
    <t>Gestion para la socialización permanente a la ciudadania del servicio público brindado por la Tenencia Política.</t>
  </si>
  <si>
    <t>Número de procesos de equipamiento</t>
  </si>
  <si>
    <t>Proyecto equipamiento permanente de acuerdo a las necesidades del personal y de los procesos administrativos - técnicos.</t>
  </si>
  <si>
    <t>Número de manteniientos y adecuaciones realizadas</t>
  </si>
  <si>
    <t>Proyecto de mantenimiento y adecuación del edificio del Gobierno Parroquial Unamuncho.</t>
  </si>
  <si>
    <t>Número de estudios disponibles</t>
  </si>
  <si>
    <t>Estudio de factibilidad para el mantenimiento y adecuación del edificio del Gobierno Parroquial Unamuncho.</t>
  </si>
  <si>
    <t>Número de procesos de capacitación realizados</t>
  </si>
  <si>
    <t>Proyecto capacitación permanente a lideres locales acerca del uso y contenidos del PD y OT, POA, PAC del Gobierno Parroquial Unamuncho.</t>
  </si>
  <si>
    <t>Número de procesos de fortalecimiento  realizado</t>
  </si>
  <si>
    <t>Proyecto reingenieria y reestructuración con fines inclusivos y fortalecimiento de la pagina web del GADPRU para mejorar el servicio público.</t>
  </si>
  <si>
    <t>Número de meses implementados</t>
  </si>
  <si>
    <t>Proyecto apoyo a la ejecución del servicio público del Gobierno Parroquial Unamuncho a través del personal de servicio generales.</t>
  </si>
  <si>
    <t>Proyecto fortalecimiento de la administración parroquial a través de la implementación de la Unidad de Planificación y Proyectos del Gobierno Parroquial Unamuncho.</t>
  </si>
  <si>
    <t>Número de procesos realizados</t>
  </si>
  <si>
    <t>Proyecto fortalecimiento de capacidades de los miembros del Gobierno Parroquial Unamuncho.</t>
  </si>
  <si>
    <t xml:space="preserve">Número de actualizaciones del PDOT </t>
  </si>
  <si>
    <t>Proyecto actualización del Plan de Desarrollo y Ordenamiento Territorial de la Parroquia Unamuncho.</t>
  </si>
  <si>
    <t>Número de proyectos ejecutados</t>
  </si>
  <si>
    <t>Proyecto aceras y bordillos en la Calle Miguel Punta Ullo</t>
  </si>
  <si>
    <t>Número de planes de nomenclatura  vial ejecutados</t>
  </si>
  <si>
    <t>Gestión para la ejecución del plan de nomenclatura vial en los principales centros poblados de la Parroquia Unamuncho</t>
  </si>
  <si>
    <t>Número de planes viales ejecutados</t>
  </si>
  <si>
    <t>Gestión para la actualización y ejecución de planes viales en los principales centros poblados de la Parroquia Unamuncho</t>
  </si>
  <si>
    <t>km vías asfaltadas</t>
  </si>
  <si>
    <t>Proyecto asfaltado de la calle Lucas Fulubuga</t>
  </si>
  <si>
    <t>Número de proyectos de mantenimiento ejecutados</t>
  </si>
  <si>
    <t>Proyecto mejoramiento de la capa de rodadura en vías competencia municipal</t>
  </si>
  <si>
    <t>Número de puentes gestionados</t>
  </si>
  <si>
    <t>Gestión para la adecuación del Puente carrozable en el Barrio El Conde</t>
  </si>
  <si>
    <t>Proyecto mejoramiento y mantenimiento de las vías competencia provincial y parroquial a través del alquiler de maquinaria pesada</t>
  </si>
  <si>
    <t>Proyecto mantenimiento preventivo de las vías de competencia provincial y parroquial a través de convenio de congestión comunitaria</t>
  </si>
  <si>
    <t xml:space="preserve">Proyecto asafaltado de la vía que ingresa desde la gasolinera El Jardín hasta la Antigua Panamericana Norte </t>
  </si>
  <si>
    <t>Proyecto asfaltado de la vía que ingresa desde la gasolinera Tigre Americano hasta la Antigua Panamericana Norte</t>
  </si>
  <si>
    <t>Proyecto asfaltado de la vía desde la Iglesia del Barrio San José hasta el Barrio La Dolorosa</t>
  </si>
  <si>
    <t xml:space="preserve">Proyecto mejoramiento de la capa de rodadum en vías de competencia provincial y parroquial </t>
  </si>
  <si>
    <t>Número de paradas de buses colocadas</t>
  </si>
  <si>
    <t>Proyecto apoyo al mejoramiento del sistema de movilidad parroquial mediante la colocación de paradas de buses en sitios estratégicos de la Parroquia Unamuncho</t>
  </si>
  <si>
    <t>Gestión para el mejoramiento y ampliación del servicio de transporte público a nivel Parroquial</t>
  </si>
  <si>
    <t>Número de Barrios en los que se amplia el servicio</t>
  </si>
  <si>
    <t>Gestión para la ampliación del servicio de recolección de desechos comunes a nivel Parroquial</t>
  </si>
  <si>
    <t>Número de proyectos realizados</t>
  </si>
  <si>
    <t>Proyecto alcantarillado sanitario para el Barrio La Merced</t>
  </si>
  <si>
    <t>Proyecto alcantarillado sanitario para el Barrio Las Carmelitas</t>
  </si>
  <si>
    <t>Proyecto alcantarillado sanitario para el Barrio San Jacinto</t>
  </si>
  <si>
    <t>Proyecto ampliación y mejoramiento del sistema de alcantarillado sanitario a nivel Parroquial</t>
  </si>
  <si>
    <t>Proyecto ampliación y mejoramiento del sistema de agua potable a nivel Parroquial</t>
  </si>
  <si>
    <t>Número de proyectos implementados</t>
  </si>
  <si>
    <t>Proyecto mejoramiento y tecnificación en los sistemas de riesgo a nivel Parroquial</t>
  </si>
  <si>
    <t>Número de proyectos de descontaminación iniciados</t>
  </si>
  <si>
    <t>Proyecto descontaminación del canal Latacunga Salcedo Ambato</t>
  </si>
  <si>
    <t>Número de socializaciónes realizadas</t>
  </si>
  <si>
    <t>Gestión para la socialización servicios banca pública con fines productivos</t>
  </si>
  <si>
    <t>Número de planes disponibles</t>
  </si>
  <si>
    <t>Plan de desarrollo Turístico</t>
  </si>
  <si>
    <t>Número de procesos de capacitación implementados</t>
  </si>
  <si>
    <t>Proyecto fortalecimiento de capacidad de la población en temas de turismo</t>
  </si>
  <si>
    <t>Número de planes de marketing realizados</t>
  </si>
  <si>
    <t>Plan de marketing turístico y productivo de la Parroquia Unamuncho</t>
  </si>
  <si>
    <t>Número de organizaciones conformadas</t>
  </si>
  <si>
    <t>Proyecto apoyo al fortalecimiento secio organizativo del sector textil de la Parroquia Unamuncho</t>
  </si>
  <si>
    <t>Proyecto fortalecimiento de capcidades de la población en temas de producción textil</t>
  </si>
  <si>
    <t>Número de proyectos productivos implementados</t>
  </si>
  <si>
    <t>Proyecto apoyo al sector pecuario de la Parroquia Unamuncho</t>
  </si>
  <si>
    <t>Proyecto fortalecimiento de capacidades de la población en temas de producción pecuaria</t>
  </si>
  <si>
    <t>Número de CTA en funcionamiento</t>
  </si>
  <si>
    <t>Gestión para la implementación del centro de transferencia agrícola norte</t>
  </si>
  <si>
    <t>Número de alos de ejecución de la feria</t>
  </si>
  <si>
    <t>Proyecto comercialización interna de corto plazo - ferias libres permanentes</t>
  </si>
  <si>
    <t>Número de jornadas implementadas</t>
  </si>
  <si>
    <t>Proyecto organización de jornadas de fomento productivo feria de emprendimientos productivos</t>
  </si>
  <si>
    <t>Proyecto apoyo al sector agrícola de la Parroquia Unamuncho</t>
  </si>
  <si>
    <t>Proyecto fortalecimiento de capacidades de la población en temas de producción agrícola</t>
  </si>
  <si>
    <t xml:space="preserve">Número de planes de revitalización implementados. </t>
  </si>
  <si>
    <t xml:space="preserve">Plan de revitalización de la identidad cultural de los habitantes de la Parroquia Unamuncho </t>
  </si>
  <si>
    <t>Número de mantenimientos realizados.</t>
  </si>
  <si>
    <t>Proyecto mantenimiento y adecuación del espacio físico destinado al encuentro común del grupo de adultos mayores y personas con disapacidad de la Parroquia Unamuncho</t>
  </si>
  <si>
    <t>Número de proyectos integrales implementados.</t>
  </si>
  <si>
    <t>Proyecto desarrollo de la estimulación psicomotriz educación nutricional y cuidado personal e intercambio de experiencias como estrategia para la inclusión social con el grupo de adultos mayores y personas con discapacidad de la Parroquia Unamuncho</t>
  </si>
  <si>
    <t>Número de proyectos implementados.</t>
  </si>
  <si>
    <t>Proyecto organización de escuelitas de artes, danza, música para niños, niñas y adolescentes</t>
  </si>
  <si>
    <t>Proyecto organización de escuelitas vacacionales y deportivas para niños, niñas y adolescentes.</t>
  </si>
  <si>
    <t>Número de proyectos de fortalecimiento ejecutados.</t>
  </si>
  <si>
    <t>Proyectos fortalecimiento del área de rehabilitación y fisioterapia integral para el adulto mayor y personas con discapacidad de la Parroquia Unamuncho</t>
  </si>
  <si>
    <t>Número de proyectos de atención ejecutados.</t>
  </si>
  <si>
    <t>Proyecto atención integral del ciclo de vida , atención domiciliaria y espacios alternativos para adultos mayores y personas con discapacidad</t>
  </si>
  <si>
    <t>Proyecto atención integral del ciclo de vida desarrollo infantil integral CDI</t>
  </si>
  <si>
    <t>Número de proyectos de mejoramiento realizados.</t>
  </si>
  <si>
    <t>Proyecto mejoramiento de casas comunales barriales y de encuentro social en diferentes sectores de la Parroquia Unamuncho</t>
  </si>
  <si>
    <t xml:space="preserve">Número de proyectos de mantenimiento realizados. </t>
  </si>
  <si>
    <t>Proyecto mantenimiento y mejoramiento de espacios públicos culturales y deportivos a nivel Parroquial</t>
  </si>
  <si>
    <t>Número de mejoramientos realizados.</t>
  </si>
  <si>
    <t>Proyecto mejoramiento del Estadio Central</t>
  </si>
  <si>
    <t>Número de fiscalizaciones realizadas.</t>
  </si>
  <si>
    <t>Fiscalización de la obra mejoramiento del estadio Caserio La Primavera de la Parroquia Unamuncho</t>
  </si>
  <si>
    <t xml:space="preserve">Número de obras de mejoramiento realizadas. </t>
  </si>
  <si>
    <t>Proyecto para el mejoramiento del estadio Caserio La Primavera de la Parroquia Unamuncho</t>
  </si>
  <si>
    <t xml:space="preserve">Al año 2023 se realiza la obra de mejoramiento del Estudio del Caserio  la Primavera. </t>
  </si>
  <si>
    <t>Número de estudios disponibles.</t>
  </si>
  <si>
    <t>Estudio para el mejoramiento del estadio Caserio La Primavera de la Parroquia Unamuncho</t>
  </si>
  <si>
    <t>Al año 2023 se cuenta con el estudio y diseñado para el mejoramiento del estadio del Caserío la Primavera.</t>
  </si>
  <si>
    <t xml:space="preserve">Numero de planes de adecuación a implementados. </t>
  </si>
  <si>
    <t>Proyecto adecuación de infraestructura física y accesibilidad en los principales espacios públicos de la Parroquia Unamuncho</t>
  </si>
  <si>
    <t xml:space="preserve">Implementar 1 plan de adecuación de la infraestructura fisica y accesibilidad </t>
  </si>
  <si>
    <t>Número de nuevos espacios públicos y culturales.</t>
  </si>
  <si>
    <t>Proyecto contrucción de espacios públicos y culturales a nivel Parroquial</t>
  </si>
  <si>
    <t>Diseño y construcción de 2 nuevos espacios públicos y culturales al año 2023.</t>
  </si>
  <si>
    <t>Número de años  de gestión de campañas de salud pública.</t>
  </si>
  <si>
    <t>Gestión permanente hára la implementación del servicio de salud pública, brigadas médicas, furgones de la salud y demás acciones en la Parroquia Unamuncho</t>
  </si>
  <si>
    <t>Gesstional por 4 años campañas permanentes de ssalud pública hasta el años 2023.</t>
  </si>
  <si>
    <t>Número de infraestructutas educativas mejoradas.</t>
  </si>
  <si>
    <t>Proyecto fortalecimiento de la calidad de la educación y mejoramiento de la infraestructura educativa en la Parroquia Unamuncho</t>
  </si>
  <si>
    <t>Gestionar actividades para la mejora de la infraestuctura de la Unidad Educativa al año 2023.</t>
  </si>
  <si>
    <t>Número de procesos de capacitación realizados.</t>
  </si>
  <si>
    <t>Proyecto manejo de TICs y herramientas de comunicación con la población vulnerable de la Parroquia Unamuncho</t>
  </si>
  <si>
    <t>Realizar 2  procesos de capacitación a la población al año 2023.</t>
  </si>
  <si>
    <t>Proyecto capacitación en riesgos y actuación en crisis</t>
  </si>
  <si>
    <t>Plan parroquial de gestión de riesgos y actuación en crisis</t>
  </si>
  <si>
    <t>Proyecto mejoramiento y ampliación del sistema de almacenamiento temporal y manejo parcial de desechos a nivel parroquial</t>
  </si>
  <si>
    <t>Seguimiento a los procesos de regulación y manejo integral en botaderos y escombreras a nivel parroquial</t>
  </si>
  <si>
    <t>Proyecto conservación y ampliación de espacios naturales en la parroquia</t>
  </si>
  <si>
    <t>Proyecto fortalecimiento de capacidades, educación y capacitación a la población en temas ambientales</t>
  </si>
  <si>
    <t>PROYECTO ACTIVIDAD</t>
  </si>
  <si>
    <t>RESPONSABLE DE EJECUCIÓN</t>
  </si>
  <si>
    <t>INDICADOR</t>
  </si>
  <si>
    <t>PRESUPUESTO</t>
  </si>
  <si>
    <t>PROYECTO</t>
  </si>
  <si>
    <t>META</t>
  </si>
  <si>
    <t>Número de ordenanzas</t>
  </si>
  <si>
    <t>2021-2023</t>
  </si>
  <si>
    <t>2021-2022</t>
  </si>
  <si>
    <t>2020-2023</t>
  </si>
  <si>
    <t>2019-2023</t>
  </si>
  <si>
    <t>2020 -2022</t>
  </si>
  <si>
    <t>Presidente y Comisión de desarrollo productivo y medio ambiente del GADPRU</t>
  </si>
  <si>
    <t>Presidente y Comisión de desarrollo socio cultural del GADPRU</t>
  </si>
  <si>
    <t>Presidente y Comisión de seguridad ciudadana y de salud del GADPRU</t>
  </si>
  <si>
    <t>Presidente y Comisión de administración de infraestructura fisica y vial y mantenimiento de espacios publicos</t>
  </si>
  <si>
    <t>Presidente del GADPRU</t>
  </si>
  <si>
    <t>PERÍODO DE EJECUCIÓN</t>
  </si>
  <si>
    <t>Al año 2023 se realiza la fiscalización de la obra mejoramiento del Estudio del Caserío La Primavera.</t>
  </si>
  <si>
    <t>Al año 2023 se realiza el mejoramiento del Estadio Central.</t>
  </si>
  <si>
    <t>Al año 2023 se ha realizado 4 proyectos de mantenimiento y mejoramiento de espacios públicos a nivel Parroquial.</t>
  </si>
  <si>
    <t>Al año 2023 se han realizado dos proyectos de mejoramiento de casas comunales, barriales y encuentro social.</t>
  </si>
  <si>
    <t>Al año 2023 se ejecutan 4 proyectos de atención integral del ciclo de vida, desarrollo infantil integral CDI.</t>
  </si>
  <si>
    <t xml:space="preserve">Al año 2023 se ejecutan 4 proyectos de atención domiciliaria y espacios alternativos para adultos mayores y personas con discapacidad. </t>
  </si>
  <si>
    <t>Al año 2023 se ejecutan 4 proyectos de fortalecimiento del área de rehabilitación y fisoterapia integral para el adulto mayor y personas con discapacidad.</t>
  </si>
  <si>
    <t>Implementar 4 proyectos de escuelitas vacacionales y deportivas para niños, niñas y adolecentes al año 2023.</t>
  </si>
  <si>
    <t>Implementar 4 proyectos de escuelitas de artes, danza, música para niños, niñas y adolecentes.</t>
  </si>
  <si>
    <t>Implementar 4 proyectos integrales de atención en estimulación psicomotriz, educación nutricional y cuidado personal e intercambio de experiencias con el grupo de adultos mayores y personas con discapacidad de la Parroquia Unamuncho.</t>
  </si>
  <si>
    <t xml:space="preserve">Al año 2023 se realiza 2 mantenimiento y adecuación del espacio fisíco destinado al encuentro común del grupo de adultos mayores y personas con discapacidad de la Parroquia Unamuncho. </t>
  </si>
  <si>
    <t>Implementar 1 plan de revitalización de la indentidad cultural al año 2023.</t>
  </si>
  <si>
    <t>Implementar 1 proceso de capacitación a la población en producción agrícola al año 2023</t>
  </si>
  <si>
    <t>Implementar  proyecto productivo de apoyo al sector agrícola al año 2023</t>
  </si>
  <si>
    <t>Ejecutar 4 jornadas de fomento productivo parroquial al año 2023</t>
  </si>
  <si>
    <t>Ejecutar por 4 años ferias libres pemanentes al año 2023</t>
  </si>
  <si>
    <t>Al año 2023 el Centro de transferencia agrícola Norte entra en funcionamiento</t>
  </si>
  <si>
    <t>Implementar 1 proceso de capacitación a la población en producción pecuaria al año 2023</t>
  </si>
  <si>
    <t>Implementar 1 proyecto productivo de apoyo al sector pecuario al año 2023</t>
  </si>
  <si>
    <t>Implementar q proceso de capacitación a la población en producción textil al año 2023</t>
  </si>
  <si>
    <t>Promover a la conformación de 1 organización de textileros al año 2023</t>
  </si>
  <si>
    <t>Realizar 1 plan de marketing turístico y productivo al año 2023</t>
  </si>
  <si>
    <t>Implementar 1 proceso de capacitación en temas de turismo al año 2023</t>
  </si>
  <si>
    <t>Al año2023 se cuenta con 1 Plan de Desarrollo Turísico</t>
  </si>
  <si>
    <t>Al año 2023 se realiza 1 socialización de las líneas de crédito de la banca pública</t>
  </si>
  <si>
    <t>Al año 2023 se han inciado el proyecto descontaminación del Canala Latacunga Ambato</t>
  </si>
  <si>
    <t>Al año 2023 se implmenta un proyecto de mejoramiento y tecnificación en el sistema de riesgo a nivel Parroquial</t>
  </si>
  <si>
    <t>Al año 2023 se realiza 1 proyecto de ampliación y mejoramiento del sistema de agua potable</t>
  </si>
  <si>
    <t>Al año 2023 se realiza 3 proyectos de mejoramiento del sistema de alcantarillado sanitario</t>
  </si>
  <si>
    <t>Al año 2023 se realiza 1 proyecto de alcantarillado sanitario en el Barrio San Jacinto</t>
  </si>
  <si>
    <t>Al año 2023 se realiza 1 proyecto de alcantarillado sanitario en el Barrio Las Carmelitas</t>
  </si>
  <si>
    <t>Al año 2023 se realiza 1 proyecto de alcantarillado sanitario en el Barrio La Merced</t>
  </si>
  <si>
    <t>Ampliar en 2 Barrios el servicio de recolección de desechos al año 2023</t>
  </si>
  <si>
    <t>Al año 2023 se realiza 1 gestión con resultados para la ampliación del servicio de transporte público a nivel parroquial</t>
  </si>
  <si>
    <t>Al año 2023 se han colocado 12 paradas de buses en sitios estratégicos a nivel parroquial</t>
  </si>
  <si>
    <t>Asfaltar 7,5 km de vías de competencia provincial y parroquial al año 2023</t>
  </si>
  <si>
    <t>Asfaltar 0,8 km de vías en el Barrio San José año 2023</t>
  </si>
  <si>
    <t>Asfaltar 0,3 km de vías que ingresa desde la gasolinera Tigre Americano hasta la Antigua Panamericana Norte al año 2023</t>
  </si>
  <si>
    <t>Asfaltar 0,3 km de vías que ingresa desde la gasolinera El Jardin hasta la Antigua Panamericana Norte al año 2023</t>
  </si>
  <si>
    <t>Al año 2023 se ejecutan 4 proyectos de mantenimiento vial preventivo a través de convenio de congestión comunitaria</t>
  </si>
  <si>
    <t>Al año 2023 ejecutan 4 proyectos de mantenimiento vial a través de alquiler de maquinaria pesada</t>
  </si>
  <si>
    <t>Al año 2023 se gestiona 1 puente carrozable para el Barrio El Conde</t>
  </si>
  <si>
    <t>Al año 2023 se ejecutan 3 proyectos de mejoramiento de la capa de rodadura en la red vial urbana parroquial</t>
  </si>
  <si>
    <t>Asfaltar 0,5 km de la via Lucas Fulubuga al año 2023</t>
  </si>
  <si>
    <t>Al año 2023 se ha ejecutado los 2 planes viales de los principales centros poblados de la Parroquia Unamuncho</t>
  </si>
  <si>
    <t>Al año 2023 se gestiona con resultados 1 plan de nomenclatura vial en la Parroquia Unamuncho</t>
  </si>
  <si>
    <t>Al  años 2023 se ejecuta el proyecto de aceras y bordillos en la Calle Miguel Punta Ullo</t>
  </si>
  <si>
    <t>Al año 2023 se realiza una actualziación al PLan de Desarrollo y Ordenamiento Territorial de la Parroquia Unamuncho</t>
  </si>
  <si>
    <t>Al año 2023 se ha realizado al menos 1 proceso de fortalecimiento de capacidades</t>
  </si>
  <si>
    <t>Implementar por 41 meses la Unidad de Planificación y Proyectos al años 2023</t>
  </si>
  <si>
    <t>Contar por 41 meses con el personal de servicios generales al año 2023</t>
  </si>
  <si>
    <t>Al año 2023 se ha realizado 4 procesos para el fortalecimiento de la página web del GADPRU</t>
  </si>
  <si>
    <t>Realizar 4 procesos de capacitación con líderes y representantes barriales al año 2023</t>
  </si>
  <si>
    <t xml:space="preserve">Al año 2023 se cuenta con 1 estudio de factibilidad para realizar el mantenimiento y adecuación del edificio del GAD </t>
  </si>
  <si>
    <t>Al año 2023 se realiza 1 mantenimiento y adecuación del edificio del gadpru</t>
  </si>
  <si>
    <t>Al año 2023 se realiza 4 procesos de equipamiento en el área administrativa, técnica y demás del GADPRU</t>
  </si>
  <si>
    <t>Realizar 4 procesos de socialización a la población al año 2023</t>
  </si>
  <si>
    <t>Realizar 2 procesos de socialización a la población al año 2023</t>
  </si>
  <si>
    <t>Gestionar la legalización de 4 organizaciones sociales de base al año 2023</t>
  </si>
  <si>
    <t>Implementar 1 sistema de perifoneo en el edificio del GADPRU al año 2023</t>
  </si>
  <si>
    <t>Al año 2023 se actualiza y socializa 1 normativa local que regula la participación ciudadana</t>
  </si>
  <si>
    <t>Al año 2023 se realiza 1 gestió con resultados para la apertura del servicio público en el UPC de la Parroquia Unamuncho</t>
  </si>
  <si>
    <t>Al año 2023 se cuenta con 1 Plan Parroquial de seguridad ciudadana</t>
  </si>
  <si>
    <t xml:space="preserve">Al año 2023 se cuenta con 1 sistema de video vigilancia en sitios estratégicos de la Parroquia Unamuncho </t>
  </si>
  <si>
    <t>Proyecto permanente de conservacion ambiental y reutilizacion de desechos organicos e inorgánicos a travás de la ampliacion y mejoramiento del sistema de recoleccion y almacenamiento de basura.</t>
  </si>
  <si>
    <t>Proyecto atención a grupos vulnerables 2019 - La formacion integral como parte del proceso de desarrollo de niños y adolescentes de la parroquia Unamuncho (ESCUELITA VACACIONAL)</t>
  </si>
  <si>
    <t>Proyecto creacion y equipamiento del area de rehabilitacion y fisioterapia integral para el adulto mayor de la parroquia Unamuncho.</t>
  </si>
  <si>
    <t>Proyecto permanente de impulso agropecuario, industrial y turistico (Organización de jornadas de fomento productivo de la parroquia Unamuncho.)</t>
  </si>
  <si>
    <t>Mantenimiento vial interno (ALQUILER DE MAQUINARIA)</t>
  </si>
  <si>
    <t>Mantenimiento vial interno (CONVENIO HGPT)</t>
  </si>
  <si>
    <t>Mejoramiento de aceras y bordillos en el caserio La Primave ra , Jesus del Gran Poder Paccha, Bellavista, Mirador y Barrio Centro (SEGUNDA ETAPA)</t>
  </si>
  <si>
    <t>Fiscalización de la obra mejoramiento de aceras y bordillos en el caserio La Primave ra
, Jesus del Gran Poder Paccha, Bellavista, Mirador y Barrio Centro (SEGUNDA ETAPA)</t>
  </si>
  <si>
    <t>Mantenimiento de espacios publicos: Parque Central de la Parroquia Unamuncho</t>
  </si>
  <si>
    <t>Mejoramiento y adecuacion de las areas recreativas del caserio La Primavera</t>
  </si>
  <si>
    <t>Fiscalización de la obra mejoramiento y adecuación de las áreas recreativas del caserio La Primavera</t>
  </si>
  <si>
    <t>Plan de fortalecimiento institucional (fortalecimiento de la administracón parroquial a través de la implementación de la unidad técnica)</t>
  </si>
  <si>
    <t>Plan de fortalecimiento institucional (equipamiento de acuerdo a las necesidades del personal y de los procesos administrativos - técnicos)</t>
  </si>
  <si>
    <t>Plan de fortalecimiento institucional (mantenimiento interno y arreglo de las instalaciones eléctricas de las oficinas de secretaria)</t>
  </si>
  <si>
    <t>Al año 2019 se colocan 8 contenedores para mejorar el sistema de recoleccion y almacenamiento de basura.</t>
  </si>
  <si>
    <t>El año 2019 se atiende a 145 niños/as en la escuelita vacacional.</t>
  </si>
  <si>
    <t>El año 2019 se atiende 30 personas en el area de rehabilitacion y fisioterapia.</t>
  </si>
  <si>
    <t>Ejecutar 1 jornada de fomento productivo parroquial el año 2019.</t>
  </si>
  <si>
    <t>Al año 2019 se ha dado mantenimiento a 2 km de vías intraparroquiales.</t>
  </si>
  <si>
    <t>Al año 2019 se ha dado mantenimiento a 10 km de vìas de la parroquia en convenio con el HGPT</t>
  </si>
  <si>
    <t>Al año 2019 se mejora 2 km de aceras y bordillos en varios sectores de la parroquia.</t>
  </si>
  <si>
    <t>Al año 2019 se ha ejecutado 1 proceso de consultoria.</t>
  </si>
  <si>
    <t>Al año 2019 se realiza 1 mantenimiento del Parque Central.</t>
  </si>
  <si>
    <t>Al año 2019 se ha mejorado 1 area recreativa del caserio la Primavera</t>
  </si>
  <si>
    <t>Contar por 7 meses con el asesoramiento técnico al año 2019.</t>
  </si>
  <si>
    <t>Implementar 1 plan de fortalecimiento institucional - equipamiento con equipos informáticos, mobiliario y demás al año 2019.</t>
  </si>
  <si>
    <t>Número de contenedores</t>
  </si>
  <si>
    <t>Número de niños atendidos</t>
  </si>
  <si>
    <t>Número de personas atendidas</t>
  </si>
  <si>
    <t>km de vias de mantenimiento</t>
  </si>
  <si>
    <t>Número de procesos</t>
  </si>
  <si>
    <t>Número de áreas mejoras</t>
  </si>
  <si>
    <t>Meses de asesoramiento</t>
  </si>
  <si>
    <t>Número de planes implementados</t>
  </si>
  <si>
    <t>Al año 2019 se realiza 1  mantenimiento interno y arreglo de las instalaciones eléctricas de las oficinas de secretaria.</t>
  </si>
  <si>
    <t>Al año 2019 se ha ejecutado 1  proceso de consultoria.</t>
  </si>
  <si>
    <t>% Ejecutado</t>
  </si>
  <si>
    <t>%  Ejecutar</t>
  </si>
  <si>
    <t>%  Adicional</t>
  </si>
  <si>
    <t>Etiquetas de fila</t>
  </si>
  <si>
    <t>Total general</t>
  </si>
  <si>
    <t>Monto Ejecutado</t>
  </si>
  <si>
    <t>Monto por Ejecutar</t>
  </si>
  <si>
    <t xml:space="preserve">Valor Adicional </t>
  </si>
  <si>
    <t>(Todas)</t>
  </si>
  <si>
    <t>N°</t>
  </si>
  <si>
    <t>Gesstional por 4 años campañas permanentes de salud pública hasta el años 2023.</t>
  </si>
  <si>
    <t>PRIMER TRIMESTRE</t>
  </si>
  <si>
    <t>SEGUNDO TRIMESTRE</t>
  </si>
  <si>
    <t>TERCER TRIMESTRE</t>
  </si>
  <si>
    <t>CUARTO TRIMESTRE</t>
  </si>
  <si>
    <t>PRESUPUESTO EJECUTADO</t>
  </si>
  <si>
    <t>PRESUPUESTO PLANIFICADO</t>
  </si>
  <si>
    <t>RIESGOS DE AVANCE</t>
  </si>
  <si>
    <t xml:space="preserve">Riesgo del porcentaje de avance </t>
  </si>
  <si>
    <t>ACTIVIDAD</t>
  </si>
  <si>
    <t>PRESUPUESTO TOTAL</t>
  </si>
  <si>
    <t>PRESUPUESTO POR EJECUTAR</t>
  </si>
  <si>
    <t>PERIODO</t>
  </si>
  <si>
    <t>TOTAL</t>
  </si>
  <si>
    <t>MONTO EJECUTADO</t>
  </si>
  <si>
    <t>MONTO POR EJECUTAR</t>
  </si>
  <si>
    <t>N° de Proyecto</t>
  </si>
  <si>
    <t>$ Ejecutado</t>
  </si>
  <si>
    <t>$ X Ejecutar</t>
  </si>
  <si>
    <t xml:space="preserve">$ Ejecutado </t>
  </si>
  <si>
    <t xml:space="preserve">$ X Ejecutar </t>
  </si>
  <si>
    <t>Suma de $ Ejecutado</t>
  </si>
  <si>
    <t>Suma de $ X 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</si>
</sst>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.00"/>
  </numFmts>
  <fonts count="16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Tw Cen MT"/>
      <family val="2"/>
      <scheme val="minor"/>
    </font>
    <font>
      <sz val="1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20"/>
      <color theme="1" tint="4.9989318521683403E-2"/>
      <name val="Times New Roman"/>
      <family val="1"/>
    </font>
    <font>
      <b/>
      <i/>
      <sz val="22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4"/>
      <color theme="0"/>
      <name val="Tw Cen MT"/>
      <family val="2"/>
      <scheme val="minor"/>
    </font>
    <font>
      <b/>
      <sz val="12"/>
      <color theme="0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7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8" fillId="3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44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/>
    </xf>
    <xf numFmtId="10" fontId="3" fillId="0" borderId="0" xfId="1" applyNumberFormat="1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vertical="center" wrapText="1"/>
    </xf>
    <xf numFmtId="164" fontId="10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7" borderId="0" xfId="0" applyFill="1"/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164" fontId="0" fillId="0" borderId="3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8" fillId="4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0" fillId="3" borderId="0" xfId="0" applyNumberFormat="1" applyFill="1"/>
    <xf numFmtId="0" fontId="1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18">
    <dxf>
      <numFmt numFmtId="164" formatCode="&quot;$&quot;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EJECUCIÓN</a:t>
            </a:r>
            <a:r>
              <a:rPr lang="es-EC" baseline="0"/>
              <a:t> DEL PRESUPUESTO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6-4922-8417-347B1C456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6-4922-8417-347B1C4566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'GRÁFICAS ANUAL'!$H$7:$I$7</c:f>
              <c:strCache>
                <c:ptCount val="2"/>
                <c:pt idx="0">
                  <c:v>Monto Ejecutado</c:v>
                </c:pt>
                <c:pt idx="1">
                  <c:v>Monto por Ejecutar</c:v>
                </c:pt>
              </c:strCache>
            </c:strRef>
          </c:cat>
          <c:val>
            <c:numRef>
              <c:f>'GRÁFICAS ANUAL'!$H$8:$I$8</c:f>
              <c:numCache>
                <c:formatCode>"$"#,##0.00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8-437E-A574-831B3919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7-4246-AB7B-BE20AAAFE69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07-4246-AB7B-BE20AAAFE698}"/>
              </c:ext>
            </c:extLst>
          </c:dPt>
          <c:cat>
            <c:strRef>
              <c:f>'SEGUIMIENTO TRIMESTRAL'!$E$103:$F$103</c:f>
              <c:strCache>
                <c:ptCount val="2"/>
                <c:pt idx="0">
                  <c:v>PRESUPUESTO EJECUTADO</c:v>
                </c:pt>
                <c:pt idx="1">
                  <c:v>PRESUPUESTO POR EJECUTAR</c:v>
                </c:pt>
              </c:strCache>
            </c:strRef>
          </c:cat>
          <c:val>
            <c:numRef>
              <c:f>'SEGUIMIENTO TRIMESTRAL'!$E$105:$F$105</c:f>
              <c:numCache>
                <c:formatCode>"$"#,##0.00</c:formatCode>
                <c:ptCount val="2"/>
                <c:pt idx="0">
                  <c:v>1168210.8799999997</c:v>
                </c:pt>
                <c:pt idx="1">
                  <c:v>3446098.7375999992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7-4246-AB7B-BE20AAAFE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3183168"/>
        <c:axId val="487065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'SEGUIMIENTO TRIMESTRAL'!$E$103:$F$103</c15:sqref>
                        </c15:formulaRef>
                      </c:ext>
                    </c:extLst>
                    <c:strCache>
                      <c:ptCount val="2"/>
                      <c:pt idx="0">
                        <c:v>PRESUPUESTO EJECUTADO</c:v>
                      </c:pt>
                      <c:pt idx="1">
                        <c:v>PRESUPUESTO POR EJECUTAR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'SEGUIMIENTO TRIMESTRAL'!$E$104:$F$104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07-4246-AB7B-BE20AAAFE698}"/>
                  </c:ext>
                </c:extLst>
              </c15:ser>
            </c15:filteredBarSeries>
          </c:ext>
        </c:extLst>
      </c:barChart>
      <c:catAx>
        <c:axId val="29318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7065168"/>
        <c:crosses val="autoZero"/>
        <c:auto val="1"/>
        <c:lblAlgn val="ctr"/>
        <c:lblOffset val="100"/>
        <c:noMultiLvlLbl val="0"/>
      </c:catAx>
      <c:valAx>
        <c:axId val="4870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31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8000"/>
                      <a:lumMod val="110000"/>
                    </a:schemeClr>
                  </a:gs>
                  <a:gs pos="100000">
                    <a:schemeClr val="accent1">
                      <a:tint val="81000"/>
                      <a:satMod val="109000"/>
                      <a:lumMod val="105000"/>
                    </a:schemeClr>
                  </a:gs>
                </a:gsLst>
                <a:lin ang="504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A-4BCE-A335-6241505B3D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atMod val="108000"/>
                      <a:lumMod val="110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04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A-4BCE-A335-6241505B3D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TRIMESTRAL'!$G$9:$H$9</c:f>
              <c:strCache>
                <c:ptCount val="2"/>
                <c:pt idx="0">
                  <c:v>Monto Ejecutado</c:v>
                </c:pt>
                <c:pt idx="1">
                  <c:v>Monto por Ejecutar</c:v>
                </c:pt>
              </c:strCache>
            </c:strRef>
          </c:cat>
          <c:val>
            <c:numRef>
              <c:f>'GRÁFICOS TRIMESTRAL'!$G$10:$H$10</c:f>
              <c:numCache>
                <c:formatCode>"$"#,##0.00</c:formatCode>
                <c:ptCount val="2"/>
                <c:pt idx="0">
                  <c:v>500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7-48D8-94B9-C3F35803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'M. CUMPLIMIENTO PRESUP. TOTAL'!$C$9</c:f>
              <c:strCache>
                <c:ptCount val="1"/>
                <c:pt idx="0">
                  <c:v>PRESUPUESTO 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'M. CUMPLIMIENTO PRESUP. TOTAL'!$D$8:$I$8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'M. CUMPLIMIENTO PRESUP. TOTAL'!$D$9:$I$9</c:f>
              <c:numCache>
                <c:formatCode>"$"#,##0.00</c:formatCode>
                <c:ptCount val="6"/>
                <c:pt idx="0">
                  <c:v>339708.87999999995</c:v>
                </c:pt>
                <c:pt idx="1">
                  <c:v>513193.9</c:v>
                </c:pt>
                <c:pt idx="2">
                  <c:v>314808.09999999998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4926-9775-85B527E78AEA}"/>
            </c:ext>
          </c:extLst>
        </c:ser>
        <c:ser>
          <c:idx val="1"/>
          <c:order val="1"/>
          <c:tx>
            <c:strRef>
              <c:f>'M. CUMPLIMIENTO PRESUP. TOTAL'!$C$10</c:f>
              <c:strCache>
                <c:ptCount val="1"/>
                <c:pt idx="0">
                  <c:v>PRESUPUESTO PLANIFICADO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'M. CUMPLIMIENTO PRESUP. TOTAL'!$D$8:$I$8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'M. CUMPLIMIENTO PRESUP. TOTAL'!$D$10:$I$10</c:f>
              <c:numCache>
                <c:formatCode>"$"#,##0.00</c:formatCode>
                <c:ptCount val="6"/>
                <c:pt idx="0">
                  <c:v>645382.57999999996</c:v>
                </c:pt>
                <c:pt idx="1">
                  <c:v>319991.82</c:v>
                </c:pt>
                <c:pt idx="2">
                  <c:v>378503.46</c:v>
                </c:pt>
                <c:pt idx="3">
                  <c:v>350000</c:v>
                </c:pt>
                <c:pt idx="4">
                  <c:v>150000</c:v>
                </c:pt>
                <c:pt idx="5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4926-9775-85B527E7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17343"/>
        <c:axId val="656777359"/>
      </c:barChart>
      <c:catAx>
        <c:axId val="6819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777359"/>
        <c:crosses val="autoZero"/>
        <c:auto val="1"/>
        <c:lblAlgn val="ctr"/>
        <c:lblOffset val="100"/>
        <c:noMultiLvlLbl val="0"/>
      </c:catAx>
      <c:valAx>
        <c:axId val="6567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19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P$7" fmlaRange="$B$8:$B$98" noThreeD="1" sel="0" val="0"/>
</file>

<file path=xl/ctrlProps/ctrlProp2.xml><?xml version="1.0" encoding="utf-8"?>
<formControlPr xmlns="http://schemas.microsoft.com/office/spreadsheetml/2009/9/main" objectType="Drop" dropStyle="combo" dx="22" fmlaLink="$P$7" fmlaRange="$B$8:$B$98" noThreeD="1" sel="6" val="0"/>
</file>

<file path=xl/ctrlProps/ctrlProp3.xml><?xml version="1.0" encoding="utf-8"?>
<formControlPr xmlns="http://schemas.microsoft.com/office/spreadsheetml/2009/9/main" objectType="Drop" dropStyle="combo" dx="22" fmlaLink="$M$8" fmlaRange="$B$10:$B$100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'&#205;NDICE DE CONTENIDOS'!A1"/><Relationship Id="rId1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4" Type="http://schemas.openxmlformats.org/officeDocument/2006/relationships/hyperlink" Target="#'M. CUMPLIMIENTO PRESUP. TOTAL'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13" Type="http://schemas.openxmlformats.org/officeDocument/2006/relationships/image" Target="../media/image7.png"/><Relationship Id="rId18" Type="http://schemas.openxmlformats.org/officeDocument/2006/relationships/image" Target="../media/image11.png"/><Relationship Id="rId3" Type="http://schemas.openxmlformats.org/officeDocument/2006/relationships/hyperlink" Target="#'SEGUIMIENTO ANUAL'!A1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microsoft.com/office/2007/relationships/hdphoto" Target="../media/hdphoto3.wdp"/><Relationship Id="rId17" Type="http://schemas.microsoft.com/office/2007/relationships/hdphoto" Target="../media/hdphoto4.wdp"/><Relationship Id="rId2" Type="http://schemas.openxmlformats.org/officeDocument/2006/relationships/hyperlink" Target="#INSTRUCCIONES!A1"/><Relationship Id="rId16" Type="http://schemas.openxmlformats.org/officeDocument/2006/relationships/image" Target="../media/image10.png"/><Relationship Id="rId20" Type="http://schemas.openxmlformats.org/officeDocument/2006/relationships/hyperlink" Target="#'GR&#193;FICOS TRIMESTRAL'!A1"/><Relationship Id="rId1" Type="http://schemas.openxmlformats.org/officeDocument/2006/relationships/hyperlink" Target="#INTRODUCCI&#211;N!A1"/><Relationship Id="rId6" Type="http://schemas.openxmlformats.org/officeDocument/2006/relationships/hyperlink" Target="#PORTADA!A1"/><Relationship Id="rId11" Type="http://schemas.openxmlformats.org/officeDocument/2006/relationships/image" Target="../media/image6.png"/><Relationship Id="rId5" Type="http://schemas.openxmlformats.org/officeDocument/2006/relationships/hyperlink" Target="#'NIVELES DE RIESGO'!A1"/><Relationship Id="rId15" Type="http://schemas.openxmlformats.org/officeDocument/2006/relationships/image" Target="../media/image9.png"/><Relationship Id="rId10" Type="http://schemas.openxmlformats.org/officeDocument/2006/relationships/hyperlink" Target="#'GR&#193;FICAS DE CUMPLIMIENTO'!A1"/><Relationship Id="rId19" Type="http://schemas.microsoft.com/office/2007/relationships/hdphoto" Target="../media/hdphoto5.wdp"/><Relationship Id="rId4" Type="http://schemas.openxmlformats.org/officeDocument/2006/relationships/hyperlink" Target="#'SEGUIMIENTO TRIMESTRAL'!A1"/><Relationship Id="rId9" Type="http://schemas.openxmlformats.org/officeDocument/2006/relationships/hyperlink" Target="#'M. CUMPLIMIENTO PRESUP. TOTAL'!A1"/><Relationship Id="rId1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4" Type="http://schemas.openxmlformats.org/officeDocument/2006/relationships/hyperlink" Target="#INSTRUCCIONES!A1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5.png"/><Relationship Id="rId1" Type="http://schemas.openxmlformats.org/officeDocument/2006/relationships/hyperlink" Target="#'&#205;NDICE DE CONTENIDOS'!A1"/><Relationship Id="rId5" Type="http://schemas.openxmlformats.org/officeDocument/2006/relationships/image" Target="../media/image13.png"/><Relationship Id="rId4" Type="http://schemas.openxmlformats.org/officeDocument/2006/relationships/hyperlink" Target="#'SEGUIMIENTO ANUAL'!A1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14.png"/><Relationship Id="rId1" Type="http://schemas.openxmlformats.org/officeDocument/2006/relationships/hyperlink" Target="#'&#205;NDICE DE CONTENIDOS'!A1"/><Relationship Id="rId5" Type="http://schemas.openxmlformats.org/officeDocument/2006/relationships/hyperlink" Target="#INSTRUCCIONES!A1"/><Relationship Id="rId4" Type="http://schemas.openxmlformats.org/officeDocument/2006/relationships/hyperlink" Target="#'GR&#193;FICAS ANUAL'!A1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14.png"/><Relationship Id="rId1" Type="http://schemas.openxmlformats.org/officeDocument/2006/relationships/hyperlink" Target="#'&#205;NDICE DE CONTENIDOS'!A1"/><Relationship Id="rId6" Type="http://schemas.openxmlformats.org/officeDocument/2006/relationships/chart" Target="../charts/chart1.xml"/><Relationship Id="rId5" Type="http://schemas.openxmlformats.org/officeDocument/2006/relationships/hyperlink" Target="#'SEGUIMIENTO ANUAL'!A1"/><Relationship Id="rId4" Type="http://schemas.openxmlformats.org/officeDocument/2006/relationships/hyperlink" Target="#'SEGUIMIENTO TRIMESTRAL'!A1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14.png"/><Relationship Id="rId1" Type="http://schemas.openxmlformats.org/officeDocument/2006/relationships/hyperlink" Target="#'&#205;NDICE DE CONTENIDOS'!A1"/><Relationship Id="rId6" Type="http://schemas.openxmlformats.org/officeDocument/2006/relationships/hyperlink" Target="#'GR&#193;FICAS ANUAL'!A1"/><Relationship Id="rId5" Type="http://schemas.openxmlformats.org/officeDocument/2006/relationships/hyperlink" Target="#'GR&#193;FICOS TRIMESTRAL'!A1"/><Relationship Id="rId4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EGUIMIENTO TRIMESTRAL'!A1"/><Relationship Id="rId2" Type="http://schemas.openxmlformats.org/officeDocument/2006/relationships/hyperlink" Target="#'M. CUMPLIMIENTO PRESUP. TOTAL'!A1"/><Relationship Id="rId1" Type="http://schemas.openxmlformats.org/officeDocument/2006/relationships/chart" Target="../charts/chart3.xml"/><Relationship Id="rId6" Type="http://schemas.microsoft.com/office/2007/relationships/hdphoto" Target="../media/hdphoto6.wdp"/><Relationship Id="rId5" Type="http://schemas.openxmlformats.org/officeDocument/2006/relationships/image" Target="../media/image14.png"/><Relationship Id="rId4" Type="http://schemas.openxmlformats.org/officeDocument/2006/relationships/hyperlink" Target="#'&#205;NDICE DE CONTENIDOS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#'&#205;NDICE DE CONTENIDOS'!A1"/><Relationship Id="rId1" Type="http://schemas.openxmlformats.org/officeDocument/2006/relationships/chart" Target="../charts/chart4.xml"/><Relationship Id="rId6" Type="http://schemas.openxmlformats.org/officeDocument/2006/relationships/hyperlink" Target="#'GR&#193;FICOS TRIMESTRAL'!A1"/><Relationship Id="rId5" Type="http://schemas.openxmlformats.org/officeDocument/2006/relationships/hyperlink" Target="#'NIVELES DE RIESGO'!A1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38099</xdr:rowOff>
    </xdr:from>
    <xdr:to>
      <xdr:col>12</xdr:col>
      <xdr:colOff>571500</xdr:colOff>
      <xdr:row>24</xdr:row>
      <xdr:rowOff>161924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71524" y="419099"/>
          <a:ext cx="8943976" cy="43148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295275</xdr:colOff>
      <xdr:row>3</xdr:row>
      <xdr:rowOff>66675</xdr:rowOff>
    </xdr:from>
    <xdr:to>
      <xdr:col>11</xdr:col>
      <xdr:colOff>466725</xdr:colOff>
      <xdr:row>23</xdr:row>
      <xdr:rowOff>133350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57275" y="638175"/>
          <a:ext cx="7791450" cy="3876675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485775</xdr:colOff>
      <xdr:row>4</xdr:row>
      <xdr:rowOff>28575</xdr:rowOff>
    </xdr:from>
    <xdr:to>
      <xdr:col>11</xdr:col>
      <xdr:colOff>276225</xdr:colOff>
      <xdr:row>22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7775" y="790575"/>
          <a:ext cx="7410450" cy="3571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ctr"/>
          <a:r>
            <a:rPr lang="es-EC" sz="11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DEPARTAMENTO DE CIENCIAS ECONÓMICAS, ADMINISTRATIVAS Y DEL COMERCIO</a:t>
          </a:r>
        </a:p>
        <a:p>
          <a:pPr algn="ctr"/>
          <a:r>
            <a:rPr lang="es-EC" sz="11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LICENCIATURA EN CONTABILIDAD Y AUDITORÍA</a:t>
          </a:r>
        </a:p>
        <a:p>
          <a:pPr algn="ctr"/>
          <a:endParaRPr lang="es-EC" sz="11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EC" sz="11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PROPUESTA DE TESIS</a:t>
          </a:r>
        </a:p>
        <a:p>
          <a:pPr algn="ctr"/>
          <a:endParaRPr lang="es-EC" sz="1100" b="1" u="sng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seguimiento y control  al Presupuesto y Plan Operativo Anual (POA) para 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 Gobierno Autónomo Descentralizado Parroquial Rural </a:t>
          </a:r>
        </a:p>
        <a:p>
          <a:pPr algn="ctr"/>
          <a:r>
            <a:rPr lang="es-EC" sz="1100" b="1" u="none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ELABORADO POR: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LAMINGO CAIZALUISA, CINTHYA MARIUXI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MENA TOCTE, SLENDY ESTEFANIA</a:t>
          </a:r>
          <a:endParaRPr lang="es-EC" sz="1100" b="1" u="none">
            <a:solidFill>
              <a:schemeClr val="tx1"/>
            </a:solidFill>
            <a:latin typeface="+mn-lt"/>
            <a:cs typeface="+mn-cs"/>
          </a:endParaRPr>
        </a:p>
        <a:p>
          <a:pPr algn="ctr"/>
          <a:r>
            <a:rPr lang="es-EC" sz="1100" b="1" u="none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TUTOR:</a:t>
          </a:r>
        </a:p>
        <a:p>
          <a:pPr algn="ctr"/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ECON. JEREZ CALERO,</a:t>
          </a:r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MARÍA ELENA  </a:t>
          </a:r>
          <a:r>
            <a:rPr lang="es-EC" sz="1100" b="1" u="none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Mgtr.</a:t>
          </a:r>
        </a:p>
        <a:p>
          <a:pPr algn="ctr"/>
          <a:endParaRPr lang="es-EC" sz="1100" b="0" u="none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</xdr:col>
      <xdr:colOff>552450</xdr:colOff>
      <xdr:row>3</xdr:row>
      <xdr:rowOff>180976</xdr:rowOff>
    </xdr:from>
    <xdr:ext cx="4295775" cy="1107159"/>
    <xdr:pic>
      <xdr:nvPicPr>
        <xdr:cNvPr id="5" name="Imagen 4" descr="ESPE | Universidad de las Fuerzas Armadas | Sangolquí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752476"/>
          <a:ext cx="4295775" cy="110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514350</xdr:colOff>
      <xdr:row>5</xdr:row>
      <xdr:rowOff>171449</xdr:rowOff>
    </xdr:from>
    <xdr:to>
      <xdr:col>12</xdr:col>
      <xdr:colOff>542925</xdr:colOff>
      <xdr:row>9</xdr:row>
      <xdr:rowOff>142874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896350" y="1123949"/>
          <a:ext cx="790575" cy="73342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571500</xdr:colOff>
      <xdr:row>6</xdr:row>
      <xdr:rowOff>152400</xdr:rowOff>
    </xdr:from>
    <xdr:to>
      <xdr:col>12</xdr:col>
      <xdr:colOff>536863</xdr:colOff>
      <xdr:row>8</xdr:row>
      <xdr:rowOff>152400</xdr:rowOff>
    </xdr:to>
    <xdr:sp macro="" textlink="">
      <xdr:nvSpPr>
        <xdr:cNvPr id="7" name="Flecha: a la derecha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810750" y="1243445"/>
          <a:ext cx="805295" cy="363682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 editAs="oneCell">
    <xdr:from>
      <xdr:col>11</xdr:col>
      <xdr:colOff>638176</xdr:colOff>
      <xdr:row>1</xdr:row>
      <xdr:rowOff>171450</xdr:rowOff>
    </xdr:from>
    <xdr:to>
      <xdr:col>12</xdr:col>
      <xdr:colOff>504826</xdr:colOff>
      <xdr:row>5</xdr:row>
      <xdr:rowOff>152400</xdr:rowOff>
    </xdr:to>
    <xdr:pic>
      <xdr:nvPicPr>
        <xdr:cNvPr id="9" name="Imagen 8" descr="Icono de la Casa Azul ilustración del vector. Ilustración de elemento -  16947057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1625" y1="16500" x2="51625" y2="16500"/>
                      <a14:foregroundMark x1="72625" y1="30000" x2="72625" y2="3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6" y="352425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1828800</xdr:colOff>
      <xdr:row>12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iesgo del Porcentaje de avance 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 del Porcentaje de avanc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471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1877483</xdr:colOff>
      <xdr:row>6</xdr:row>
      <xdr:rowOff>0</xdr:rowOff>
    </xdr:from>
    <xdr:to>
      <xdr:col>0</xdr:col>
      <xdr:colOff>5291667</xdr:colOff>
      <xdr:row>17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ERÍODO DE EJECUCIÓN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DE EJECU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7483" y="0"/>
              <a:ext cx="3414184" cy="1471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5348817</xdr:colOff>
      <xdr:row>6</xdr:row>
      <xdr:rowOff>13759</xdr:rowOff>
    </xdr:from>
    <xdr:to>
      <xdr:col>0</xdr:col>
      <xdr:colOff>7177617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YECTO ACTIVIDAD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YECTO 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817" y="13759"/>
              <a:ext cx="1828800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1703916</xdr:colOff>
      <xdr:row>1</xdr:row>
      <xdr:rowOff>7408</xdr:rowOff>
    </xdr:from>
    <xdr:to>
      <xdr:col>0</xdr:col>
      <xdr:colOff>11809941</xdr:colOff>
      <xdr:row>4</xdr:row>
      <xdr:rowOff>77258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703916" y="187325"/>
          <a:ext cx="101060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NIVEL DE RIESGO</a:t>
          </a:r>
        </a:p>
      </xdr:txBody>
    </xdr:sp>
    <xdr:clientData/>
  </xdr:twoCellAnchor>
  <xdr:twoCellAnchor editAs="oneCell">
    <xdr:from>
      <xdr:col>0</xdr:col>
      <xdr:colOff>1761066</xdr:colOff>
      <xdr:row>0</xdr:row>
      <xdr:rowOff>158750</xdr:rowOff>
    </xdr:from>
    <xdr:to>
      <xdr:col>0</xdr:col>
      <xdr:colOff>2380191</xdr:colOff>
      <xdr:row>4</xdr:row>
      <xdr:rowOff>58208</xdr:rowOff>
    </xdr:to>
    <xdr:pic>
      <xdr:nvPicPr>
        <xdr:cNvPr id="8" name="Imagen 7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066" y="15875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10900834</xdr:colOff>
      <xdr:row>1</xdr:row>
      <xdr:rowOff>116416</xdr:rowOff>
    </xdr:from>
    <xdr:to>
      <xdr:col>0</xdr:col>
      <xdr:colOff>11719984</xdr:colOff>
      <xdr:row>3</xdr:row>
      <xdr:rowOff>80434</xdr:rowOff>
    </xdr:to>
    <xdr:sp macro="" textlink="">
      <xdr:nvSpPr>
        <xdr:cNvPr id="10" name="Flecha: hacia la izquierda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10900834" y="296333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13</xdr:col>
      <xdr:colOff>9525</xdr:colOff>
      <xdr:row>21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71525" y="200025"/>
          <a:ext cx="9144000" cy="3962400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47625</xdr:rowOff>
    </xdr:from>
    <xdr:to>
      <xdr:col>12</xdr:col>
      <xdr:colOff>800100</xdr:colOff>
      <xdr:row>21</xdr:row>
      <xdr:rowOff>114300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85825" y="228600"/>
          <a:ext cx="9972675" cy="3686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285750</xdr:colOff>
      <xdr:row>1</xdr:row>
      <xdr:rowOff>123825</xdr:rowOff>
    </xdr:from>
    <xdr:to>
      <xdr:col>12</xdr:col>
      <xdr:colOff>66675</xdr:colOff>
      <xdr:row>5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23950" y="304800"/>
          <a:ext cx="90011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3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ÍNDICE</a:t>
          </a:r>
        </a:p>
      </xdr:txBody>
    </xdr:sp>
    <xdr:clientData/>
  </xdr:twoCellAnchor>
  <xdr:twoCellAnchor>
    <xdr:from>
      <xdr:col>2</xdr:col>
      <xdr:colOff>581025</xdr:colOff>
      <xdr:row>7</xdr:row>
      <xdr:rowOff>28575</xdr:rowOff>
    </xdr:from>
    <xdr:to>
      <xdr:col>6</xdr:col>
      <xdr:colOff>123825</xdr:colOff>
      <xdr:row>9</xdr:row>
      <xdr:rowOff>85725</xdr:rowOff>
    </xdr:to>
    <xdr:sp macro="" textlink="">
      <xdr:nvSpPr>
        <xdr:cNvPr id="5" name="Rectá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257425" y="12954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INTRODUCCIÓN</a:t>
          </a:r>
        </a:p>
      </xdr:txBody>
    </xdr:sp>
    <xdr:clientData/>
  </xdr:twoCellAnchor>
  <xdr:twoCellAnchor>
    <xdr:from>
      <xdr:col>2</xdr:col>
      <xdr:colOff>581025</xdr:colOff>
      <xdr:row>10</xdr:row>
      <xdr:rowOff>114300</xdr:rowOff>
    </xdr:from>
    <xdr:to>
      <xdr:col>6</xdr:col>
      <xdr:colOff>123825</xdr:colOff>
      <xdr:row>12</xdr:row>
      <xdr:rowOff>171450</xdr:rowOff>
    </xdr:to>
    <xdr:sp macro="" textlink="">
      <xdr:nvSpPr>
        <xdr:cNvPr id="6" name="Rectá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257425" y="192405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INSTRUCCIONES</a:t>
          </a:r>
        </a:p>
      </xdr:txBody>
    </xdr:sp>
    <xdr:clientData/>
  </xdr:twoCellAnchor>
  <xdr:twoCellAnchor>
    <xdr:from>
      <xdr:col>2</xdr:col>
      <xdr:colOff>581025</xdr:colOff>
      <xdr:row>14</xdr:row>
      <xdr:rowOff>19050</xdr:rowOff>
    </xdr:from>
    <xdr:to>
      <xdr:col>6</xdr:col>
      <xdr:colOff>123825</xdr:colOff>
      <xdr:row>16</xdr:row>
      <xdr:rowOff>76200</xdr:rowOff>
    </xdr:to>
    <xdr:sp macro="" textlink="">
      <xdr:nvSpPr>
        <xdr:cNvPr id="7" name="Rectá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257425" y="25527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ANUAL</a:t>
          </a:r>
        </a:p>
      </xdr:txBody>
    </xdr:sp>
    <xdr:clientData/>
  </xdr:twoCellAnchor>
  <xdr:twoCellAnchor>
    <xdr:from>
      <xdr:col>8</xdr:col>
      <xdr:colOff>504825</xdr:colOff>
      <xdr:row>6</xdr:row>
      <xdr:rowOff>133350</xdr:rowOff>
    </xdr:from>
    <xdr:to>
      <xdr:col>12</xdr:col>
      <xdr:colOff>47625</xdr:colOff>
      <xdr:row>9</xdr:row>
      <xdr:rowOff>9525</xdr:rowOff>
    </xdr:to>
    <xdr:sp macro="" textlink="">
      <xdr:nvSpPr>
        <xdr:cNvPr id="8" name="Rectá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210425" y="12192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TRIMESTRAL</a:t>
          </a:r>
        </a:p>
      </xdr:txBody>
    </xdr:sp>
    <xdr:clientData/>
  </xdr:twoCellAnchor>
  <xdr:twoCellAnchor>
    <xdr:from>
      <xdr:col>8</xdr:col>
      <xdr:colOff>542925</xdr:colOff>
      <xdr:row>18</xdr:row>
      <xdr:rowOff>47625</xdr:rowOff>
    </xdr:from>
    <xdr:to>
      <xdr:col>12</xdr:col>
      <xdr:colOff>104775</xdr:colOff>
      <xdr:row>20</xdr:row>
      <xdr:rowOff>95250</xdr:rowOff>
    </xdr:to>
    <xdr:sp macro="" textlink="">
      <xdr:nvSpPr>
        <xdr:cNvPr id="9" name="Rectá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248525" y="3305175"/>
          <a:ext cx="2914650" cy="4095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200" b="1">
              <a:solidFill>
                <a:schemeClr val="tx2">
                  <a:lumMod val="7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NIVELES DE RIESGO</a:t>
          </a:r>
          <a:endParaRPr lang="es-EC" sz="1400">
            <a:solidFill>
              <a:schemeClr val="tx2">
                <a:lumMod val="7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114301</xdr:colOff>
      <xdr:row>1</xdr:row>
      <xdr:rowOff>171451</xdr:rowOff>
    </xdr:from>
    <xdr:to>
      <xdr:col>11</xdr:col>
      <xdr:colOff>645469</xdr:colOff>
      <xdr:row>4</xdr:row>
      <xdr:rowOff>95011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334501" y="352426"/>
          <a:ext cx="531168" cy="46648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190500</xdr:colOff>
      <xdr:row>2</xdr:row>
      <xdr:rowOff>95252</xdr:rowOff>
    </xdr:from>
    <xdr:to>
      <xdr:col>11</xdr:col>
      <xdr:colOff>600075</xdr:colOff>
      <xdr:row>3</xdr:row>
      <xdr:rowOff>161926</xdr:rowOff>
    </xdr:to>
    <xdr:sp macro="" textlink="">
      <xdr:nvSpPr>
        <xdr:cNvPr id="14" name="Flecha: a la derecha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410700" y="457202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4</xdr:col>
      <xdr:colOff>752475</xdr:colOff>
      <xdr:row>1</xdr:row>
      <xdr:rowOff>47625</xdr:rowOff>
    </xdr:from>
    <xdr:to>
      <xdr:col>5</xdr:col>
      <xdr:colOff>533400</xdr:colOff>
      <xdr:row>4</xdr:row>
      <xdr:rowOff>123825</xdr:rowOff>
    </xdr:to>
    <xdr:pic>
      <xdr:nvPicPr>
        <xdr:cNvPr id="15" name="Imagen 14" descr="Icono de la Casa Azul ilustración del vector. Ilustración de elemento -  16947057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286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533400</xdr:colOff>
      <xdr:row>14</xdr:row>
      <xdr:rowOff>38099</xdr:rowOff>
    </xdr:from>
    <xdr:to>
      <xdr:col>12</xdr:col>
      <xdr:colOff>76200</xdr:colOff>
      <xdr:row>16</xdr:row>
      <xdr:rowOff>180974</xdr:rowOff>
    </xdr:to>
    <xdr:sp macro="" textlink="">
      <xdr:nvSpPr>
        <xdr:cNvPr id="17" name="Rectángulo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7239000" y="2571749"/>
          <a:ext cx="2895600" cy="5048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CUMPLIMIENTO PRESUPUESTARIO TOTAL</a:t>
          </a:r>
        </a:p>
      </xdr:txBody>
    </xdr:sp>
    <xdr:clientData/>
  </xdr:twoCellAnchor>
  <xdr:twoCellAnchor>
    <xdr:from>
      <xdr:col>2</xdr:col>
      <xdr:colOff>590550</xdr:colOff>
      <xdr:row>17</xdr:row>
      <xdr:rowOff>161924</xdr:rowOff>
    </xdr:from>
    <xdr:to>
      <xdr:col>6</xdr:col>
      <xdr:colOff>133350</xdr:colOff>
      <xdr:row>20</xdr:row>
      <xdr:rowOff>104774</xdr:rowOff>
    </xdr:to>
    <xdr:sp macro="" textlink="">
      <xdr:nvSpPr>
        <xdr:cNvPr id="16" name="Rectángulo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66950" y="3238499"/>
          <a:ext cx="2895600" cy="4857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GRÁFICAS DE CUMPLIMIENTO ANUAL</a:t>
          </a:r>
        </a:p>
      </xdr:txBody>
    </xdr:sp>
    <xdr:clientData/>
  </xdr:twoCellAnchor>
  <xdr:twoCellAnchor editAs="oneCell">
    <xdr:from>
      <xdr:col>1</xdr:col>
      <xdr:colOff>647700</xdr:colOff>
      <xdr:row>6</xdr:row>
      <xdr:rowOff>66675</xdr:rowOff>
    </xdr:from>
    <xdr:to>
      <xdr:col>2</xdr:col>
      <xdr:colOff>485775</xdr:colOff>
      <xdr:row>10</xdr:row>
      <xdr:rowOff>19050</xdr:rowOff>
    </xdr:to>
    <xdr:pic>
      <xdr:nvPicPr>
        <xdr:cNvPr id="19" name="Imagen 18" descr="Introducción Al Análisis De, Iconos De Equipo, Introducción imagen png -  imagen transparente descarga gratuita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5252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10</xdr:row>
      <xdr:rowOff>47625</xdr:rowOff>
    </xdr:from>
    <xdr:to>
      <xdr:col>2</xdr:col>
      <xdr:colOff>419100</xdr:colOff>
      <xdr:row>13</xdr:row>
      <xdr:rowOff>47625</xdr:rowOff>
    </xdr:to>
    <xdr:pic>
      <xdr:nvPicPr>
        <xdr:cNvPr id="20" name="Imagen 19" descr="Iconos de Instrucciones - Iconos gratuitos de 2,68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5737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13</xdr:row>
      <xdr:rowOff>123825</xdr:rowOff>
    </xdr:from>
    <xdr:to>
      <xdr:col>2</xdr:col>
      <xdr:colOff>400050</xdr:colOff>
      <xdr:row>16</xdr:row>
      <xdr:rowOff>76200</xdr:rowOff>
    </xdr:to>
    <xdr:pic>
      <xdr:nvPicPr>
        <xdr:cNvPr id="21" name="Imagen 20" descr="Seguimiento - Iconos gratis de interfaz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247650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304800</xdr:colOff>
      <xdr:row>16</xdr:row>
      <xdr:rowOff>123825</xdr:rowOff>
    </xdr:to>
    <xdr:sp macro="" textlink="">
      <xdr:nvSpPr>
        <xdr:cNvPr id="2052" name="AutoShape 4" descr="Como crear un gráfico en Excel - Método rápido y sencillo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123825</xdr:rowOff>
    </xdr:to>
    <xdr:sp macro="" textlink="">
      <xdr:nvSpPr>
        <xdr:cNvPr id="2053" name="AutoShape 5" descr="Como crear un gráfico en Excel - Método rápido y sencillo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514350</xdr:colOff>
      <xdr:row>17</xdr:row>
      <xdr:rowOff>19050</xdr:rowOff>
    </xdr:from>
    <xdr:to>
      <xdr:col>2</xdr:col>
      <xdr:colOff>467928</xdr:colOff>
      <xdr:row>20</xdr:row>
      <xdr:rowOff>123825</xdr:rowOff>
    </xdr:to>
    <xdr:pic>
      <xdr:nvPicPr>
        <xdr:cNvPr id="22" name="Imagen 21" descr="Gráficos no Excel - Universo Administraçã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3095625"/>
          <a:ext cx="791778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647700</xdr:colOff>
      <xdr:row>6</xdr:row>
      <xdr:rowOff>114300</xdr:rowOff>
    </xdr:from>
    <xdr:to>
      <xdr:col>8</xdr:col>
      <xdr:colOff>304800</xdr:colOff>
      <xdr:row>9</xdr:row>
      <xdr:rowOff>66675</xdr:rowOff>
    </xdr:to>
    <xdr:pic>
      <xdr:nvPicPr>
        <xdr:cNvPr id="23" name="Imagen 22" descr="Seguimiento - Iconos gratis de interfaz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2001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619125</xdr:colOff>
      <xdr:row>13</xdr:row>
      <xdr:rowOff>95250</xdr:rowOff>
    </xdr:from>
    <xdr:to>
      <xdr:col>8</xdr:col>
      <xdr:colOff>400050</xdr:colOff>
      <xdr:row>16</xdr:row>
      <xdr:rowOff>171450</xdr:rowOff>
    </xdr:to>
    <xdr:pic>
      <xdr:nvPicPr>
        <xdr:cNvPr id="24" name="Imagen 23" descr="Información de los símbolos de datos de la matriz de la puerta programable  en campo, ícono del mapa, diverso, ángulo png | PNGEg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7000" b="94444" l="6000" r="96111">
                      <a14:foregroundMark x1="48556" y1="7111" x2="48556" y2="7111"/>
                      <a14:foregroundMark x1="6000" y1="59667" x2="6000" y2="59667"/>
                      <a14:foregroundMark x1="55889" y1="91111" x2="55889" y2="91111"/>
                      <a14:foregroundMark x1="96222" y1="61667" x2="96222" y2="61667"/>
                      <a14:foregroundMark x1="49889" y1="94444" x2="49889" y2="94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44792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552451</xdr:colOff>
      <xdr:row>17</xdr:row>
      <xdr:rowOff>76200</xdr:rowOff>
    </xdr:from>
    <xdr:to>
      <xdr:col>8</xdr:col>
      <xdr:colOff>438151</xdr:colOff>
      <xdr:row>21</xdr:row>
      <xdr:rowOff>72864</xdr:rowOff>
    </xdr:to>
    <xdr:pic>
      <xdr:nvPicPr>
        <xdr:cNvPr id="25" name="Imagen 24" descr="Italianostranieri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9259" b="89815" l="5530" r="9354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3152775"/>
          <a:ext cx="723900" cy="720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504825</xdr:colOff>
      <xdr:row>10</xdr:row>
      <xdr:rowOff>57150</xdr:rowOff>
    </xdr:from>
    <xdr:to>
      <xdr:col>12</xdr:col>
      <xdr:colOff>47625</xdr:colOff>
      <xdr:row>12</xdr:row>
      <xdr:rowOff>114300</xdr:rowOff>
    </xdr:to>
    <xdr:sp macro="" textlink="">
      <xdr:nvSpPr>
        <xdr:cNvPr id="26" name="Rectángulo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7210425" y="1866900"/>
          <a:ext cx="28956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200" b="1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GRÁFICOS</a:t>
          </a:r>
          <a:r>
            <a:rPr lang="es-EC" sz="1200" b="1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TRIMESTRAL</a:t>
          </a:r>
          <a:endParaRPr lang="es-EC" sz="1200" b="1">
            <a:solidFill>
              <a:schemeClr val="tx2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619125</xdr:colOff>
      <xdr:row>9</xdr:row>
      <xdr:rowOff>85725</xdr:rowOff>
    </xdr:from>
    <xdr:to>
      <xdr:col>8</xdr:col>
      <xdr:colOff>447675</xdr:colOff>
      <xdr:row>13</xdr:row>
      <xdr:rowOff>28575</xdr:rowOff>
    </xdr:to>
    <xdr:pic>
      <xdr:nvPicPr>
        <xdr:cNvPr id="27" name="Imagen 26" descr="Como crear un gráfico en Excel - Método rápido y sencill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714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666750</xdr:colOff>
      <xdr:row>7</xdr:row>
      <xdr:rowOff>104775</xdr:rowOff>
    </xdr:from>
    <xdr:to>
      <xdr:col>3</xdr:col>
      <xdr:colOff>95250</xdr:colOff>
      <xdr:row>9</xdr:row>
      <xdr:rowOff>9525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343150" y="137160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1</a:t>
          </a:r>
          <a:endParaRPr lang="es-EC" sz="1100" b="1"/>
        </a:p>
      </xdr:txBody>
    </xdr:sp>
    <xdr:clientData/>
  </xdr:twoCellAnchor>
  <xdr:twoCellAnchor>
    <xdr:from>
      <xdr:col>2</xdr:col>
      <xdr:colOff>685800</xdr:colOff>
      <xdr:row>11</xdr:row>
      <xdr:rowOff>19050</xdr:rowOff>
    </xdr:from>
    <xdr:to>
      <xdr:col>3</xdr:col>
      <xdr:colOff>114300</xdr:colOff>
      <xdr:row>12</xdr:row>
      <xdr:rowOff>104775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362200" y="2009775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2</a:t>
          </a:r>
          <a:endParaRPr lang="es-EC" sz="1100" b="1"/>
        </a:p>
      </xdr:txBody>
    </xdr:sp>
    <xdr:clientData/>
  </xdr:twoCellAnchor>
  <xdr:twoCellAnchor>
    <xdr:from>
      <xdr:col>2</xdr:col>
      <xdr:colOff>647700</xdr:colOff>
      <xdr:row>14</xdr:row>
      <xdr:rowOff>95250</xdr:rowOff>
    </xdr:from>
    <xdr:to>
      <xdr:col>3</xdr:col>
      <xdr:colOff>76200</xdr:colOff>
      <xdr:row>16</xdr:row>
      <xdr:rowOff>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324100" y="262890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3</a:t>
          </a:r>
          <a:endParaRPr lang="es-EC" sz="1100" b="1"/>
        </a:p>
      </xdr:txBody>
    </xdr:sp>
    <xdr:clientData/>
  </xdr:twoCellAnchor>
  <xdr:twoCellAnchor>
    <xdr:from>
      <xdr:col>2</xdr:col>
      <xdr:colOff>638175</xdr:colOff>
      <xdr:row>18</xdr:row>
      <xdr:rowOff>85725</xdr:rowOff>
    </xdr:from>
    <xdr:to>
      <xdr:col>3</xdr:col>
      <xdr:colOff>66675</xdr:colOff>
      <xdr:row>19</xdr:row>
      <xdr:rowOff>171450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2314575" y="3343275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 b="1"/>
            <a:t>4</a:t>
          </a:r>
        </a:p>
      </xdr:txBody>
    </xdr:sp>
    <xdr:clientData/>
  </xdr:twoCellAnchor>
  <xdr:twoCellAnchor>
    <xdr:from>
      <xdr:col>8</xdr:col>
      <xdr:colOff>552450</xdr:colOff>
      <xdr:row>7</xdr:row>
      <xdr:rowOff>28575</xdr:rowOff>
    </xdr:from>
    <xdr:to>
      <xdr:col>8</xdr:col>
      <xdr:colOff>819150</xdr:colOff>
      <xdr:row>8</xdr:row>
      <xdr:rowOff>114300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258050" y="129540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5</a:t>
          </a:r>
          <a:endParaRPr lang="es-EC" sz="1100" b="1"/>
        </a:p>
      </xdr:txBody>
    </xdr:sp>
    <xdr:clientData/>
  </xdr:twoCellAnchor>
  <xdr:twoCellAnchor>
    <xdr:from>
      <xdr:col>8</xdr:col>
      <xdr:colOff>571500</xdr:colOff>
      <xdr:row>10</xdr:row>
      <xdr:rowOff>133350</xdr:rowOff>
    </xdr:from>
    <xdr:to>
      <xdr:col>9</xdr:col>
      <xdr:colOff>0</xdr:colOff>
      <xdr:row>12</xdr:row>
      <xdr:rowOff>38100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7277100" y="194310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6</a:t>
          </a:r>
          <a:endParaRPr lang="es-EC" sz="1100" b="1"/>
        </a:p>
      </xdr:txBody>
    </xdr:sp>
    <xdr:clientData/>
  </xdr:twoCellAnchor>
  <xdr:twoCellAnchor>
    <xdr:from>
      <xdr:col>8</xdr:col>
      <xdr:colOff>581025</xdr:colOff>
      <xdr:row>14</xdr:row>
      <xdr:rowOff>152400</xdr:rowOff>
    </xdr:from>
    <xdr:to>
      <xdr:col>9</xdr:col>
      <xdr:colOff>9525</xdr:colOff>
      <xdr:row>16</xdr:row>
      <xdr:rowOff>57150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86625" y="268605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7</a:t>
          </a:r>
          <a:endParaRPr lang="es-EC" sz="1100" b="1"/>
        </a:p>
      </xdr:txBody>
    </xdr:sp>
    <xdr:clientData/>
  </xdr:twoCellAnchor>
  <xdr:twoCellAnchor>
    <xdr:from>
      <xdr:col>8</xdr:col>
      <xdr:colOff>581025</xdr:colOff>
      <xdr:row>18</xdr:row>
      <xdr:rowOff>133350</xdr:rowOff>
    </xdr:from>
    <xdr:to>
      <xdr:col>9</xdr:col>
      <xdr:colOff>9525</xdr:colOff>
      <xdr:row>20</xdr:row>
      <xdr:rowOff>38100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286625" y="3390900"/>
          <a:ext cx="266700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/>
            <a:t>8</a:t>
          </a:r>
          <a:endParaRPr lang="es-EC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180974</xdr:rowOff>
    </xdr:from>
    <xdr:to>
      <xdr:col>13</xdr:col>
      <xdr:colOff>0</xdr:colOff>
      <xdr:row>62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8200" y="180974"/>
          <a:ext cx="10058400" cy="11153776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38099</xdr:rowOff>
    </xdr:from>
    <xdr:to>
      <xdr:col>12</xdr:col>
      <xdr:colOff>800100</xdr:colOff>
      <xdr:row>62</xdr:row>
      <xdr:rowOff>95249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85825" y="219074"/>
          <a:ext cx="9972675" cy="110966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Un plan operativo anual es un elemento fundamental de la implementación estratégica y operativa y de los sistemas de seguimiento y control, una herramienta para el logro de objetivos a corto plazo, y también establece costos, proyectos detallados y cronogramas a seguir. Es un presupuesto que el responsable de su ejecución y las partes interesadas también deben ejecutarlo. Finalmente, se dan metas de manejo en términos de cantidad, calidad y tiempo para que sea completamente evaluado.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Se utiliza un plan de acción para agilizar las actividades propuestas por las unidades fundadoras de la organización y para determinar los objetivos a alcanzar durante el año. La implementación de este seguimiento permitirá perfeccionar el uso de los recursos disponibles y lograr las metas y tareas definidas en cada proyecto.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Objetivos del Plan Operativo Anual:</a:t>
          </a:r>
          <a:endParaRPr lang="es-EC" sz="105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Estandariza la conceptualización y presentación de los programas de trabajo y permite realizar estudios comparativos entre actividades realizadas por diferentes unidades administrativas.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Evalúa los beneficios y costos de cada proyecto.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Establecer factores de desempeño de los recursos, medir la eficiencia con la que se utilizan y determinar la consistencia entre las metas y los pasos que se toman para alcanzarlas. 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Objetivo</a:t>
          </a:r>
          <a:r>
            <a:rPr lang="es-ES" sz="1100" b="1" i="1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de la propuesta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Establecer el proceso de seguimiento al Plan Operativo Anual (POA) y Presupuestario; para los Gobiernos Autónomos Descentralizados Parroquiales Rurales a través de una matriz de seguimiento y control, aportando al cumplimiento, ejecución y evaluación de los objetivos institucionales y demostrando una adecuada administración.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Alcance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 aplicables a todos los funcionarios de los Gobiernos Autónomos Descentralizados Parroquiales Rurales, que realizan operaciones administrativas y financieras enfocadas al cumplimiento de metas y objetivos institucionales. 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Responsabilidades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Intervención del departamento de planificación, que orientará la planificación y verificación del poder notarial y lo someterá a aprobación.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Tener conocimiento previo de la misión, visión, políticas y valores del Plan Estratégico de Desarrollo Institucional; objetivos, objetivos estratégicos y/o indicadores de          gestión.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Poseer conocimiento previo de estándares de calidad a nivel organizacional y/o profesional.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endParaRPr lang="es-ES" sz="11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s-ES" sz="11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Disponer de conocimientos previos de sistemas y métodos de planificación (planificar, implementar, evaluar, difundir).</a:t>
          </a:r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DEFINICIONES</a:t>
          </a: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EC" sz="105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es-ES" sz="11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0" algn="l"/>
          <a:endParaRPr lang="es-ES" sz="1100" b="1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s-EC" sz="1100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504825</xdr:colOff>
      <xdr:row>2</xdr:row>
      <xdr:rowOff>0</xdr:rowOff>
    </xdr:from>
    <xdr:to>
      <xdr:col>12</xdr:col>
      <xdr:colOff>285750</xdr:colOff>
      <xdr:row>5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43025" y="361950"/>
          <a:ext cx="9001125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PLAN OPERATIVO ANUAL</a:t>
          </a:r>
        </a:p>
      </xdr:txBody>
    </xdr:sp>
    <xdr:clientData/>
  </xdr:twoCellAnchor>
  <xdr:twoCellAnchor editAs="oneCell">
    <xdr:from>
      <xdr:col>3</xdr:col>
      <xdr:colOff>95250</xdr:colOff>
      <xdr:row>1</xdr:row>
      <xdr:rowOff>142875</xdr:rowOff>
    </xdr:from>
    <xdr:to>
      <xdr:col>3</xdr:col>
      <xdr:colOff>714375</xdr:colOff>
      <xdr:row>5</xdr:row>
      <xdr:rowOff>38100</xdr:rowOff>
    </xdr:to>
    <xdr:pic>
      <xdr:nvPicPr>
        <xdr:cNvPr id="5" name="Imagen 4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32385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266700</xdr:colOff>
      <xdr:row>2</xdr:row>
      <xdr:rowOff>66675</xdr:rowOff>
    </xdr:from>
    <xdr:to>
      <xdr:col>11</xdr:col>
      <xdr:colOff>797868</xdr:colOff>
      <xdr:row>4</xdr:row>
      <xdr:rowOff>171210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486900" y="428625"/>
          <a:ext cx="531168" cy="46648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342899</xdr:colOff>
      <xdr:row>2</xdr:row>
      <xdr:rowOff>171451</xdr:rowOff>
    </xdr:from>
    <xdr:to>
      <xdr:col>11</xdr:col>
      <xdr:colOff>752474</xdr:colOff>
      <xdr:row>4</xdr:row>
      <xdr:rowOff>57150</xdr:rowOff>
    </xdr:to>
    <xdr:sp macro="" textlink="">
      <xdr:nvSpPr>
        <xdr:cNvPr id="7" name="Flecha: a la derecha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563099" y="533401"/>
          <a:ext cx="409575" cy="24764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685799</xdr:colOff>
      <xdr:row>37</xdr:row>
      <xdr:rowOff>8163</xdr:rowOff>
    </xdr:from>
    <xdr:to>
      <xdr:col>3</xdr:col>
      <xdr:colOff>676274</xdr:colOff>
      <xdr:row>47</xdr:row>
      <xdr:rowOff>93890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29442" y="6553199"/>
          <a:ext cx="1677761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Intervenciones consistentes e integrales en las diversas actividades necesarias para lograr metas y tareas específicas.</a:t>
          </a:r>
          <a:endParaRPr lang="es-EC" sz="12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704850</xdr:colOff>
      <xdr:row>37</xdr:row>
      <xdr:rowOff>27213</xdr:rowOff>
    </xdr:from>
    <xdr:to>
      <xdr:col>3</xdr:col>
      <xdr:colOff>666750</xdr:colOff>
      <xdr:row>39</xdr:row>
      <xdr:rowOff>93889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548493" y="6572249"/>
          <a:ext cx="1649186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Actividades específicas 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752474</xdr:colOff>
      <xdr:row>37</xdr:row>
      <xdr:rowOff>8163</xdr:rowOff>
    </xdr:from>
    <xdr:to>
      <xdr:col>5</xdr:col>
      <xdr:colOff>742949</xdr:colOff>
      <xdr:row>47</xdr:row>
      <xdr:rowOff>93890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83403" y="6553199"/>
          <a:ext cx="1677760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Herramienta que indica signos o pistas sobre una situación o acción que produce resultados medibles.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771525</xdr:colOff>
      <xdr:row>37</xdr:row>
      <xdr:rowOff>27213</xdr:rowOff>
    </xdr:from>
    <xdr:to>
      <xdr:col>5</xdr:col>
      <xdr:colOff>733425</xdr:colOff>
      <xdr:row>39</xdr:row>
      <xdr:rowOff>93889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302454" y="6572249"/>
          <a:ext cx="1649185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Indicador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809624</xdr:colOff>
      <xdr:row>36</xdr:row>
      <xdr:rowOff>175531</xdr:rowOff>
    </xdr:from>
    <xdr:to>
      <xdr:col>7</xdr:col>
      <xdr:colOff>800099</xdr:colOff>
      <xdr:row>47</xdr:row>
      <xdr:rowOff>84365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027838" y="6543674"/>
          <a:ext cx="1677761" cy="185465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Características cuantitativas y cualitativas a alcanzar en el presente año para contribuir a los objetivos estratégicos del establecimiento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828675</xdr:colOff>
      <xdr:row>37</xdr:row>
      <xdr:rowOff>17688</xdr:rowOff>
    </xdr:from>
    <xdr:to>
      <xdr:col>7</xdr:col>
      <xdr:colOff>790575</xdr:colOff>
      <xdr:row>39</xdr:row>
      <xdr:rowOff>84364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046889" y="6562724"/>
          <a:ext cx="1649186" cy="42046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Metas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28574</xdr:colOff>
      <xdr:row>36</xdr:row>
      <xdr:rowOff>166006</xdr:rowOff>
    </xdr:from>
    <xdr:to>
      <xdr:col>10</xdr:col>
      <xdr:colOff>19049</xdr:colOff>
      <xdr:row>47</xdr:row>
      <xdr:rowOff>74840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734174" y="6681106"/>
          <a:ext cx="1666875" cy="189955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Plan Operativo Anual, donde se encuentra detallado las actividades, proyectos y programas que serán ejecutados durante un año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8</xdr:col>
      <xdr:colOff>47625</xdr:colOff>
      <xdr:row>37</xdr:row>
      <xdr:rowOff>8163</xdr:rowOff>
    </xdr:from>
    <xdr:to>
      <xdr:col>10</xdr:col>
      <xdr:colOff>9525</xdr:colOff>
      <xdr:row>39</xdr:row>
      <xdr:rowOff>74839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753225" y="6704238"/>
          <a:ext cx="1638300" cy="42862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POA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85724</xdr:colOff>
      <xdr:row>36</xdr:row>
      <xdr:rowOff>175531</xdr:rowOff>
    </xdr:from>
    <xdr:to>
      <xdr:col>12</xdr:col>
      <xdr:colOff>76199</xdr:colOff>
      <xdr:row>47</xdr:row>
      <xdr:rowOff>84365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8467724" y="6690631"/>
          <a:ext cx="1666875" cy="189955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2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Diseño estructurado o planificación para las diversas secciones o actividades que se incluyen en lo que se debe hacer.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10</xdr:col>
      <xdr:colOff>104775</xdr:colOff>
      <xdr:row>37</xdr:row>
      <xdr:rowOff>17688</xdr:rowOff>
    </xdr:from>
    <xdr:to>
      <xdr:col>12</xdr:col>
      <xdr:colOff>66675</xdr:colOff>
      <xdr:row>39</xdr:row>
      <xdr:rowOff>84364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86775" y="6713763"/>
          <a:ext cx="1638300" cy="42862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Programas</a:t>
          </a:r>
          <a:endParaRPr lang="es-EC" sz="12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238125</xdr:colOff>
      <xdr:row>48</xdr:row>
      <xdr:rowOff>46262</xdr:rowOff>
    </xdr:from>
    <xdr:to>
      <xdr:col>6</xdr:col>
      <xdr:colOff>485775</xdr:colOff>
      <xdr:row>61</xdr:row>
      <xdr:rowOff>156480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3590925" y="8733062"/>
          <a:ext cx="1924050" cy="24628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Son</a:t>
          </a:r>
          <a:r>
            <a:rPr lang="es-ES" sz="12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actividades que deben realizarse de manera constante para producir un bien o servicio particular que pueda satisfacer una necesidad o resolver problemas dentro del presupuesto y en un período de tiempo específico.</a:t>
          </a:r>
          <a:endParaRPr lang="es-EC" sz="16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4</xdr:col>
      <xdr:colOff>247650</xdr:colOff>
      <xdr:row>48</xdr:row>
      <xdr:rowOff>65314</xdr:rowOff>
    </xdr:from>
    <xdr:to>
      <xdr:col>6</xdr:col>
      <xdr:colOff>476250</xdr:colOff>
      <xdr:row>50</xdr:row>
      <xdr:rowOff>66676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600450" y="8752114"/>
          <a:ext cx="1905000" cy="36331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 b="1" i="1">
              <a:solidFill>
                <a:schemeClr val="tx2">
                  <a:lumMod val="75000"/>
                </a:schemeClr>
              </a:solidFill>
            </a:rPr>
            <a:t>Proyectos</a:t>
          </a:r>
        </a:p>
      </xdr:txBody>
    </xdr:sp>
    <xdr:clientData/>
  </xdr:twoCellAnchor>
  <xdr:twoCellAnchor>
    <xdr:from>
      <xdr:col>6</xdr:col>
      <xdr:colOff>790574</xdr:colOff>
      <xdr:row>48</xdr:row>
      <xdr:rowOff>36738</xdr:rowOff>
    </xdr:from>
    <xdr:to>
      <xdr:col>9</xdr:col>
      <xdr:colOff>9525</xdr:colOff>
      <xdr:row>61</xdr:row>
      <xdr:rowOff>152401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819774" y="8723538"/>
          <a:ext cx="1733551" cy="246833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400" i="1">
            <a:solidFill>
              <a:schemeClr val="tx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200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 una herramienta de planificación que expresa en términos financieros las actividades y recursos de una institución pública en un determinado período de tiempo para lograr los objetivos planteados.</a:t>
          </a:r>
          <a:endParaRPr lang="es-EC" sz="1400" i="1">
            <a:solidFill>
              <a:schemeClr val="tx2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6</xdr:col>
      <xdr:colOff>809624</xdr:colOff>
      <xdr:row>48</xdr:row>
      <xdr:rowOff>55789</xdr:rowOff>
    </xdr:from>
    <xdr:to>
      <xdr:col>8</xdr:col>
      <xdr:colOff>838199</xdr:colOff>
      <xdr:row>50</xdr:row>
      <xdr:rowOff>76201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838824" y="8742589"/>
          <a:ext cx="1704975" cy="38236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400" b="1" i="1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Presupuesto</a:t>
          </a:r>
          <a:endParaRPr lang="es-EC" sz="1400" b="1" i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257175</xdr:colOff>
      <xdr:row>25</xdr:row>
      <xdr:rowOff>152400</xdr:rowOff>
    </xdr:from>
    <xdr:to>
      <xdr:col>1</xdr:col>
      <xdr:colOff>542925</xdr:colOff>
      <xdr:row>26</xdr:row>
      <xdr:rowOff>114300</xdr:rowOff>
    </xdr:to>
    <xdr:sp macro="" textlink="">
      <xdr:nvSpPr>
        <xdr:cNvPr id="28" name="Flecha: pentágon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95375" y="4676775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27</xdr:row>
      <xdr:rowOff>104775</xdr:rowOff>
    </xdr:from>
    <xdr:to>
      <xdr:col>1</xdr:col>
      <xdr:colOff>552450</xdr:colOff>
      <xdr:row>28</xdr:row>
      <xdr:rowOff>66675</xdr:rowOff>
    </xdr:to>
    <xdr:sp macro="" textlink="">
      <xdr:nvSpPr>
        <xdr:cNvPr id="29" name="Flecha: pentágon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104900" y="4991100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30</xdr:row>
      <xdr:rowOff>0</xdr:rowOff>
    </xdr:from>
    <xdr:to>
      <xdr:col>1</xdr:col>
      <xdr:colOff>552450</xdr:colOff>
      <xdr:row>30</xdr:row>
      <xdr:rowOff>142875</xdr:rowOff>
    </xdr:to>
    <xdr:sp macro="" textlink="">
      <xdr:nvSpPr>
        <xdr:cNvPr id="30" name="Flecha: pentágon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104900" y="5429250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266700</xdr:colOff>
      <xdr:row>31</xdr:row>
      <xdr:rowOff>114300</xdr:rowOff>
    </xdr:from>
    <xdr:to>
      <xdr:col>1</xdr:col>
      <xdr:colOff>552450</xdr:colOff>
      <xdr:row>32</xdr:row>
      <xdr:rowOff>76200</xdr:rowOff>
    </xdr:to>
    <xdr:sp macro="" textlink="">
      <xdr:nvSpPr>
        <xdr:cNvPr id="31" name="Flecha: pentágon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104900" y="5724525"/>
          <a:ext cx="285750" cy="142875"/>
        </a:xfrm>
        <a:prstGeom prst="homePlat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1057</xdr:rowOff>
    </xdr:from>
    <xdr:to>
      <xdr:col>13</xdr:col>
      <xdr:colOff>0</xdr:colOff>
      <xdr:row>42</xdr:row>
      <xdr:rowOff>158750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6083" y="180974"/>
          <a:ext cx="10033000" cy="7534276"/>
        </a:xfrm>
        <a:prstGeom prst="rect">
          <a:avLst/>
        </a:prstGeom>
        <a:noFill/>
        <a:ln w="762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47625</xdr:colOff>
      <xdr:row>1</xdr:row>
      <xdr:rowOff>38100</xdr:rowOff>
    </xdr:from>
    <xdr:to>
      <xdr:col>12</xdr:col>
      <xdr:colOff>800100</xdr:colOff>
      <xdr:row>42</xdr:row>
      <xdr:rowOff>116417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83708" y="218017"/>
          <a:ext cx="9949392" cy="7454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l"/>
          <a:endParaRPr lang="es-EC" sz="1100"/>
        </a:p>
        <a:p>
          <a:pPr algn="ctr"/>
          <a:r>
            <a:rPr lang="es-EC" sz="1200" i="1">
              <a:solidFill>
                <a:schemeClr val="tx2">
                  <a:lumMod val="75000"/>
                </a:schemeClr>
              </a:solidFill>
            </a:rPr>
            <a:t>Utilice esta matriz </a:t>
          </a:r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para realizar un seguimiento anual y trimestral de los proyectos establecidos en el Plan de Desarrollo y Ordenamiento Territorial y Plan Operativo Anual y el cumplimiento del Presupuesto.</a:t>
          </a: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Esta herramienta permite:</a:t>
          </a: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200" i="1" baseline="0">
            <a:solidFill>
              <a:schemeClr val="tx2">
                <a:lumMod val="75000"/>
              </a:schemeClr>
            </a:solidFill>
          </a:endParaRPr>
        </a:p>
        <a:p>
          <a:pPr lvl="1" algn="l"/>
          <a:r>
            <a:rPr lang="es-EC" sz="1200" i="1" baseline="0">
              <a:solidFill>
                <a:schemeClr val="tx2">
                  <a:lumMod val="75000"/>
                </a:schemeClr>
              </a:solidFill>
            </a:rPr>
            <a:t>Ingresar datos únicamente en las celdas de la hoja SEGUIMIENTO ANUAL Y SEGUIMIENTO TRIMESTRAL que tengan el siguiente formato </a:t>
          </a:r>
        </a:p>
        <a:p>
          <a:pPr algn="l"/>
          <a:endParaRPr lang="es-EC" sz="110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>
            <a:solidFill>
              <a:schemeClr val="tx2">
                <a:lumMod val="75000"/>
              </a:schemeClr>
            </a:solidFill>
          </a:endParaRPr>
        </a:p>
        <a:p>
          <a:pPr lvl="1" algn="l"/>
          <a:r>
            <a:rPr lang="es-EC" sz="1100" i="1">
              <a:solidFill>
                <a:schemeClr val="tx2">
                  <a:lumMod val="75000"/>
                </a:schemeClr>
              </a:solidFill>
            </a:rPr>
            <a:t>Se puede ingresar los datos necesarios para el</a:t>
          </a:r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análisis y evaluación de los proyectos.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La matriz arrojará automáticamente los siguientes parámetros: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Porcentaje de ejecución presupuestaria en las hojas Seguimiento anual y trimestral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.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Riesgo de avance establecido en las hojas Seguimiento anual y trimestral.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>
              <a:solidFill>
                <a:schemeClr val="tx2">
                  <a:lumMod val="75000"/>
                </a:schemeClr>
              </a:solidFill>
            </a:rPr>
            <a:t>                Gráficas</a:t>
          </a:r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de cumplimiento presupuestario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Matriz de cumplimiento presupuestario total.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</a:t>
          </a: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Cumplimiento de proyectos y actividades de acuerdo a niveles de riesgo con avances óptimo, medio y con problemas; y por periodo de ejecución.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A continuación, se presenta la semaforización para determinar el nivel de avance del proyecto.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chemeClr val="tx2">
                  <a:lumMod val="75000"/>
                </a:schemeClr>
              </a:solidFill>
            </a:rPr>
            <a:t>                                              </a:t>
          </a: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endParaRPr lang="es-EC" sz="1100" i="1" baseline="0">
            <a:solidFill>
              <a:schemeClr val="tx2">
                <a:lumMod val="75000"/>
              </a:schemeClr>
            </a:solidFill>
          </a:endParaRPr>
        </a:p>
        <a:p>
          <a:pPr algn="l"/>
          <a:r>
            <a:rPr lang="es-EC" sz="1100" i="1" baseline="0">
              <a:solidFill>
                <a:srgbClr val="002060"/>
              </a:solidFill>
            </a:rPr>
            <a:t>                                                    </a:t>
          </a:r>
          <a:r>
            <a:rPr lang="es-EC" sz="1100" i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En este apartado el usuario va a elegir los proyectos e ir verificando mediante gráficas el nivel de cumplimiento presupuestario</a:t>
          </a:r>
          <a:r>
            <a:rPr lang="es-EC" sz="1100" i="1" baseline="0">
              <a:solidFill>
                <a:srgbClr val="002060"/>
              </a:solidFill>
            </a:rPr>
            <a:t>      </a:t>
          </a:r>
        </a:p>
      </xdr:txBody>
    </xdr:sp>
    <xdr:clientData/>
  </xdr:twoCellAnchor>
  <xdr:twoCellAnchor>
    <xdr:from>
      <xdr:col>1</xdr:col>
      <xdr:colOff>504825</xdr:colOff>
      <xdr:row>1</xdr:row>
      <xdr:rowOff>152400</xdr:rowOff>
    </xdr:from>
    <xdr:to>
      <xdr:col>12</xdr:col>
      <xdr:colOff>285750</xdr:colOff>
      <xdr:row>5</xdr:row>
      <xdr:rowOff>152400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343025" y="333375"/>
          <a:ext cx="9001125" cy="723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INSTRUCCIONES</a:t>
          </a:r>
        </a:p>
      </xdr:txBody>
    </xdr:sp>
    <xdr:clientData/>
  </xdr:twoCellAnchor>
  <xdr:twoCellAnchor editAs="oneCell">
    <xdr:from>
      <xdr:col>4</xdr:col>
      <xdr:colOff>47625</xdr:colOff>
      <xdr:row>1</xdr:row>
      <xdr:rowOff>114300</xdr:rowOff>
    </xdr:from>
    <xdr:to>
      <xdr:col>4</xdr:col>
      <xdr:colOff>666750</xdr:colOff>
      <xdr:row>5</xdr:row>
      <xdr:rowOff>9525</xdr:rowOff>
    </xdr:to>
    <xdr:pic>
      <xdr:nvPicPr>
        <xdr:cNvPr id="6" name="Imagen 5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952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809626</xdr:colOff>
      <xdr:row>2</xdr:row>
      <xdr:rowOff>38100</xdr:rowOff>
    </xdr:from>
    <xdr:to>
      <xdr:col>12</xdr:col>
      <xdr:colOff>247650</xdr:colOff>
      <xdr:row>5</xdr:row>
      <xdr:rowOff>104775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191626" y="400050"/>
          <a:ext cx="1114424" cy="609600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57150</xdr:colOff>
      <xdr:row>2</xdr:row>
      <xdr:rowOff>142876</xdr:rowOff>
    </xdr:from>
    <xdr:to>
      <xdr:col>12</xdr:col>
      <xdr:colOff>219075</xdr:colOff>
      <xdr:row>4</xdr:row>
      <xdr:rowOff>161925</xdr:rowOff>
    </xdr:to>
    <xdr:sp macro="" textlink="">
      <xdr:nvSpPr>
        <xdr:cNvPr id="14" name="Flecha: a la derecha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277350" y="504826"/>
          <a:ext cx="1000125" cy="380999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11</xdr:col>
      <xdr:colOff>361950</xdr:colOff>
      <xdr:row>12</xdr:row>
      <xdr:rowOff>114300</xdr:rowOff>
    </xdr:from>
    <xdr:to>
      <xdr:col>12</xdr:col>
      <xdr:colOff>657225</xdr:colOff>
      <xdr:row>14</xdr:row>
      <xdr:rowOff>66675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9582150" y="2286000"/>
          <a:ext cx="1133475" cy="314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361950</xdr:colOff>
      <xdr:row>19</xdr:row>
      <xdr:rowOff>114300</xdr:rowOff>
    </xdr:from>
    <xdr:to>
      <xdr:col>1</xdr:col>
      <xdr:colOff>685800</xdr:colOff>
      <xdr:row>20</xdr:row>
      <xdr:rowOff>95250</xdr:rowOff>
    </xdr:to>
    <xdr:sp macro="" textlink="">
      <xdr:nvSpPr>
        <xdr:cNvPr id="16" name="Flecha: a la der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00150" y="355282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352425</xdr:colOff>
      <xdr:row>21</xdr:row>
      <xdr:rowOff>66675</xdr:rowOff>
    </xdr:from>
    <xdr:to>
      <xdr:col>1</xdr:col>
      <xdr:colOff>676275</xdr:colOff>
      <xdr:row>22</xdr:row>
      <xdr:rowOff>47625</xdr:rowOff>
    </xdr:to>
    <xdr:sp macro="" textlink="">
      <xdr:nvSpPr>
        <xdr:cNvPr id="17" name="Flecha: a la der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190625" y="3867150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23</xdr:row>
      <xdr:rowOff>0</xdr:rowOff>
    </xdr:from>
    <xdr:to>
      <xdr:col>1</xdr:col>
      <xdr:colOff>666750</xdr:colOff>
      <xdr:row>23</xdr:row>
      <xdr:rowOff>161925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181100" y="416242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24</xdr:row>
      <xdr:rowOff>133350</xdr:rowOff>
    </xdr:from>
    <xdr:to>
      <xdr:col>1</xdr:col>
      <xdr:colOff>666750</xdr:colOff>
      <xdr:row>25</xdr:row>
      <xdr:rowOff>114300</xdr:rowOff>
    </xdr:to>
    <xdr:sp macro="" textlink="">
      <xdr:nvSpPr>
        <xdr:cNvPr id="19" name="Flecha: a la derecha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181100" y="4476750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342900</xdr:colOff>
      <xdr:row>26</xdr:row>
      <xdr:rowOff>85725</xdr:rowOff>
    </xdr:from>
    <xdr:to>
      <xdr:col>1</xdr:col>
      <xdr:colOff>666750</xdr:colOff>
      <xdr:row>27</xdr:row>
      <xdr:rowOff>66675</xdr:rowOff>
    </xdr:to>
    <xdr:sp macro="" textlink="">
      <xdr:nvSpPr>
        <xdr:cNvPr id="20" name="Flecha: a la der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181100" y="4791075"/>
          <a:ext cx="323850" cy="16192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38</xdr:row>
          <xdr:rowOff>50797</xdr:rowOff>
        </xdr:from>
        <xdr:to>
          <xdr:col>3</xdr:col>
          <xdr:colOff>276225</xdr:colOff>
          <xdr:row>40</xdr:row>
          <xdr:rowOff>41272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338667</xdr:colOff>
      <xdr:row>32</xdr:row>
      <xdr:rowOff>74083</xdr:rowOff>
    </xdr:from>
    <xdr:to>
      <xdr:col>5</xdr:col>
      <xdr:colOff>264582</xdr:colOff>
      <xdr:row>36</xdr:row>
      <xdr:rowOff>169333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A084FAC-646A-45D6-BD56-37A904C2AD79}"/>
            </a:ext>
          </a:extLst>
        </xdr:cNvPr>
        <xdr:cNvPicPr/>
      </xdr:nvPicPr>
      <xdr:blipFill rotWithShape="1">
        <a:blip xmlns:r="http://schemas.openxmlformats.org/officeDocument/2006/relationships" r:embed="rId5"/>
        <a:srcRect l="30726" t="32580" r="31277" b="52716"/>
        <a:stretch/>
      </xdr:blipFill>
      <xdr:spPr bwMode="auto">
        <a:xfrm>
          <a:off x="1174750" y="5831416"/>
          <a:ext cx="3270249" cy="81491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17972</xdr:colOff>
      <xdr:row>0</xdr:row>
      <xdr:rowOff>179717</xdr:rowOff>
    </xdr:from>
    <xdr:to>
      <xdr:col>16</xdr:col>
      <xdr:colOff>816429</xdr:colOff>
      <xdr:row>4</xdr:row>
      <xdr:rowOff>122464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004615" y="179717"/>
          <a:ext cx="21290814" cy="7047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ANUAL DE LOS</a:t>
          </a:r>
          <a:r>
            <a:rPr lang="es-EC" sz="2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PROYECTOS Y PRESUPUESTOS</a:t>
          </a:r>
          <a:endParaRPr lang="es-EC" sz="2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395376</xdr:colOff>
      <xdr:row>0</xdr:row>
      <xdr:rowOff>161747</xdr:rowOff>
    </xdr:from>
    <xdr:to>
      <xdr:col>2</xdr:col>
      <xdr:colOff>1014501</xdr:colOff>
      <xdr:row>3</xdr:row>
      <xdr:rowOff>187806</xdr:rowOff>
    </xdr:to>
    <xdr:pic>
      <xdr:nvPicPr>
        <xdr:cNvPr id="45" name="Imagen 44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234" y="161747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1091293</xdr:colOff>
      <xdr:row>2</xdr:row>
      <xdr:rowOff>59872</xdr:rowOff>
    </xdr:from>
    <xdr:to>
      <xdr:col>16</xdr:col>
      <xdr:colOff>740229</xdr:colOff>
      <xdr:row>4</xdr:row>
      <xdr:rowOff>21771</xdr:rowOff>
    </xdr:to>
    <xdr:sp macro="" textlink="">
      <xdr:nvSpPr>
        <xdr:cNvPr id="6" name="Flecha: a la derecha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2400079" y="440872"/>
          <a:ext cx="819150" cy="342899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15</xdr:col>
      <xdr:colOff>1034142</xdr:colOff>
      <xdr:row>0</xdr:row>
      <xdr:rowOff>136071</xdr:rowOff>
    </xdr:from>
    <xdr:to>
      <xdr:col>16</xdr:col>
      <xdr:colOff>683078</xdr:colOff>
      <xdr:row>2</xdr:row>
      <xdr:rowOff>78922</xdr:rowOff>
    </xdr:to>
    <xdr:sp macro="" textlink="">
      <xdr:nvSpPr>
        <xdr:cNvPr id="7" name="Flecha: hacia la izquierda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2342928" y="136071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</xdr:row>
          <xdr:rowOff>171450</xdr:rowOff>
        </xdr:from>
        <xdr:to>
          <xdr:col>13</xdr:col>
          <xdr:colOff>85725</xdr:colOff>
          <xdr:row>7</xdr:row>
          <xdr:rowOff>95250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5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314325</xdr:colOff>
      <xdr:row>0</xdr:row>
      <xdr:rowOff>123825</xdr:rowOff>
    </xdr:from>
    <xdr:to>
      <xdr:col>9</xdr:col>
      <xdr:colOff>447675</xdr:colOff>
      <xdr:row>4</xdr:row>
      <xdr:rowOff>85725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90550" y="123825"/>
          <a:ext cx="10706100" cy="685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GRÁFICAS DE CUMPLIMIENTO POR</a:t>
          </a:r>
          <a:r>
            <a:rPr lang="es-EC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PROYECTOS</a:t>
          </a:r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ANUAL</a:t>
          </a:r>
        </a:p>
      </xdr:txBody>
    </xdr:sp>
    <xdr:clientData/>
  </xdr:twoCellAnchor>
  <xdr:twoCellAnchor editAs="oneCell">
    <xdr:from>
      <xdr:col>1</xdr:col>
      <xdr:colOff>619125</xdr:colOff>
      <xdr:row>1</xdr:row>
      <xdr:rowOff>28575</xdr:rowOff>
    </xdr:from>
    <xdr:to>
      <xdr:col>1</xdr:col>
      <xdr:colOff>1238250</xdr:colOff>
      <xdr:row>4</xdr:row>
      <xdr:rowOff>83209</xdr:rowOff>
    </xdr:to>
    <xdr:pic>
      <xdr:nvPicPr>
        <xdr:cNvPr id="10" name="Imagen 9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09550"/>
          <a:ext cx="619125" cy="59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628651</xdr:colOff>
      <xdr:row>2</xdr:row>
      <xdr:rowOff>123825</xdr:rowOff>
    </xdr:from>
    <xdr:to>
      <xdr:col>9</xdr:col>
      <xdr:colOff>352426</xdr:colOff>
      <xdr:row>4</xdr:row>
      <xdr:rowOff>104774</xdr:rowOff>
    </xdr:to>
    <xdr:sp macro="" textlink="">
      <xdr:nvSpPr>
        <xdr:cNvPr id="11" name="Flecha: a la derecha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382251" y="485775"/>
          <a:ext cx="819150" cy="342899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8</xdr:col>
      <xdr:colOff>571500</xdr:colOff>
      <xdr:row>0</xdr:row>
      <xdr:rowOff>180974</xdr:rowOff>
    </xdr:from>
    <xdr:to>
      <xdr:col>9</xdr:col>
      <xdr:colOff>295275</xdr:colOff>
      <xdr:row>2</xdr:row>
      <xdr:rowOff>142875</xdr:rowOff>
    </xdr:to>
    <xdr:sp macro="" textlink="">
      <xdr:nvSpPr>
        <xdr:cNvPr id="2" name="Flecha: hacia la izquierda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25100" y="180974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  <xdr:twoCellAnchor>
    <xdr:from>
      <xdr:col>6</xdr:col>
      <xdr:colOff>576262</xdr:colOff>
      <xdr:row>8</xdr:row>
      <xdr:rowOff>285750</xdr:rowOff>
    </xdr:from>
    <xdr:to>
      <xdr:col>9</xdr:col>
      <xdr:colOff>509587</xdr:colOff>
      <xdr:row>13</xdr:row>
      <xdr:rowOff>361950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1401535</xdr:colOff>
      <xdr:row>1</xdr:row>
      <xdr:rowOff>149678</xdr:rowOff>
    </xdr:from>
    <xdr:to>
      <xdr:col>12</xdr:col>
      <xdr:colOff>843643</xdr:colOff>
      <xdr:row>6</xdr:row>
      <xdr:rowOff>54429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245178" y="326571"/>
          <a:ext cx="15403286" cy="7892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s-E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SEGUIMIENTO TRIMESTRAL DEL POA</a:t>
          </a:r>
        </a:p>
      </xdr:txBody>
    </xdr:sp>
    <xdr:clientData/>
  </xdr:twoCellAnchor>
  <xdr:twoCellAnchor editAs="oneCell">
    <xdr:from>
      <xdr:col>1</xdr:col>
      <xdr:colOff>1823356</xdr:colOff>
      <xdr:row>2</xdr:row>
      <xdr:rowOff>108857</xdr:rowOff>
    </xdr:from>
    <xdr:to>
      <xdr:col>1</xdr:col>
      <xdr:colOff>2442481</xdr:colOff>
      <xdr:row>5</xdr:row>
      <xdr:rowOff>175738</xdr:rowOff>
    </xdr:to>
    <xdr:pic>
      <xdr:nvPicPr>
        <xdr:cNvPr id="7" name="Imagen 6" descr="Icono de la Casa Azul ilustración del vector. Ilustración de elemento -  16947057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9" y="462643"/>
          <a:ext cx="619125" cy="59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680358</xdr:colOff>
      <xdr:row>106</xdr:row>
      <xdr:rowOff>16328</xdr:rowOff>
    </xdr:from>
    <xdr:to>
      <xdr:col>11</xdr:col>
      <xdr:colOff>176893</xdr:colOff>
      <xdr:row>131</xdr:row>
      <xdr:rowOff>68036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791936</xdr:colOff>
      <xdr:row>3</xdr:row>
      <xdr:rowOff>155122</xdr:rowOff>
    </xdr:from>
    <xdr:to>
      <xdr:col>12</xdr:col>
      <xdr:colOff>685801</xdr:colOff>
      <xdr:row>5</xdr:row>
      <xdr:rowOff>144236</xdr:rowOff>
    </xdr:to>
    <xdr:sp macro="" textlink="">
      <xdr:nvSpPr>
        <xdr:cNvPr id="8" name="Flecha: a la derech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6671472" y="685801"/>
          <a:ext cx="819150" cy="342899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11</xdr:col>
      <xdr:colOff>734785</xdr:colOff>
      <xdr:row>2</xdr:row>
      <xdr:rowOff>27214</xdr:rowOff>
    </xdr:from>
    <xdr:to>
      <xdr:col>12</xdr:col>
      <xdr:colOff>628650</xdr:colOff>
      <xdr:row>3</xdr:row>
      <xdr:rowOff>174172</xdr:rowOff>
    </xdr:to>
    <xdr:sp macro="" textlink="">
      <xdr:nvSpPr>
        <xdr:cNvPr id="9" name="Flecha: hacia la izquierda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6614321" y="381000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6</xdr:row>
          <xdr:rowOff>171450</xdr:rowOff>
        </xdr:from>
        <xdr:to>
          <xdr:col>11</xdr:col>
          <xdr:colOff>352425</xdr:colOff>
          <xdr:row>8</xdr:row>
          <xdr:rowOff>171450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7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676275</xdr:colOff>
      <xdr:row>1</xdr:row>
      <xdr:rowOff>85725</xdr:rowOff>
    </xdr:from>
    <xdr:to>
      <xdr:col>11</xdr:col>
      <xdr:colOff>247650</xdr:colOff>
      <xdr:row>5</xdr:row>
      <xdr:rowOff>47625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76275" y="266700"/>
          <a:ext cx="10706100" cy="685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GRÁFICAS DE CUMPLIMIENTO POR</a:t>
          </a:r>
          <a:r>
            <a:rPr lang="es-EC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PROYECTOS</a:t>
          </a:r>
          <a:r>
            <a:rPr lang="es-EC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TRIMESTRAL</a:t>
          </a:r>
        </a:p>
      </xdr:txBody>
    </xdr:sp>
    <xdr:clientData/>
  </xdr:twoCellAnchor>
  <xdr:twoCellAnchor>
    <xdr:from>
      <xdr:col>5</xdr:col>
      <xdr:colOff>166687</xdr:colOff>
      <xdr:row>10</xdr:row>
      <xdr:rowOff>419100</xdr:rowOff>
    </xdr:from>
    <xdr:to>
      <xdr:col>9</xdr:col>
      <xdr:colOff>547687</xdr:colOff>
      <xdr:row>14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161926</xdr:colOff>
      <xdr:row>3</xdr:row>
      <xdr:rowOff>38101</xdr:rowOff>
    </xdr:from>
    <xdr:to>
      <xdr:col>11</xdr:col>
      <xdr:colOff>142876</xdr:colOff>
      <xdr:row>5</xdr:row>
      <xdr:rowOff>19050</xdr:rowOff>
    </xdr:to>
    <xdr:sp macro="" textlink="">
      <xdr:nvSpPr>
        <xdr:cNvPr id="7" name="Flecha: a la derecha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0458451" y="581026"/>
          <a:ext cx="819150" cy="342899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10</xdr:col>
      <xdr:colOff>104775</xdr:colOff>
      <xdr:row>1</xdr:row>
      <xdr:rowOff>95250</xdr:rowOff>
    </xdr:from>
    <xdr:to>
      <xdr:col>11</xdr:col>
      <xdr:colOff>85725</xdr:colOff>
      <xdr:row>3</xdr:row>
      <xdr:rowOff>57151</xdr:rowOff>
    </xdr:to>
    <xdr:sp macro="" textlink="">
      <xdr:nvSpPr>
        <xdr:cNvPr id="8" name="Flecha: hacia la izquier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401300" y="276225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  <xdr:twoCellAnchor editAs="oneCell">
    <xdr:from>
      <xdr:col>1</xdr:col>
      <xdr:colOff>66675</xdr:colOff>
      <xdr:row>1</xdr:row>
      <xdr:rowOff>110218</xdr:rowOff>
    </xdr:from>
    <xdr:to>
      <xdr:col>1</xdr:col>
      <xdr:colOff>685800</xdr:colOff>
      <xdr:row>4</xdr:row>
      <xdr:rowOff>164852</xdr:rowOff>
    </xdr:to>
    <xdr:pic>
      <xdr:nvPicPr>
        <xdr:cNvPr id="9" name="Imagen 8" descr="Icono de la Casa Azul ilustración del vector. Ilustración de elemento -  16947057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91193"/>
          <a:ext cx="619125" cy="59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57150</xdr:rowOff>
    </xdr:from>
    <xdr:to>
      <xdr:col>11</xdr:col>
      <xdr:colOff>404812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0</xdr:row>
      <xdr:rowOff>171450</xdr:rowOff>
    </xdr:from>
    <xdr:to>
      <xdr:col>14</xdr:col>
      <xdr:colOff>714375</xdr:colOff>
      <xdr:row>4</xdr:row>
      <xdr:rowOff>57150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61975" y="171450"/>
          <a:ext cx="10725150" cy="609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2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MATRIZ DE CUMPLIMIENTO PRESUPUESTARIO TOTAL</a:t>
          </a:r>
        </a:p>
      </xdr:txBody>
    </xdr:sp>
    <xdr:clientData/>
  </xdr:twoCellAnchor>
  <xdr:twoCellAnchor editAs="oneCell">
    <xdr:from>
      <xdr:col>0</xdr:col>
      <xdr:colOff>619125</xdr:colOff>
      <xdr:row>0</xdr:row>
      <xdr:rowOff>142875</xdr:rowOff>
    </xdr:from>
    <xdr:to>
      <xdr:col>1</xdr:col>
      <xdr:colOff>400050</xdr:colOff>
      <xdr:row>4</xdr:row>
      <xdr:rowOff>38100</xdr:rowOff>
    </xdr:to>
    <xdr:pic>
      <xdr:nvPicPr>
        <xdr:cNvPr id="5" name="Imagen 4" descr="Icono de la Casa Azul ilustración del vector. Ilustración de elemento -  16947057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49375" y1="16500" x2="49375" y2="16500"/>
                      <a14:foregroundMark x1="71500" y1="27375" x2="71500" y2="27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428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590551</xdr:colOff>
      <xdr:row>2</xdr:row>
      <xdr:rowOff>85726</xdr:rowOff>
    </xdr:from>
    <xdr:to>
      <xdr:col>14</xdr:col>
      <xdr:colOff>571501</xdr:colOff>
      <xdr:row>4</xdr:row>
      <xdr:rowOff>66675</xdr:rowOff>
    </xdr:to>
    <xdr:sp macro="" textlink="">
      <xdr:nvSpPr>
        <xdr:cNvPr id="9" name="Flecha: a la derecha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25101" y="447676"/>
          <a:ext cx="819150" cy="342899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Siguiente</a:t>
          </a:r>
        </a:p>
      </xdr:txBody>
    </xdr:sp>
    <xdr:clientData/>
  </xdr:twoCellAnchor>
  <xdr:twoCellAnchor>
    <xdr:from>
      <xdr:col>13</xdr:col>
      <xdr:colOff>533400</xdr:colOff>
      <xdr:row>0</xdr:row>
      <xdr:rowOff>142875</xdr:rowOff>
    </xdr:from>
    <xdr:to>
      <xdr:col>14</xdr:col>
      <xdr:colOff>514350</xdr:colOff>
      <xdr:row>2</xdr:row>
      <xdr:rowOff>104776</xdr:rowOff>
    </xdr:to>
    <xdr:sp macro="" textlink="">
      <xdr:nvSpPr>
        <xdr:cNvPr id="10" name="Flecha: hacia la izquierda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0267950" y="142875"/>
          <a:ext cx="819150" cy="323851"/>
        </a:xfrm>
        <a:prstGeom prst="lef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Atrás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6.651472916667" createdVersion="8" refreshedVersion="6" minRefreshableVersion="3" recordCount="91" xr:uid="{70FA0CD3-1DBD-48F9-93BF-E0D70FADFB09}">
  <cacheSource type="worksheet">
    <worksheetSource ref="B6:U97" sheet="SEGUIMIENTO ANUAL"/>
  </cacheSource>
  <cacheFields count="21">
    <cacheField name="META" numFmtId="0">
      <sharedItems/>
    </cacheField>
    <cacheField name="PROYECTO" numFmtId="0">
      <sharedItems count="91">
        <s v="Proyecto fortalecimiento de capacidades, educación y capacitación a la población en temas ambientales"/>
        <s v="Proyecto conservación y ampliación de espacios naturales en la parroquia"/>
        <s v="Seguimiento a los procesos de regulación y manejo integral en botaderos y escombreras a nivel parroquial"/>
        <s v="Proyecto mejoramiento y ampliación del sistema de almacenamiento temporal y manejo parcial de desechos a nivel parroquial"/>
        <s v="Plan parroquial de gestión de riesgos y actuación en crisis"/>
        <s v="Proyecto capacitación en riesgos y actuación en crisis"/>
        <s v="Proyecto manejo de TICs y herramientas de comunicación con la población vulnerable de la Parroquia Unamuncho"/>
        <s v="Proyecto fortalecimiento de la calidad de la educación y mejoramiento de la infraestructura educativa en la Parroquia Unamuncho"/>
        <s v="Gestión permanente hára la implementación del servicio de salud pública, brigadas médicas, furgones de la salud y demás acciones en la Parroquia Unamuncho"/>
        <s v="Proyecto contrucción de espacios públicos y culturales a nivel Parroquial"/>
        <s v="Proyecto adecuación de infraestructura física y accesibilidad en los principales espacios públicos de la Parroquia Unamuncho"/>
        <s v="Estudio para el mejoramiento del estadio Caserio La Primavera de la Parroquia Unamuncho"/>
        <s v="Proyecto para el mejoramiento del estadio Caserio La Primavera de la Parroquia Unamuncho"/>
        <s v="Fiscalización de la obra mejoramiento del estadio Caserio La Primavera de la Parroquia Unamuncho"/>
        <s v="Proyecto mejoramiento del Estadio Central"/>
        <s v="Proyecto mantenimiento y mejoramiento de espacios públicos culturales y deportivos a nivel Parroquial"/>
        <s v="Proyecto mejoramiento de casas comunales barriales y de encuentro social en diferentes sectores de la Parroquia Unamuncho"/>
        <s v="Proyecto atención integral del ciclo de vida desarrollo infantil integral CDI"/>
        <s v="Proyecto atención integral del ciclo de vida , atención domiciliaria y espacios alternativos para adultos mayores y personas con discapacidad"/>
        <s v="Proyectos fortalecimiento del área de rehabilitación y fisioterapia integral para el adulto mayor y personas con discapacidad de la Parroquia Unamuncho"/>
        <s v="Proyecto organización de escuelitas vacacionales y deportivas para niños, niñas y adolescentes."/>
        <s v="Proyecto organización de escuelitas de artes, danza, música para niños, niñas y adolescentes"/>
        <s v="Proyecto desarrollo de la estimulación psicomotriz educación nutricional y cuidado personal e intercambio de experiencias como estrategia para la inclusión social con el grupo de adultos mayores y personas con discapacidad de la Parroquia Unamuncho"/>
        <s v="Proyecto mantenimiento y adecuación del espacio físico destinado al encuentro común del grupo de adultos mayores y personas con disapacidad de la Parroquia Unamuncho"/>
        <s v="Plan de revitalización de la identidad cultural de los habitantes de la Parroquia Unamuncho "/>
        <s v="Proyecto fortalecimiento de capacidades de la población en temas de producción agrícola"/>
        <s v="Proyecto apoyo al sector agrícola de la Parroquia Unamuncho"/>
        <s v="Proyecto organización de jornadas de fomento productivo feria de emprendimientos productivos"/>
        <s v="Proyecto comercialización interna de corto plazo - ferias libres permanentes"/>
        <s v="Gestión para la implementación del centro de transferencia agrícola norte"/>
        <s v="Proyecto fortalecimiento de capacidades de la población en temas de producción pecuaria"/>
        <s v="Proyecto apoyo al sector pecuario de la Parroquia Unamuncho"/>
        <s v="Proyecto fortalecimiento de capcidades de la población en temas de producción textil"/>
        <s v="Proyecto apoyo al fortalecimiento secio organizativo del sector textil de la Parroquia Unamuncho"/>
        <s v="Plan de marketing turístico y productivo de la Parroquia Unamuncho"/>
        <s v="Proyecto fortalecimiento de capacidad de la población en temas de turismo"/>
        <s v="Plan de desarrollo Turístico"/>
        <s v="Gestión para la socialización servicios banca pública con fines productivos"/>
        <s v="Proyecto descontaminación del canal Latacunga Salcedo Ambato"/>
        <s v="Proyecto mejoramiento y tecnificación en los sistemas de riesgo a nivel Parroquial"/>
        <s v="Proyecto ampliación y mejoramiento del sistema de agua potable a nivel Parroquial"/>
        <s v="Proyecto ampliación y mejoramiento del sistema de alcantarillado sanitario a nivel Parroquial"/>
        <s v="Proyecto alcantarillado sanitario para el Barrio San Jacinto"/>
        <s v="Proyecto alcantarillado sanitario para el Barrio Las Carmelitas"/>
        <s v="Proyecto alcantarillado sanitario para el Barrio La Merced"/>
        <s v="Gestión para la ampliación del servicio de recolección de desechos comunes a nivel Parroquial"/>
        <s v="Gestión para el mejoramiento y ampliación del servicio de transporte público a nivel Parroquial"/>
        <s v="Proyecto apoyo al mejoramiento del sistema de movilidad parroquial mediante la colocación de paradas de buses en sitios estratégicos de la Parroquia Unamuncho"/>
        <s v="Proyecto mejoramiento de la capa de rodadum en vías de competencia provincial y parroquial "/>
        <s v="Proyecto asfaltado de la vía desde la Iglesia del Barrio San José hasta el Barrio La Dolorosa"/>
        <s v="Proyecto asfaltado de la vía que ingresa desde la gasolinera Tigre Americano hasta la Antigua Panamericana Norte"/>
        <s v="Proyecto asafaltado de la vía que ingresa desde la gasolinera El Jardín hasta la Antigua Panamericana Norte "/>
        <s v="Proyecto mantenimiento preventivo de las vías de competencia provincial y parroquial a través de convenio de congestión comunitaria"/>
        <s v="Proyecto mejoramiento y mantenimiento de las vías competencia provincial y parroquial a través del alquiler de maquinaria pesada"/>
        <s v="Gestión para la adecuación del Puente carrozable en el Barrio El Conde"/>
        <s v="Proyecto mejoramiento de la capa de rodadura en vías competencia municipal"/>
        <s v="Proyecto asfaltado de la calle Lucas Fulubuga"/>
        <s v="Gestión para la actualización y ejecución de planes viales en los principales centros poblados de la Parroquia Unamuncho"/>
        <s v="Gestión para la ejecución del plan de nomenclatura vial en los principales centros poblados de la Parroquia Unamuncho"/>
        <s v="Proyecto aceras y bordillos en la Calle Miguel Punta Ullo"/>
        <s v="Proyecto actualización del Plan de Desarrollo y Ordenamiento Territorial de la Parroquia Unamuncho."/>
        <s v="Proyecto fortalecimiento de capacidades de los miembros del Gobierno Parroquial Unamuncho."/>
        <s v="Proyecto fortalecimiento de la administración parroquial a través de la implementación de la Unidad de Planificación y Proyectos del Gobierno Parroquial Unamuncho."/>
        <s v="Proyecto apoyo a la ejecución del servicio público del Gobierno Parroquial Unamuncho a través del personal de servicio generales."/>
        <s v="Proyecto reingenieria y reestructuración con fines inclusivos y fortalecimiento de la pagina web del GADPRU para mejorar el servicio público."/>
        <s v="Proyecto capacitación permanente a lideres locales acerca del uso y contenidos del PD y OT, POA, PAC del Gobierno Parroquial Unamuncho."/>
        <s v="Estudio de factibilidad para el mantenimiento y adecuación del edificio del Gobierno Parroquial Unamuncho."/>
        <s v="Proyecto de mantenimiento y adecuación del edificio del Gobierno Parroquial Unamuncho."/>
        <s v="Proyecto equipamiento permanente de acuerdo a las necesidades del personal y de los procesos administrativos - técnicos."/>
        <s v="Gestion para la socialización permanente a la ciudadania del servicio público brindado por la Tenencia Política."/>
        <s v="Capacitación a la población acerca de normas pacíficas de conviencia en los territorios."/>
        <s v="Gestion para la legalización de las organizaciones sociales locales."/>
        <s v="Proyecto implementación de un sistema de perifoneo en el GAD Unamuncho como estrategia para la organización de los ciudadanos."/>
        <s v="Proyecto fortalecimiento, actualización y socialización de la normativa local que regula la participación ciudadana y el control social."/>
        <s v="Gestión para la reapertura del servicio en el UPC de la Parroquia Unamuncho."/>
        <s v="Proyecto elaboración del Plan de seguridad ciudadana de la Parroquia Unamuncho."/>
        <s v="Proyecto gestión sistemas de video vigilancia en sitios estratégicos de la Parroquia Unamuncho."/>
        <s v="Proyecto permanente de conservacion ambiental y reutilizacion de desechos organicos e inorgánicos a travás de la ampliacion y mejoramiento del sistema de recoleccion y almacenamiento de basura."/>
        <s v="Proyecto atención a grupos vulnerables 2019 - La formacion integral como parte del proceso de desarrollo de niños y adolescentes de la parroquia Unamuncho (ESCUELITA VACACIONAL)"/>
        <s v="Proyecto creacion y equipamiento del area de rehabilitacion y fisioterapia integral para el adulto mayor de la parroquia Unamuncho."/>
        <s v="Proyecto permanente de impulso agropecuario, industrial y turistico (Organización de jornadas de fomento productivo de la parroquia Unamuncho.)"/>
        <s v="Mantenimiento vial interno (ALQUILER DE MAQUINARIA)"/>
        <s v="Mantenimiento vial interno (CONVENIO HGPT)"/>
        <s v="Mejoramiento de aceras y bordillos en el caserio La Primave ra , Jesus del Gran Poder Paccha, Bellavista, Mirador y Barrio Centro (SEGUNDA ETAPA)"/>
        <s v="Fiscalización de la obra mejoramiento de aceras y bordillos en el caserio La Primave ra_x000a_, Jesus del Gran Poder Paccha, Bellavista, Mirador y Barrio Centro (SEGUNDA ETAPA)"/>
        <s v="Mantenimiento de espacios publicos: Parque Central de la Parroquia Unamuncho"/>
        <s v="Mejoramiento y adecuacion de las areas recreativas del caserio La Primavera"/>
        <s v="Fiscalización de la obra mejoramiento y adecuación de las áreas recreativas del caserio La Primavera"/>
        <s v="Plan de fortalecimiento institucional (fortalecimiento de la administracón parroquial a través de la implementación de la unidad técnica)"/>
        <s v="Plan de fortalecimiento institucional (equipamiento de acuerdo a las necesidades del personal y de los procesos administrativos - técnicos)"/>
        <s v="Plan de fortalecimiento institucional (mantenimiento interno y arreglo de las instalaciones eléctricas de las oficinas de secretaria)"/>
      </sharedItems>
    </cacheField>
    <cacheField name="PRESUPUESTO" numFmtId="164">
      <sharedItems containsSemiMixedTypes="0" containsString="0" containsNumber="1" minValue="0" maxValue="2000000"/>
    </cacheField>
    <cacheField name="2019" numFmtId="164">
      <sharedItems containsString="0" containsBlank="1" containsNumber="1" minValue="0" maxValue="128073.12"/>
    </cacheField>
    <cacheField name="2020" numFmtId="164">
      <sharedItems containsString="0" containsBlank="1" containsNumber="1" minValue="0" maxValue="106000"/>
    </cacheField>
    <cacheField name="2021" numFmtId="164">
      <sharedItems containsString="0" containsBlank="1" containsNumber="1" minValue="0" maxValue="116000"/>
    </cacheField>
    <cacheField name="2022" numFmtId="164">
      <sharedItems containsString="0" containsBlank="1" containsNumber="1" containsInteger="1" minValue="0" maxValue="0"/>
    </cacheField>
    <cacheField name="2023" numFmtId="164">
      <sharedItems containsString="0" containsBlank="1" containsNumber="1" containsInteger="1" minValue="0" maxValue="0"/>
    </cacheField>
    <cacheField name="2024" numFmtId="164">
      <sharedItems containsString="0" containsBlank="1" containsNumber="1" containsInteger="1" minValue="0" maxValue="0"/>
    </cacheField>
    <cacheField name="INDICADOR" numFmtId="0">
      <sharedItems containsBlank="1"/>
    </cacheField>
    <cacheField name="RESPONSABLE DE EJECUCIÓN" numFmtId="0">
      <sharedItems/>
    </cacheField>
    <cacheField name="PERÍODO DE EJECUCIÓN" numFmtId="0">
      <sharedItems containsBlank="1" containsMixedTypes="1" containsNumber="1" containsInteger="1" minValue="2019" maxValue="2023" count="11">
        <s v="2021-2022"/>
        <s v="2020-2023"/>
        <s v="2021-2023"/>
        <n v="2021"/>
        <n v="2022"/>
        <n v="2020"/>
        <m/>
        <s v="2019-2023"/>
        <n v="2023"/>
        <s v="2020 -2022"/>
        <n v="2019"/>
      </sharedItems>
    </cacheField>
    <cacheField name="PROYECTO ACTIVIDAD" numFmtId="0">
      <sharedItems count="4">
        <s v="PROYECTO"/>
        <s v="ACTIVIDAD"/>
        <s v="A" u="1"/>
        <s v="P" u="1"/>
      </sharedItems>
    </cacheField>
    <cacheField name="$ Ejecutado" numFmtId="164">
      <sharedItems containsSemiMixedTypes="0" containsString="0" containsNumber="1" minValue="0" maxValue="128073.12"/>
    </cacheField>
    <cacheField name="$ X Ejecutar" numFmtId="164">
      <sharedItems containsSemiMixedTypes="0" containsString="0" containsNumber="1" minValue="0" maxValue="2000000"/>
    </cacheField>
    <cacheField name="Valor Adicional " numFmtId="164">
      <sharedItems containsMixedTypes="1" containsNumber="1" minValue="48.114000000000487" maxValue="20910.934000000008"/>
    </cacheField>
    <cacheField name="% Ejecutado" numFmtId="10">
      <sharedItems containsMixedTypes="1" containsNumber="1" minValue="0" maxValue="2.8971199999999997"/>
    </cacheField>
    <cacheField name="%  Ejecutar" numFmtId="10">
      <sharedItems containsMixedTypes="1" containsNumber="1" minValue="-1.8971199999999997" maxValue="1"/>
    </cacheField>
    <cacheField name="%  Adicional" numFmtId="164">
      <sharedItems containsMixedTypes="1" containsNumber="1" minValue="8.2934495986002332E-3" maxValue="1.8971199999999997"/>
    </cacheField>
    <cacheField name="Riesgo del porcentaje de avance " numFmtId="0">
      <sharedItems count="4">
        <s v="Avance medio"/>
        <s v="Avance con problemas"/>
        <s v="Avance óptimo"/>
        <e v="#DIV/0!"/>
      </sharedItems>
    </cacheField>
    <cacheField name="Campo1" numFmtId="0" formula="#NAME?/PRESUPUESTO" databaseField="0"/>
  </cacheFields>
  <extLst>
    <ext xmlns:x14="http://schemas.microsoft.com/office/spreadsheetml/2009/9/main" uri="{725AE2AE-9491-48be-B2B4-4EB974FC3084}">
      <x14:pivotCacheDefinition pivotCacheId="7555242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Realizar 2  procesos de capacitación a la población al año 2023."/>
    <x v="0"/>
    <n v="3000"/>
    <n v="0"/>
    <n v="0"/>
    <n v="1500"/>
    <n v="0"/>
    <n v="0"/>
    <n v="0"/>
    <s v="Número de procesos de capacitación realizados."/>
    <s v="Presidente y Comisión de desarrollo productivo y medio ambiente del GADPRU"/>
    <x v="0"/>
    <x v="0"/>
    <n v="1500"/>
    <n v="1500"/>
    <s v=""/>
    <n v="0.5"/>
    <n v="0.5"/>
    <s v=""/>
    <x v="0"/>
  </r>
  <r>
    <s v="Gestionar actividades para la mejora de la infraestuctura de la Unidad Educativa al año 2023."/>
    <x v="1"/>
    <n v="5000"/>
    <n v="0"/>
    <n v="1250"/>
    <n v="1250"/>
    <n v="0"/>
    <n v="0"/>
    <n v="0"/>
    <s v="Número de infraestructutas educativas mejoradas."/>
    <s v="Presidente y Comisión de desarrollo productivo y medio ambiente del GADPRU"/>
    <x v="1"/>
    <x v="0"/>
    <n v="2500"/>
    <n v="2500"/>
    <s v=""/>
    <n v="0.5"/>
    <n v="0.5"/>
    <s v=""/>
    <x v="0"/>
  </r>
  <r>
    <s v="Gesstional por 4 años campañas permanentes de salud pública hasta el años 2023."/>
    <x v="2"/>
    <n v="1000"/>
    <n v="0"/>
    <n v="0"/>
    <n v="330"/>
    <n v="0"/>
    <n v="0"/>
    <n v="0"/>
    <s v="Número de ordenanzas"/>
    <s v="Presidente y Comisión de desarrollo productivo y medio ambiente del GADPRU"/>
    <x v="2"/>
    <x v="1"/>
    <n v="330"/>
    <n v="670"/>
    <s v=""/>
    <n v="0.33"/>
    <n v="0.66999999999999993"/>
    <s v=""/>
    <x v="1"/>
  </r>
  <r>
    <s v="Diseño y construcción de 2 nuevos espacios públicos y culturales al año 2023."/>
    <x v="3"/>
    <n v="14000"/>
    <n v="0"/>
    <n v="0"/>
    <n v="6182.4"/>
    <n v="0"/>
    <n v="0"/>
    <n v="0"/>
    <s v="Número de nuevos espacios públicos y culturales."/>
    <s v="Presidente y Comisión de desarrollo productivo y medio ambiente del GADPRU"/>
    <x v="0"/>
    <x v="0"/>
    <n v="6182.4"/>
    <n v="7817.6"/>
    <s v=""/>
    <n v="0.44159999999999999"/>
    <n v="0.55840000000000001"/>
    <s v=""/>
    <x v="1"/>
  </r>
  <r>
    <s v="Implementar 1 plan de adecuación de la infraestructura fisica y accesibilidad "/>
    <x v="4"/>
    <n v="6000"/>
    <n v="0"/>
    <n v="0"/>
    <n v="6000"/>
    <n v="0"/>
    <n v="0"/>
    <n v="0"/>
    <s v="Numero de planes de adecuación a implementados. "/>
    <s v="Presidente y Comisión de desarrollo productivo y medio ambiente del GADPRU"/>
    <x v="3"/>
    <x v="0"/>
    <n v="6000"/>
    <n v="0"/>
    <s v=""/>
    <n v="1"/>
    <n v="0"/>
    <s v=""/>
    <x v="2"/>
  </r>
  <r>
    <s v="Al año 2023 se cuenta con el estudio y diseñado para el mejoramiento del estadio del Caserío la Primavera."/>
    <x v="5"/>
    <n v="3000"/>
    <n v="0"/>
    <n v="0"/>
    <n v="1500"/>
    <n v="0"/>
    <n v="0"/>
    <n v="0"/>
    <s v="Número de estudios disponibles."/>
    <s v="Presidente y Comisión de desarrollo productivo y medio ambiente del GADPRU"/>
    <x v="0"/>
    <x v="0"/>
    <n v="1500"/>
    <n v="1500"/>
    <s v=""/>
    <n v="0.5"/>
    <n v="0.5"/>
    <s v=""/>
    <x v="0"/>
  </r>
  <r>
    <s v="Realizar 2  procesos de capacitación a la población al año 2023."/>
    <x v="6"/>
    <n v="2000"/>
    <n v="0"/>
    <n v="0"/>
    <n v="1000"/>
    <n v="0"/>
    <n v="0"/>
    <n v="0"/>
    <s v="Número de procesos de capacitación realizados."/>
    <s v="Presidente y Comisión de desarrollo socio cultural del GADPRU"/>
    <x v="0"/>
    <x v="0"/>
    <n v="1000"/>
    <n v="1000"/>
    <s v=""/>
    <n v="0.5"/>
    <n v="0.5"/>
    <s v=""/>
    <x v="0"/>
  </r>
  <r>
    <s v="Gestionar actividades para la mejora de la infraestuctura de la Unidad Educativa al año 2023."/>
    <x v="7"/>
    <n v="50000"/>
    <n v="0"/>
    <n v="0"/>
    <n v="0"/>
    <n v="0"/>
    <n v="0"/>
    <n v="0"/>
    <s v="Número de infraestructutas educativas mejoradas."/>
    <s v="Presidente y Comisión de desarrollo socio cultural del GADPRU"/>
    <x v="4"/>
    <x v="0"/>
    <n v="0"/>
    <n v="50000"/>
    <s v=""/>
    <n v="0"/>
    <n v="1"/>
    <s v=""/>
    <x v="1"/>
  </r>
  <r>
    <s v="Gesstional por 4 años campañas permanentes de ssalud pública hasta el años 2023."/>
    <x v="8"/>
    <n v="1000"/>
    <n v="0"/>
    <n v="250"/>
    <n v="250"/>
    <n v="0"/>
    <n v="0"/>
    <n v="0"/>
    <s v="Número de años  de gestión de campañas de salud pública."/>
    <s v="Presidente y Comisión de seguridad ciudadana y de salud del GADPRU"/>
    <x v="1"/>
    <x v="1"/>
    <n v="500"/>
    <n v="500"/>
    <s v=""/>
    <n v="0.5"/>
    <n v="0.5"/>
    <s v=""/>
    <x v="0"/>
  </r>
  <r>
    <s v="Diseño y construcción de 2 nuevos espacios públicos y culturales al año 2023."/>
    <x v="9"/>
    <n v="200000"/>
    <n v="0"/>
    <n v="0"/>
    <n v="100000"/>
    <n v="0"/>
    <n v="0"/>
    <n v="0"/>
    <s v="Número de nuevos espacios públicos y culturales."/>
    <s v="Presidente y Comisión de desarrollo socio cultural del GADPRU"/>
    <x v="2"/>
    <x v="0"/>
    <n v="100000"/>
    <n v="100000"/>
    <s v=""/>
    <n v="0.5"/>
    <n v="0.5"/>
    <s v=""/>
    <x v="0"/>
  </r>
  <r>
    <s v="Implementar 1 plan de adecuación de la infraestructura fisica y accesibilidad "/>
    <x v="10"/>
    <n v="15000"/>
    <n v="0"/>
    <n v="0"/>
    <n v="7500"/>
    <n v="0"/>
    <n v="0"/>
    <n v="0"/>
    <s v="Numero de planes de adecuación a implementados. "/>
    <s v="Presidente y Comisión de desarrollo socio cultural del GADPRU"/>
    <x v="0"/>
    <x v="0"/>
    <n v="7500"/>
    <n v="7500"/>
    <s v=""/>
    <n v="0.5"/>
    <n v="0.5"/>
    <s v=""/>
    <x v="0"/>
  </r>
  <r>
    <s v="Al año 2023 se cuenta con el estudio y diseñado para el mejoramiento del estadio del Caserío la Primavera."/>
    <x v="11"/>
    <n v="9000"/>
    <n v="0"/>
    <n v="9161.6"/>
    <n v="0"/>
    <n v="0"/>
    <n v="0"/>
    <n v="0"/>
    <s v="Número de estudios disponibles."/>
    <s v="Presidente y Comisión de desarrollo socio cultural del GADPRU"/>
    <x v="5"/>
    <x v="1"/>
    <n v="9161.6"/>
    <n v="161.60000000000036"/>
    <n v="161.60000000000036"/>
    <n v="1.0179555555555555"/>
    <n v="-1.7955555555555502E-2"/>
    <n v="1.7955555555555502E-2"/>
    <x v="0"/>
  </r>
  <r>
    <s v="Al año 2023 se realiza la obra de mejoramiento del Estudio del Caserio  la Primavera. "/>
    <x v="12"/>
    <n v="80000"/>
    <n v="0"/>
    <n v="80000"/>
    <n v="0"/>
    <n v="0"/>
    <n v="0"/>
    <n v="0"/>
    <s v="Número de obras de mejoramiento realizadas. "/>
    <s v="Presidente y Comisión de desarrollo socio cultural del GADPRU"/>
    <x v="5"/>
    <x v="0"/>
    <n v="80000"/>
    <n v="0"/>
    <s v=""/>
    <n v="1"/>
    <n v="0"/>
    <s v=""/>
    <x v="2"/>
  </r>
  <r>
    <s v="Al año 2023 se realiza la fiscalización de la obra mejoramiento del Estudio del Caserío La Primavera."/>
    <x v="13"/>
    <n v="9000"/>
    <n v="0"/>
    <n v="9000"/>
    <n v="0"/>
    <n v="0"/>
    <n v="0"/>
    <n v="0"/>
    <s v="Número de fiscalizaciones realizadas."/>
    <s v="Presidente y Comisión de desarrollo socio cultural del GADPRU"/>
    <x v="6"/>
    <x v="1"/>
    <n v="9000"/>
    <n v="0"/>
    <s v=""/>
    <n v="1"/>
    <n v="0"/>
    <s v=""/>
    <x v="2"/>
  </r>
  <r>
    <s v="Al año 2023 se realiza el mejoramiento del Estadio Central."/>
    <x v="14"/>
    <n v="116000"/>
    <n v="0"/>
    <n v="0"/>
    <n v="116000"/>
    <n v="0"/>
    <n v="0"/>
    <n v="0"/>
    <s v="Número de mejoramientos realizados."/>
    <s v="Presidente y Comisión de desarrollo socio cultural del GADPRU"/>
    <x v="3"/>
    <x v="0"/>
    <n v="116000"/>
    <n v="0"/>
    <s v=""/>
    <n v="1"/>
    <n v="0"/>
    <s v=""/>
    <x v="2"/>
  </r>
  <r>
    <s v="Al año 2023 se ha realizado 4 proyectos de mantenimiento y mejoramiento de espacios públicos a nivel Parroquial."/>
    <x v="15"/>
    <n v="100000"/>
    <n v="0"/>
    <n v="5600"/>
    <n v="7116.8"/>
    <n v="0"/>
    <n v="0"/>
    <n v="0"/>
    <s v="Número de proyectos de mantenimiento realizados. "/>
    <s v="Presidente y Comisión de desarrollo socio cultural del GADPRU"/>
    <x v="1"/>
    <x v="0"/>
    <n v="12716.8"/>
    <n v="87283.199999999997"/>
    <s v=""/>
    <n v="0.127168"/>
    <n v="0.87283200000000005"/>
    <s v=""/>
    <x v="1"/>
  </r>
  <r>
    <s v="Al año 2023 se han realizado dos proyectos de mejoramiento de casas comunales, barriales y encuentro social."/>
    <x v="16"/>
    <n v="15000"/>
    <n v="0"/>
    <n v="0"/>
    <n v="7500"/>
    <n v="0"/>
    <n v="0"/>
    <n v="0"/>
    <s v="Número de proyectos de mejoramiento realizados."/>
    <s v="Presidente y Comisión de desarrollo socio cultural del GADPRU"/>
    <x v="2"/>
    <x v="0"/>
    <n v="7500"/>
    <n v="7500"/>
    <s v=""/>
    <n v="0.5"/>
    <n v="0.5"/>
    <s v=""/>
    <x v="0"/>
  </r>
  <r>
    <s v="Al año 2023 se ejecutan 4 proyectos de atención integral del ciclo de vida, desarrollo infantil integral CDI."/>
    <x v="17"/>
    <n v="260000"/>
    <n v="12951.98"/>
    <n v="6944.96"/>
    <n v="4460.6499999999996"/>
    <n v="0"/>
    <n v="0"/>
    <n v="0"/>
    <s v="Número de proyectos de atención ejecutados."/>
    <s v="Presidente y Comisión de desarrollo socio cultural del GADPRU"/>
    <x v="7"/>
    <x v="0"/>
    <n v="24357.589999999997"/>
    <n v="235642.41"/>
    <s v=""/>
    <n v="9.3683038461538443E-2"/>
    <n v="0.90631696153846153"/>
    <s v=""/>
    <x v="1"/>
  </r>
  <r>
    <s v="Al año 2023 se ejecutan 4 proyectos de atención domiciliaria y espacios alternativos para adultos mayores y personas con discapacidad. "/>
    <x v="18"/>
    <n v="80000"/>
    <n v="8312.0499999999993"/>
    <n v="640"/>
    <n v="2540.54"/>
    <n v="0"/>
    <n v="0"/>
    <n v="0"/>
    <s v="Número de proyectos de atención ejecutados."/>
    <s v="Presidente y Comisión de desarrollo socio cultural del GADPRU"/>
    <x v="7"/>
    <x v="0"/>
    <n v="11492.59"/>
    <n v="68507.41"/>
    <s v=""/>
    <n v="0.143657375"/>
    <n v="0.85634262500000002"/>
    <s v=""/>
    <x v="1"/>
  </r>
  <r>
    <s v="Al año 2023 se ejecutan 4 proyectos de fortalecimiento del área de rehabilitación y fisoterapia integral para el adulto mayor y personas con discapacidad."/>
    <x v="19"/>
    <n v="28000"/>
    <m/>
    <n v="2678.24"/>
    <n v="10001.19"/>
    <n v="0"/>
    <n v="0"/>
    <n v="0"/>
    <s v="Número de proyectos de fortalecimiento ejecutados."/>
    <s v="Presidente y Comisión de desarrollo socio cultural del GADPRU"/>
    <x v="7"/>
    <x v="0"/>
    <n v="12679.43"/>
    <n v="15320.57"/>
    <s v=""/>
    <n v="0.45283678571428571"/>
    <n v="0.54716321428571435"/>
    <s v=""/>
    <x v="1"/>
  </r>
  <r>
    <s v="Implementar 4 proyectos de escuelitas vacacionales y deportivas para niños, niñas y adolecentes al año 2023."/>
    <x v="20"/>
    <n v="24000"/>
    <m/>
    <m/>
    <n v="5625.8"/>
    <n v="0"/>
    <n v="0"/>
    <n v="0"/>
    <s v="Número de proyectos implementados."/>
    <s v="Presidente y Comisión de desarrollo socio cultural del GADPRU"/>
    <x v="7"/>
    <x v="0"/>
    <n v="5625.8"/>
    <n v="18374.2"/>
    <s v=""/>
    <n v="0.23440833333333333"/>
    <n v="0.76559166666666667"/>
    <s v=""/>
    <x v="1"/>
  </r>
  <r>
    <s v="Implementar 4 proyectos de escuelitas de artes, danza, música para niños, niñas y adolecentes."/>
    <x v="21"/>
    <n v="24000"/>
    <m/>
    <m/>
    <m/>
    <n v="0"/>
    <n v="0"/>
    <n v="0"/>
    <s v="Número de proyectos implementados."/>
    <s v="Presidente y Comisión de desarrollo socio cultural del GADPRU"/>
    <x v="7"/>
    <x v="0"/>
    <n v="0"/>
    <n v="24000"/>
    <s v=""/>
    <n v="0"/>
    <n v="1"/>
    <s v=""/>
    <x v="1"/>
  </r>
  <r>
    <s v="Implementar 4 proyectos integrales de atención en estimulación psicomotriz, educación nutricional y cuidado personal e intercambio de experiencias con el grupo de adultos mayores y personas con discapacidad de la Parroquia Unamuncho."/>
    <x v="22"/>
    <n v="28000"/>
    <m/>
    <n v="1760"/>
    <n v="2776.13"/>
    <n v="0"/>
    <n v="0"/>
    <n v="0"/>
    <s v="Número de proyectos integrales implementados."/>
    <s v="Presidente y Comisión de desarrollo socio cultural del GADPRU"/>
    <x v="7"/>
    <x v="0"/>
    <n v="4536.13"/>
    <n v="23463.87"/>
    <s v=""/>
    <n v="0.16200464285714286"/>
    <n v="0.83799535714285711"/>
    <s v=""/>
    <x v="1"/>
  </r>
  <r>
    <s v="Al año 2023 se realiza 2 mantenimiento y adecuación del espacio fisíco destinado al encuentro común del grupo de adultos mayores y personas con discapacidad de la Parroquia Unamuncho. "/>
    <x v="23"/>
    <n v="7000"/>
    <m/>
    <n v="6320.1"/>
    <m/>
    <n v="0"/>
    <n v="0"/>
    <n v="0"/>
    <s v="Número de mantenimientos realizados."/>
    <s v="Presidente y Comisión de desarrollo socio cultural del GADPRU"/>
    <x v="0"/>
    <x v="0"/>
    <n v="6320.1"/>
    <n v="679.89999999999964"/>
    <s v=""/>
    <n v="0.90287142857142866"/>
    <n v="9.7128571428571342E-2"/>
    <s v=""/>
    <x v="0"/>
  </r>
  <r>
    <s v="Implementar 1 plan de revitalización de la indentidad cultural al año 2023."/>
    <x v="24"/>
    <n v="5000"/>
    <m/>
    <m/>
    <m/>
    <n v="0"/>
    <n v="0"/>
    <n v="0"/>
    <s v="Número de planes de revitalización implementados. "/>
    <s v="Presidente y Comisión de desarrollo socio cultural del GADPRU"/>
    <x v="3"/>
    <x v="0"/>
    <n v="0"/>
    <n v="5000"/>
    <s v=""/>
    <n v="0"/>
    <n v="1"/>
    <s v=""/>
    <x v="1"/>
  </r>
  <r>
    <s v="Implementar 1 proceso de capacitación a la población en producción agrícola al año 2023"/>
    <x v="25"/>
    <n v="5000"/>
    <m/>
    <m/>
    <m/>
    <n v="0"/>
    <n v="0"/>
    <n v="0"/>
    <s v="Número de procesos de capacitación implementados"/>
    <s v="Presidente y Comisión de desarrollo productivo y medio ambiente del GADPRU"/>
    <x v="3"/>
    <x v="0"/>
    <n v="0"/>
    <n v="5000"/>
    <s v=""/>
    <n v="0"/>
    <n v="1"/>
    <s v=""/>
    <x v="1"/>
  </r>
  <r>
    <s v="Implementar  proyecto productivo de apoyo al sector agrícola al año 2023"/>
    <x v="26"/>
    <n v="9000"/>
    <m/>
    <m/>
    <n v="2200.7800000000002"/>
    <n v="0"/>
    <n v="0"/>
    <n v="0"/>
    <s v="Número de proyectos productivos implementados"/>
    <s v="Presidente y Comisión de desarrollo productivo y medio ambiente del GADPRU"/>
    <x v="3"/>
    <x v="0"/>
    <n v="2200.7800000000002"/>
    <n v="6799.2199999999993"/>
    <s v=""/>
    <n v="0.24453111111111114"/>
    <n v="0.75546888888888886"/>
    <s v=""/>
    <x v="1"/>
  </r>
  <r>
    <s v="Ejecutar 4 jornadas de fomento productivo parroquial al año 2023"/>
    <x v="27"/>
    <n v="24000"/>
    <m/>
    <m/>
    <n v="2246.5700000000002"/>
    <n v="0"/>
    <n v="0"/>
    <n v="0"/>
    <s v="Número de jornadas implementadas"/>
    <s v="Presidente y Comisión de desarrollo productivo y medio ambiente del GADPRU"/>
    <x v="7"/>
    <x v="0"/>
    <n v="2246.5700000000002"/>
    <n v="21753.43"/>
    <s v=""/>
    <n v="9.3607083333333341E-2"/>
    <n v="0.90639291666666666"/>
    <s v=""/>
    <x v="1"/>
  </r>
  <r>
    <s v="Ejecutar por 4 años ferias libres pemanentes al año 2023"/>
    <x v="28"/>
    <n v="25000"/>
    <m/>
    <m/>
    <m/>
    <n v="0"/>
    <n v="0"/>
    <n v="0"/>
    <s v="Número de alos de ejecución de la feria"/>
    <s v="Presidente y Comisión de desarrollo productivo y medio ambiente del GADPRU"/>
    <x v="7"/>
    <x v="0"/>
    <n v="0"/>
    <n v="25000"/>
    <s v=""/>
    <n v="0"/>
    <n v="1"/>
    <s v=""/>
    <x v="1"/>
  </r>
  <r>
    <s v="Al año 2023 el Centro de transferencia agrícola Norte entra en funcionamiento"/>
    <x v="29"/>
    <n v="0"/>
    <m/>
    <m/>
    <m/>
    <n v="0"/>
    <n v="0"/>
    <n v="0"/>
    <s v="Número de CTA en funcionamiento"/>
    <s v="Presidente y Comisión de desarrollo productivo y medio ambiente del GADPRU"/>
    <x v="8"/>
    <x v="1"/>
    <n v="0"/>
    <n v="0"/>
    <s v=""/>
    <e v="#DIV/0!"/>
    <e v="#DIV/0!"/>
    <e v="#DIV/0!"/>
    <x v="3"/>
  </r>
  <r>
    <s v="Implementar 1 proceso de capacitación a la población en producción pecuaria al año 2023"/>
    <x v="30"/>
    <n v="5000"/>
    <m/>
    <m/>
    <m/>
    <n v="0"/>
    <n v="0"/>
    <n v="0"/>
    <s v="Número de procesos de capacitación implementados"/>
    <s v="Presidente y Comisión de desarrollo productivo y medio ambiente del GADPRU"/>
    <x v="4"/>
    <x v="0"/>
    <n v="0"/>
    <n v="5000"/>
    <s v=""/>
    <n v="0"/>
    <n v="1"/>
    <s v=""/>
    <x v="1"/>
  </r>
  <r>
    <s v="Implementar 1 proyecto productivo de apoyo al sector pecuario al año 2023"/>
    <x v="31"/>
    <n v="9000"/>
    <m/>
    <n v="2580.92"/>
    <m/>
    <n v="0"/>
    <n v="0"/>
    <n v="0"/>
    <s v="Número de proyectos productivos implementados"/>
    <s v="Presidente y Comisión de desarrollo productivo y medio ambiente del GADPRU"/>
    <x v="0"/>
    <x v="0"/>
    <n v="2580.92"/>
    <n v="6419.08"/>
    <s v=""/>
    <n v="0.28676888888888891"/>
    <n v="0.71323111111111115"/>
    <s v=""/>
    <x v="1"/>
  </r>
  <r>
    <s v="Implementar q proceso de capacitación a la población en producción textil al año 2023"/>
    <x v="32"/>
    <n v="5000"/>
    <m/>
    <m/>
    <m/>
    <n v="0"/>
    <n v="0"/>
    <n v="0"/>
    <s v="Número de procesos de capacitación implementados"/>
    <s v="Presidente y Comisión de desarrollo productivo y medio ambiente del GADPRU"/>
    <x v="3"/>
    <x v="0"/>
    <n v="0"/>
    <n v="5000"/>
    <s v=""/>
    <n v="0"/>
    <n v="1"/>
    <s v=""/>
    <x v="1"/>
  </r>
  <r>
    <s v="Promover a la conformación de 1 organización de textileros al año 2023"/>
    <x v="33"/>
    <n v="1000"/>
    <m/>
    <m/>
    <m/>
    <n v="0"/>
    <n v="0"/>
    <n v="0"/>
    <s v="Número de organizaciones conformadas"/>
    <s v="Presidente y Comisión de desarrollo productivo y medio ambiente del GADPRU"/>
    <x v="3"/>
    <x v="0"/>
    <n v="0"/>
    <n v="1000"/>
    <s v=""/>
    <n v="0"/>
    <n v="1"/>
    <s v=""/>
    <x v="1"/>
  </r>
  <r>
    <s v="Realizar 1 plan de marketing turístico y productivo al año 2023"/>
    <x v="34"/>
    <n v="7000"/>
    <m/>
    <m/>
    <n v="666.24"/>
    <n v="0"/>
    <n v="0"/>
    <n v="0"/>
    <s v="Número de planes de marketing realizados"/>
    <s v="Presidente y Comisión de desarrollo productivo y medio ambiente del GADPRU"/>
    <x v="0"/>
    <x v="0"/>
    <n v="666.24"/>
    <n v="6333.76"/>
    <s v=""/>
    <n v="9.5177142857142863E-2"/>
    <n v="0.90482285714285715"/>
    <s v=""/>
    <x v="1"/>
  </r>
  <r>
    <s v="Implementar 1 proceso de capacitación en temas de turismo al año 2023"/>
    <x v="35"/>
    <n v="5000"/>
    <m/>
    <m/>
    <m/>
    <n v="0"/>
    <n v="0"/>
    <n v="0"/>
    <s v="Número de procesos de capacitación implementados"/>
    <s v="Presidente y Comisión de desarrollo productivo y medio ambiente del GADPRU"/>
    <x v="4"/>
    <x v="0"/>
    <n v="0"/>
    <n v="5000"/>
    <s v=""/>
    <n v="0"/>
    <n v="1"/>
    <s v=""/>
    <x v="1"/>
  </r>
  <r>
    <s v="Al año2023 se cuenta con 1 Plan de Desarrollo Turísico"/>
    <x v="36"/>
    <n v="1000"/>
    <m/>
    <m/>
    <m/>
    <n v="0"/>
    <n v="0"/>
    <n v="0"/>
    <s v="Número de planes disponibles"/>
    <s v="Presidente y Comisión de desarrollo productivo y medio ambiente del GADPRU"/>
    <x v="3"/>
    <x v="0"/>
    <n v="0"/>
    <n v="1000"/>
    <s v=""/>
    <n v="0"/>
    <n v="1"/>
    <s v=""/>
    <x v="1"/>
  </r>
  <r>
    <s v="Al año 2023 se realiza 1 socialización de las líneas de crédito de la banca pública"/>
    <x v="37"/>
    <n v="1000"/>
    <m/>
    <m/>
    <m/>
    <n v="0"/>
    <n v="0"/>
    <n v="0"/>
    <s v="Número de socializaciónes realizadas"/>
    <s v="Presidente y Comisión de desarrollo productivo y medio ambiente del GADPRU"/>
    <x v="3"/>
    <x v="1"/>
    <n v="0"/>
    <n v="1000"/>
    <s v=""/>
    <n v="0"/>
    <n v="1"/>
    <s v=""/>
    <x v="1"/>
  </r>
  <r>
    <s v="Al año 2023 se han inciado el proyecto descontaminación del Canala Latacunga Ambato"/>
    <x v="38"/>
    <n v="2000000"/>
    <m/>
    <m/>
    <m/>
    <n v="0"/>
    <n v="0"/>
    <n v="0"/>
    <s v="Número de proyectos de descontaminación iniciados"/>
    <s v="Presidente y Comisión de desarrollo productivo y medio ambiente del GADPRU"/>
    <x v="8"/>
    <x v="0"/>
    <n v="0"/>
    <n v="2000000"/>
    <s v=""/>
    <n v="0"/>
    <n v="1"/>
    <s v=""/>
    <x v="1"/>
  </r>
  <r>
    <s v="Al año 2023 se implmenta un proyecto de mejoramiento y tecnificación en el sistema de riesgo a nivel Parroquial"/>
    <x v="39"/>
    <n v="25000"/>
    <m/>
    <m/>
    <m/>
    <n v="0"/>
    <n v="0"/>
    <n v="0"/>
    <s v="Número de proyectos implementados"/>
    <s v="Presidente y Comisión de desarrollo productivo y medio ambiente del GADPRU"/>
    <x v="8"/>
    <x v="0"/>
    <n v="0"/>
    <n v="25000"/>
    <s v=""/>
    <n v="0"/>
    <n v="1"/>
    <s v=""/>
    <x v="1"/>
  </r>
  <r>
    <s v="Al año 2023 se realiza 1 proyecto de ampliación y mejoramiento del sistema de agua potable"/>
    <x v="40"/>
    <n v="6000"/>
    <m/>
    <m/>
    <m/>
    <n v="0"/>
    <n v="0"/>
    <n v="0"/>
    <s v="Número de proyectos realizados"/>
    <s v="Presidente y Comisión de administración de infraestructura fisica y vial y mantenimiento de espacios publicos"/>
    <x v="3"/>
    <x v="0"/>
    <n v="0"/>
    <n v="6000"/>
    <s v=""/>
    <n v="0"/>
    <n v="1"/>
    <s v=""/>
    <x v="1"/>
  </r>
  <r>
    <s v="Al año 2023 se realiza 3 proyectos de mejoramiento del sistema de alcantarillado sanitario"/>
    <x v="41"/>
    <n v="315000"/>
    <n v="0"/>
    <n v="0"/>
    <n v="0"/>
    <n v="0"/>
    <n v="0"/>
    <n v="0"/>
    <s v="Número de proyectos realizados"/>
    <s v="Presidente y Comisión de administración de infraestructura fisica y vial y mantenimiento de espacios publicos"/>
    <x v="2"/>
    <x v="0"/>
    <n v="0"/>
    <n v="315000"/>
    <s v=""/>
    <n v="0"/>
    <n v="1"/>
    <s v=""/>
    <x v="1"/>
  </r>
  <r>
    <s v="Al año 2023 se realiza 1 proyecto de alcantarillado sanitario en el Barrio San Jacinto"/>
    <x v="42"/>
    <n v="65000"/>
    <n v="0"/>
    <n v="65000"/>
    <n v="0"/>
    <n v="0"/>
    <n v="0"/>
    <n v="0"/>
    <s v="Número de proyectos realizados"/>
    <s v="Presidente y Comisión de administración de infraestructura fisica y vial y mantenimiento de espacios publicos"/>
    <x v="5"/>
    <x v="0"/>
    <n v="65000"/>
    <n v="0"/>
    <s v=""/>
    <n v="1"/>
    <n v="0"/>
    <s v=""/>
    <x v="2"/>
  </r>
  <r>
    <s v="Al año 2023 se realiza 1 proyecto de alcantarillado sanitario en el Barrio Las Carmelitas"/>
    <x v="43"/>
    <n v="40000"/>
    <n v="0"/>
    <n v="40000"/>
    <n v="0"/>
    <n v="0"/>
    <n v="0"/>
    <n v="0"/>
    <s v="Número de proyectos realizados"/>
    <s v="Presidente y Comisión de administración de infraestructura fisica y vial y mantenimiento de espacios publicos"/>
    <x v="5"/>
    <x v="0"/>
    <n v="40000"/>
    <n v="0"/>
    <s v=""/>
    <n v="1"/>
    <n v="0"/>
    <s v=""/>
    <x v="2"/>
  </r>
  <r>
    <s v="Al año 2023 se realiza 1 proyecto de alcantarillado sanitario en el Barrio La Merced"/>
    <x v="44"/>
    <n v="20000"/>
    <n v="0"/>
    <n v="20000"/>
    <n v="0"/>
    <n v="0"/>
    <n v="0"/>
    <n v="0"/>
    <s v="Número de proyectos realizados"/>
    <s v="Presidente y Comisión de administración de infraestructura fisica y vial y mantenimiento de espacios publicos"/>
    <x v="5"/>
    <x v="0"/>
    <n v="20000"/>
    <n v="0"/>
    <s v=""/>
    <n v="1"/>
    <n v="0"/>
    <s v=""/>
    <x v="2"/>
  </r>
  <r>
    <s v="Ampliar en 2 Barrios el servicio de recolección de desechos al año 2023"/>
    <x v="45"/>
    <n v="0"/>
    <n v="0"/>
    <n v="0"/>
    <n v="0"/>
    <n v="0"/>
    <n v="0"/>
    <n v="0"/>
    <s v="Número de Barrios en los que se amplia el servicio"/>
    <s v="Presidente y Comisión de administración de infraestructura fisica y vial y mantenimiento de espacios publicos"/>
    <x v="0"/>
    <x v="1"/>
    <n v="0"/>
    <n v="0"/>
    <s v=""/>
    <n v="0"/>
    <n v="1"/>
    <s v=""/>
    <x v="1"/>
  </r>
  <r>
    <s v="Al año 2023 se realiza 1 gestión con resultados para la ampliación del servicio de transporte público a nivel parroquial"/>
    <x v="46"/>
    <n v="0"/>
    <n v="0"/>
    <n v="0"/>
    <n v="0"/>
    <n v="0"/>
    <n v="0"/>
    <n v="0"/>
    <s v="Número de gestiones con resultados realizados"/>
    <s v="Presidente y Comisión de administración de infraestructura fisica y vial y mantenimiento de espacios publicos"/>
    <x v="3"/>
    <x v="1"/>
    <n v="0"/>
    <n v="0"/>
    <s v=""/>
    <n v="0"/>
    <n v="1"/>
    <s v=""/>
    <x v="1"/>
  </r>
  <r>
    <s v="Al año 2023 se han colocado 12 paradas de buses en sitios estratégicos a nivel parroquial"/>
    <x v="47"/>
    <n v="14000"/>
    <n v="0"/>
    <n v="7840"/>
    <n v="1320"/>
    <n v="0"/>
    <n v="0"/>
    <n v="0"/>
    <s v="Número de paradas de buses colocadas"/>
    <s v="Presidente y Comisión de administración de infraestructura fisica y vial y mantenimiento de espacios publicos"/>
    <x v="9"/>
    <x v="0"/>
    <n v="9160"/>
    <n v="4840"/>
    <s v=""/>
    <n v="0.65428571428571425"/>
    <n v="0.34571428571428575"/>
    <s v=""/>
    <x v="0"/>
  </r>
  <r>
    <s v="Asfaltar 7,5 km de vías de competencia provincial y parroquial al año 2023"/>
    <x v="48"/>
    <n v="45000"/>
    <n v="0"/>
    <m/>
    <n v="0"/>
    <n v="0"/>
    <n v="0"/>
    <n v="0"/>
    <s v="km vías asfaltadas"/>
    <s v="Presidente y Comisión de administración de infraestructura fisica y vial y mantenimiento de espacios publicos"/>
    <x v="2"/>
    <x v="0"/>
    <n v="0"/>
    <n v="45000"/>
    <s v=""/>
    <n v="0"/>
    <n v="1"/>
    <s v=""/>
    <x v="1"/>
  </r>
  <r>
    <s v="Asfaltar 0,8 km de vías en el Barrio San José año 2023"/>
    <x v="49"/>
    <n v="50000"/>
    <n v="0"/>
    <n v="50000"/>
    <n v="0"/>
    <n v="0"/>
    <n v="0"/>
    <n v="0"/>
    <s v="km vías asfaltadas"/>
    <s v="Presidente y Comisión de administración de infraestructura fisica y vial y mantenimiento de espacios publicos"/>
    <x v="5"/>
    <x v="0"/>
    <n v="50000"/>
    <n v="0"/>
    <s v=""/>
    <n v="1"/>
    <n v="0"/>
    <s v=""/>
    <x v="2"/>
  </r>
  <r>
    <s v="Asfaltar 0,3 km de vías que ingresa desde la gasolinera Tigre Americano hasta la Antigua Panamericana Norte al año 2023"/>
    <x v="50"/>
    <n v="25000"/>
    <n v="0"/>
    <n v="25000"/>
    <n v="0"/>
    <n v="0"/>
    <n v="0"/>
    <n v="0"/>
    <s v="km vías asfaltadas"/>
    <s v="Presidente y Comisión de administración de infraestructura fisica y vial y mantenimiento de espacios publicos"/>
    <x v="5"/>
    <x v="0"/>
    <n v="25000"/>
    <n v="0"/>
    <s v=""/>
    <n v="1"/>
    <n v="0"/>
    <s v=""/>
    <x v="2"/>
  </r>
  <r>
    <s v="Asfaltar 0,3 km de vías que ingresa desde la gasolinera El Jardin hasta la Antigua Panamericana Norte al año 2023"/>
    <x v="51"/>
    <n v="25000"/>
    <n v="0"/>
    <n v="25000"/>
    <n v="0"/>
    <n v="0"/>
    <n v="0"/>
    <n v="0"/>
    <s v="km vías asfaltadas"/>
    <s v="Presidente y Comisión de administración de infraestructura fisica y vial y mantenimiento de espacios publicos"/>
    <x v="5"/>
    <x v="0"/>
    <n v="25000"/>
    <n v="0"/>
    <s v=""/>
    <n v="1"/>
    <n v="0"/>
    <s v=""/>
    <x v="2"/>
  </r>
  <r>
    <s v="Al año 2023 se ejecutan 4 proyectos de mantenimiento vial preventivo a través de convenio de congestión comunitaria"/>
    <x v="52"/>
    <n v="16150.28"/>
    <n v="0"/>
    <n v="432.57"/>
    <n v="0"/>
    <n v="0"/>
    <n v="0"/>
    <n v="0"/>
    <m/>
    <s v="Presidente y Comisión de administración de infraestructura fisica y vial y mantenimiento de espacios publicos"/>
    <x v="1"/>
    <x v="0"/>
    <n v="432.57"/>
    <n v="15717.710000000001"/>
    <s v=""/>
    <n v="2.6784055756308867E-2"/>
    <n v="0.97321594424369118"/>
    <s v=""/>
    <x v="1"/>
  </r>
  <r>
    <s v="Al año 2023 ejecutan 4 proyectos de mantenimiento vial a través de alquiler de maquinaria pesada"/>
    <x v="53"/>
    <n v="6000"/>
    <n v="0"/>
    <n v="2441.1999999999998"/>
    <n v="3420.37"/>
    <n v="0"/>
    <n v="0"/>
    <n v="0"/>
    <s v="Número de proyectos de mantenimiento ejecutados"/>
    <s v="Presidente y Comisión de administración de infraestructura fisica y vial y mantenimiento de espacios publicos"/>
    <x v="1"/>
    <x v="0"/>
    <n v="5861.57"/>
    <n v="138.43000000000029"/>
    <s v=""/>
    <n v="0.97692833333333329"/>
    <n v="2.3071666666666713E-2"/>
    <s v=""/>
    <x v="0"/>
  </r>
  <r>
    <s v="Al año 2023 se gestiona 1 puente carrozable para el Barrio El Conde"/>
    <x v="54"/>
    <n v="30000"/>
    <n v="0"/>
    <n v="0"/>
    <n v="0"/>
    <n v="0"/>
    <n v="0"/>
    <n v="0"/>
    <s v="Número de puentes gestionados"/>
    <s v="Presidente y Comisión de administración de infraestructura fisica y vial y mantenimiento de espacios publicos"/>
    <x v="8"/>
    <x v="1"/>
    <n v="0"/>
    <n v="30000"/>
    <s v=""/>
    <n v="0"/>
    <n v="1"/>
    <s v=""/>
    <x v="1"/>
  </r>
  <r>
    <s v="Al año 2023 se ejecutan 3 proyectos de mejoramiento de la capa de rodadura en la red vial urbana parroquial"/>
    <x v="55"/>
    <n v="232000"/>
    <n v="0"/>
    <n v="0"/>
    <n v="0"/>
    <n v="0"/>
    <n v="0"/>
    <n v="0"/>
    <s v="Número de proyectos de mantenimiento ejecutados"/>
    <s v="Presidente y Comisión de administración de infraestructura fisica y vial y mantenimiento de espacios publicos"/>
    <x v="2"/>
    <x v="0"/>
    <n v="0"/>
    <n v="232000"/>
    <s v=""/>
    <n v="0"/>
    <n v="1"/>
    <s v=""/>
    <x v="1"/>
  </r>
  <r>
    <s v="Asfaltar 0,5 km de la via Lucas Fulubuga al año 2023"/>
    <x v="56"/>
    <n v="106000"/>
    <n v="0"/>
    <n v="106000"/>
    <n v="0"/>
    <n v="0"/>
    <n v="0"/>
    <n v="0"/>
    <s v="km vías asfaltadas"/>
    <s v="Presidente y Comisión de administración de infraestructura fisica y vial y mantenimiento de espacios publicos"/>
    <x v="5"/>
    <x v="0"/>
    <n v="106000"/>
    <n v="0"/>
    <s v=""/>
    <n v="1"/>
    <n v="0"/>
    <s v=""/>
    <x v="2"/>
  </r>
  <r>
    <s v="Al año 2023 se ha ejecutado los 2 planes viales de los principales centros poblados de la Parroquia Unamuncho"/>
    <x v="57"/>
    <n v="0"/>
    <m/>
    <m/>
    <m/>
    <m/>
    <m/>
    <m/>
    <s v="Número de planes viales ejecutados"/>
    <s v="Presidente y Comisión de administración de infraestructura fisica y vial y mantenimiento de espacios publicos"/>
    <x v="3"/>
    <x v="1"/>
    <n v="0"/>
    <n v="0"/>
    <s v=""/>
    <e v="#DIV/0!"/>
    <e v="#DIV/0!"/>
    <e v="#DIV/0!"/>
    <x v="3"/>
  </r>
  <r>
    <s v="Al año 2023 se gestiona con resultados 1 plan de nomenclatura vial en la Parroquia Unamuncho"/>
    <x v="58"/>
    <n v="3000"/>
    <n v="0"/>
    <n v="0"/>
    <n v="0"/>
    <n v="0"/>
    <n v="0"/>
    <n v="0"/>
    <s v="Número de planes de nomenclatura  vial ejecutados"/>
    <s v="Presidente y Comisión de administración de infraestructura fisica y vial y mantenimiento de espacios publicos"/>
    <x v="3"/>
    <x v="1"/>
    <n v="0"/>
    <n v="3000"/>
    <s v=""/>
    <n v="0"/>
    <n v="1"/>
    <s v=""/>
    <x v="1"/>
  </r>
  <r>
    <s v="Al  años 2023 se ejecuta el proyecto de aceras y bordillos en la Calle Miguel Punta Ullo"/>
    <x v="59"/>
    <n v="10000"/>
    <n v="0"/>
    <n v="10000"/>
    <n v="0"/>
    <n v="0"/>
    <n v="0"/>
    <n v="0"/>
    <s v="Número de proyectos ejecutados"/>
    <s v="Presidente y Comisión de administración de infraestructura fisica y vial y mantenimiento de espacios publicos"/>
    <x v="5"/>
    <x v="0"/>
    <n v="10000"/>
    <n v="0"/>
    <s v=""/>
    <n v="1"/>
    <n v="0"/>
    <s v=""/>
    <x v="2"/>
  </r>
  <r>
    <s v="Al año 2023 se realiza una actualziación al PLan de Desarrollo y Ordenamiento Territorial de la Parroquia Unamuncho"/>
    <x v="60"/>
    <n v="20000"/>
    <n v="0"/>
    <n v="0"/>
    <n v="0"/>
    <n v="0"/>
    <n v="0"/>
    <n v="0"/>
    <s v="Número de actualizaciones del PDOT "/>
    <s v="Presidente y Comisión de administración de infraestructura fisica y vial y mantenimiento de espacios publicos"/>
    <x v="8"/>
    <x v="0"/>
    <n v="0"/>
    <n v="20000"/>
    <s v=""/>
    <n v="0"/>
    <n v="1"/>
    <s v=""/>
    <x v="1"/>
  </r>
  <r>
    <s v="Al año 2023 se ha realizado al menos 1 proceso de fortalecimiento de capacidades"/>
    <x v="61"/>
    <n v="7000"/>
    <n v="0"/>
    <n v="0"/>
    <n v="0"/>
    <n v="0"/>
    <n v="0"/>
    <n v="0"/>
    <s v="Número de procesos realizados"/>
    <s v="Presidente y Comisión de administración de infraestructura fisica y vial y mantenimiento de espacios publicos"/>
    <x v="3"/>
    <x v="0"/>
    <n v="0"/>
    <n v="7000"/>
    <s v=""/>
    <n v="0"/>
    <n v="1"/>
    <s v=""/>
    <x v="1"/>
  </r>
  <r>
    <s v="Implementar por 41 meses la Unidad de Planificación y Proyectos al años 2023"/>
    <x v="62"/>
    <n v="29000"/>
    <n v="0"/>
    <n v="12979.84"/>
    <n v="12000"/>
    <n v="0"/>
    <n v="0"/>
    <n v="0"/>
    <s v="Número de meses implementados"/>
    <s v="Presidente y Comisión de administración de infraestructura fisica y vial y mantenimiento de espacios publicos"/>
    <x v="1"/>
    <x v="0"/>
    <n v="24979.84"/>
    <n v="4020.16"/>
    <s v=""/>
    <n v="0.8613737931034483"/>
    <n v="0.1386262068965517"/>
    <s v=""/>
    <x v="0"/>
  </r>
  <r>
    <s v="Contar por 41 meses con el personal de servicios generales al año 2023"/>
    <x v="63"/>
    <n v="19000"/>
    <n v="0"/>
    <n v="0"/>
    <n v="6657.63"/>
    <n v="0"/>
    <n v="0"/>
    <n v="0"/>
    <s v="Número de meses implementados"/>
    <s v="Presidente del GADPRU"/>
    <x v="1"/>
    <x v="0"/>
    <n v="6657.63"/>
    <n v="12342.369999999999"/>
    <s v=""/>
    <n v="0.35040157894736845"/>
    <n v="0.64959842105263155"/>
    <s v=""/>
    <x v="1"/>
  </r>
  <r>
    <s v="Al año 2023 se ha realizado 4 procesos para el fortalecimiento de la página web del GADPRU"/>
    <x v="64"/>
    <n v="4000"/>
    <n v="0"/>
    <n v="0"/>
    <n v="0"/>
    <n v="0"/>
    <n v="0"/>
    <n v="0"/>
    <s v="Número de procesos de fortalecimiento  realizado"/>
    <s v="Presidente del GADPRU"/>
    <x v="1"/>
    <x v="0"/>
    <n v="0"/>
    <n v="4000"/>
    <s v=""/>
    <n v="0"/>
    <n v="1"/>
    <s v=""/>
    <x v="1"/>
  </r>
  <r>
    <s v="Realizar 4 procesos de capacitación con líderes y representantes barriales al año 2023"/>
    <x v="65"/>
    <n v="2000"/>
    <n v="0"/>
    <n v="0"/>
    <n v="0"/>
    <n v="0"/>
    <n v="0"/>
    <n v="0"/>
    <s v="Número de procesos de capacitación realizados"/>
    <s v="Presidente del GADPRU"/>
    <x v="1"/>
    <x v="0"/>
    <n v="0"/>
    <n v="2000"/>
    <s v=""/>
    <n v="0"/>
    <n v="1"/>
    <s v=""/>
    <x v="1"/>
  </r>
  <r>
    <s v="Al año 2023 se cuenta con 1 estudio de factibilidad para realizar el mantenimiento y adecuación del edificio del GAD "/>
    <x v="66"/>
    <n v="3000"/>
    <n v="0"/>
    <n v="3000"/>
    <n v="0"/>
    <n v="0"/>
    <n v="0"/>
    <n v="0"/>
    <s v="Número de estudios disponibles"/>
    <s v="Presidente del GADPRU"/>
    <x v="5"/>
    <x v="1"/>
    <n v="3000"/>
    <n v="0"/>
    <s v=""/>
    <n v="1"/>
    <n v="0"/>
    <s v=""/>
    <x v="2"/>
  </r>
  <r>
    <s v="Al año 2023 se realiza 1 mantenimiento y adecuación del edificio del gadpru"/>
    <x v="67"/>
    <n v="7000"/>
    <n v="0"/>
    <n v="7860.47"/>
    <n v="0"/>
    <n v="0"/>
    <n v="0"/>
    <n v="0"/>
    <s v="Número de manteniientos y adecuaciones realizadas"/>
    <s v="Presidente del GADPRU"/>
    <x v="5"/>
    <x v="0"/>
    <n v="7860.47"/>
    <n v="860.47000000000025"/>
    <n v="860.47000000000025"/>
    <n v="1.1229242857142858"/>
    <n v="-0.12292428571428582"/>
    <n v="0.12292428571428582"/>
    <x v="0"/>
  </r>
  <r>
    <s v="Al año 2023 se realiza 4 procesos de equipamiento en el área administrativa, técnica y demás del GADPRU"/>
    <x v="68"/>
    <n v="8000"/>
    <n v="0"/>
    <n v="0"/>
    <n v="4763"/>
    <n v="0"/>
    <n v="0"/>
    <n v="0"/>
    <s v="Número de procesos de equipamiento"/>
    <s v="Presidente del GADPRU"/>
    <x v="1"/>
    <x v="0"/>
    <n v="4763"/>
    <n v="3237"/>
    <s v=""/>
    <n v="0.59537499999999999"/>
    <n v="0.40462500000000001"/>
    <s v=""/>
    <x v="0"/>
  </r>
  <r>
    <s v="Realizar 4 procesos de socialización a la población al año 2023"/>
    <x v="69"/>
    <n v="0"/>
    <m/>
    <m/>
    <m/>
    <m/>
    <m/>
    <m/>
    <s v="Número de socializaciones realizadas"/>
    <s v="Presidente del GADPRU"/>
    <x v="1"/>
    <x v="1"/>
    <n v="0"/>
    <n v="0"/>
    <s v=""/>
    <e v="#DIV/0!"/>
    <e v="#DIV/0!"/>
    <e v="#DIV/0!"/>
    <x v="3"/>
  </r>
  <r>
    <s v="Realizar 2 procesos de socialización a la población al año 2023"/>
    <x v="70"/>
    <n v="0"/>
    <m/>
    <m/>
    <m/>
    <m/>
    <m/>
    <m/>
    <s v="Número de socializaciones realizadas"/>
    <s v="Presidente del GADPRU"/>
    <x v="2"/>
    <x v="1"/>
    <n v="0"/>
    <n v="0"/>
    <s v=""/>
    <e v="#DIV/0!"/>
    <e v="#DIV/0!"/>
    <e v="#DIV/0!"/>
    <x v="3"/>
  </r>
  <r>
    <s v="Gestionar la legalización de 4 organizaciones sociales de base al año 2023"/>
    <x v="71"/>
    <n v="0"/>
    <m/>
    <m/>
    <m/>
    <m/>
    <m/>
    <m/>
    <s v="Número de organizaciones de base legalizadas"/>
    <s v="Presidente del GADPRU"/>
    <x v="1"/>
    <x v="1"/>
    <n v="0"/>
    <n v="0"/>
    <s v=""/>
    <e v="#DIV/0!"/>
    <e v="#DIV/0!"/>
    <e v="#DIV/0!"/>
    <x v="3"/>
  </r>
  <r>
    <s v="Implementar 1 sistema de perifoneo en el edificio del GADPRU al año 2023"/>
    <x v="72"/>
    <n v="7000"/>
    <n v="0"/>
    <n v="5522"/>
    <n v="0"/>
    <n v="0"/>
    <n v="0"/>
    <n v="0"/>
    <s v="Número de sistemas de perifoneo implementados"/>
    <s v="Presidente del GADPRU"/>
    <x v="5"/>
    <x v="0"/>
    <n v="5522"/>
    <n v="1478"/>
    <s v=""/>
    <n v="0.78885714285714281"/>
    <n v="0.21114285714285719"/>
    <s v=""/>
    <x v="0"/>
  </r>
  <r>
    <s v="Al año 2023 se actualiza y socializa 1 normativa local que regula la participación ciudadana"/>
    <x v="73"/>
    <n v="0"/>
    <m/>
    <m/>
    <m/>
    <m/>
    <m/>
    <m/>
    <s v="Número de normativas actualizadas"/>
    <s v="Presidente del GADPRU"/>
    <x v="3"/>
    <x v="0"/>
    <n v="0"/>
    <n v="0"/>
    <s v=""/>
    <e v="#DIV/0!"/>
    <e v="#DIV/0!"/>
    <e v="#DIV/0!"/>
    <x v="3"/>
  </r>
  <r>
    <s v="Al año 2023 se realiza 1 gestió con resultados para la apertura del servicio público en el UPC de la Parroquia Unamuncho"/>
    <x v="74"/>
    <n v="0"/>
    <m/>
    <m/>
    <m/>
    <m/>
    <m/>
    <m/>
    <s v="Número de gestiones con resultados realizados"/>
    <s v="Presidente del GADPRU"/>
    <x v="3"/>
    <x v="1"/>
    <n v="0"/>
    <n v="0"/>
    <s v=""/>
    <e v="#DIV/0!"/>
    <e v="#DIV/0!"/>
    <e v="#DIV/0!"/>
    <x v="3"/>
  </r>
  <r>
    <s v="Al año 2023 se cuenta con 1 Plan Parroquial de seguridad ciudadana"/>
    <x v="75"/>
    <n v="1000"/>
    <n v="0"/>
    <n v="1000"/>
    <n v="0"/>
    <n v="0"/>
    <n v="0"/>
    <n v="0"/>
    <s v="Número de planes de seguridad ciudadana disponible"/>
    <s v="Presidente del GADPRU"/>
    <x v="5"/>
    <x v="0"/>
    <n v="1000"/>
    <n v="0"/>
    <s v=""/>
    <n v="1"/>
    <n v="0"/>
    <s v=""/>
    <x v="2"/>
  </r>
  <r>
    <s v="Al año 2023 se cuenta con 1 sistema de video vigilancia en sitios estratégicos de la Parroquia Unamuncho "/>
    <x v="76"/>
    <n v="7000"/>
    <n v="0"/>
    <n v="4932"/>
    <n v="0"/>
    <n v="0"/>
    <n v="0"/>
    <n v="0"/>
    <s v="Número de sistemas de video vigilancia disponibles"/>
    <s v="Presidente del GADPRU"/>
    <x v="5"/>
    <x v="0"/>
    <n v="4932"/>
    <n v="2068"/>
    <s v=""/>
    <n v="0.70457142857142863"/>
    <n v="0.29542857142857137"/>
    <s v=""/>
    <x v="0"/>
  </r>
  <r>
    <s v="Al año 2019 se colocan 8 contenedores para mejorar el sistema de recoleccion y almacenamiento de basura."/>
    <x v="77"/>
    <n v="7280"/>
    <n v="7347.2"/>
    <n v="0"/>
    <n v="0"/>
    <n v="0"/>
    <n v="0"/>
    <n v="0"/>
    <s v="Número de contenedores"/>
    <s v="Presidente del GADPRU"/>
    <x v="10"/>
    <x v="0"/>
    <n v="7347.2"/>
    <n v="67.199999999999818"/>
    <n v="67.199999999999818"/>
    <n v="1.0092307692307692"/>
    <n v="-9.2307692307691536E-3"/>
    <n v="9.2307692307691536E-3"/>
    <x v="0"/>
  </r>
  <r>
    <s v="El año 2019 se atiende a 145 niños/as en la escuelita vacacional."/>
    <x v="78"/>
    <n v="6392.62"/>
    <n v="6155.08"/>
    <n v="0"/>
    <n v="0"/>
    <n v="0"/>
    <n v="0"/>
    <n v="0"/>
    <s v="Número de niños atendidos"/>
    <s v="Presidente del GADPRU"/>
    <x v="10"/>
    <x v="0"/>
    <n v="6155.08"/>
    <n v="237.53999999999996"/>
    <s v=""/>
    <n v="0.96284152663540146"/>
    <n v="3.7158473364598543E-2"/>
    <s v=""/>
    <x v="0"/>
  </r>
  <r>
    <s v="El año 2019 se atiende 30 personas en el area de rehabilitacion y fisioterapia."/>
    <x v="79"/>
    <n v="5881.65"/>
    <n v="4838"/>
    <n v="0"/>
    <n v="0"/>
    <n v="0"/>
    <n v="0"/>
    <n v="0"/>
    <s v="Número de personas atendidas"/>
    <s v="Presidente del GADPRU"/>
    <x v="10"/>
    <x v="0"/>
    <n v="4838"/>
    <n v="1043.6499999999996"/>
    <s v=""/>
    <n v="0.82255829571633821"/>
    <n v="0.17744170428366179"/>
    <s v=""/>
    <x v="0"/>
  </r>
  <r>
    <s v="Ejecutar 1 jornada de fomento productivo parroquial el año 2019."/>
    <x v="80"/>
    <n v="4000"/>
    <n v="4302"/>
    <n v="0"/>
    <n v="0"/>
    <n v="0"/>
    <n v="0"/>
    <n v="0"/>
    <s v="Número de jornadas implementadas"/>
    <s v="Presidente del GADPRU"/>
    <x v="10"/>
    <x v="0"/>
    <n v="4302"/>
    <n v="302"/>
    <n v="302"/>
    <n v="1.0754999999999999"/>
    <n v="-7.5499999999999901E-2"/>
    <n v="7.5499999999999901E-2"/>
    <x v="0"/>
  </r>
  <r>
    <s v="Al año 2019 se ha dado mantenimiento a 2 km de vías intraparroquiales."/>
    <x v="81"/>
    <n v="1339.29"/>
    <n v="1207.2"/>
    <n v="0"/>
    <n v="0"/>
    <n v="0"/>
    <n v="0"/>
    <n v="0"/>
    <s v="km de vias de mantenimiento"/>
    <s v="Presidente del GADPRU"/>
    <x v="10"/>
    <x v="0"/>
    <n v="1207.2"/>
    <n v="132.08999999999992"/>
    <s v=""/>
    <n v="0.90137311560603017"/>
    <n v="9.8626884393969827E-2"/>
    <s v=""/>
    <x v="0"/>
  </r>
  <r>
    <s v="Al año 2019 se ha dado mantenimiento a 10 km de vìas de la parroquia en convenio con el HGPT"/>
    <x v="82"/>
    <n v="432.57"/>
    <n v="432.57"/>
    <n v="0"/>
    <n v="0"/>
    <n v="0"/>
    <n v="0"/>
    <n v="0"/>
    <s v="km de vias de mantenimiento"/>
    <s v="Presidente del GADPRU"/>
    <x v="10"/>
    <x v="0"/>
    <n v="432.57"/>
    <n v="0"/>
    <s v=""/>
    <n v="1"/>
    <n v="0"/>
    <s v=""/>
    <x v="2"/>
  </r>
  <r>
    <s v="Al año 2019 se mejora 2 km de aceras y bordillos en varios sectores de la parroquia."/>
    <x v="83"/>
    <n v="119722.8256"/>
    <n v="128073.12"/>
    <n v="0"/>
    <n v="0"/>
    <n v="0"/>
    <n v="0"/>
    <n v="0"/>
    <s v="km de vias de mantenimiento"/>
    <s v="Presidente del GADPRU"/>
    <x v="10"/>
    <x v="0"/>
    <n v="128073.12"/>
    <n v="8350.2943999999989"/>
    <n v="8350.2943999999989"/>
    <n v="1.0697468870965237"/>
    <n v="-6.9746887096523658E-2"/>
    <n v="6.9746887096523658E-2"/>
    <x v="0"/>
  </r>
  <r>
    <s v="Al año 2019 se ha ejecutado 1 proceso de consultoria."/>
    <x v="84"/>
    <n v="8035"/>
    <n v="7782.23"/>
    <n v="0"/>
    <n v="0"/>
    <n v="0"/>
    <n v="0"/>
    <n v="0"/>
    <s v="Número de procesos"/>
    <s v="Presidente del GADPRU"/>
    <x v="10"/>
    <x v="0"/>
    <n v="7782.23"/>
    <n v="252.77000000000044"/>
    <s v=""/>
    <n v="0.96854138145612934"/>
    <n v="3.1458618543870664E-2"/>
    <s v=""/>
    <x v="0"/>
  </r>
  <r>
    <s v="Al año 2019 se realiza 1 mantenimiento del Parque Central."/>
    <x v="85"/>
    <n v="7898.16"/>
    <n v="7898.16"/>
    <n v="0"/>
    <n v="0"/>
    <n v="0"/>
    <n v="0"/>
    <n v="0"/>
    <s v="Número de mantenimientos realizados."/>
    <s v="Presidente del GADPRU"/>
    <x v="10"/>
    <x v="0"/>
    <n v="7898.16"/>
    <n v="0"/>
    <s v=""/>
    <n v="1"/>
    <n v="0"/>
    <s v=""/>
    <x v="2"/>
  </r>
  <r>
    <s v="Al año 2019 se ha mejorado 1 area recreativa del caserio la Primavera"/>
    <x v="86"/>
    <n v="106481.776"/>
    <n v="127392.71"/>
    <n v="0"/>
    <n v="0"/>
    <n v="0"/>
    <n v="0"/>
    <n v="0"/>
    <s v="Número de áreas mejoras"/>
    <s v="Presidente del GADPRU"/>
    <x v="10"/>
    <x v="0"/>
    <n v="127392.71"/>
    <n v="20910.934000000008"/>
    <n v="20910.934000000008"/>
    <n v="1.1963804022201885"/>
    <n v="-0.19638040222018849"/>
    <n v="0.19638040222018849"/>
    <x v="0"/>
  </r>
  <r>
    <s v="Al año 2019 se ha ejecutado 1  proceso de consultoria."/>
    <x v="87"/>
    <n v="5801.4459999999999"/>
    <n v="5849.56"/>
    <n v="0"/>
    <n v="0"/>
    <n v="0"/>
    <n v="0"/>
    <n v="0"/>
    <s v="Número de áreas mejoras"/>
    <s v="Presidente del GADPRU"/>
    <x v="10"/>
    <x v="0"/>
    <n v="5849.56"/>
    <n v="48.114000000000487"/>
    <n v="48.114000000000487"/>
    <n v="1.0082934495986002"/>
    <n v="-8.2934495986002332E-3"/>
    <n v="8.2934495986002332E-3"/>
    <x v="0"/>
  </r>
  <r>
    <s v="Contar por 7 meses con el asesoramiento técnico al año 2019."/>
    <x v="88"/>
    <n v="5894"/>
    <n v="6724.97"/>
    <n v="0"/>
    <n v="0"/>
    <n v="0"/>
    <n v="0"/>
    <n v="0"/>
    <s v="Meses de asesoramiento"/>
    <s v="Presidente del GADPRU"/>
    <x v="10"/>
    <x v="0"/>
    <n v="6724.97"/>
    <n v="830.97000000000025"/>
    <n v="830.97000000000025"/>
    <n v="1.1409857482185273"/>
    <n v="-0.14098574821852727"/>
    <n v="0.14098574821852727"/>
    <x v="0"/>
  </r>
  <r>
    <s v="Implementar 1 plan de fortalecimiento institucional - equipamiento con equipos informáticos, mobiliario y demás al año 2019."/>
    <x v="89"/>
    <n v="4000"/>
    <n v="4647.8100000000004"/>
    <n v="0"/>
    <n v="0"/>
    <n v="0"/>
    <n v="0"/>
    <n v="0"/>
    <s v="Número de planes implementados"/>
    <s v="Presidente del GADPRU"/>
    <x v="10"/>
    <x v="0"/>
    <n v="4647.8100000000004"/>
    <n v="647.8100000000004"/>
    <n v="647.8100000000004"/>
    <n v="1.1619525000000002"/>
    <n v="-0.16195250000000017"/>
    <n v="0.16195250000000017"/>
    <x v="0"/>
  </r>
  <r>
    <s v="Al año 2019 se realiza 1  mantenimiento interno y arreglo de las instalaciones eléctricas de las oficinas de secretaria."/>
    <x v="90"/>
    <n v="2000"/>
    <n v="5794.24"/>
    <n v="0"/>
    <n v="0"/>
    <n v="0"/>
    <n v="0"/>
    <n v="0"/>
    <s v="Número de mantenimientos realizados."/>
    <s v="Presidente del GADPRU"/>
    <x v="10"/>
    <x v="0"/>
    <n v="5794.24"/>
    <n v="3794.24"/>
    <n v="3794.24"/>
    <n v="2.8971199999999997"/>
    <n v="-1.8971199999999997"/>
    <n v="1.89711999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1D3E1-6B58-41A4-8580-F2D40DE37D67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19:C111" firstHeaderRow="0" firstDataRow="1" firstDataCol="1" rowPageCount="3" colPageCount="1"/>
  <pivotFields count="21">
    <pivotField showAll="0"/>
    <pivotField axis="axisRow" showAll="0">
      <items count="92">
        <item x="70"/>
        <item x="66"/>
        <item x="11"/>
        <item x="84"/>
        <item x="13"/>
        <item x="87"/>
        <item x="46"/>
        <item x="57"/>
        <item x="54"/>
        <item x="45"/>
        <item x="58"/>
        <item x="29"/>
        <item x="71"/>
        <item x="74"/>
        <item x="69"/>
        <item x="37"/>
        <item x="8"/>
        <item x="85"/>
        <item x="81"/>
        <item x="82"/>
        <item x="83"/>
        <item x="86"/>
        <item x="36"/>
        <item x="89"/>
        <item x="88"/>
        <item x="90"/>
        <item x="34"/>
        <item x="24"/>
        <item x="4"/>
        <item x="59"/>
        <item x="60"/>
        <item x="10"/>
        <item x="44"/>
        <item x="43"/>
        <item x="42"/>
        <item x="40"/>
        <item x="41"/>
        <item x="63"/>
        <item x="33"/>
        <item x="47"/>
        <item x="26"/>
        <item x="31"/>
        <item x="51"/>
        <item x="56"/>
        <item x="49"/>
        <item x="50"/>
        <item x="78"/>
        <item x="18"/>
        <item x="17"/>
        <item x="5"/>
        <item x="65"/>
        <item x="28"/>
        <item x="1"/>
        <item x="9"/>
        <item x="79"/>
        <item x="67"/>
        <item x="22"/>
        <item x="38"/>
        <item x="75"/>
        <item x="68"/>
        <item x="35"/>
        <item x="25"/>
        <item x="30"/>
        <item x="61"/>
        <item x="0"/>
        <item x="32"/>
        <item x="62"/>
        <item x="7"/>
        <item x="73"/>
        <item x="76"/>
        <item x="72"/>
        <item x="6"/>
        <item x="52"/>
        <item x="23"/>
        <item x="15"/>
        <item x="16"/>
        <item x="48"/>
        <item x="55"/>
        <item x="14"/>
        <item x="3"/>
        <item x="53"/>
        <item x="39"/>
        <item x="21"/>
        <item x="20"/>
        <item x="27"/>
        <item x="12"/>
        <item x="77"/>
        <item x="80"/>
        <item x="64"/>
        <item x="19"/>
        <item x="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10"/>
        <item x="5"/>
        <item x="3"/>
        <item x="4"/>
        <item x="8"/>
        <item x="7"/>
        <item x="9"/>
        <item x="1"/>
        <item x="0"/>
        <item x="2"/>
        <item x="6"/>
        <item t="default"/>
      </items>
    </pivotField>
    <pivotField axis="axisPage" multipleItemSelectionAllowed="1" showAll="0">
      <items count="5">
        <item m="1" x="2"/>
        <item m="1" x="3"/>
        <item x="0"/>
        <item x="1"/>
        <item t="default"/>
      </items>
    </pivotField>
    <pivotField dataField="1" numFmtId="164" showAll="0"/>
    <pivotField dataField="1" numFmtId="164" showAll="0"/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dragToRow="0" dragToCol="0" dragToPage="0" showAll="0" defaultSubtota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2">
    <i>
      <x/>
    </i>
    <i i="1">
      <x v="1"/>
    </i>
  </colItems>
  <pageFields count="3">
    <pageField fld="19" hier="-1"/>
    <pageField fld="11" hier="-1"/>
    <pageField fld="12" hier="-1"/>
  </pageFields>
  <dataFields count="2">
    <dataField name="Suma de $ Ejecutado" fld="13" baseField="0" baseItem="0"/>
    <dataField name="Suma de $ X Ejecutar" fld="14" baseField="0" baseItem="0"/>
  </dataFields>
  <formats count="6"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1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_DE_EJECUCIÓN" xr10:uid="{3F38E1EE-B933-43B5-A3E8-B4F3A41DFB28}" sourceName="PERÍODO DE EJECUCIÓN">
  <pivotTables>
    <pivotTable tabId="3" name="TablaDinámica2"/>
  </pivotTables>
  <data>
    <tabular pivotCacheId="755524266">
      <items count="11">
        <i x="10" s="1"/>
        <i x="5" s="1"/>
        <i x="3" s="1"/>
        <i x="4" s="1"/>
        <i x="8" s="1"/>
        <i x="7" s="1"/>
        <i x="9" s="1"/>
        <i x="1" s="1"/>
        <i x="0" s="1"/>
        <i x="2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iesgo_del_Porcentaje_de_avance" xr10:uid="{1AD7BAB1-5DC2-4ED7-9920-D2727093DF61}" sourceName="Riesgo del Porcentaje de avance ">
  <pivotTables>
    <pivotTable tabId="3" name="TablaDinámica2"/>
  </pivotTables>
  <data>
    <tabular pivotCacheId="755524266">
      <items count="4">
        <i x="1" s="1"/>
        <i x="0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YECTO_ACTIVIDAD" xr10:uid="{C43A509D-D703-4B2F-B820-041E35FF7A64}" sourceName="PROYECTO ACTIVIDAD">
  <pivotTables>
    <pivotTable tabId="3" name="TablaDinámica2"/>
  </pivotTables>
  <data>
    <tabular pivotCacheId="755524266">
      <items count="4">
        <i x="1" s="1"/>
        <i x="0" s="1"/>
        <i x="2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 DE EJECUCIÓN" xr10:uid="{3B50DD9D-5CE3-4945-AE49-9AD80B32929F}" cache="SegmentaciónDeDatos_PERÍODO_DE_EJECUCIÓN" caption="PERÍODO DE EJECUCIÓN" columnCount="3" style="SlicerStyleLight6" rowHeight="241300"/>
  <slicer name="Riesgo del Porcentaje de avance " xr10:uid="{FF466BC2-D350-4ABB-BA58-F29892A72034}" cache="SegmentaciónDeDatos_Riesgo_del_Porcentaje_de_avance" caption="Riesgo del Porcentaje de avance " style="SlicerStyleOther2" rowHeight="241300"/>
  <slicer name="PROYECTO ACTIVIDAD" xr10:uid="{C6E51A49-B4DE-4C99-BB11-5D8A815432AF}" cache="SegmentaciónDeDatos_PROYECTO_ACTIVIDAD" caption="PROYECTO ACTIVIDAD" style="SlicerStyleLight2" rowHeight="241300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o">
  <a:themeElements>
    <a:clrScheme name="Circuito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o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o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image" Target="../media/image2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.xml"/><Relationship Id="rId4" Type="http://schemas.openxmlformats.org/officeDocument/2006/relationships/image" Target="../media/image2.jpeg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image" Target="../media/image2.jpeg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3.xml"/><Relationship Id="rId4" Type="http://schemas.openxmlformats.org/officeDocument/2006/relationships/image" Target="../media/image2.jpeg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1E7D-3E52-45CE-9810-7556D4FC7CD4}">
  <dimension ref="A1"/>
  <sheetViews>
    <sheetView showGridLines="0" tabSelected="1" topLeftCell="A3" zoomScale="110" zoomScaleNormal="110" workbookViewId="0">
      <selection activeCell="A3" sqref="A3"/>
    </sheetView>
  </sheetViews>
  <sheetFormatPr baseColWidth="10" defaultRowHeight="14.25" x14ac:dyDescent="0.2"/>
  <sheetData/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B152-41D1-4A3C-A2C9-E7C6A182CD7D}">
  <dimension ref="A1:E116"/>
  <sheetViews>
    <sheetView zoomScale="60" zoomScaleNormal="60" workbookViewId="0">
      <selection activeCell="A11" sqref="A11"/>
    </sheetView>
  </sheetViews>
  <sheetFormatPr baseColWidth="10" defaultRowHeight="14.25" x14ac:dyDescent="0.2"/>
  <cols>
    <col min="1" max="1" width="226.125" style="14" bestFit="1" customWidth="1"/>
    <col min="2" max="2" width="24.5" style="14" bestFit="1" customWidth="1"/>
    <col min="3" max="3" width="24.75" style="16" bestFit="1" customWidth="1"/>
    <col min="4" max="4" width="11" style="16"/>
    <col min="5" max="5" width="2" style="14" customWidth="1"/>
    <col min="6" max="16384" width="11" style="14"/>
  </cols>
  <sheetData>
    <row r="1" spans="1:5" x14ac:dyDescent="0.2">
      <c r="E1" s="37"/>
    </row>
    <row r="2" spans="1:5" x14ac:dyDescent="0.2">
      <c r="E2" s="37"/>
    </row>
    <row r="3" spans="1:5" x14ac:dyDescent="0.2">
      <c r="E3" s="37"/>
    </row>
    <row r="4" spans="1:5" x14ac:dyDescent="0.2">
      <c r="E4" s="37"/>
    </row>
    <row r="5" spans="1:5" x14ac:dyDescent="0.2">
      <c r="E5" s="37"/>
    </row>
    <row r="6" spans="1:5" x14ac:dyDescent="0.2">
      <c r="E6" s="37"/>
    </row>
    <row r="7" spans="1:5" x14ac:dyDescent="0.2">
      <c r="E7" s="37"/>
    </row>
    <row r="8" spans="1:5" x14ac:dyDescent="0.2">
      <c r="E8" s="37"/>
    </row>
    <row r="9" spans="1:5" x14ac:dyDescent="0.2">
      <c r="E9" s="37"/>
    </row>
    <row r="10" spans="1:5" x14ac:dyDescent="0.2">
      <c r="E10" s="37"/>
    </row>
    <row r="11" spans="1:5" x14ac:dyDescent="0.2">
      <c r="E11" s="37"/>
    </row>
    <row r="12" spans="1:5" x14ac:dyDescent="0.2">
      <c r="E12" s="37"/>
    </row>
    <row r="13" spans="1:5" x14ac:dyDescent="0.2">
      <c r="E13" s="37"/>
    </row>
    <row r="14" spans="1:5" x14ac:dyDescent="0.2">
      <c r="E14" s="37"/>
    </row>
    <row r="15" spans="1:5" hidden="1" x14ac:dyDescent="0.2">
      <c r="A15" s="14" t="s">
        <v>272</v>
      </c>
      <c r="B15" s="14" t="s">
        <v>262</v>
      </c>
      <c r="E15" s="37"/>
    </row>
    <row r="16" spans="1:5" hidden="1" x14ac:dyDescent="0.2">
      <c r="A16" s="14" t="s">
        <v>153</v>
      </c>
      <c r="B16" s="14" t="s">
        <v>262</v>
      </c>
      <c r="E16" s="37"/>
    </row>
    <row r="17" spans="1:5" hidden="1" x14ac:dyDescent="0.2">
      <c r="A17" s="14" t="s">
        <v>136</v>
      </c>
      <c r="B17" s="14" t="s">
        <v>262</v>
      </c>
      <c r="E17" s="37"/>
    </row>
    <row r="18" spans="1:5" x14ac:dyDescent="0.2">
      <c r="A18" s="13" t="s">
        <v>140</v>
      </c>
      <c r="B18" s="17" t="s">
        <v>283</v>
      </c>
      <c r="C18" s="17" t="s">
        <v>284</v>
      </c>
      <c r="E18" s="37"/>
    </row>
    <row r="19" spans="1:5" x14ac:dyDescent="0.2">
      <c r="A19" s="14" t="s">
        <v>257</v>
      </c>
      <c r="B19" s="14" t="s">
        <v>285</v>
      </c>
      <c r="C19" s="14" t="s">
        <v>286</v>
      </c>
      <c r="E19" s="37"/>
    </row>
    <row r="20" spans="1:5" x14ac:dyDescent="0.2">
      <c r="A20" s="15" t="s">
        <v>13</v>
      </c>
      <c r="B20" s="83">
        <v>0</v>
      </c>
      <c r="C20" s="83">
        <v>0</v>
      </c>
      <c r="E20" s="37"/>
    </row>
    <row r="21" spans="1:5" x14ac:dyDescent="0.2">
      <c r="A21" s="15" t="s">
        <v>20</v>
      </c>
      <c r="B21" s="83">
        <v>3000</v>
      </c>
      <c r="C21" s="83">
        <v>0</v>
      </c>
      <c r="E21" s="37"/>
    </row>
    <row r="22" spans="1:5" x14ac:dyDescent="0.2">
      <c r="A22" s="15" t="s">
        <v>113</v>
      </c>
      <c r="B22" s="83">
        <v>9161.6</v>
      </c>
      <c r="C22" s="83">
        <v>161.60000000000036</v>
      </c>
      <c r="E22" s="37"/>
    </row>
    <row r="23" spans="1:5" x14ac:dyDescent="0.2">
      <c r="A23" s="15" t="s">
        <v>225</v>
      </c>
      <c r="B23" s="83">
        <v>7782.23</v>
      </c>
      <c r="C23" s="83">
        <v>252.77000000000044</v>
      </c>
      <c r="E23" s="37"/>
    </row>
    <row r="24" spans="1:5" x14ac:dyDescent="0.2">
      <c r="A24" s="15" t="s">
        <v>108</v>
      </c>
      <c r="B24" s="83">
        <v>9000</v>
      </c>
      <c r="C24" s="83">
        <v>0</v>
      </c>
      <c r="E24" s="37"/>
    </row>
    <row r="25" spans="1:5" x14ac:dyDescent="0.2">
      <c r="A25" s="15" t="s">
        <v>228</v>
      </c>
      <c r="B25" s="83">
        <v>5849.56</v>
      </c>
      <c r="C25" s="83">
        <v>48.114000000000487</v>
      </c>
      <c r="E25" s="37"/>
    </row>
    <row r="26" spans="1:5" x14ac:dyDescent="0.2">
      <c r="A26" s="15" t="s">
        <v>52</v>
      </c>
      <c r="B26" s="83">
        <v>0</v>
      </c>
      <c r="C26" s="83">
        <v>0</v>
      </c>
      <c r="E26" s="37"/>
    </row>
    <row r="27" spans="1:5" x14ac:dyDescent="0.2">
      <c r="A27" s="15" t="s">
        <v>37</v>
      </c>
      <c r="B27" s="83">
        <v>0</v>
      </c>
      <c r="C27" s="83">
        <v>0</v>
      </c>
      <c r="E27" s="37"/>
    </row>
    <row r="28" spans="1:5" x14ac:dyDescent="0.2">
      <c r="A28" s="15" t="s">
        <v>43</v>
      </c>
      <c r="B28" s="83">
        <v>0</v>
      </c>
      <c r="C28" s="83">
        <v>30000</v>
      </c>
      <c r="E28" s="37"/>
    </row>
    <row r="29" spans="1:5" x14ac:dyDescent="0.2">
      <c r="A29" s="15" t="s">
        <v>54</v>
      </c>
      <c r="B29" s="83">
        <v>0</v>
      </c>
      <c r="C29" s="83">
        <v>0</v>
      </c>
      <c r="E29" s="37"/>
    </row>
    <row r="30" spans="1:5" x14ac:dyDescent="0.2">
      <c r="A30" s="15" t="s">
        <v>35</v>
      </c>
      <c r="B30" s="83">
        <v>0</v>
      </c>
      <c r="C30" s="83">
        <v>3000</v>
      </c>
      <c r="E30" s="37"/>
    </row>
    <row r="31" spans="1:5" x14ac:dyDescent="0.2">
      <c r="A31" s="15" t="s">
        <v>80</v>
      </c>
      <c r="B31" s="83">
        <v>0</v>
      </c>
      <c r="C31" s="83">
        <v>0</v>
      </c>
      <c r="E31" s="37"/>
    </row>
    <row r="32" spans="1:5" x14ac:dyDescent="0.2">
      <c r="A32" s="15" t="s">
        <v>11</v>
      </c>
      <c r="B32" s="83">
        <v>0</v>
      </c>
      <c r="C32" s="83">
        <v>0</v>
      </c>
      <c r="E32" s="37"/>
    </row>
    <row r="33" spans="1:5" x14ac:dyDescent="0.2">
      <c r="A33" s="15" t="s">
        <v>5</v>
      </c>
      <c r="B33" s="83">
        <v>0</v>
      </c>
      <c r="C33" s="83">
        <v>0</v>
      </c>
      <c r="E33" s="37"/>
    </row>
    <row r="34" spans="1:5" x14ac:dyDescent="0.2">
      <c r="A34" s="15" t="s">
        <v>14</v>
      </c>
      <c r="B34" s="83">
        <v>0</v>
      </c>
      <c r="C34" s="83">
        <v>0</v>
      </c>
      <c r="E34" s="37"/>
    </row>
    <row r="35" spans="1:5" x14ac:dyDescent="0.2">
      <c r="A35" s="15" t="s">
        <v>66</v>
      </c>
      <c r="B35" s="83">
        <v>0</v>
      </c>
      <c r="C35" s="83">
        <v>1000</v>
      </c>
      <c r="E35" s="37"/>
    </row>
    <row r="36" spans="1:5" x14ac:dyDescent="0.2">
      <c r="A36" s="15" t="s">
        <v>122</v>
      </c>
      <c r="B36" s="83">
        <v>500</v>
      </c>
      <c r="C36" s="83">
        <v>500</v>
      </c>
      <c r="E36" s="37"/>
    </row>
    <row r="37" spans="1:5" x14ac:dyDescent="0.2">
      <c r="A37" s="15" t="s">
        <v>226</v>
      </c>
      <c r="B37" s="83">
        <v>7898.16</v>
      </c>
      <c r="C37" s="83">
        <v>0</v>
      </c>
      <c r="E37" s="37"/>
    </row>
    <row r="38" spans="1:5" x14ac:dyDescent="0.2">
      <c r="A38" s="15" t="s">
        <v>222</v>
      </c>
      <c r="B38" s="83">
        <v>1207.2</v>
      </c>
      <c r="C38" s="83">
        <v>132.08999999999992</v>
      </c>
      <c r="E38" s="37"/>
    </row>
    <row r="39" spans="1:5" x14ac:dyDescent="0.2">
      <c r="A39" s="15" t="s">
        <v>223</v>
      </c>
      <c r="B39" s="83">
        <v>432.57</v>
      </c>
      <c r="C39" s="83">
        <v>0</v>
      </c>
      <c r="E39" s="37"/>
    </row>
    <row r="40" spans="1:5" x14ac:dyDescent="0.2">
      <c r="A40" s="15" t="s">
        <v>224</v>
      </c>
      <c r="B40" s="83">
        <v>128073.12</v>
      </c>
      <c r="C40" s="83">
        <v>8350.2943999999989</v>
      </c>
      <c r="E40" s="37"/>
    </row>
    <row r="41" spans="1:5" x14ac:dyDescent="0.2">
      <c r="A41" s="15" t="s">
        <v>227</v>
      </c>
      <c r="B41" s="83">
        <v>127392.71</v>
      </c>
      <c r="C41" s="83">
        <v>20910.934000000008</v>
      </c>
      <c r="E41" s="37"/>
    </row>
    <row r="42" spans="1:5" x14ac:dyDescent="0.2">
      <c r="A42" s="15" t="s">
        <v>68</v>
      </c>
      <c r="B42" s="83">
        <v>0</v>
      </c>
      <c r="C42" s="83">
        <v>1000</v>
      </c>
      <c r="E42" s="37"/>
    </row>
    <row r="43" spans="1:5" x14ac:dyDescent="0.2">
      <c r="A43" s="15" t="s">
        <v>230</v>
      </c>
      <c r="B43" s="83">
        <v>4647.8100000000004</v>
      </c>
      <c r="C43" s="83">
        <v>647.8100000000004</v>
      </c>
      <c r="E43" s="37"/>
    </row>
    <row r="44" spans="1:5" x14ac:dyDescent="0.2">
      <c r="A44" s="15" t="s">
        <v>229</v>
      </c>
      <c r="B44" s="83">
        <v>6724.97</v>
      </c>
      <c r="C44" s="83">
        <v>830.97000000000025</v>
      </c>
      <c r="E44" s="37"/>
    </row>
    <row r="45" spans="1:5" x14ac:dyDescent="0.2">
      <c r="A45" s="15" t="s">
        <v>231</v>
      </c>
      <c r="B45" s="83">
        <v>5794.24</v>
      </c>
      <c r="C45" s="83">
        <v>3794.24</v>
      </c>
      <c r="E45" s="37"/>
    </row>
    <row r="46" spans="1:5" x14ac:dyDescent="0.2">
      <c r="A46" s="15" t="s">
        <v>72</v>
      </c>
      <c r="B46" s="83">
        <v>666.24</v>
      </c>
      <c r="C46" s="83">
        <v>6333.76</v>
      </c>
      <c r="E46" s="37"/>
    </row>
    <row r="47" spans="1:5" x14ac:dyDescent="0.2">
      <c r="A47" s="15" t="s">
        <v>88</v>
      </c>
      <c r="B47" s="83">
        <v>0</v>
      </c>
      <c r="C47" s="83">
        <v>5000</v>
      </c>
      <c r="E47" s="37"/>
    </row>
    <row r="48" spans="1:5" x14ac:dyDescent="0.2">
      <c r="A48" s="15" t="s">
        <v>131</v>
      </c>
      <c r="B48" s="83">
        <v>6000</v>
      </c>
      <c r="C48" s="83">
        <v>0</v>
      </c>
      <c r="E48" s="37"/>
    </row>
    <row r="49" spans="1:5" x14ac:dyDescent="0.2">
      <c r="A49" s="15" t="s">
        <v>33</v>
      </c>
      <c r="B49" s="83">
        <v>10000</v>
      </c>
      <c r="C49" s="83">
        <v>0</v>
      </c>
      <c r="E49" s="37"/>
    </row>
    <row r="50" spans="1:5" x14ac:dyDescent="0.2">
      <c r="A50" s="15" t="s">
        <v>31</v>
      </c>
      <c r="B50" s="83">
        <v>0</v>
      </c>
      <c r="C50" s="83">
        <v>20000</v>
      </c>
      <c r="E50" s="37"/>
    </row>
    <row r="51" spans="1:5" x14ac:dyDescent="0.2">
      <c r="A51" s="15" t="s">
        <v>116</v>
      </c>
      <c r="B51" s="83">
        <v>7500</v>
      </c>
      <c r="C51" s="83">
        <v>7500</v>
      </c>
      <c r="E51" s="37"/>
    </row>
    <row r="52" spans="1:5" x14ac:dyDescent="0.2">
      <c r="A52" s="15" t="s">
        <v>56</v>
      </c>
      <c r="B52" s="83">
        <v>20000</v>
      </c>
      <c r="C52" s="83">
        <v>0</v>
      </c>
      <c r="E52" s="37"/>
    </row>
    <row r="53" spans="1:5" x14ac:dyDescent="0.2">
      <c r="A53" s="15" t="s">
        <v>57</v>
      </c>
      <c r="B53" s="83">
        <v>40000</v>
      </c>
      <c r="C53" s="83">
        <v>0</v>
      </c>
      <c r="E53" s="37"/>
    </row>
    <row r="54" spans="1:5" x14ac:dyDescent="0.2">
      <c r="A54" s="15" t="s">
        <v>58</v>
      </c>
      <c r="B54" s="83">
        <v>65000</v>
      </c>
      <c r="C54" s="83">
        <v>0</v>
      </c>
      <c r="E54" s="37"/>
    </row>
    <row r="55" spans="1:5" x14ac:dyDescent="0.2">
      <c r="A55" s="15" t="s">
        <v>60</v>
      </c>
      <c r="B55" s="83">
        <v>0</v>
      </c>
      <c r="C55" s="83">
        <v>6000</v>
      </c>
      <c r="E55" s="37"/>
    </row>
    <row r="56" spans="1:5" x14ac:dyDescent="0.2">
      <c r="A56" s="15" t="s">
        <v>59</v>
      </c>
      <c r="B56" s="83">
        <v>0</v>
      </c>
      <c r="C56" s="83">
        <v>315000</v>
      </c>
      <c r="E56" s="37"/>
    </row>
    <row r="57" spans="1:5" x14ac:dyDescent="0.2">
      <c r="A57" s="15" t="s">
        <v>26</v>
      </c>
      <c r="B57" s="83">
        <v>6657.63</v>
      </c>
      <c r="C57" s="83">
        <v>12342.369999999999</v>
      </c>
      <c r="E57" s="37"/>
    </row>
    <row r="58" spans="1:5" x14ac:dyDescent="0.2">
      <c r="A58" s="15" t="s">
        <v>74</v>
      </c>
      <c r="B58" s="83">
        <v>0</v>
      </c>
      <c r="C58" s="83">
        <v>1000</v>
      </c>
      <c r="E58" s="37"/>
    </row>
    <row r="59" spans="1:5" x14ac:dyDescent="0.2">
      <c r="A59" s="15" t="s">
        <v>51</v>
      </c>
      <c r="B59" s="83">
        <v>9160</v>
      </c>
      <c r="C59" s="83">
        <v>4840</v>
      </c>
      <c r="E59" s="37"/>
    </row>
    <row r="60" spans="1:5" x14ac:dyDescent="0.2">
      <c r="A60" s="15" t="s">
        <v>85</v>
      </c>
      <c r="B60" s="83">
        <v>2200.7800000000002</v>
      </c>
      <c r="C60" s="83">
        <v>6799.2199999999993</v>
      </c>
      <c r="E60" s="37"/>
    </row>
    <row r="61" spans="1:5" x14ac:dyDescent="0.2">
      <c r="A61" s="15" t="s">
        <v>77</v>
      </c>
      <c r="B61" s="83">
        <v>2580.92</v>
      </c>
      <c r="C61" s="83">
        <v>6419.08</v>
      </c>
      <c r="E61" s="37"/>
    </row>
    <row r="62" spans="1:5" x14ac:dyDescent="0.2">
      <c r="A62" s="15" t="s">
        <v>46</v>
      </c>
      <c r="B62" s="83">
        <v>25000</v>
      </c>
      <c r="C62" s="83">
        <v>0</v>
      </c>
      <c r="E62" s="37"/>
    </row>
    <row r="63" spans="1:5" x14ac:dyDescent="0.2">
      <c r="A63" s="15" t="s">
        <v>39</v>
      </c>
      <c r="B63" s="83">
        <v>106000</v>
      </c>
      <c r="C63" s="83">
        <v>0</v>
      </c>
      <c r="E63" s="37"/>
    </row>
    <row r="64" spans="1:5" x14ac:dyDescent="0.2">
      <c r="A64" s="15" t="s">
        <v>48</v>
      </c>
      <c r="B64" s="83">
        <v>50000</v>
      </c>
      <c r="C64" s="83">
        <v>0</v>
      </c>
      <c r="E64" s="37"/>
    </row>
    <row r="65" spans="1:5" x14ac:dyDescent="0.2">
      <c r="A65" s="15" t="s">
        <v>47</v>
      </c>
      <c r="B65" s="83">
        <v>25000</v>
      </c>
      <c r="C65" s="83">
        <v>0</v>
      </c>
      <c r="E65" s="37"/>
    </row>
    <row r="66" spans="1:5" x14ac:dyDescent="0.2">
      <c r="A66" s="15" t="s">
        <v>219</v>
      </c>
      <c r="B66" s="83">
        <v>6155.08</v>
      </c>
      <c r="C66" s="83">
        <v>237.53999999999996</v>
      </c>
      <c r="E66" s="37"/>
    </row>
    <row r="67" spans="1:5" x14ac:dyDescent="0.2">
      <c r="A67" s="15" t="s">
        <v>99</v>
      </c>
      <c r="B67" s="83">
        <v>11492.59</v>
      </c>
      <c r="C67" s="83">
        <v>68507.41</v>
      </c>
      <c r="E67" s="37"/>
    </row>
    <row r="68" spans="1:5" x14ac:dyDescent="0.2">
      <c r="A68" s="15" t="s">
        <v>100</v>
      </c>
      <c r="B68" s="83">
        <v>24357.589999999997</v>
      </c>
      <c r="C68" s="83">
        <v>235642.41</v>
      </c>
      <c r="E68" s="37"/>
    </row>
    <row r="69" spans="1:5" x14ac:dyDescent="0.2">
      <c r="A69" s="15" t="s">
        <v>130</v>
      </c>
      <c r="B69" s="83">
        <v>1500</v>
      </c>
      <c r="C69" s="83">
        <v>1500</v>
      </c>
      <c r="E69" s="37"/>
    </row>
    <row r="70" spans="1:5" x14ac:dyDescent="0.2">
      <c r="A70" s="15" t="s">
        <v>22</v>
      </c>
      <c r="B70" s="83">
        <v>0</v>
      </c>
      <c r="C70" s="83">
        <v>2000</v>
      </c>
      <c r="E70" s="37"/>
    </row>
    <row r="71" spans="1:5" x14ac:dyDescent="0.2">
      <c r="A71" s="15" t="s">
        <v>82</v>
      </c>
      <c r="B71" s="83">
        <v>0</v>
      </c>
      <c r="C71" s="83">
        <v>25000</v>
      </c>
      <c r="E71" s="37"/>
    </row>
    <row r="72" spans="1:5" x14ac:dyDescent="0.2">
      <c r="A72" s="15" t="s">
        <v>134</v>
      </c>
      <c r="B72" s="83">
        <v>2500</v>
      </c>
      <c r="C72" s="83">
        <v>2500</v>
      </c>
      <c r="E72" s="37"/>
    </row>
    <row r="73" spans="1:5" x14ac:dyDescent="0.2">
      <c r="A73" s="15" t="s">
        <v>119</v>
      </c>
      <c r="B73" s="83">
        <v>100000</v>
      </c>
      <c r="C73" s="83">
        <v>100000</v>
      </c>
      <c r="E73" s="37"/>
    </row>
    <row r="74" spans="1:5" x14ac:dyDescent="0.2">
      <c r="A74" s="15" t="s">
        <v>220</v>
      </c>
      <c r="B74" s="83">
        <v>4838</v>
      </c>
      <c r="C74" s="83">
        <v>1043.6499999999996</v>
      </c>
      <c r="E74" s="37"/>
    </row>
    <row r="75" spans="1:5" x14ac:dyDescent="0.2">
      <c r="A75" s="15" t="s">
        <v>18</v>
      </c>
      <c r="B75" s="83">
        <v>7860.47</v>
      </c>
      <c r="C75" s="83">
        <v>860.47000000000025</v>
      </c>
      <c r="E75" s="37"/>
    </row>
    <row r="76" spans="1:5" x14ac:dyDescent="0.2">
      <c r="A76" s="15" t="s">
        <v>92</v>
      </c>
      <c r="B76" s="83">
        <v>4536.13</v>
      </c>
      <c r="C76" s="83">
        <v>23463.87</v>
      </c>
      <c r="E76" s="37"/>
    </row>
    <row r="77" spans="1:5" x14ac:dyDescent="0.2">
      <c r="A77" s="15" t="s">
        <v>64</v>
      </c>
      <c r="B77" s="83">
        <v>0</v>
      </c>
      <c r="C77" s="83">
        <v>2000000</v>
      </c>
      <c r="E77" s="37"/>
    </row>
    <row r="78" spans="1:5" x14ac:dyDescent="0.2">
      <c r="A78" s="15" t="s">
        <v>3</v>
      </c>
      <c r="B78" s="83">
        <v>1000</v>
      </c>
      <c r="C78" s="83">
        <v>0</v>
      </c>
      <c r="E78" s="37"/>
    </row>
    <row r="79" spans="1:5" x14ac:dyDescent="0.2">
      <c r="A79" s="15" t="s">
        <v>16</v>
      </c>
      <c r="B79" s="83">
        <v>4763</v>
      </c>
      <c r="C79" s="83">
        <v>3237</v>
      </c>
      <c r="E79" s="37"/>
    </row>
    <row r="80" spans="1:5" x14ac:dyDescent="0.2">
      <c r="A80" s="15" t="s">
        <v>70</v>
      </c>
      <c r="B80" s="83">
        <v>0</v>
      </c>
      <c r="C80" s="83">
        <v>5000</v>
      </c>
      <c r="E80" s="37"/>
    </row>
    <row r="81" spans="1:5" x14ac:dyDescent="0.2">
      <c r="A81" s="15" t="s">
        <v>86</v>
      </c>
      <c r="B81" s="83">
        <v>0</v>
      </c>
      <c r="C81" s="83">
        <v>5000</v>
      </c>
      <c r="E81" s="37"/>
    </row>
    <row r="82" spans="1:5" x14ac:dyDescent="0.2">
      <c r="A82" s="15" t="s">
        <v>78</v>
      </c>
      <c r="B82" s="83">
        <v>0</v>
      </c>
      <c r="C82" s="83">
        <v>5000</v>
      </c>
      <c r="E82" s="37"/>
    </row>
    <row r="83" spans="1:5" x14ac:dyDescent="0.2">
      <c r="A83" s="15" t="s">
        <v>29</v>
      </c>
      <c r="B83" s="83">
        <v>0</v>
      </c>
      <c r="C83" s="83">
        <v>7000</v>
      </c>
      <c r="E83" s="37"/>
    </row>
    <row r="84" spans="1:5" x14ac:dyDescent="0.2">
      <c r="A84" s="15" t="s">
        <v>135</v>
      </c>
      <c r="B84" s="83">
        <v>1500</v>
      </c>
      <c r="C84" s="83">
        <v>1500</v>
      </c>
      <c r="E84" s="37"/>
    </row>
    <row r="85" spans="1:5" x14ac:dyDescent="0.2">
      <c r="A85" s="15" t="s">
        <v>75</v>
      </c>
      <c r="B85" s="83">
        <v>0</v>
      </c>
      <c r="C85" s="83">
        <v>5000</v>
      </c>
      <c r="E85" s="37"/>
    </row>
    <row r="86" spans="1:5" x14ac:dyDescent="0.2">
      <c r="A86" s="15" t="s">
        <v>27</v>
      </c>
      <c r="B86" s="83">
        <v>24979.84</v>
      </c>
      <c r="C86" s="83">
        <v>4020.16</v>
      </c>
      <c r="E86" s="37"/>
    </row>
    <row r="87" spans="1:5" x14ac:dyDescent="0.2">
      <c r="A87" s="15" t="s">
        <v>125</v>
      </c>
      <c r="B87" s="83">
        <v>0</v>
      </c>
      <c r="C87" s="83">
        <v>50000</v>
      </c>
      <c r="E87" s="37"/>
    </row>
    <row r="88" spans="1:5" x14ac:dyDescent="0.2">
      <c r="A88" s="15" t="s">
        <v>7</v>
      </c>
      <c r="B88" s="83">
        <v>0</v>
      </c>
      <c r="C88" s="83">
        <v>0</v>
      </c>
      <c r="E88" s="37"/>
    </row>
    <row r="89" spans="1:5" x14ac:dyDescent="0.2">
      <c r="A89" s="15" t="s">
        <v>1</v>
      </c>
      <c r="B89" s="83">
        <v>4932</v>
      </c>
      <c r="C89" s="83">
        <v>2068</v>
      </c>
      <c r="E89" s="37"/>
    </row>
    <row r="90" spans="1:5" x14ac:dyDescent="0.2">
      <c r="A90" s="15" t="s">
        <v>9</v>
      </c>
      <c r="B90" s="83">
        <v>5522</v>
      </c>
      <c r="C90" s="83">
        <v>1478</v>
      </c>
      <c r="E90" s="37"/>
    </row>
    <row r="91" spans="1:5" x14ac:dyDescent="0.2">
      <c r="A91" s="15" t="s">
        <v>128</v>
      </c>
      <c r="B91" s="83">
        <v>1000</v>
      </c>
      <c r="C91" s="83">
        <v>1000</v>
      </c>
      <c r="E91" s="37"/>
    </row>
    <row r="92" spans="1:5" x14ac:dyDescent="0.2">
      <c r="A92" s="15" t="s">
        <v>45</v>
      </c>
      <c r="B92" s="83">
        <v>432.57</v>
      </c>
      <c r="C92" s="83">
        <v>15717.710000000001</v>
      </c>
      <c r="E92" s="37"/>
    </row>
    <row r="93" spans="1:5" x14ac:dyDescent="0.2">
      <c r="A93" s="15" t="s">
        <v>90</v>
      </c>
      <c r="B93" s="83">
        <v>6320.1</v>
      </c>
      <c r="C93" s="83">
        <v>679.89999999999964</v>
      </c>
      <c r="E93" s="37"/>
    </row>
    <row r="94" spans="1:5" x14ac:dyDescent="0.2">
      <c r="A94" s="15" t="s">
        <v>104</v>
      </c>
      <c r="B94" s="83">
        <v>12716.8</v>
      </c>
      <c r="C94" s="83">
        <v>87283.199999999997</v>
      </c>
      <c r="E94" s="37"/>
    </row>
    <row r="95" spans="1:5" x14ac:dyDescent="0.2">
      <c r="A95" s="15" t="s">
        <v>102</v>
      </c>
      <c r="B95" s="83">
        <v>7500</v>
      </c>
      <c r="C95" s="83">
        <v>7500</v>
      </c>
      <c r="E95" s="37"/>
    </row>
    <row r="96" spans="1:5" x14ac:dyDescent="0.2">
      <c r="A96" s="15" t="s">
        <v>49</v>
      </c>
      <c r="B96" s="83">
        <v>0</v>
      </c>
      <c r="C96" s="83">
        <v>45000</v>
      </c>
      <c r="E96" s="37"/>
    </row>
    <row r="97" spans="1:5" x14ac:dyDescent="0.2">
      <c r="A97" s="15" t="s">
        <v>41</v>
      </c>
      <c r="B97" s="83">
        <v>0</v>
      </c>
      <c r="C97" s="83">
        <v>232000</v>
      </c>
      <c r="E97" s="37"/>
    </row>
    <row r="98" spans="1:5" x14ac:dyDescent="0.2">
      <c r="A98" s="15" t="s">
        <v>106</v>
      </c>
      <c r="B98" s="83">
        <v>116000</v>
      </c>
      <c r="C98" s="83">
        <v>0</v>
      </c>
      <c r="E98" s="37"/>
    </row>
    <row r="99" spans="1:5" x14ac:dyDescent="0.2">
      <c r="A99" s="15" t="s">
        <v>132</v>
      </c>
      <c r="B99" s="83">
        <v>6182.4</v>
      </c>
      <c r="C99" s="83">
        <v>7817.6</v>
      </c>
      <c r="E99" s="37"/>
    </row>
    <row r="100" spans="1:5" x14ac:dyDescent="0.2">
      <c r="A100" s="15" t="s">
        <v>44</v>
      </c>
      <c r="B100" s="83">
        <v>5861.57</v>
      </c>
      <c r="C100" s="83">
        <v>138.43000000000029</v>
      </c>
      <c r="E100" s="37"/>
    </row>
    <row r="101" spans="1:5" x14ac:dyDescent="0.2">
      <c r="A101" s="15" t="s">
        <v>62</v>
      </c>
      <c r="B101" s="83">
        <v>0</v>
      </c>
      <c r="C101" s="83">
        <v>25000</v>
      </c>
      <c r="E101" s="37"/>
    </row>
    <row r="102" spans="1:5" x14ac:dyDescent="0.2">
      <c r="A102" s="15" t="s">
        <v>94</v>
      </c>
      <c r="B102" s="83">
        <v>0</v>
      </c>
      <c r="C102" s="83">
        <v>24000</v>
      </c>
      <c r="E102" s="37"/>
    </row>
    <row r="103" spans="1:5" x14ac:dyDescent="0.2">
      <c r="A103" s="15" t="s">
        <v>95</v>
      </c>
      <c r="B103" s="83">
        <v>5625.8</v>
      </c>
      <c r="C103" s="83">
        <v>18374.2</v>
      </c>
      <c r="E103" s="37"/>
    </row>
    <row r="104" spans="1:5" x14ac:dyDescent="0.2">
      <c r="A104" s="15" t="s">
        <v>84</v>
      </c>
      <c r="B104" s="83">
        <v>2246.5700000000002</v>
      </c>
      <c r="C104" s="83">
        <v>21753.43</v>
      </c>
      <c r="E104" s="37"/>
    </row>
    <row r="105" spans="1:5" x14ac:dyDescent="0.2">
      <c r="A105" s="15" t="s">
        <v>110</v>
      </c>
      <c r="B105" s="83">
        <v>80000</v>
      </c>
      <c r="C105" s="83">
        <v>0</v>
      </c>
      <c r="E105" s="37"/>
    </row>
    <row r="106" spans="1:5" x14ac:dyDescent="0.2">
      <c r="A106" s="15" t="s">
        <v>218</v>
      </c>
      <c r="B106" s="83">
        <v>7347.2</v>
      </c>
      <c r="C106" s="83">
        <v>67.199999999999818</v>
      </c>
      <c r="E106" s="37"/>
    </row>
    <row r="107" spans="1:5" x14ac:dyDescent="0.2">
      <c r="A107" s="15" t="s">
        <v>221</v>
      </c>
      <c r="B107" s="83">
        <v>4302</v>
      </c>
      <c r="C107" s="83">
        <v>302</v>
      </c>
      <c r="E107" s="37"/>
    </row>
    <row r="108" spans="1:5" x14ac:dyDescent="0.2">
      <c r="A108" s="15" t="s">
        <v>24</v>
      </c>
      <c r="B108" s="83">
        <v>0</v>
      </c>
      <c r="C108" s="83">
        <v>4000</v>
      </c>
      <c r="E108" s="37"/>
    </row>
    <row r="109" spans="1:5" x14ac:dyDescent="0.2">
      <c r="A109" s="15" t="s">
        <v>97</v>
      </c>
      <c r="B109" s="83">
        <v>12679.43</v>
      </c>
      <c r="C109" s="83">
        <v>15320.57</v>
      </c>
      <c r="E109" s="37"/>
    </row>
    <row r="110" spans="1:5" x14ac:dyDescent="0.2">
      <c r="A110" s="15" t="s">
        <v>133</v>
      </c>
      <c r="B110" s="83">
        <v>330</v>
      </c>
      <c r="C110" s="83">
        <v>670</v>
      </c>
      <c r="E110" s="37"/>
    </row>
    <row r="111" spans="1:5" x14ac:dyDescent="0.2">
      <c r="A111" s="15" t="s">
        <v>258</v>
      </c>
      <c r="B111" s="83">
        <v>1167710.8799999999</v>
      </c>
      <c r="C111" s="83">
        <v>3518546.002400001</v>
      </c>
      <c r="E111" s="37"/>
    </row>
    <row r="112" spans="1:5" x14ac:dyDescent="0.2">
      <c r="E112" s="37"/>
    </row>
    <row r="113" spans="1:5" x14ac:dyDescent="0.2">
      <c r="E113" s="37"/>
    </row>
    <row r="114" spans="1:5" x14ac:dyDescent="0.2">
      <c r="E114" s="37"/>
    </row>
    <row r="115" spans="1:5" x14ac:dyDescent="0.2">
      <c r="E115" s="37"/>
    </row>
    <row r="116" spans="1:5" ht="10.5" customHeight="1" x14ac:dyDescent="0.2">
      <c r="A116" s="37"/>
      <c r="B116" s="37"/>
      <c r="C116" s="76"/>
      <c r="D116" s="76"/>
      <c r="E116" s="3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D4B0-87D0-489E-B4B0-35A05D430B96}">
  <dimension ref="A1"/>
  <sheetViews>
    <sheetView workbookViewId="0">
      <selection activeCell="N19" sqref="N19"/>
    </sheetView>
  </sheetViews>
  <sheetFormatPr baseColWidth="10" defaultRowHeight="14.2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9F3D-42F0-4ECF-9725-C37F245BE9E5}">
  <dimension ref="A1"/>
  <sheetViews>
    <sheetView showWhiteSpace="0" topLeftCell="A30" zoomScale="90" zoomScaleNormal="90" workbookViewId="0"/>
  </sheetViews>
  <sheetFormatPr baseColWidth="10" defaultRowHeight="14.25" x14ac:dyDescent="0.2"/>
  <sheetData/>
  <pageMargins left="0.7" right="0.7" top="0.75" bottom="0.75" header="0.3" footer="0.3"/>
  <pageSetup paperSize="9" orientation="portrait" horizontalDpi="0" verticalDpi="0" r:id="rId1"/>
  <headerFooter>
    <oddHeader>&amp;C&amp;G</oddHeader>
  </headerFooter>
  <drawing r:id="rId2"/>
  <legacyDrawingHF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79E4-A8C2-4E7C-90D3-F3AB3F1A0E68}">
  <dimension ref="A1"/>
  <sheetViews>
    <sheetView showGridLines="0" topLeftCell="A2" zoomScale="60" zoomScaleNormal="60" workbookViewId="0">
      <selection activeCell="O38" sqref="O38"/>
    </sheetView>
  </sheetViews>
  <sheetFormatPr baseColWidth="10" defaultRowHeight="14.25" x14ac:dyDescent="0.2"/>
  <sheetData/>
  <pageMargins left="0.7" right="0.7" top="0.75" bottom="0.75" header="0.3" footer="0.3"/>
  <pageSetup paperSize="9" orientation="portrait" horizontalDpi="0" verticalDpi="0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Drop Down 1">
              <controlPr defaultSize="0" autoLine="0" autoPict="0">
                <anchor moveWithCells="1">
                  <from>
                    <xdr:col>1</xdr:col>
                    <xdr:colOff>333375</xdr:colOff>
                    <xdr:row>38</xdr:row>
                    <xdr:rowOff>47625</xdr:rowOff>
                  </from>
                  <to>
                    <xdr:col>3</xdr:col>
                    <xdr:colOff>276225</xdr:colOff>
                    <xdr:row>40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96B4-8DB3-4D5E-9E66-04383C335562}">
  <dimension ref="A6:AG113"/>
  <sheetViews>
    <sheetView topLeftCell="E1" zoomScale="60" zoomScaleNormal="60" workbookViewId="0">
      <pane ySplit="6" topLeftCell="A78" activePane="bottomLeft" state="frozen"/>
      <selection pane="bottomLeft"/>
    </sheetView>
  </sheetViews>
  <sheetFormatPr baseColWidth="10" defaultRowHeight="15" x14ac:dyDescent="0.25"/>
  <cols>
    <col min="1" max="1" width="4.875" style="8" customWidth="1"/>
    <col min="2" max="2" width="21.25" style="9" customWidth="1"/>
    <col min="3" max="3" width="38.875" style="9" customWidth="1"/>
    <col min="4" max="4" width="21.25" style="10" customWidth="1"/>
    <col min="5" max="5" width="14.5" style="11" customWidth="1"/>
    <col min="6" max="6" width="13.375" style="11" customWidth="1"/>
    <col min="7" max="7" width="13.875" style="11" customWidth="1"/>
    <col min="8" max="9" width="14.25" style="11" customWidth="1"/>
    <col min="10" max="10" width="11" style="11"/>
    <col min="11" max="11" width="22.875" style="8" customWidth="1"/>
    <col min="12" max="12" width="25.75" style="12" customWidth="1"/>
    <col min="13" max="13" width="23.25" style="8" customWidth="1"/>
    <col min="14" max="14" width="25" style="8" customWidth="1"/>
    <col min="15" max="15" width="15.25" style="8" customWidth="1"/>
    <col min="16" max="17" width="15.375" style="8" customWidth="1"/>
    <col min="18" max="18" width="15.75" style="8" customWidth="1"/>
    <col min="19" max="20" width="14.875" style="8" customWidth="1"/>
    <col min="21" max="21" width="40.5" style="8" customWidth="1"/>
    <col min="22" max="22" width="12.75" style="8" customWidth="1"/>
    <col min="23" max="32" width="13" style="8" customWidth="1"/>
    <col min="33" max="33" width="12.25" style="8" customWidth="1"/>
    <col min="34" max="16384" width="11" style="8"/>
  </cols>
  <sheetData>
    <row r="6" spans="1:33" s="20" customFormat="1" ht="28.5" x14ac:dyDescent="0.2">
      <c r="A6" s="24" t="s">
        <v>263</v>
      </c>
      <c r="B6" s="25" t="s">
        <v>141</v>
      </c>
      <c r="C6" s="25" t="s">
        <v>140</v>
      </c>
      <c r="D6" s="26" t="s">
        <v>139</v>
      </c>
      <c r="E6" s="25">
        <v>2019</v>
      </c>
      <c r="F6" s="25">
        <v>2020</v>
      </c>
      <c r="G6" s="25">
        <v>2021</v>
      </c>
      <c r="H6" s="25">
        <v>2022</v>
      </c>
      <c r="I6" s="25">
        <v>2023</v>
      </c>
      <c r="J6" s="25">
        <v>2024</v>
      </c>
      <c r="K6" s="25" t="s">
        <v>138</v>
      </c>
      <c r="L6" s="25" t="s">
        <v>137</v>
      </c>
      <c r="M6" s="25" t="s">
        <v>153</v>
      </c>
      <c r="N6" s="25" t="s">
        <v>136</v>
      </c>
      <c r="O6" s="25" t="s">
        <v>281</v>
      </c>
      <c r="P6" s="25" t="s">
        <v>282</v>
      </c>
      <c r="Q6" s="25" t="s">
        <v>261</v>
      </c>
      <c r="R6" s="27" t="s">
        <v>254</v>
      </c>
      <c r="S6" s="27" t="s">
        <v>255</v>
      </c>
      <c r="T6" s="27" t="s">
        <v>256</v>
      </c>
      <c r="U6" s="27" t="s">
        <v>272</v>
      </c>
      <c r="V6" s="25">
        <v>2019</v>
      </c>
      <c r="W6" s="25">
        <v>2020</v>
      </c>
      <c r="X6" s="25">
        <v>2021</v>
      </c>
      <c r="Y6" s="25">
        <v>2022</v>
      </c>
      <c r="Z6" s="25">
        <v>2023</v>
      </c>
      <c r="AA6" s="25">
        <v>2024</v>
      </c>
      <c r="AB6" s="25">
        <v>2019</v>
      </c>
      <c r="AC6" s="25">
        <v>2020</v>
      </c>
      <c r="AD6" s="25">
        <v>2021</v>
      </c>
      <c r="AE6" s="25">
        <v>2022</v>
      </c>
      <c r="AF6" s="25">
        <v>2023</v>
      </c>
      <c r="AG6" s="25">
        <v>2024</v>
      </c>
    </row>
    <row r="7" spans="1:33" s="9" customFormat="1" ht="45" x14ac:dyDescent="0.2">
      <c r="A7" s="19">
        <v>1</v>
      </c>
      <c r="B7" s="38" t="s">
        <v>129</v>
      </c>
      <c r="C7" s="38" t="s">
        <v>135</v>
      </c>
      <c r="D7" s="39">
        <v>3000</v>
      </c>
      <c r="E7" s="39">
        <v>0</v>
      </c>
      <c r="F7" s="39">
        <v>0</v>
      </c>
      <c r="G7" s="39">
        <v>1500</v>
      </c>
      <c r="H7" s="39">
        <v>0</v>
      </c>
      <c r="I7" s="39">
        <v>0</v>
      </c>
      <c r="J7" s="39">
        <v>0</v>
      </c>
      <c r="K7" s="1" t="s">
        <v>127</v>
      </c>
      <c r="L7" s="2" t="s">
        <v>148</v>
      </c>
      <c r="M7" s="1" t="s">
        <v>144</v>
      </c>
      <c r="N7" s="1" t="s">
        <v>140</v>
      </c>
      <c r="O7" s="3">
        <f>E7+F7+G7+H7+I7+J7</f>
        <v>1500</v>
      </c>
      <c r="P7" s="3">
        <f>IF(O7&lt;D7,D7-O7,0)</f>
        <v>1500</v>
      </c>
      <c r="Q7" s="3" t="str">
        <f>IF(O7&gt;D7,O7-D7,"")</f>
        <v/>
      </c>
      <c r="R7" s="4">
        <f>O7/D7</f>
        <v>0.5</v>
      </c>
      <c r="S7" s="5">
        <f>100%-R7</f>
        <v>0.5</v>
      </c>
      <c r="T7" s="3" t="str">
        <f>IF(R7&gt;100%,R7-100%,"")</f>
        <v/>
      </c>
      <c r="U7" s="7" t="str">
        <f>IF(R7=100%,"Avance óptimo",IF(R7&lt;49.9%,"Avance con problemas","Avance medio"))</f>
        <v>Avance medio</v>
      </c>
      <c r="V7" s="3">
        <f>E7</f>
        <v>0</v>
      </c>
      <c r="W7" s="3">
        <f>V7+F7</f>
        <v>0</v>
      </c>
      <c r="X7" s="3">
        <f t="shared" ref="X7:AA7" si="0">W7+G7</f>
        <v>1500</v>
      </c>
      <c r="Y7" s="3">
        <f t="shared" si="0"/>
        <v>1500</v>
      </c>
      <c r="Z7" s="3">
        <f t="shared" si="0"/>
        <v>1500</v>
      </c>
      <c r="AA7" s="3">
        <f t="shared" si="0"/>
        <v>1500</v>
      </c>
      <c r="AB7" s="3">
        <f>$D7</f>
        <v>3000</v>
      </c>
      <c r="AC7" s="3">
        <f>$D7</f>
        <v>3000</v>
      </c>
      <c r="AD7" s="3">
        <f t="shared" ref="AD7:AG22" si="1">$D7</f>
        <v>3000</v>
      </c>
      <c r="AE7" s="3">
        <f t="shared" si="1"/>
        <v>3000</v>
      </c>
      <c r="AF7" s="3">
        <f t="shared" si="1"/>
        <v>3000</v>
      </c>
      <c r="AG7" s="3">
        <f t="shared" si="1"/>
        <v>3000</v>
      </c>
    </row>
    <row r="8" spans="1:33" s="9" customFormat="1" ht="60" x14ac:dyDescent="0.2">
      <c r="A8" s="6">
        <v>2</v>
      </c>
      <c r="B8" s="38" t="s">
        <v>126</v>
      </c>
      <c r="C8" s="38" t="s">
        <v>134</v>
      </c>
      <c r="D8" s="39">
        <v>5000</v>
      </c>
      <c r="E8" s="39">
        <v>0</v>
      </c>
      <c r="F8" s="39">
        <v>1250</v>
      </c>
      <c r="G8" s="39">
        <v>1250</v>
      </c>
      <c r="H8" s="39">
        <v>0</v>
      </c>
      <c r="I8" s="39">
        <v>0</v>
      </c>
      <c r="J8" s="39">
        <v>0</v>
      </c>
      <c r="K8" s="1" t="s">
        <v>124</v>
      </c>
      <c r="L8" s="2" t="s">
        <v>148</v>
      </c>
      <c r="M8" s="1" t="s">
        <v>145</v>
      </c>
      <c r="N8" s="1" t="s">
        <v>140</v>
      </c>
      <c r="O8" s="3">
        <f t="shared" ref="O8:O71" si="2">E8+F8+G8</f>
        <v>2500</v>
      </c>
      <c r="P8" s="3">
        <f t="shared" ref="P8:P71" si="3">IF(O8&lt;D8,D8-O8,O8-D8)</f>
        <v>2500</v>
      </c>
      <c r="Q8" s="3" t="str">
        <f t="shared" ref="Q8:Q71" si="4">IF(O8&gt;D8,O8-D8,"")</f>
        <v/>
      </c>
      <c r="R8" s="4">
        <f t="shared" ref="R8:R51" si="5">O8/D8</f>
        <v>0.5</v>
      </c>
      <c r="S8" s="5">
        <f t="shared" ref="S8:S71" si="6">100%-R8</f>
        <v>0.5</v>
      </c>
      <c r="T8" s="3" t="str">
        <f t="shared" ref="T8:T71" si="7">IF(R8&gt;100%,R8-100%,"")</f>
        <v/>
      </c>
      <c r="U8" s="7" t="str">
        <f t="shared" ref="U8:U71" si="8">IF(R8=100%,"Avance óptimo",IF(R8&lt;49.9%,"Avance con problemas","Avance medio"))</f>
        <v>Avance medio</v>
      </c>
      <c r="V8" s="3">
        <f t="shared" ref="V8:V71" si="9">E8</f>
        <v>0</v>
      </c>
      <c r="W8" s="3">
        <f t="shared" ref="W8:W71" si="10">V8+F8</f>
        <v>1250</v>
      </c>
      <c r="X8" s="3">
        <f t="shared" ref="X8:X71" si="11">W8+G8</f>
        <v>2500</v>
      </c>
      <c r="Y8" s="3">
        <f t="shared" ref="Y8:Y71" si="12">X8+H8</f>
        <v>2500</v>
      </c>
      <c r="Z8" s="3">
        <f t="shared" ref="Z8:Z71" si="13">Y8+I8</f>
        <v>2500</v>
      </c>
      <c r="AA8" s="3">
        <f t="shared" ref="AA8:AA71" si="14">Z8+J8</f>
        <v>2500</v>
      </c>
      <c r="AB8" s="3">
        <f>$D8</f>
        <v>5000</v>
      </c>
      <c r="AC8" s="3">
        <f>$D8</f>
        <v>5000</v>
      </c>
      <c r="AD8" s="3">
        <f t="shared" si="1"/>
        <v>5000</v>
      </c>
      <c r="AE8" s="3">
        <f t="shared" si="1"/>
        <v>5000</v>
      </c>
      <c r="AF8" s="3">
        <f t="shared" si="1"/>
        <v>5000</v>
      </c>
      <c r="AG8" s="3">
        <f t="shared" si="1"/>
        <v>5000</v>
      </c>
    </row>
    <row r="9" spans="1:33" s="9" customFormat="1" ht="60" x14ac:dyDescent="0.2">
      <c r="A9" s="6">
        <v>3</v>
      </c>
      <c r="B9" s="38" t="s">
        <v>264</v>
      </c>
      <c r="C9" s="38" t="s">
        <v>133</v>
      </c>
      <c r="D9" s="39">
        <v>1000</v>
      </c>
      <c r="E9" s="39">
        <v>0</v>
      </c>
      <c r="F9" s="39">
        <v>0</v>
      </c>
      <c r="G9" s="39">
        <v>330</v>
      </c>
      <c r="H9" s="39">
        <v>0</v>
      </c>
      <c r="I9" s="39">
        <v>0</v>
      </c>
      <c r="J9" s="39">
        <v>0</v>
      </c>
      <c r="K9" s="1" t="s">
        <v>142</v>
      </c>
      <c r="L9" s="2" t="s">
        <v>148</v>
      </c>
      <c r="M9" s="1" t="s">
        <v>143</v>
      </c>
      <c r="N9" s="1" t="s">
        <v>273</v>
      </c>
      <c r="O9" s="3">
        <f t="shared" si="2"/>
        <v>330</v>
      </c>
      <c r="P9" s="3">
        <f t="shared" si="3"/>
        <v>670</v>
      </c>
      <c r="Q9" s="3" t="str">
        <f t="shared" si="4"/>
        <v/>
      </c>
      <c r="R9" s="4">
        <f t="shared" si="5"/>
        <v>0.33</v>
      </c>
      <c r="S9" s="5">
        <f t="shared" si="6"/>
        <v>0.66999999999999993</v>
      </c>
      <c r="T9" s="3" t="str">
        <f t="shared" si="7"/>
        <v/>
      </c>
      <c r="U9" s="7" t="str">
        <f t="shared" si="8"/>
        <v>Avance con problemas</v>
      </c>
      <c r="V9" s="3">
        <f t="shared" si="9"/>
        <v>0</v>
      </c>
      <c r="W9" s="3">
        <f t="shared" si="10"/>
        <v>0</v>
      </c>
      <c r="X9" s="3">
        <f t="shared" si="11"/>
        <v>330</v>
      </c>
      <c r="Y9" s="3">
        <f t="shared" si="12"/>
        <v>330</v>
      </c>
      <c r="Z9" s="3">
        <f t="shared" si="13"/>
        <v>330</v>
      </c>
      <c r="AA9" s="3">
        <f t="shared" si="14"/>
        <v>330</v>
      </c>
      <c r="AB9" s="3">
        <f t="shared" ref="AB9:AG40" si="15">$D9</f>
        <v>1000</v>
      </c>
      <c r="AC9" s="3">
        <f t="shared" si="15"/>
        <v>1000</v>
      </c>
      <c r="AD9" s="3">
        <f t="shared" si="1"/>
        <v>1000</v>
      </c>
      <c r="AE9" s="3">
        <f t="shared" si="1"/>
        <v>1000</v>
      </c>
      <c r="AF9" s="3">
        <f t="shared" si="1"/>
        <v>1000</v>
      </c>
      <c r="AG9" s="3">
        <f t="shared" si="1"/>
        <v>1000</v>
      </c>
    </row>
    <row r="10" spans="1:33" s="9" customFormat="1" ht="45" x14ac:dyDescent="0.2">
      <c r="A10" s="6">
        <v>4</v>
      </c>
      <c r="B10" s="38" t="s">
        <v>120</v>
      </c>
      <c r="C10" s="38" t="s">
        <v>132</v>
      </c>
      <c r="D10" s="39">
        <v>14000</v>
      </c>
      <c r="E10" s="39">
        <v>0</v>
      </c>
      <c r="F10" s="39">
        <v>0</v>
      </c>
      <c r="G10" s="39">
        <v>6182.4</v>
      </c>
      <c r="H10" s="39">
        <v>0</v>
      </c>
      <c r="I10" s="39">
        <v>0</v>
      </c>
      <c r="J10" s="39">
        <v>0</v>
      </c>
      <c r="K10" s="1" t="s">
        <v>118</v>
      </c>
      <c r="L10" s="2" t="s">
        <v>148</v>
      </c>
      <c r="M10" s="1" t="s">
        <v>144</v>
      </c>
      <c r="N10" s="1" t="s">
        <v>140</v>
      </c>
      <c r="O10" s="3">
        <f t="shared" si="2"/>
        <v>6182.4</v>
      </c>
      <c r="P10" s="3">
        <f t="shared" si="3"/>
        <v>7817.6</v>
      </c>
      <c r="Q10" s="3" t="str">
        <f t="shared" si="4"/>
        <v/>
      </c>
      <c r="R10" s="4">
        <f t="shared" si="5"/>
        <v>0.44159999999999999</v>
      </c>
      <c r="S10" s="5">
        <f t="shared" si="6"/>
        <v>0.55840000000000001</v>
      </c>
      <c r="T10" s="3" t="str">
        <f t="shared" si="7"/>
        <v/>
      </c>
      <c r="U10" s="7" t="str">
        <f t="shared" si="8"/>
        <v>Avance con problemas</v>
      </c>
      <c r="V10" s="3">
        <f t="shared" si="9"/>
        <v>0</v>
      </c>
      <c r="W10" s="3">
        <f t="shared" si="10"/>
        <v>0</v>
      </c>
      <c r="X10" s="3">
        <f t="shared" si="11"/>
        <v>6182.4</v>
      </c>
      <c r="Y10" s="3">
        <f t="shared" si="12"/>
        <v>6182.4</v>
      </c>
      <c r="Z10" s="3">
        <f t="shared" si="13"/>
        <v>6182.4</v>
      </c>
      <c r="AA10" s="3">
        <f t="shared" si="14"/>
        <v>6182.4</v>
      </c>
      <c r="AB10" s="3">
        <f t="shared" si="15"/>
        <v>14000</v>
      </c>
      <c r="AC10" s="3">
        <f t="shared" si="15"/>
        <v>14000</v>
      </c>
      <c r="AD10" s="3">
        <f t="shared" si="1"/>
        <v>14000</v>
      </c>
      <c r="AE10" s="3">
        <f t="shared" si="1"/>
        <v>14000</v>
      </c>
      <c r="AF10" s="3">
        <f t="shared" si="1"/>
        <v>14000</v>
      </c>
      <c r="AG10" s="3">
        <f t="shared" si="1"/>
        <v>14000</v>
      </c>
    </row>
    <row r="11" spans="1:33" s="9" customFormat="1" ht="60" x14ac:dyDescent="0.2">
      <c r="A11" s="6">
        <v>5</v>
      </c>
      <c r="B11" s="38" t="s">
        <v>117</v>
      </c>
      <c r="C11" s="38" t="s">
        <v>131</v>
      </c>
      <c r="D11" s="39">
        <v>6000</v>
      </c>
      <c r="E11" s="39">
        <v>0</v>
      </c>
      <c r="F11" s="39">
        <v>0</v>
      </c>
      <c r="G11" s="39">
        <v>6000</v>
      </c>
      <c r="H11" s="39">
        <v>0</v>
      </c>
      <c r="I11" s="39">
        <v>0</v>
      </c>
      <c r="J11" s="39">
        <v>0</v>
      </c>
      <c r="K11" s="1" t="s">
        <v>115</v>
      </c>
      <c r="L11" s="2" t="s">
        <v>148</v>
      </c>
      <c r="M11" s="1">
        <v>2021</v>
      </c>
      <c r="N11" s="1" t="s">
        <v>140</v>
      </c>
      <c r="O11" s="3">
        <f t="shared" si="2"/>
        <v>6000</v>
      </c>
      <c r="P11" s="3">
        <f t="shared" si="3"/>
        <v>0</v>
      </c>
      <c r="Q11" s="3" t="str">
        <f t="shared" si="4"/>
        <v/>
      </c>
      <c r="R11" s="4">
        <f t="shared" si="5"/>
        <v>1</v>
      </c>
      <c r="S11" s="5">
        <f t="shared" si="6"/>
        <v>0</v>
      </c>
      <c r="T11" s="3" t="str">
        <f t="shared" si="7"/>
        <v/>
      </c>
      <c r="U11" s="7" t="str">
        <f t="shared" si="8"/>
        <v>Avance óptimo</v>
      </c>
      <c r="V11" s="3">
        <f t="shared" si="9"/>
        <v>0</v>
      </c>
      <c r="W11" s="3">
        <f t="shared" si="10"/>
        <v>0</v>
      </c>
      <c r="X11" s="3">
        <f t="shared" si="11"/>
        <v>6000</v>
      </c>
      <c r="Y11" s="3">
        <f t="shared" si="12"/>
        <v>6000</v>
      </c>
      <c r="Z11" s="3">
        <f t="shared" si="13"/>
        <v>6000</v>
      </c>
      <c r="AA11" s="3">
        <f t="shared" si="14"/>
        <v>6000</v>
      </c>
      <c r="AB11" s="3">
        <f t="shared" si="15"/>
        <v>6000</v>
      </c>
      <c r="AC11" s="3">
        <f t="shared" si="15"/>
        <v>6000</v>
      </c>
      <c r="AD11" s="3">
        <f t="shared" si="1"/>
        <v>6000</v>
      </c>
      <c r="AE11" s="3">
        <f t="shared" si="1"/>
        <v>6000</v>
      </c>
      <c r="AF11" s="3">
        <f t="shared" si="1"/>
        <v>6000</v>
      </c>
      <c r="AG11" s="3">
        <f t="shared" si="1"/>
        <v>6000</v>
      </c>
    </row>
    <row r="12" spans="1:33" s="9" customFormat="1" ht="60" x14ac:dyDescent="0.2">
      <c r="A12" s="6">
        <v>6</v>
      </c>
      <c r="B12" s="38" t="s">
        <v>114</v>
      </c>
      <c r="C12" s="38" t="s">
        <v>130</v>
      </c>
      <c r="D12" s="39">
        <v>3000</v>
      </c>
      <c r="E12" s="39">
        <v>0</v>
      </c>
      <c r="F12" s="39">
        <v>0</v>
      </c>
      <c r="G12" s="39">
        <v>1500</v>
      </c>
      <c r="H12" s="39">
        <v>0</v>
      </c>
      <c r="I12" s="39">
        <v>0</v>
      </c>
      <c r="J12" s="39">
        <v>0</v>
      </c>
      <c r="K12" s="1" t="s">
        <v>112</v>
      </c>
      <c r="L12" s="2" t="s">
        <v>148</v>
      </c>
      <c r="M12" s="1" t="s">
        <v>144</v>
      </c>
      <c r="N12" s="1" t="s">
        <v>140</v>
      </c>
      <c r="O12" s="3">
        <f t="shared" si="2"/>
        <v>1500</v>
      </c>
      <c r="P12" s="3">
        <f t="shared" si="3"/>
        <v>1500</v>
      </c>
      <c r="Q12" s="3" t="str">
        <f t="shared" si="4"/>
        <v/>
      </c>
      <c r="R12" s="4">
        <f t="shared" si="5"/>
        <v>0.5</v>
      </c>
      <c r="S12" s="5">
        <f t="shared" si="6"/>
        <v>0.5</v>
      </c>
      <c r="T12" s="3" t="str">
        <f t="shared" si="7"/>
        <v/>
      </c>
      <c r="U12" s="7" t="str">
        <f t="shared" si="8"/>
        <v>Avance medio</v>
      </c>
      <c r="V12" s="3">
        <f t="shared" si="9"/>
        <v>0</v>
      </c>
      <c r="W12" s="3">
        <f t="shared" si="10"/>
        <v>0</v>
      </c>
      <c r="X12" s="3">
        <f t="shared" si="11"/>
        <v>1500</v>
      </c>
      <c r="Y12" s="3">
        <f t="shared" si="12"/>
        <v>1500</v>
      </c>
      <c r="Z12" s="3">
        <f t="shared" si="13"/>
        <v>1500</v>
      </c>
      <c r="AA12" s="3">
        <f t="shared" si="14"/>
        <v>1500</v>
      </c>
      <c r="AB12" s="3">
        <f t="shared" si="15"/>
        <v>3000</v>
      </c>
      <c r="AC12" s="3">
        <f t="shared" si="15"/>
        <v>3000</v>
      </c>
      <c r="AD12" s="3">
        <f t="shared" si="1"/>
        <v>3000</v>
      </c>
      <c r="AE12" s="3">
        <f t="shared" si="1"/>
        <v>3000</v>
      </c>
      <c r="AF12" s="3">
        <f t="shared" si="1"/>
        <v>3000</v>
      </c>
      <c r="AG12" s="3">
        <f t="shared" si="1"/>
        <v>3000</v>
      </c>
    </row>
    <row r="13" spans="1:33" s="9" customFormat="1" ht="45" x14ac:dyDescent="0.2">
      <c r="A13" s="6">
        <v>7</v>
      </c>
      <c r="B13" s="38" t="s">
        <v>129</v>
      </c>
      <c r="C13" s="38" t="s">
        <v>128</v>
      </c>
      <c r="D13" s="39">
        <v>2000</v>
      </c>
      <c r="E13" s="39">
        <v>0</v>
      </c>
      <c r="F13" s="39">
        <v>0</v>
      </c>
      <c r="G13" s="39">
        <v>1000</v>
      </c>
      <c r="H13" s="39">
        <v>0</v>
      </c>
      <c r="I13" s="39">
        <v>0</v>
      </c>
      <c r="J13" s="39">
        <v>0</v>
      </c>
      <c r="K13" s="1" t="s">
        <v>127</v>
      </c>
      <c r="L13" s="2" t="s">
        <v>149</v>
      </c>
      <c r="M13" s="1" t="s">
        <v>144</v>
      </c>
      <c r="N13" s="1" t="s">
        <v>140</v>
      </c>
      <c r="O13" s="3">
        <f t="shared" si="2"/>
        <v>1000</v>
      </c>
      <c r="P13" s="3">
        <f t="shared" si="3"/>
        <v>1000</v>
      </c>
      <c r="Q13" s="3" t="str">
        <f t="shared" si="4"/>
        <v/>
      </c>
      <c r="R13" s="4">
        <f t="shared" si="5"/>
        <v>0.5</v>
      </c>
      <c r="S13" s="5">
        <f t="shared" si="6"/>
        <v>0.5</v>
      </c>
      <c r="T13" s="3" t="str">
        <f t="shared" si="7"/>
        <v/>
      </c>
      <c r="U13" s="7" t="str">
        <f t="shared" si="8"/>
        <v>Avance medio</v>
      </c>
      <c r="V13" s="3">
        <f t="shared" si="9"/>
        <v>0</v>
      </c>
      <c r="W13" s="3">
        <f t="shared" si="10"/>
        <v>0</v>
      </c>
      <c r="X13" s="3">
        <f t="shared" si="11"/>
        <v>1000</v>
      </c>
      <c r="Y13" s="3">
        <f t="shared" si="12"/>
        <v>1000</v>
      </c>
      <c r="Z13" s="3">
        <f t="shared" si="13"/>
        <v>1000</v>
      </c>
      <c r="AA13" s="3">
        <f t="shared" si="14"/>
        <v>1000</v>
      </c>
      <c r="AB13" s="3">
        <f t="shared" si="15"/>
        <v>2000</v>
      </c>
      <c r="AC13" s="3">
        <f t="shared" si="15"/>
        <v>2000</v>
      </c>
      <c r="AD13" s="3">
        <f t="shared" si="1"/>
        <v>2000</v>
      </c>
      <c r="AE13" s="3">
        <f t="shared" si="1"/>
        <v>2000</v>
      </c>
      <c r="AF13" s="3">
        <f t="shared" si="1"/>
        <v>2000</v>
      </c>
      <c r="AG13" s="3">
        <f t="shared" si="1"/>
        <v>2000</v>
      </c>
    </row>
    <row r="14" spans="1:33" s="9" customFormat="1" ht="60" x14ac:dyDescent="0.2">
      <c r="A14" s="6">
        <v>8</v>
      </c>
      <c r="B14" s="38" t="s">
        <v>126</v>
      </c>
      <c r="C14" s="38" t="s">
        <v>125</v>
      </c>
      <c r="D14" s="39">
        <v>50000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1" t="s">
        <v>124</v>
      </c>
      <c r="L14" s="2" t="s">
        <v>149</v>
      </c>
      <c r="M14" s="1">
        <v>2022</v>
      </c>
      <c r="N14" s="1" t="s">
        <v>140</v>
      </c>
      <c r="O14" s="3">
        <f t="shared" si="2"/>
        <v>0</v>
      </c>
      <c r="P14" s="3">
        <f t="shared" si="3"/>
        <v>50000</v>
      </c>
      <c r="Q14" s="3" t="str">
        <f t="shared" si="4"/>
        <v/>
      </c>
      <c r="R14" s="4">
        <f t="shared" si="5"/>
        <v>0</v>
      </c>
      <c r="S14" s="5">
        <f t="shared" si="6"/>
        <v>1</v>
      </c>
      <c r="T14" s="3" t="str">
        <f t="shared" si="7"/>
        <v/>
      </c>
      <c r="U14" s="7" t="str">
        <f t="shared" si="8"/>
        <v>Avance con problemas</v>
      </c>
      <c r="V14" s="3">
        <f t="shared" si="9"/>
        <v>0</v>
      </c>
      <c r="W14" s="3">
        <f t="shared" si="10"/>
        <v>0</v>
      </c>
      <c r="X14" s="3">
        <f t="shared" si="11"/>
        <v>0</v>
      </c>
      <c r="Y14" s="3">
        <f t="shared" si="12"/>
        <v>0</v>
      </c>
      <c r="Z14" s="3">
        <f t="shared" si="13"/>
        <v>0</v>
      </c>
      <c r="AA14" s="3">
        <f t="shared" si="14"/>
        <v>0</v>
      </c>
      <c r="AB14" s="3">
        <f t="shared" si="15"/>
        <v>50000</v>
      </c>
      <c r="AC14" s="3">
        <f t="shared" si="15"/>
        <v>50000</v>
      </c>
      <c r="AD14" s="3">
        <f t="shared" si="1"/>
        <v>50000</v>
      </c>
      <c r="AE14" s="3">
        <f t="shared" si="1"/>
        <v>50000</v>
      </c>
      <c r="AF14" s="3">
        <f t="shared" si="1"/>
        <v>50000</v>
      </c>
      <c r="AG14" s="3">
        <f t="shared" si="1"/>
        <v>50000</v>
      </c>
    </row>
    <row r="15" spans="1:33" s="9" customFormat="1" ht="60" x14ac:dyDescent="0.2">
      <c r="A15" s="6">
        <v>9</v>
      </c>
      <c r="B15" s="38" t="s">
        <v>123</v>
      </c>
      <c r="C15" s="38" t="s">
        <v>122</v>
      </c>
      <c r="D15" s="39">
        <v>1000</v>
      </c>
      <c r="E15" s="39">
        <v>0</v>
      </c>
      <c r="F15" s="39">
        <v>250</v>
      </c>
      <c r="G15" s="39">
        <v>250</v>
      </c>
      <c r="H15" s="39">
        <v>0</v>
      </c>
      <c r="I15" s="39">
        <v>0</v>
      </c>
      <c r="J15" s="39">
        <v>0</v>
      </c>
      <c r="K15" s="1" t="s">
        <v>121</v>
      </c>
      <c r="L15" s="2" t="s">
        <v>150</v>
      </c>
      <c r="M15" s="1" t="s">
        <v>145</v>
      </c>
      <c r="N15" s="7" t="s">
        <v>273</v>
      </c>
      <c r="O15" s="3">
        <f t="shared" si="2"/>
        <v>500</v>
      </c>
      <c r="P15" s="3">
        <f t="shared" si="3"/>
        <v>500</v>
      </c>
      <c r="Q15" s="3" t="str">
        <f t="shared" si="4"/>
        <v/>
      </c>
      <c r="R15" s="4">
        <f t="shared" si="5"/>
        <v>0.5</v>
      </c>
      <c r="S15" s="5">
        <f t="shared" si="6"/>
        <v>0.5</v>
      </c>
      <c r="T15" s="3" t="str">
        <f t="shared" si="7"/>
        <v/>
      </c>
      <c r="U15" s="7" t="str">
        <f t="shared" si="8"/>
        <v>Avance medio</v>
      </c>
      <c r="V15" s="3">
        <f t="shared" si="9"/>
        <v>0</v>
      </c>
      <c r="W15" s="3">
        <f t="shared" si="10"/>
        <v>250</v>
      </c>
      <c r="X15" s="3">
        <f t="shared" si="11"/>
        <v>500</v>
      </c>
      <c r="Y15" s="3">
        <f t="shared" si="12"/>
        <v>500</v>
      </c>
      <c r="Z15" s="3">
        <f t="shared" si="13"/>
        <v>500</v>
      </c>
      <c r="AA15" s="3">
        <f t="shared" si="14"/>
        <v>500</v>
      </c>
      <c r="AB15" s="3">
        <f t="shared" si="15"/>
        <v>1000</v>
      </c>
      <c r="AC15" s="3">
        <f t="shared" si="15"/>
        <v>1000</v>
      </c>
      <c r="AD15" s="3">
        <f t="shared" si="1"/>
        <v>1000</v>
      </c>
      <c r="AE15" s="3">
        <f t="shared" si="1"/>
        <v>1000</v>
      </c>
      <c r="AF15" s="3">
        <f t="shared" si="1"/>
        <v>1000</v>
      </c>
      <c r="AG15" s="3">
        <f t="shared" si="1"/>
        <v>1000</v>
      </c>
    </row>
    <row r="16" spans="1:33" s="9" customFormat="1" ht="45" x14ac:dyDescent="0.2">
      <c r="A16" s="6">
        <v>10</v>
      </c>
      <c r="B16" s="38" t="s">
        <v>120</v>
      </c>
      <c r="C16" s="38" t="s">
        <v>119</v>
      </c>
      <c r="D16" s="39">
        <v>200000</v>
      </c>
      <c r="E16" s="39">
        <v>0</v>
      </c>
      <c r="F16" s="39">
        <v>0</v>
      </c>
      <c r="G16" s="39">
        <v>100000</v>
      </c>
      <c r="H16" s="39">
        <v>0</v>
      </c>
      <c r="I16" s="39">
        <v>0</v>
      </c>
      <c r="J16" s="39">
        <v>0</v>
      </c>
      <c r="K16" s="1" t="s">
        <v>118</v>
      </c>
      <c r="L16" s="2" t="s">
        <v>149</v>
      </c>
      <c r="M16" s="1" t="s">
        <v>143</v>
      </c>
      <c r="N16" s="7" t="s">
        <v>140</v>
      </c>
      <c r="O16" s="3">
        <f t="shared" si="2"/>
        <v>100000</v>
      </c>
      <c r="P16" s="3">
        <f t="shared" si="3"/>
        <v>100000</v>
      </c>
      <c r="Q16" s="3" t="str">
        <f t="shared" si="4"/>
        <v/>
      </c>
      <c r="R16" s="4">
        <f t="shared" si="5"/>
        <v>0.5</v>
      </c>
      <c r="S16" s="5">
        <f t="shared" si="6"/>
        <v>0.5</v>
      </c>
      <c r="T16" s="3" t="str">
        <f t="shared" si="7"/>
        <v/>
      </c>
      <c r="U16" s="7" t="str">
        <f t="shared" si="8"/>
        <v>Avance medio</v>
      </c>
      <c r="V16" s="3">
        <f t="shared" si="9"/>
        <v>0</v>
      </c>
      <c r="W16" s="3">
        <f t="shared" si="10"/>
        <v>0</v>
      </c>
      <c r="X16" s="3">
        <f t="shared" si="11"/>
        <v>100000</v>
      </c>
      <c r="Y16" s="3">
        <f t="shared" si="12"/>
        <v>100000</v>
      </c>
      <c r="Z16" s="3">
        <f t="shared" si="13"/>
        <v>100000</v>
      </c>
      <c r="AA16" s="3">
        <f t="shared" si="14"/>
        <v>100000</v>
      </c>
      <c r="AB16" s="3">
        <f t="shared" si="15"/>
        <v>200000</v>
      </c>
      <c r="AC16" s="3">
        <f t="shared" si="15"/>
        <v>200000</v>
      </c>
      <c r="AD16" s="3">
        <f t="shared" si="1"/>
        <v>200000</v>
      </c>
      <c r="AE16" s="3">
        <f t="shared" si="1"/>
        <v>200000</v>
      </c>
      <c r="AF16" s="3">
        <f t="shared" si="1"/>
        <v>200000</v>
      </c>
      <c r="AG16" s="3">
        <f t="shared" si="1"/>
        <v>200000</v>
      </c>
    </row>
    <row r="17" spans="1:33" s="9" customFormat="1" ht="60" x14ac:dyDescent="0.2">
      <c r="A17" s="6">
        <v>11</v>
      </c>
      <c r="B17" s="38" t="s">
        <v>117</v>
      </c>
      <c r="C17" s="38" t="s">
        <v>116</v>
      </c>
      <c r="D17" s="39">
        <v>15000</v>
      </c>
      <c r="E17" s="39">
        <v>0</v>
      </c>
      <c r="F17" s="39">
        <v>0</v>
      </c>
      <c r="G17" s="39">
        <v>7500</v>
      </c>
      <c r="H17" s="39">
        <v>0</v>
      </c>
      <c r="I17" s="39">
        <v>0</v>
      </c>
      <c r="J17" s="39">
        <v>0</v>
      </c>
      <c r="K17" s="1" t="s">
        <v>115</v>
      </c>
      <c r="L17" s="2" t="s">
        <v>149</v>
      </c>
      <c r="M17" s="1" t="s">
        <v>144</v>
      </c>
      <c r="N17" s="7" t="s">
        <v>140</v>
      </c>
      <c r="O17" s="3">
        <f t="shared" si="2"/>
        <v>7500</v>
      </c>
      <c r="P17" s="3">
        <f t="shared" si="3"/>
        <v>7500</v>
      </c>
      <c r="Q17" s="3" t="str">
        <f t="shared" si="4"/>
        <v/>
      </c>
      <c r="R17" s="4">
        <f t="shared" si="5"/>
        <v>0.5</v>
      </c>
      <c r="S17" s="5">
        <f t="shared" si="6"/>
        <v>0.5</v>
      </c>
      <c r="T17" s="3" t="str">
        <f t="shared" si="7"/>
        <v/>
      </c>
      <c r="U17" s="7" t="str">
        <f t="shared" si="8"/>
        <v>Avance medio</v>
      </c>
      <c r="V17" s="3">
        <f t="shared" si="9"/>
        <v>0</v>
      </c>
      <c r="W17" s="3">
        <f t="shared" si="10"/>
        <v>0</v>
      </c>
      <c r="X17" s="3">
        <f t="shared" si="11"/>
        <v>7500</v>
      </c>
      <c r="Y17" s="3">
        <f t="shared" si="12"/>
        <v>7500</v>
      </c>
      <c r="Z17" s="3">
        <f t="shared" si="13"/>
        <v>7500</v>
      </c>
      <c r="AA17" s="3">
        <f t="shared" si="14"/>
        <v>7500</v>
      </c>
      <c r="AB17" s="3">
        <f t="shared" si="15"/>
        <v>15000</v>
      </c>
      <c r="AC17" s="3">
        <f t="shared" si="15"/>
        <v>15000</v>
      </c>
      <c r="AD17" s="3">
        <f t="shared" si="1"/>
        <v>15000</v>
      </c>
      <c r="AE17" s="3">
        <f t="shared" si="1"/>
        <v>15000</v>
      </c>
      <c r="AF17" s="3">
        <f t="shared" si="1"/>
        <v>15000</v>
      </c>
      <c r="AG17" s="3">
        <f t="shared" si="1"/>
        <v>15000</v>
      </c>
    </row>
    <row r="18" spans="1:33" s="9" customFormat="1" ht="60" x14ac:dyDescent="0.2">
      <c r="A18" s="6">
        <v>12</v>
      </c>
      <c r="B18" s="38" t="s">
        <v>114</v>
      </c>
      <c r="C18" s="38" t="s">
        <v>113</v>
      </c>
      <c r="D18" s="39">
        <v>9000</v>
      </c>
      <c r="E18" s="39">
        <v>0</v>
      </c>
      <c r="F18" s="39">
        <v>9161.6</v>
      </c>
      <c r="G18" s="39">
        <v>0</v>
      </c>
      <c r="H18" s="39">
        <v>0</v>
      </c>
      <c r="I18" s="39">
        <v>0</v>
      </c>
      <c r="J18" s="39">
        <v>0</v>
      </c>
      <c r="K18" s="1" t="s">
        <v>112</v>
      </c>
      <c r="L18" s="2" t="s">
        <v>149</v>
      </c>
      <c r="M18" s="1">
        <v>2020</v>
      </c>
      <c r="N18" s="7" t="s">
        <v>273</v>
      </c>
      <c r="O18" s="3">
        <f t="shared" si="2"/>
        <v>9161.6</v>
      </c>
      <c r="P18" s="3">
        <f t="shared" si="3"/>
        <v>161.60000000000036</v>
      </c>
      <c r="Q18" s="3">
        <f t="shared" si="4"/>
        <v>161.60000000000036</v>
      </c>
      <c r="R18" s="4">
        <f t="shared" si="5"/>
        <v>1.0179555555555555</v>
      </c>
      <c r="S18" s="5">
        <f t="shared" si="6"/>
        <v>-1.7955555555555502E-2</v>
      </c>
      <c r="T18" s="3">
        <f t="shared" si="7"/>
        <v>1.7955555555555502E-2</v>
      </c>
      <c r="U18" s="7" t="str">
        <f t="shared" si="8"/>
        <v>Avance medio</v>
      </c>
      <c r="V18" s="3">
        <f t="shared" si="9"/>
        <v>0</v>
      </c>
      <c r="W18" s="3">
        <f t="shared" si="10"/>
        <v>9161.6</v>
      </c>
      <c r="X18" s="3">
        <f t="shared" si="11"/>
        <v>9161.6</v>
      </c>
      <c r="Y18" s="3">
        <f t="shared" si="12"/>
        <v>9161.6</v>
      </c>
      <c r="Z18" s="3">
        <f t="shared" si="13"/>
        <v>9161.6</v>
      </c>
      <c r="AA18" s="3">
        <f t="shared" si="14"/>
        <v>9161.6</v>
      </c>
      <c r="AB18" s="3">
        <f t="shared" si="15"/>
        <v>9000</v>
      </c>
      <c r="AC18" s="3">
        <f t="shared" si="15"/>
        <v>9000</v>
      </c>
      <c r="AD18" s="3">
        <f t="shared" si="1"/>
        <v>9000</v>
      </c>
      <c r="AE18" s="3">
        <f t="shared" si="1"/>
        <v>9000</v>
      </c>
      <c r="AF18" s="3">
        <f t="shared" si="1"/>
        <v>9000</v>
      </c>
      <c r="AG18" s="3">
        <f t="shared" si="1"/>
        <v>9000</v>
      </c>
    </row>
    <row r="19" spans="1:33" s="9" customFormat="1" ht="60" x14ac:dyDescent="0.2">
      <c r="A19" s="6">
        <v>13</v>
      </c>
      <c r="B19" s="38" t="s">
        <v>111</v>
      </c>
      <c r="C19" s="38" t="s">
        <v>110</v>
      </c>
      <c r="D19" s="39">
        <v>80000</v>
      </c>
      <c r="E19" s="39">
        <v>0</v>
      </c>
      <c r="F19" s="39">
        <v>80000</v>
      </c>
      <c r="G19" s="39">
        <v>0</v>
      </c>
      <c r="H19" s="39">
        <v>0</v>
      </c>
      <c r="I19" s="39">
        <v>0</v>
      </c>
      <c r="J19" s="39">
        <v>0</v>
      </c>
      <c r="K19" s="1" t="s">
        <v>109</v>
      </c>
      <c r="L19" s="2" t="s">
        <v>149</v>
      </c>
      <c r="M19" s="1">
        <v>2020</v>
      </c>
      <c r="N19" s="7" t="s">
        <v>140</v>
      </c>
      <c r="O19" s="3">
        <f t="shared" si="2"/>
        <v>80000</v>
      </c>
      <c r="P19" s="3">
        <f t="shared" si="3"/>
        <v>0</v>
      </c>
      <c r="Q19" s="3" t="str">
        <f t="shared" si="4"/>
        <v/>
      </c>
      <c r="R19" s="4">
        <f t="shared" si="5"/>
        <v>1</v>
      </c>
      <c r="S19" s="5">
        <f t="shared" si="6"/>
        <v>0</v>
      </c>
      <c r="T19" s="3" t="str">
        <f t="shared" si="7"/>
        <v/>
      </c>
      <c r="U19" s="7" t="str">
        <f t="shared" si="8"/>
        <v>Avance óptimo</v>
      </c>
      <c r="V19" s="3">
        <f t="shared" si="9"/>
        <v>0</v>
      </c>
      <c r="W19" s="3">
        <f t="shared" si="10"/>
        <v>80000</v>
      </c>
      <c r="X19" s="3">
        <f t="shared" si="11"/>
        <v>80000</v>
      </c>
      <c r="Y19" s="3">
        <f t="shared" si="12"/>
        <v>80000</v>
      </c>
      <c r="Z19" s="3">
        <f t="shared" si="13"/>
        <v>80000</v>
      </c>
      <c r="AA19" s="3">
        <f t="shared" si="14"/>
        <v>80000</v>
      </c>
      <c r="AB19" s="3">
        <f t="shared" si="15"/>
        <v>80000</v>
      </c>
      <c r="AC19" s="3">
        <f t="shared" si="15"/>
        <v>80000</v>
      </c>
      <c r="AD19" s="3">
        <f t="shared" si="1"/>
        <v>80000</v>
      </c>
      <c r="AE19" s="3">
        <f t="shared" si="1"/>
        <v>80000</v>
      </c>
      <c r="AF19" s="3">
        <f t="shared" si="1"/>
        <v>80000</v>
      </c>
      <c r="AG19" s="3">
        <f t="shared" si="1"/>
        <v>80000</v>
      </c>
    </row>
    <row r="20" spans="1:33" s="9" customFormat="1" ht="60" x14ac:dyDescent="0.2">
      <c r="A20" s="6">
        <v>14</v>
      </c>
      <c r="B20" s="38" t="s">
        <v>154</v>
      </c>
      <c r="C20" s="38" t="s">
        <v>108</v>
      </c>
      <c r="D20" s="39">
        <v>9000</v>
      </c>
      <c r="E20" s="39">
        <v>0</v>
      </c>
      <c r="F20" s="39">
        <v>9000</v>
      </c>
      <c r="G20" s="39">
        <v>0</v>
      </c>
      <c r="H20" s="39">
        <v>0</v>
      </c>
      <c r="I20" s="39">
        <v>0</v>
      </c>
      <c r="J20" s="39">
        <v>0</v>
      </c>
      <c r="K20" s="1" t="s">
        <v>107</v>
      </c>
      <c r="L20" s="2" t="s">
        <v>149</v>
      </c>
      <c r="M20" s="1"/>
      <c r="N20" s="7" t="s">
        <v>273</v>
      </c>
      <c r="O20" s="3">
        <f t="shared" si="2"/>
        <v>9000</v>
      </c>
      <c r="P20" s="3">
        <f t="shared" si="3"/>
        <v>0</v>
      </c>
      <c r="Q20" s="3" t="str">
        <f t="shared" si="4"/>
        <v/>
      </c>
      <c r="R20" s="4">
        <f t="shared" si="5"/>
        <v>1</v>
      </c>
      <c r="S20" s="5">
        <f t="shared" si="6"/>
        <v>0</v>
      </c>
      <c r="T20" s="3" t="str">
        <f t="shared" si="7"/>
        <v/>
      </c>
      <c r="U20" s="7" t="str">
        <f t="shared" si="8"/>
        <v>Avance óptimo</v>
      </c>
      <c r="V20" s="3">
        <f t="shared" si="9"/>
        <v>0</v>
      </c>
      <c r="W20" s="3">
        <f t="shared" si="10"/>
        <v>9000</v>
      </c>
      <c r="X20" s="3">
        <f t="shared" si="11"/>
        <v>9000</v>
      </c>
      <c r="Y20" s="3">
        <f t="shared" si="12"/>
        <v>9000</v>
      </c>
      <c r="Z20" s="3">
        <f t="shared" si="13"/>
        <v>9000</v>
      </c>
      <c r="AA20" s="3">
        <f t="shared" si="14"/>
        <v>9000</v>
      </c>
      <c r="AB20" s="3">
        <f t="shared" si="15"/>
        <v>9000</v>
      </c>
      <c r="AC20" s="3">
        <f t="shared" si="15"/>
        <v>9000</v>
      </c>
      <c r="AD20" s="3">
        <f t="shared" si="1"/>
        <v>9000</v>
      </c>
      <c r="AE20" s="3">
        <f t="shared" si="1"/>
        <v>9000</v>
      </c>
      <c r="AF20" s="3">
        <f t="shared" si="1"/>
        <v>9000</v>
      </c>
      <c r="AG20" s="3">
        <f t="shared" si="1"/>
        <v>9000</v>
      </c>
    </row>
    <row r="21" spans="1:33" s="9" customFormat="1" ht="45" x14ac:dyDescent="0.2">
      <c r="A21" s="6">
        <v>15</v>
      </c>
      <c r="B21" s="38" t="s">
        <v>155</v>
      </c>
      <c r="C21" s="38" t="s">
        <v>106</v>
      </c>
      <c r="D21" s="39">
        <v>116000</v>
      </c>
      <c r="E21" s="39">
        <v>0</v>
      </c>
      <c r="F21" s="39">
        <v>0</v>
      </c>
      <c r="G21" s="39">
        <v>116000</v>
      </c>
      <c r="H21" s="39">
        <v>0</v>
      </c>
      <c r="I21" s="39">
        <v>0</v>
      </c>
      <c r="J21" s="39">
        <v>0</v>
      </c>
      <c r="K21" s="1" t="s">
        <v>105</v>
      </c>
      <c r="L21" s="2" t="s">
        <v>149</v>
      </c>
      <c r="M21" s="1">
        <v>2021</v>
      </c>
      <c r="N21" s="7" t="s">
        <v>140</v>
      </c>
      <c r="O21" s="3">
        <f t="shared" si="2"/>
        <v>116000</v>
      </c>
      <c r="P21" s="3">
        <f t="shared" si="3"/>
        <v>0</v>
      </c>
      <c r="Q21" s="3" t="str">
        <f t="shared" si="4"/>
        <v/>
      </c>
      <c r="R21" s="4">
        <f t="shared" si="5"/>
        <v>1</v>
      </c>
      <c r="S21" s="5">
        <f t="shared" si="6"/>
        <v>0</v>
      </c>
      <c r="T21" s="3" t="str">
        <f t="shared" si="7"/>
        <v/>
      </c>
      <c r="U21" s="7" t="str">
        <f t="shared" si="8"/>
        <v>Avance óptimo</v>
      </c>
      <c r="V21" s="3">
        <f t="shared" si="9"/>
        <v>0</v>
      </c>
      <c r="W21" s="3">
        <f t="shared" si="10"/>
        <v>0</v>
      </c>
      <c r="X21" s="3">
        <f t="shared" si="11"/>
        <v>116000</v>
      </c>
      <c r="Y21" s="3">
        <f t="shared" si="12"/>
        <v>116000</v>
      </c>
      <c r="Z21" s="3">
        <f t="shared" si="13"/>
        <v>116000</v>
      </c>
      <c r="AA21" s="3">
        <f t="shared" si="14"/>
        <v>116000</v>
      </c>
      <c r="AB21" s="3">
        <f t="shared" si="15"/>
        <v>116000</v>
      </c>
      <c r="AC21" s="3">
        <f t="shared" si="15"/>
        <v>116000</v>
      </c>
      <c r="AD21" s="3">
        <f t="shared" si="1"/>
        <v>116000</v>
      </c>
      <c r="AE21" s="3">
        <f t="shared" si="1"/>
        <v>116000</v>
      </c>
      <c r="AF21" s="3">
        <f t="shared" si="1"/>
        <v>116000</v>
      </c>
      <c r="AG21" s="3">
        <f t="shared" si="1"/>
        <v>116000</v>
      </c>
    </row>
    <row r="22" spans="1:33" s="9" customFormat="1" ht="75" x14ac:dyDescent="0.2">
      <c r="A22" s="6">
        <v>16</v>
      </c>
      <c r="B22" s="38" t="s">
        <v>156</v>
      </c>
      <c r="C22" s="38" t="s">
        <v>104</v>
      </c>
      <c r="D22" s="39">
        <v>100000</v>
      </c>
      <c r="E22" s="39">
        <v>0</v>
      </c>
      <c r="F22" s="39">
        <v>5600</v>
      </c>
      <c r="G22" s="39">
        <v>7116.8</v>
      </c>
      <c r="H22" s="39">
        <v>0</v>
      </c>
      <c r="I22" s="39">
        <v>0</v>
      </c>
      <c r="J22" s="39">
        <v>0</v>
      </c>
      <c r="K22" s="1" t="s">
        <v>103</v>
      </c>
      <c r="L22" s="2" t="s">
        <v>149</v>
      </c>
      <c r="M22" s="1" t="s">
        <v>145</v>
      </c>
      <c r="N22" s="7" t="s">
        <v>140</v>
      </c>
      <c r="O22" s="3">
        <f t="shared" si="2"/>
        <v>12716.8</v>
      </c>
      <c r="P22" s="3">
        <f t="shared" si="3"/>
        <v>87283.199999999997</v>
      </c>
      <c r="Q22" s="3" t="str">
        <f t="shared" si="4"/>
        <v/>
      </c>
      <c r="R22" s="4">
        <f t="shared" si="5"/>
        <v>0.127168</v>
      </c>
      <c r="S22" s="5">
        <f t="shared" si="6"/>
        <v>0.87283200000000005</v>
      </c>
      <c r="T22" s="3" t="str">
        <f t="shared" si="7"/>
        <v/>
      </c>
      <c r="U22" s="7" t="str">
        <f t="shared" si="8"/>
        <v>Avance con problemas</v>
      </c>
      <c r="V22" s="3">
        <f t="shared" si="9"/>
        <v>0</v>
      </c>
      <c r="W22" s="3">
        <f t="shared" si="10"/>
        <v>5600</v>
      </c>
      <c r="X22" s="3">
        <f t="shared" si="11"/>
        <v>12716.8</v>
      </c>
      <c r="Y22" s="3">
        <f t="shared" si="12"/>
        <v>12716.8</v>
      </c>
      <c r="Z22" s="3">
        <f t="shared" si="13"/>
        <v>12716.8</v>
      </c>
      <c r="AA22" s="3">
        <f t="shared" si="14"/>
        <v>12716.8</v>
      </c>
      <c r="AB22" s="3">
        <f t="shared" si="15"/>
        <v>100000</v>
      </c>
      <c r="AC22" s="3">
        <f t="shared" si="15"/>
        <v>100000</v>
      </c>
      <c r="AD22" s="3">
        <f t="shared" si="1"/>
        <v>100000</v>
      </c>
      <c r="AE22" s="3">
        <f t="shared" si="1"/>
        <v>100000</v>
      </c>
      <c r="AF22" s="3">
        <f t="shared" si="1"/>
        <v>100000</v>
      </c>
      <c r="AG22" s="3">
        <f t="shared" si="1"/>
        <v>100000</v>
      </c>
    </row>
    <row r="23" spans="1:33" s="9" customFormat="1" ht="75" x14ac:dyDescent="0.2">
      <c r="A23" s="6">
        <v>17</v>
      </c>
      <c r="B23" s="38" t="s">
        <v>157</v>
      </c>
      <c r="C23" s="38" t="s">
        <v>102</v>
      </c>
      <c r="D23" s="39">
        <v>15000</v>
      </c>
      <c r="E23" s="39">
        <v>0</v>
      </c>
      <c r="F23" s="39">
        <v>0</v>
      </c>
      <c r="G23" s="39">
        <v>7500</v>
      </c>
      <c r="H23" s="39">
        <v>0</v>
      </c>
      <c r="I23" s="39">
        <v>0</v>
      </c>
      <c r="J23" s="39">
        <v>0</v>
      </c>
      <c r="K23" s="1" t="s">
        <v>101</v>
      </c>
      <c r="L23" s="2" t="s">
        <v>149</v>
      </c>
      <c r="M23" s="1" t="s">
        <v>143</v>
      </c>
      <c r="N23" s="7" t="s">
        <v>140</v>
      </c>
      <c r="O23" s="3">
        <f t="shared" si="2"/>
        <v>7500</v>
      </c>
      <c r="P23" s="3">
        <f t="shared" si="3"/>
        <v>7500</v>
      </c>
      <c r="Q23" s="3" t="str">
        <f t="shared" si="4"/>
        <v/>
      </c>
      <c r="R23" s="4">
        <f t="shared" si="5"/>
        <v>0.5</v>
      </c>
      <c r="S23" s="5">
        <f t="shared" si="6"/>
        <v>0.5</v>
      </c>
      <c r="T23" s="3" t="str">
        <f t="shared" si="7"/>
        <v/>
      </c>
      <c r="U23" s="7" t="str">
        <f t="shared" si="8"/>
        <v>Avance medio</v>
      </c>
      <c r="V23" s="3">
        <f t="shared" si="9"/>
        <v>0</v>
      </c>
      <c r="W23" s="3">
        <f t="shared" si="10"/>
        <v>0</v>
      </c>
      <c r="X23" s="3">
        <f t="shared" si="11"/>
        <v>7500</v>
      </c>
      <c r="Y23" s="3">
        <f t="shared" si="12"/>
        <v>7500</v>
      </c>
      <c r="Z23" s="3">
        <f t="shared" si="13"/>
        <v>7500</v>
      </c>
      <c r="AA23" s="3">
        <f t="shared" si="14"/>
        <v>7500</v>
      </c>
      <c r="AB23" s="3">
        <f t="shared" si="15"/>
        <v>15000</v>
      </c>
      <c r="AC23" s="3">
        <f t="shared" si="15"/>
        <v>15000</v>
      </c>
      <c r="AD23" s="3">
        <f t="shared" si="15"/>
        <v>15000</v>
      </c>
      <c r="AE23" s="3">
        <f t="shared" si="15"/>
        <v>15000</v>
      </c>
      <c r="AF23" s="3">
        <f t="shared" si="15"/>
        <v>15000</v>
      </c>
      <c r="AG23" s="3">
        <f t="shared" si="15"/>
        <v>15000</v>
      </c>
    </row>
    <row r="24" spans="1:33" s="9" customFormat="1" ht="75" x14ac:dyDescent="0.2">
      <c r="A24" s="6">
        <v>18</v>
      </c>
      <c r="B24" s="38" t="s">
        <v>158</v>
      </c>
      <c r="C24" s="38" t="s">
        <v>100</v>
      </c>
      <c r="D24" s="39">
        <v>260000</v>
      </c>
      <c r="E24" s="39">
        <v>12951.98</v>
      </c>
      <c r="F24" s="39">
        <v>6944.96</v>
      </c>
      <c r="G24" s="39">
        <v>4460.6499999999996</v>
      </c>
      <c r="H24" s="39">
        <v>0</v>
      </c>
      <c r="I24" s="39">
        <v>0</v>
      </c>
      <c r="J24" s="39">
        <v>0</v>
      </c>
      <c r="K24" s="1" t="s">
        <v>98</v>
      </c>
      <c r="L24" s="2" t="s">
        <v>149</v>
      </c>
      <c r="M24" s="1" t="s">
        <v>146</v>
      </c>
      <c r="N24" s="7" t="s">
        <v>140</v>
      </c>
      <c r="O24" s="3">
        <f t="shared" si="2"/>
        <v>24357.589999999997</v>
      </c>
      <c r="P24" s="3">
        <f t="shared" si="3"/>
        <v>235642.41</v>
      </c>
      <c r="Q24" s="3" t="str">
        <f t="shared" si="4"/>
        <v/>
      </c>
      <c r="R24" s="4">
        <f t="shared" si="5"/>
        <v>9.3683038461538443E-2</v>
      </c>
      <c r="S24" s="5">
        <f t="shared" si="6"/>
        <v>0.90631696153846153</v>
      </c>
      <c r="T24" s="3" t="str">
        <f t="shared" si="7"/>
        <v/>
      </c>
      <c r="U24" s="7" t="str">
        <f t="shared" si="8"/>
        <v>Avance con problemas</v>
      </c>
      <c r="V24" s="3">
        <f t="shared" si="9"/>
        <v>12951.98</v>
      </c>
      <c r="W24" s="3">
        <f t="shared" si="10"/>
        <v>19896.939999999999</v>
      </c>
      <c r="X24" s="3">
        <f t="shared" si="11"/>
        <v>24357.589999999997</v>
      </c>
      <c r="Y24" s="3">
        <f t="shared" si="12"/>
        <v>24357.589999999997</v>
      </c>
      <c r="Z24" s="3">
        <f t="shared" si="13"/>
        <v>24357.589999999997</v>
      </c>
      <c r="AA24" s="3">
        <f t="shared" si="14"/>
        <v>24357.589999999997</v>
      </c>
      <c r="AB24" s="3">
        <f t="shared" si="15"/>
        <v>260000</v>
      </c>
      <c r="AC24" s="3">
        <f t="shared" si="15"/>
        <v>260000</v>
      </c>
      <c r="AD24" s="3">
        <f t="shared" si="15"/>
        <v>260000</v>
      </c>
      <c r="AE24" s="3">
        <f t="shared" si="15"/>
        <v>260000</v>
      </c>
      <c r="AF24" s="3">
        <f t="shared" si="15"/>
        <v>260000</v>
      </c>
      <c r="AG24" s="3">
        <f t="shared" si="15"/>
        <v>260000</v>
      </c>
    </row>
    <row r="25" spans="1:33" s="9" customFormat="1" ht="90" x14ac:dyDescent="0.2">
      <c r="A25" s="6">
        <v>19</v>
      </c>
      <c r="B25" s="38" t="s">
        <v>159</v>
      </c>
      <c r="C25" s="38" t="s">
        <v>99</v>
      </c>
      <c r="D25" s="39">
        <v>80000</v>
      </c>
      <c r="E25" s="39">
        <v>8312.0499999999993</v>
      </c>
      <c r="F25" s="39">
        <v>640</v>
      </c>
      <c r="G25" s="39">
        <v>2540.54</v>
      </c>
      <c r="H25" s="39">
        <v>0</v>
      </c>
      <c r="I25" s="39">
        <v>0</v>
      </c>
      <c r="J25" s="39">
        <v>0</v>
      </c>
      <c r="K25" s="1" t="s">
        <v>98</v>
      </c>
      <c r="L25" s="2" t="s">
        <v>149</v>
      </c>
      <c r="M25" s="1" t="s">
        <v>146</v>
      </c>
      <c r="N25" s="7" t="s">
        <v>140</v>
      </c>
      <c r="O25" s="3">
        <f t="shared" si="2"/>
        <v>11492.59</v>
      </c>
      <c r="P25" s="3">
        <f t="shared" si="3"/>
        <v>68507.41</v>
      </c>
      <c r="Q25" s="3" t="str">
        <f t="shared" si="4"/>
        <v/>
      </c>
      <c r="R25" s="4">
        <f t="shared" si="5"/>
        <v>0.143657375</v>
      </c>
      <c r="S25" s="5">
        <f t="shared" si="6"/>
        <v>0.85634262500000002</v>
      </c>
      <c r="T25" s="3" t="str">
        <f t="shared" si="7"/>
        <v/>
      </c>
      <c r="U25" s="7" t="str">
        <f t="shared" si="8"/>
        <v>Avance con problemas</v>
      </c>
      <c r="V25" s="3">
        <f t="shared" si="9"/>
        <v>8312.0499999999993</v>
      </c>
      <c r="W25" s="3">
        <f t="shared" si="10"/>
        <v>8952.0499999999993</v>
      </c>
      <c r="X25" s="3">
        <f t="shared" si="11"/>
        <v>11492.59</v>
      </c>
      <c r="Y25" s="3">
        <f t="shared" si="12"/>
        <v>11492.59</v>
      </c>
      <c r="Z25" s="3">
        <f t="shared" si="13"/>
        <v>11492.59</v>
      </c>
      <c r="AA25" s="3">
        <f t="shared" si="14"/>
        <v>11492.59</v>
      </c>
      <c r="AB25" s="3">
        <f t="shared" si="15"/>
        <v>80000</v>
      </c>
      <c r="AC25" s="3">
        <f t="shared" si="15"/>
        <v>80000</v>
      </c>
      <c r="AD25" s="3">
        <f t="shared" si="15"/>
        <v>80000</v>
      </c>
      <c r="AE25" s="3">
        <f t="shared" si="15"/>
        <v>80000</v>
      </c>
      <c r="AF25" s="3">
        <f t="shared" si="15"/>
        <v>80000</v>
      </c>
      <c r="AG25" s="3">
        <f t="shared" si="15"/>
        <v>80000</v>
      </c>
    </row>
    <row r="26" spans="1:33" s="9" customFormat="1" ht="105" x14ac:dyDescent="0.2">
      <c r="A26" s="6">
        <v>20</v>
      </c>
      <c r="B26" s="38" t="s">
        <v>160</v>
      </c>
      <c r="C26" s="38" t="s">
        <v>97</v>
      </c>
      <c r="D26" s="39">
        <v>28000</v>
      </c>
      <c r="E26" s="39"/>
      <c r="F26" s="39">
        <v>2678.24</v>
      </c>
      <c r="G26" s="39">
        <v>10001.19</v>
      </c>
      <c r="H26" s="39">
        <v>0</v>
      </c>
      <c r="I26" s="39">
        <v>0</v>
      </c>
      <c r="J26" s="39">
        <v>0</v>
      </c>
      <c r="K26" s="1" t="s">
        <v>96</v>
      </c>
      <c r="L26" s="2" t="s">
        <v>149</v>
      </c>
      <c r="M26" s="1" t="s">
        <v>146</v>
      </c>
      <c r="N26" s="7" t="s">
        <v>140</v>
      </c>
      <c r="O26" s="3">
        <f t="shared" si="2"/>
        <v>12679.43</v>
      </c>
      <c r="P26" s="3">
        <f t="shared" si="3"/>
        <v>15320.57</v>
      </c>
      <c r="Q26" s="3" t="str">
        <f t="shared" si="4"/>
        <v/>
      </c>
      <c r="R26" s="4">
        <f t="shared" si="5"/>
        <v>0.45283678571428571</v>
      </c>
      <c r="S26" s="5">
        <f t="shared" si="6"/>
        <v>0.54716321428571435</v>
      </c>
      <c r="T26" s="3" t="str">
        <f t="shared" si="7"/>
        <v/>
      </c>
      <c r="U26" s="7" t="str">
        <f t="shared" si="8"/>
        <v>Avance con problemas</v>
      </c>
      <c r="V26" s="3">
        <f t="shared" si="9"/>
        <v>0</v>
      </c>
      <c r="W26" s="3">
        <f t="shared" si="10"/>
        <v>2678.24</v>
      </c>
      <c r="X26" s="3">
        <f t="shared" si="11"/>
        <v>12679.43</v>
      </c>
      <c r="Y26" s="3">
        <f t="shared" si="12"/>
        <v>12679.43</v>
      </c>
      <c r="Z26" s="3">
        <f t="shared" si="13"/>
        <v>12679.43</v>
      </c>
      <c r="AA26" s="3">
        <f t="shared" si="14"/>
        <v>12679.43</v>
      </c>
      <c r="AB26" s="3">
        <f t="shared" si="15"/>
        <v>28000</v>
      </c>
      <c r="AC26" s="3">
        <f t="shared" si="15"/>
        <v>28000</v>
      </c>
      <c r="AD26" s="3">
        <f t="shared" si="15"/>
        <v>28000</v>
      </c>
      <c r="AE26" s="3">
        <f t="shared" si="15"/>
        <v>28000</v>
      </c>
      <c r="AF26" s="3">
        <f t="shared" si="15"/>
        <v>28000</v>
      </c>
      <c r="AG26" s="3">
        <f t="shared" si="15"/>
        <v>28000</v>
      </c>
    </row>
    <row r="27" spans="1:33" s="9" customFormat="1" ht="75" x14ac:dyDescent="0.2">
      <c r="A27" s="6">
        <v>21</v>
      </c>
      <c r="B27" s="38" t="s">
        <v>161</v>
      </c>
      <c r="C27" s="38" t="s">
        <v>95</v>
      </c>
      <c r="D27" s="39">
        <v>24000</v>
      </c>
      <c r="E27" s="39"/>
      <c r="F27" s="39"/>
      <c r="G27" s="39">
        <v>5625.8</v>
      </c>
      <c r="H27" s="39">
        <v>0</v>
      </c>
      <c r="I27" s="39">
        <v>0</v>
      </c>
      <c r="J27" s="39">
        <v>0</v>
      </c>
      <c r="K27" s="1" t="s">
        <v>93</v>
      </c>
      <c r="L27" s="2" t="s">
        <v>149</v>
      </c>
      <c r="M27" s="1" t="s">
        <v>146</v>
      </c>
      <c r="N27" s="7" t="s">
        <v>140</v>
      </c>
      <c r="O27" s="3">
        <f t="shared" si="2"/>
        <v>5625.8</v>
      </c>
      <c r="P27" s="3">
        <f t="shared" si="3"/>
        <v>18374.2</v>
      </c>
      <c r="Q27" s="3" t="str">
        <f t="shared" si="4"/>
        <v/>
      </c>
      <c r="R27" s="4">
        <f t="shared" si="5"/>
        <v>0.23440833333333333</v>
      </c>
      <c r="S27" s="5">
        <f t="shared" si="6"/>
        <v>0.76559166666666667</v>
      </c>
      <c r="T27" s="3" t="str">
        <f t="shared" si="7"/>
        <v/>
      </c>
      <c r="U27" s="7" t="str">
        <f t="shared" si="8"/>
        <v>Avance con problemas</v>
      </c>
      <c r="V27" s="3">
        <f t="shared" si="9"/>
        <v>0</v>
      </c>
      <c r="W27" s="3">
        <f t="shared" si="10"/>
        <v>0</v>
      </c>
      <c r="X27" s="3">
        <f t="shared" si="11"/>
        <v>5625.8</v>
      </c>
      <c r="Y27" s="3">
        <f t="shared" si="12"/>
        <v>5625.8</v>
      </c>
      <c r="Z27" s="3">
        <f t="shared" si="13"/>
        <v>5625.8</v>
      </c>
      <c r="AA27" s="3">
        <f t="shared" si="14"/>
        <v>5625.8</v>
      </c>
      <c r="AB27" s="3">
        <f t="shared" si="15"/>
        <v>24000</v>
      </c>
      <c r="AC27" s="3">
        <f t="shared" si="15"/>
        <v>24000</v>
      </c>
      <c r="AD27" s="3">
        <f t="shared" si="15"/>
        <v>24000</v>
      </c>
      <c r="AE27" s="3">
        <f t="shared" si="15"/>
        <v>24000</v>
      </c>
      <c r="AF27" s="3">
        <f t="shared" si="15"/>
        <v>24000</v>
      </c>
      <c r="AG27" s="3">
        <f t="shared" si="15"/>
        <v>24000</v>
      </c>
    </row>
    <row r="28" spans="1:33" s="9" customFormat="1" ht="60" x14ac:dyDescent="0.2">
      <c r="A28" s="6">
        <v>22</v>
      </c>
      <c r="B28" s="38" t="s">
        <v>162</v>
      </c>
      <c r="C28" s="38" t="s">
        <v>94</v>
      </c>
      <c r="D28" s="39">
        <v>24000</v>
      </c>
      <c r="E28" s="39"/>
      <c r="F28" s="39"/>
      <c r="G28" s="39"/>
      <c r="H28" s="39">
        <v>0</v>
      </c>
      <c r="I28" s="39">
        <v>0</v>
      </c>
      <c r="J28" s="39">
        <v>0</v>
      </c>
      <c r="K28" s="1" t="s">
        <v>93</v>
      </c>
      <c r="L28" s="2" t="s">
        <v>149</v>
      </c>
      <c r="M28" s="1" t="s">
        <v>146</v>
      </c>
      <c r="N28" s="7" t="s">
        <v>140</v>
      </c>
      <c r="O28" s="3">
        <f t="shared" si="2"/>
        <v>0</v>
      </c>
      <c r="P28" s="3">
        <f t="shared" si="3"/>
        <v>24000</v>
      </c>
      <c r="Q28" s="3" t="str">
        <f t="shared" si="4"/>
        <v/>
      </c>
      <c r="R28" s="4">
        <f t="shared" si="5"/>
        <v>0</v>
      </c>
      <c r="S28" s="5">
        <f t="shared" si="6"/>
        <v>1</v>
      </c>
      <c r="T28" s="3" t="str">
        <f t="shared" si="7"/>
        <v/>
      </c>
      <c r="U28" s="7" t="str">
        <f t="shared" si="8"/>
        <v>Avance con problemas</v>
      </c>
      <c r="V28" s="3">
        <f t="shared" si="9"/>
        <v>0</v>
      </c>
      <c r="W28" s="3">
        <f t="shared" si="10"/>
        <v>0</v>
      </c>
      <c r="X28" s="3">
        <f t="shared" si="11"/>
        <v>0</v>
      </c>
      <c r="Y28" s="3">
        <f t="shared" si="12"/>
        <v>0</v>
      </c>
      <c r="Z28" s="3">
        <f t="shared" si="13"/>
        <v>0</v>
      </c>
      <c r="AA28" s="3">
        <f t="shared" si="14"/>
        <v>0</v>
      </c>
      <c r="AB28" s="3">
        <f t="shared" si="15"/>
        <v>24000</v>
      </c>
      <c r="AC28" s="3">
        <f t="shared" si="15"/>
        <v>24000</v>
      </c>
      <c r="AD28" s="3">
        <f t="shared" si="15"/>
        <v>24000</v>
      </c>
      <c r="AE28" s="3">
        <f t="shared" si="15"/>
        <v>24000</v>
      </c>
      <c r="AF28" s="3">
        <f t="shared" si="15"/>
        <v>24000</v>
      </c>
      <c r="AG28" s="3">
        <f t="shared" si="15"/>
        <v>24000</v>
      </c>
    </row>
    <row r="29" spans="1:33" s="9" customFormat="1" ht="165" x14ac:dyDescent="0.2">
      <c r="A29" s="6">
        <v>23</v>
      </c>
      <c r="B29" s="38" t="s">
        <v>163</v>
      </c>
      <c r="C29" s="38" t="s">
        <v>92</v>
      </c>
      <c r="D29" s="39">
        <v>28000</v>
      </c>
      <c r="E29" s="39"/>
      <c r="F29" s="39">
        <v>1760</v>
      </c>
      <c r="G29" s="39">
        <v>2776.13</v>
      </c>
      <c r="H29" s="39">
        <v>0</v>
      </c>
      <c r="I29" s="39">
        <v>0</v>
      </c>
      <c r="J29" s="39">
        <v>0</v>
      </c>
      <c r="K29" s="1" t="s">
        <v>91</v>
      </c>
      <c r="L29" s="2" t="s">
        <v>149</v>
      </c>
      <c r="M29" s="1" t="s">
        <v>146</v>
      </c>
      <c r="N29" s="7" t="s">
        <v>140</v>
      </c>
      <c r="O29" s="3">
        <f t="shared" si="2"/>
        <v>4536.13</v>
      </c>
      <c r="P29" s="3">
        <f t="shared" si="3"/>
        <v>23463.87</v>
      </c>
      <c r="Q29" s="3" t="str">
        <f t="shared" si="4"/>
        <v/>
      </c>
      <c r="R29" s="4">
        <f t="shared" si="5"/>
        <v>0.16200464285714286</v>
      </c>
      <c r="S29" s="5">
        <f t="shared" si="6"/>
        <v>0.83799535714285711</v>
      </c>
      <c r="T29" s="3" t="str">
        <f t="shared" si="7"/>
        <v/>
      </c>
      <c r="U29" s="7" t="str">
        <f t="shared" si="8"/>
        <v>Avance con problemas</v>
      </c>
      <c r="V29" s="3">
        <f t="shared" si="9"/>
        <v>0</v>
      </c>
      <c r="W29" s="3">
        <f t="shared" si="10"/>
        <v>1760</v>
      </c>
      <c r="X29" s="3">
        <f t="shared" si="11"/>
        <v>4536.13</v>
      </c>
      <c r="Y29" s="3">
        <f t="shared" si="12"/>
        <v>4536.13</v>
      </c>
      <c r="Z29" s="3">
        <f t="shared" si="13"/>
        <v>4536.13</v>
      </c>
      <c r="AA29" s="3">
        <f t="shared" si="14"/>
        <v>4536.13</v>
      </c>
      <c r="AB29" s="3">
        <f t="shared" si="15"/>
        <v>28000</v>
      </c>
      <c r="AC29" s="3">
        <f t="shared" si="15"/>
        <v>28000</v>
      </c>
      <c r="AD29" s="3">
        <f t="shared" si="15"/>
        <v>28000</v>
      </c>
      <c r="AE29" s="3">
        <f t="shared" si="15"/>
        <v>28000</v>
      </c>
      <c r="AF29" s="3">
        <f t="shared" si="15"/>
        <v>28000</v>
      </c>
      <c r="AG29" s="3">
        <f t="shared" si="15"/>
        <v>28000</v>
      </c>
    </row>
    <row r="30" spans="1:33" s="9" customFormat="1" ht="135" x14ac:dyDescent="0.2">
      <c r="A30" s="6">
        <v>24</v>
      </c>
      <c r="B30" s="38" t="s">
        <v>164</v>
      </c>
      <c r="C30" s="38" t="s">
        <v>90</v>
      </c>
      <c r="D30" s="39">
        <v>7000</v>
      </c>
      <c r="E30" s="39"/>
      <c r="F30" s="39">
        <v>6320.1</v>
      </c>
      <c r="G30" s="39"/>
      <c r="H30" s="39">
        <v>0</v>
      </c>
      <c r="I30" s="39">
        <v>0</v>
      </c>
      <c r="J30" s="39">
        <v>0</v>
      </c>
      <c r="K30" s="1" t="s">
        <v>89</v>
      </c>
      <c r="L30" s="2" t="s">
        <v>149</v>
      </c>
      <c r="M30" s="1" t="s">
        <v>144</v>
      </c>
      <c r="N30" s="7" t="s">
        <v>140</v>
      </c>
      <c r="O30" s="3">
        <f t="shared" si="2"/>
        <v>6320.1</v>
      </c>
      <c r="P30" s="3">
        <f t="shared" si="3"/>
        <v>679.89999999999964</v>
      </c>
      <c r="Q30" s="3" t="str">
        <f t="shared" si="4"/>
        <v/>
      </c>
      <c r="R30" s="4">
        <f t="shared" si="5"/>
        <v>0.90287142857142866</v>
      </c>
      <c r="S30" s="5">
        <f t="shared" si="6"/>
        <v>9.7128571428571342E-2</v>
      </c>
      <c r="T30" s="3" t="str">
        <f t="shared" si="7"/>
        <v/>
      </c>
      <c r="U30" s="7" t="str">
        <f t="shared" si="8"/>
        <v>Avance medio</v>
      </c>
      <c r="V30" s="3">
        <f t="shared" si="9"/>
        <v>0</v>
      </c>
      <c r="W30" s="3">
        <f t="shared" si="10"/>
        <v>6320.1</v>
      </c>
      <c r="X30" s="3">
        <f t="shared" si="11"/>
        <v>6320.1</v>
      </c>
      <c r="Y30" s="3">
        <f t="shared" si="12"/>
        <v>6320.1</v>
      </c>
      <c r="Z30" s="3">
        <f t="shared" si="13"/>
        <v>6320.1</v>
      </c>
      <c r="AA30" s="3">
        <f t="shared" si="14"/>
        <v>6320.1</v>
      </c>
      <c r="AB30" s="3">
        <f t="shared" si="15"/>
        <v>7000</v>
      </c>
      <c r="AC30" s="3">
        <f t="shared" si="15"/>
        <v>7000</v>
      </c>
      <c r="AD30" s="3">
        <f t="shared" si="15"/>
        <v>7000</v>
      </c>
      <c r="AE30" s="3">
        <f t="shared" si="15"/>
        <v>7000</v>
      </c>
      <c r="AF30" s="3">
        <f t="shared" si="15"/>
        <v>7000</v>
      </c>
      <c r="AG30" s="3">
        <f t="shared" si="15"/>
        <v>7000</v>
      </c>
    </row>
    <row r="31" spans="1:33" s="9" customFormat="1" ht="60" x14ac:dyDescent="0.2">
      <c r="A31" s="6">
        <v>25</v>
      </c>
      <c r="B31" s="38" t="s">
        <v>165</v>
      </c>
      <c r="C31" s="38" t="s">
        <v>88</v>
      </c>
      <c r="D31" s="39">
        <v>5000</v>
      </c>
      <c r="E31" s="39"/>
      <c r="F31" s="39"/>
      <c r="G31" s="39"/>
      <c r="H31" s="39">
        <v>0</v>
      </c>
      <c r="I31" s="39">
        <v>0</v>
      </c>
      <c r="J31" s="39">
        <v>0</v>
      </c>
      <c r="K31" s="1" t="s">
        <v>87</v>
      </c>
      <c r="L31" s="2" t="s">
        <v>149</v>
      </c>
      <c r="M31" s="1">
        <v>2021</v>
      </c>
      <c r="N31" s="7" t="s">
        <v>140</v>
      </c>
      <c r="O31" s="3">
        <f t="shared" si="2"/>
        <v>0</v>
      </c>
      <c r="P31" s="3">
        <f t="shared" si="3"/>
        <v>5000</v>
      </c>
      <c r="Q31" s="3" t="str">
        <f t="shared" si="4"/>
        <v/>
      </c>
      <c r="R31" s="4">
        <f t="shared" si="5"/>
        <v>0</v>
      </c>
      <c r="S31" s="5">
        <f t="shared" si="6"/>
        <v>1</v>
      </c>
      <c r="T31" s="3" t="str">
        <f t="shared" si="7"/>
        <v/>
      </c>
      <c r="U31" s="7" t="str">
        <f t="shared" si="8"/>
        <v>Avance con problemas</v>
      </c>
      <c r="V31" s="3">
        <f t="shared" si="9"/>
        <v>0</v>
      </c>
      <c r="W31" s="3">
        <f t="shared" si="10"/>
        <v>0</v>
      </c>
      <c r="X31" s="3">
        <f t="shared" si="11"/>
        <v>0</v>
      </c>
      <c r="Y31" s="3">
        <f t="shared" si="12"/>
        <v>0</v>
      </c>
      <c r="Z31" s="3">
        <f t="shared" si="13"/>
        <v>0</v>
      </c>
      <c r="AA31" s="3">
        <f t="shared" si="14"/>
        <v>0</v>
      </c>
      <c r="AB31" s="3">
        <f t="shared" si="15"/>
        <v>5000</v>
      </c>
      <c r="AC31" s="3">
        <f t="shared" si="15"/>
        <v>5000</v>
      </c>
      <c r="AD31" s="3">
        <f t="shared" si="15"/>
        <v>5000</v>
      </c>
      <c r="AE31" s="3">
        <f t="shared" si="15"/>
        <v>5000</v>
      </c>
      <c r="AF31" s="3">
        <f t="shared" si="15"/>
        <v>5000</v>
      </c>
      <c r="AG31" s="3">
        <f t="shared" si="15"/>
        <v>5000</v>
      </c>
    </row>
    <row r="32" spans="1:33" s="9" customFormat="1" ht="60" x14ac:dyDescent="0.2">
      <c r="A32" s="6">
        <v>26</v>
      </c>
      <c r="B32" s="38" t="s">
        <v>166</v>
      </c>
      <c r="C32" s="38" t="s">
        <v>86</v>
      </c>
      <c r="D32" s="39">
        <v>5000</v>
      </c>
      <c r="E32" s="39"/>
      <c r="F32" s="39"/>
      <c r="G32" s="39"/>
      <c r="H32" s="39">
        <v>0</v>
      </c>
      <c r="I32" s="39">
        <v>0</v>
      </c>
      <c r="J32" s="39">
        <v>0</v>
      </c>
      <c r="K32" s="1" t="s">
        <v>69</v>
      </c>
      <c r="L32" s="2" t="s">
        <v>148</v>
      </c>
      <c r="M32" s="1">
        <v>2021</v>
      </c>
      <c r="N32" s="7" t="s">
        <v>140</v>
      </c>
      <c r="O32" s="3">
        <f t="shared" si="2"/>
        <v>0</v>
      </c>
      <c r="P32" s="3">
        <f t="shared" si="3"/>
        <v>5000</v>
      </c>
      <c r="Q32" s="3" t="str">
        <f t="shared" si="4"/>
        <v/>
      </c>
      <c r="R32" s="4">
        <f t="shared" si="5"/>
        <v>0</v>
      </c>
      <c r="S32" s="5">
        <f t="shared" si="6"/>
        <v>1</v>
      </c>
      <c r="T32" s="3" t="str">
        <f t="shared" si="7"/>
        <v/>
      </c>
      <c r="U32" s="7" t="str">
        <f t="shared" si="8"/>
        <v>Avance con problemas</v>
      </c>
      <c r="V32" s="3">
        <f t="shared" si="9"/>
        <v>0</v>
      </c>
      <c r="W32" s="3">
        <f t="shared" si="10"/>
        <v>0</v>
      </c>
      <c r="X32" s="3">
        <f t="shared" si="11"/>
        <v>0</v>
      </c>
      <c r="Y32" s="3">
        <f t="shared" si="12"/>
        <v>0</v>
      </c>
      <c r="Z32" s="3">
        <f t="shared" si="13"/>
        <v>0</v>
      </c>
      <c r="AA32" s="3">
        <f t="shared" si="14"/>
        <v>0</v>
      </c>
      <c r="AB32" s="3">
        <f t="shared" si="15"/>
        <v>5000</v>
      </c>
      <c r="AC32" s="3">
        <f t="shared" si="15"/>
        <v>5000</v>
      </c>
      <c r="AD32" s="3">
        <f t="shared" si="15"/>
        <v>5000</v>
      </c>
      <c r="AE32" s="3">
        <f t="shared" si="15"/>
        <v>5000</v>
      </c>
      <c r="AF32" s="3">
        <f t="shared" si="15"/>
        <v>5000</v>
      </c>
      <c r="AG32" s="3">
        <f t="shared" si="15"/>
        <v>5000</v>
      </c>
    </row>
    <row r="33" spans="1:33" s="9" customFormat="1" ht="45" x14ac:dyDescent="0.2">
      <c r="A33" s="6">
        <v>27</v>
      </c>
      <c r="B33" s="38" t="s">
        <v>167</v>
      </c>
      <c r="C33" s="38" t="s">
        <v>85</v>
      </c>
      <c r="D33" s="39">
        <v>9000</v>
      </c>
      <c r="E33" s="39"/>
      <c r="F33" s="39"/>
      <c r="G33" s="39">
        <v>2200.7800000000002</v>
      </c>
      <c r="H33" s="39">
        <v>0</v>
      </c>
      <c r="I33" s="39">
        <v>0</v>
      </c>
      <c r="J33" s="39">
        <v>0</v>
      </c>
      <c r="K33" s="1" t="s">
        <v>76</v>
      </c>
      <c r="L33" s="2" t="s">
        <v>148</v>
      </c>
      <c r="M33" s="1">
        <v>2021</v>
      </c>
      <c r="N33" s="7" t="s">
        <v>140</v>
      </c>
      <c r="O33" s="3">
        <f t="shared" si="2"/>
        <v>2200.7800000000002</v>
      </c>
      <c r="P33" s="3">
        <f t="shared" si="3"/>
        <v>6799.2199999999993</v>
      </c>
      <c r="Q33" s="3" t="str">
        <f t="shared" si="4"/>
        <v/>
      </c>
      <c r="R33" s="4">
        <f t="shared" si="5"/>
        <v>0.24453111111111114</v>
      </c>
      <c r="S33" s="5">
        <f t="shared" si="6"/>
        <v>0.75546888888888886</v>
      </c>
      <c r="T33" s="3" t="str">
        <f t="shared" si="7"/>
        <v/>
      </c>
      <c r="U33" s="7" t="str">
        <f t="shared" si="8"/>
        <v>Avance con problemas</v>
      </c>
      <c r="V33" s="3">
        <f t="shared" si="9"/>
        <v>0</v>
      </c>
      <c r="W33" s="3">
        <f t="shared" si="10"/>
        <v>0</v>
      </c>
      <c r="X33" s="3">
        <f t="shared" si="11"/>
        <v>2200.7800000000002</v>
      </c>
      <c r="Y33" s="3">
        <f t="shared" si="12"/>
        <v>2200.7800000000002</v>
      </c>
      <c r="Z33" s="3">
        <f t="shared" si="13"/>
        <v>2200.7800000000002</v>
      </c>
      <c r="AA33" s="3">
        <f t="shared" si="14"/>
        <v>2200.7800000000002</v>
      </c>
      <c r="AB33" s="3">
        <f t="shared" si="15"/>
        <v>9000</v>
      </c>
      <c r="AC33" s="3">
        <f t="shared" si="15"/>
        <v>9000</v>
      </c>
      <c r="AD33" s="3">
        <f t="shared" si="15"/>
        <v>9000</v>
      </c>
      <c r="AE33" s="3">
        <f t="shared" si="15"/>
        <v>9000</v>
      </c>
      <c r="AF33" s="3">
        <f t="shared" si="15"/>
        <v>9000</v>
      </c>
      <c r="AG33" s="3">
        <f t="shared" si="15"/>
        <v>9000</v>
      </c>
    </row>
    <row r="34" spans="1:33" s="9" customFormat="1" ht="45" x14ac:dyDescent="0.2">
      <c r="A34" s="6">
        <v>28</v>
      </c>
      <c r="B34" s="38" t="s">
        <v>168</v>
      </c>
      <c r="C34" s="38" t="s">
        <v>84</v>
      </c>
      <c r="D34" s="39">
        <v>24000</v>
      </c>
      <c r="E34" s="39"/>
      <c r="F34" s="39"/>
      <c r="G34" s="39">
        <v>2246.5700000000002</v>
      </c>
      <c r="H34" s="39">
        <v>0</v>
      </c>
      <c r="I34" s="39">
        <v>0</v>
      </c>
      <c r="J34" s="39">
        <v>0</v>
      </c>
      <c r="K34" s="1" t="s">
        <v>83</v>
      </c>
      <c r="L34" s="2" t="s">
        <v>148</v>
      </c>
      <c r="M34" s="1" t="s">
        <v>146</v>
      </c>
      <c r="N34" s="7" t="s">
        <v>140</v>
      </c>
      <c r="O34" s="3">
        <f t="shared" si="2"/>
        <v>2246.5700000000002</v>
      </c>
      <c r="P34" s="3">
        <f t="shared" si="3"/>
        <v>21753.43</v>
      </c>
      <c r="Q34" s="3" t="str">
        <f t="shared" si="4"/>
        <v/>
      </c>
      <c r="R34" s="4">
        <f t="shared" si="5"/>
        <v>9.3607083333333341E-2</v>
      </c>
      <c r="S34" s="5">
        <f t="shared" si="6"/>
        <v>0.90639291666666666</v>
      </c>
      <c r="T34" s="3" t="str">
        <f t="shared" si="7"/>
        <v/>
      </c>
      <c r="U34" s="7" t="str">
        <f t="shared" si="8"/>
        <v>Avance con problemas</v>
      </c>
      <c r="V34" s="3">
        <f t="shared" si="9"/>
        <v>0</v>
      </c>
      <c r="W34" s="3">
        <f t="shared" si="10"/>
        <v>0</v>
      </c>
      <c r="X34" s="3">
        <f t="shared" si="11"/>
        <v>2246.5700000000002</v>
      </c>
      <c r="Y34" s="3">
        <f t="shared" si="12"/>
        <v>2246.5700000000002</v>
      </c>
      <c r="Z34" s="3">
        <f t="shared" si="13"/>
        <v>2246.5700000000002</v>
      </c>
      <c r="AA34" s="3">
        <f t="shared" si="14"/>
        <v>2246.5700000000002</v>
      </c>
      <c r="AB34" s="3">
        <f t="shared" si="15"/>
        <v>24000</v>
      </c>
      <c r="AC34" s="3">
        <f t="shared" si="15"/>
        <v>24000</v>
      </c>
      <c r="AD34" s="3">
        <f t="shared" si="15"/>
        <v>24000</v>
      </c>
      <c r="AE34" s="3">
        <f t="shared" si="15"/>
        <v>24000</v>
      </c>
      <c r="AF34" s="3">
        <f t="shared" si="15"/>
        <v>24000</v>
      </c>
      <c r="AG34" s="3">
        <f t="shared" si="15"/>
        <v>24000</v>
      </c>
    </row>
    <row r="35" spans="1:33" s="9" customFormat="1" ht="45" x14ac:dyDescent="0.2">
      <c r="A35" s="6">
        <v>29</v>
      </c>
      <c r="B35" s="38" t="s">
        <v>169</v>
      </c>
      <c r="C35" s="38" t="s">
        <v>82</v>
      </c>
      <c r="D35" s="39">
        <v>25000</v>
      </c>
      <c r="E35" s="39"/>
      <c r="F35" s="39"/>
      <c r="G35" s="39"/>
      <c r="H35" s="39">
        <v>0</v>
      </c>
      <c r="I35" s="39">
        <v>0</v>
      </c>
      <c r="J35" s="39">
        <v>0</v>
      </c>
      <c r="K35" s="1" t="s">
        <v>81</v>
      </c>
      <c r="L35" s="2" t="s">
        <v>148</v>
      </c>
      <c r="M35" s="1" t="s">
        <v>146</v>
      </c>
      <c r="N35" s="7" t="s">
        <v>140</v>
      </c>
      <c r="O35" s="3">
        <f t="shared" si="2"/>
        <v>0</v>
      </c>
      <c r="P35" s="3">
        <f t="shared" si="3"/>
        <v>25000</v>
      </c>
      <c r="Q35" s="3" t="str">
        <f t="shared" si="4"/>
        <v/>
      </c>
      <c r="R35" s="4">
        <f t="shared" si="5"/>
        <v>0</v>
      </c>
      <c r="S35" s="5">
        <f t="shared" si="6"/>
        <v>1</v>
      </c>
      <c r="T35" s="3" t="str">
        <f t="shared" si="7"/>
        <v/>
      </c>
      <c r="U35" s="7" t="str">
        <f t="shared" si="8"/>
        <v>Avance con problemas</v>
      </c>
      <c r="V35" s="3">
        <f t="shared" si="9"/>
        <v>0</v>
      </c>
      <c r="W35" s="3">
        <f t="shared" si="10"/>
        <v>0</v>
      </c>
      <c r="X35" s="3">
        <f t="shared" si="11"/>
        <v>0</v>
      </c>
      <c r="Y35" s="3">
        <f t="shared" si="12"/>
        <v>0</v>
      </c>
      <c r="Z35" s="3">
        <f t="shared" si="13"/>
        <v>0</v>
      </c>
      <c r="AA35" s="3">
        <f t="shared" si="14"/>
        <v>0</v>
      </c>
      <c r="AB35" s="3">
        <f t="shared" si="15"/>
        <v>25000</v>
      </c>
      <c r="AC35" s="3">
        <f t="shared" si="15"/>
        <v>25000</v>
      </c>
      <c r="AD35" s="3">
        <f t="shared" si="15"/>
        <v>25000</v>
      </c>
      <c r="AE35" s="3">
        <f t="shared" si="15"/>
        <v>25000</v>
      </c>
      <c r="AF35" s="3">
        <f t="shared" si="15"/>
        <v>25000</v>
      </c>
      <c r="AG35" s="3">
        <f t="shared" si="15"/>
        <v>25000</v>
      </c>
    </row>
    <row r="36" spans="1:33" s="9" customFormat="1" ht="60" x14ac:dyDescent="0.2">
      <c r="A36" s="6">
        <v>30</v>
      </c>
      <c r="B36" s="38" t="s">
        <v>170</v>
      </c>
      <c r="C36" s="38" t="s">
        <v>80</v>
      </c>
      <c r="D36" s="39">
        <v>0</v>
      </c>
      <c r="E36" s="39"/>
      <c r="F36" s="39"/>
      <c r="G36" s="39"/>
      <c r="H36" s="39">
        <v>0</v>
      </c>
      <c r="I36" s="39">
        <v>0</v>
      </c>
      <c r="J36" s="39">
        <v>0</v>
      </c>
      <c r="K36" s="1" t="s">
        <v>79</v>
      </c>
      <c r="L36" s="2" t="s">
        <v>148</v>
      </c>
      <c r="M36" s="1">
        <v>2023</v>
      </c>
      <c r="N36" s="7" t="s">
        <v>273</v>
      </c>
      <c r="O36" s="3">
        <f t="shared" si="2"/>
        <v>0</v>
      </c>
      <c r="P36" s="3">
        <f t="shared" si="3"/>
        <v>0</v>
      </c>
      <c r="Q36" s="3" t="str">
        <f t="shared" si="4"/>
        <v/>
      </c>
      <c r="R36" s="4" t="e">
        <f t="shared" si="5"/>
        <v>#DIV/0!</v>
      </c>
      <c r="S36" s="5" t="e">
        <f t="shared" si="6"/>
        <v>#DIV/0!</v>
      </c>
      <c r="T36" s="3" t="e">
        <f t="shared" si="7"/>
        <v>#DIV/0!</v>
      </c>
      <c r="U36" s="7" t="e">
        <f t="shared" si="8"/>
        <v>#DIV/0!</v>
      </c>
      <c r="V36" s="3">
        <f t="shared" si="9"/>
        <v>0</v>
      </c>
      <c r="W36" s="3">
        <f t="shared" si="10"/>
        <v>0</v>
      </c>
      <c r="X36" s="3">
        <f t="shared" si="11"/>
        <v>0</v>
      </c>
      <c r="Y36" s="3">
        <f t="shared" si="12"/>
        <v>0</v>
      </c>
      <c r="Z36" s="3">
        <f t="shared" si="13"/>
        <v>0</v>
      </c>
      <c r="AA36" s="3">
        <f t="shared" si="14"/>
        <v>0</v>
      </c>
      <c r="AB36" s="3">
        <f t="shared" si="15"/>
        <v>0</v>
      </c>
      <c r="AC36" s="3">
        <f t="shared" si="15"/>
        <v>0</v>
      </c>
      <c r="AD36" s="3">
        <f t="shared" si="15"/>
        <v>0</v>
      </c>
      <c r="AE36" s="3">
        <f t="shared" si="15"/>
        <v>0</v>
      </c>
      <c r="AF36" s="3">
        <f t="shared" si="15"/>
        <v>0</v>
      </c>
      <c r="AG36" s="3">
        <f t="shared" si="15"/>
        <v>0</v>
      </c>
    </row>
    <row r="37" spans="1:33" s="9" customFormat="1" ht="60" x14ac:dyDescent="0.2">
      <c r="A37" s="6">
        <v>31</v>
      </c>
      <c r="B37" s="38" t="s">
        <v>171</v>
      </c>
      <c r="C37" s="38" t="s">
        <v>78</v>
      </c>
      <c r="D37" s="39">
        <v>5000</v>
      </c>
      <c r="E37" s="39"/>
      <c r="F37" s="39"/>
      <c r="G37" s="39"/>
      <c r="H37" s="39">
        <v>0</v>
      </c>
      <c r="I37" s="39">
        <v>0</v>
      </c>
      <c r="J37" s="39">
        <v>0</v>
      </c>
      <c r="K37" s="1" t="s">
        <v>69</v>
      </c>
      <c r="L37" s="2" t="s">
        <v>148</v>
      </c>
      <c r="M37" s="1">
        <v>2022</v>
      </c>
      <c r="N37" s="7" t="s">
        <v>140</v>
      </c>
      <c r="O37" s="3">
        <f t="shared" si="2"/>
        <v>0</v>
      </c>
      <c r="P37" s="3">
        <f t="shared" si="3"/>
        <v>5000</v>
      </c>
      <c r="Q37" s="3" t="str">
        <f t="shared" si="4"/>
        <v/>
      </c>
      <c r="R37" s="4">
        <f t="shared" si="5"/>
        <v>0</v>
      </c>
      <c r="S37" s="5">
        <f t="shared" si="6"/>
        <v>1</v>
      </c>
      <c r="T37" s="3" t="str">
        <f t="shared" si="7"/>
        <v/>
      </c>
      <c r="U37" s="7" t="str">
        <f t="shared" si="8"/>
        <v>Avance con problemas</v>
      </c>
      <c r="V37" s="3">
        <f t="shared" si="9"/>
        <v>0</v>
      </c>
      <c r="W37" s="3">
        <f t="shared" si="10"/>
        <v>0</v>
      </c>
      <c r="X37" s="3">
        <f t="shared" si="11"/>
        <v>0</v>
      </c>
      <c r="Y37" s="3">
        <f t="shared" si="12"/>
        <v>0</v>
      </c>
      <c r="Z37" s="3">
        <f t="shared" si="13"/>
        <v>0</v>
      </c>
      <c r="AA37" s="3">
        <f t="shared" si="14"/>
        <v>0</v>
      </c>
      <c r="AB37" s="3">
        <f t="shared" si="15"/>
        <v>5000</v>
      </c>
      <c r="AC37" s="3">
        <f t="shared" si="15"/>
        <v>5000</v>
      </c>
      <c r="AD37" s="3">
        <f t="shared" si="15"/>
        <v>5000</v>
      </c>
      <c r="AE37" s="3">
        <f t="shared" si="15"/>
        <v>5000</v>
      </c>
      <c r="AF37" s="3">
        <f t="shared" si="15"/>
        <v>5000</v>
      </c>
      <c r="AG37" s="3">
        <f t="shared" si="15"/>
        <v>5000</v>
      </c>
    </row>
    <row r="38" spans="1:33" s="9" customFormat="1" ht="60" x14ac:dyDescent="0.2">
      <c r="A38" s="6">
        <v>32</v>
      </c>
      <c r="B38" s="38" t="s">
        <v>172</v>
      </c>
      <c r="C38" s="38" t="s">
        <v>77</v>
      </c>
      <c r="D38" s="39">
        <v>9000</v>
      </c>
      <c r="E38" s="39"/>
      <c r="F38" s="39">
        <v>2580.92</v>
      </c>
      <c r="G38" s="39"/>
      <c r="H38" s="39">
        <v>0</v>
      </c>
      <c r="I38" s="39">
        <v>0</v>
      </c>
      <c r="J38" s="39">
        <v>0</v>
      </c>
      <c r="K38" s="1" t="s">
        <v>76</v>
      </c>
      <c r="L38" s="2" t="s">
        <v>148</v>
      </c>
      <c r="M38" s="1" t="s">
        <v>144</v>
      </c>
      <c r="N38" s="7" t="s">
        <v>140</v>
      </c>
      <c r="O38" s="3">
        <f t="shared" si="2"/>
        <v>2580.92</v>
      </c>
      <c r="P38" s="3">
        <f t="shared" si="3"/>
        <v>6419.08</v>
      </c>
      <c r="Q38" s="3" t="str">
        <f t="shared" si="4"/>
        <v/>
      </c>
      <c r="R38" s="4">
        <f t="shared" si="5"/>
        <v>0.28676888888888891</v>
      </c>
      <c r="S38" s="5">
        <f t="shared" si="6"/>
        <v>0.71323111111111115</v>
      </c>
      <c r="T38" s="3" t="str">
        <f t="shared" si="7"/>
        <v/>
      </c>
      <c r="U38" s="7" t="str">
        <f t="shared" si="8"/>
        <v>Avance con problemas</v>
      </c>
      <c r="V38" s="3">
        <f t="shared" si="9"/>
        <v>0</v>
      </c>
      <c r="W38" s="3">
        <f t="shared" si="10"/>
        <v>2580.92</v>
      </c>
      <c r="X38" s="3">
        <f t="shared" si="11"/>
        <v>2580.92</v>
      </c>
      <c r="Y38" s="3">
        <f t="shared" si="12"/>
        <v>2580.92</v>
      </c>
      <c r="Z38" s="3">
        <f t="shared" si="13"/>
        <v>2580.92</v>
      </c>
      <c r="AA38" s="3">
        <f t="shared" si="14"/>
        <v>2580.92</v>
      </c>
      <c r="AB38" s="3">
        <f t="shared" si="15"/>
        <v>9000</v>
      </c>
      <c r="AC38" s="3">
        <f t="shared" si="15"/>
        <v>9000</v>
      </c>
      <c r="AD38" s="3">
        <f t="shared" si="15"/>
        <v>9000</v>
      </c>
      <c r="AE38" s="3">
        <f t="shared" si="15"/>
        <v>9000</v>
      </c>
      <c r="AF38" s="3">
        <f t="shared" si="15"/>
        <v>9000</v>
      </c>
      <c r="AG38" s="3">
        <f t="shared" si="15"/>
        <v>9000</v>
      </c>
    </row>
    <row r="39" spans="1:33" s="9" customFormat="1" ht="60" x14ac:dyDescent="0.2">
      <c r="A39" s="6">
        <v>33</v>
      </c>
      <c r="B39" s="38" t="s">
        <v>173</v>
      </c>
      <c r="C39" s="38" t="s">
        <v>75</v>
      </c>
      <c r="D39" s="39">
        <v>5000</v>
      </c>
      <c r="E39" s="39"/>
      <c r="F39" s="39"/>
      <c r="G39" s="39"/>
      <c r="H39" s="39">
        <v>0</v>
      </c>
      <c r="I39" s="39">
        <v>0</v>
      </c>
      <c r="J39" s="39">
        <v>0</v>
      </c>
      <c r="K39" s="1" t="s">
        <v>69</v>
      </c>
      <c r="L39" s="2" t="s">
        <v>148</v>
      </c>
      <c r="M39" s="1">
        <v>2021</v>
      </c>
      <c r="N39" s="7" t="s">
        <v>140</v>
      </c>
      <c r="O39" s="3">
        <f t="shared" si="2"/>
        <v>0</v>
      </c>
      <c r="P39" s="3">
        <f t="shared" si="3"/>
        <v>5000</v>
      </c>
      <c r="Q39" s="3" t="str">
        <f t="shared" si="4"/>
        <v/>
      </c>
      <c r="R39" s="4">
        <f t="shared" si="5"/>
        <v>0</v>
      </c>
      <c r="S39" s="5">
        <f t="shared" si="6"/>
        <v>1</v>
      </c>
      <c r="T39" s="3" t="str">
        <f t="shared" si="7"/>
        <v/>
      </c>
      <c r="U39" s="7" t="str">
        <f t="shared" si="8"/>
        <v>Avance con problemas</v>
      </c>
      <c r="V39" s="3">
        <f t="shared" si="9"/>
        <v>0</v>
      </c>
      <c r="W39" s="3">
        <f t="shared" si="10"/>
        <v>0</v>
      </c>
      <c r="X39" s="3">
        <f t="shared" si="11"/>
        <v>0</v>
      </c>
      <c r="Y39" s="3">
        <f t="shared" si="12"/>
        <v>0</v>
      </c>
      <c r="Z39" s="3">
        <f t="shared" si="13"/>
        <v>0</v>
      </c>
      <c r="AA39" s="3">
        <f t="shared" si="14"/>
        <v>0</v>
      </c>
      <c r="AB39" s="3">
        <f t="shared" si="15"/>
        <v>5000</v>
      </c>
      <c r="AC39" s="3">
        <f t="shared" si="15"/>
        <v>5000</v>
      </c>
      <c r="AD39" s="3">
        <f t="shared" si="15"/>
        <v>5000</v>
      </c>
      <c r="AE39" s="3">
        <f t="shared" si="15"/>
        <v>5000</v>
      </c>
      <c r="AF39" s="3">
        <f t="shared" si="15"/>
        <v>5000</v>
      </c>
      <c r="AG39" s="3">
        <f t="shared" si="15"/>
        <v>5000</v>
      </c>
    </row>
    <row r="40" spans="1:33" s="9" customFormat="1" ht="60" x14ac:dyDescent="0.2">
      <c r="A40" s="6">
        <v>34</v>
      </c>
      <c r="B40" s="38" t="s">
        <v>174</v>
      </c>
      <c r="C40" s="38" t="s">
        <v>74</v>
      </c>
      <c r="D40" s="39">
        <v>1000</v>
      </c>
      <c r="E40" s="39"/>
      <c r="F40" s="39"/>
      <c r="G40" s="39"/>
      <c r="H40" s="39">
        <v>0</v>
      </c>
      <c r="I40" s="39">
        <v>0</v>
      </c>
      <c r="J40" s="39">
        <v>0</v>
      </c>
      <c r="K40" s="1" t="s">
        <v>73</v>
      </c>
      <c r="L40" s="2" t="s">
        <v>148</v>
      </c>
      <c r="M40" s="1">
        <v>2021</v>
      </c>
      <c r="N40" s="7" t="s">
        <v>140</v>
      </c>
      <c r="O40" s="3">
        <f t="shared" si="2"/>
        <v>0</v>
      </c>
      <c r="P40" s="3">
        <f t="shared" si="3"/>
        <v>1000</v>
      </c>
      <c r="Q40" s="3" t="str">
        <f t="shared" si="4"/>
        <v/>
      </c>
      <c r="R40" s="4">
        <f t="shared" si="5"/>
        <v>0</v>
      </c>
      <c r="S40" s="5">
        <f t="shared" si="6"/>
        <v>1</v>
      </c>
      <c r="T40" s="3" t="str">
        <f t="shared" si="7"/>
        <v/>
      </c>
      <c r="U40" s="7" t="str">
        <f t="shared" si="8"/>
        <v>Avance con problemas</v>
      </c>
      <c r="V40" s="3">
        <f t="shared" si="9"/>
        <v>0</v>
      </c>
      <c r="W40" s="3">
        <f t="shared" si="10"/>
        <v>0</v>
      </c>
      <c r="X40" s="3">
        <f t="shared" si="11"/>
        <v>0</v>
      </c>
      <c r="Y40" s="3">
        <f t="shared" si="12"/>
        <v>0</v>
      </c>
      <c r="Z40" s="3">
        <f t="shared" si="13"/>
        <v>0</v>
      </c>
      <c r="AA40" s="3">
        <f t="shared" si="14"/>
        <v>0</v>
      </c>
      <c r="AB40" s="3">
        <f t="shared" si="15"/>
        <v>1000</v>
      </c>
      <c r="AC40" s="3">
        <f t="shared" si="15"/>
        <v>1000</v>
      </c>
      <c r="AD40" s="3">
        <f t="shared" si="15"/>
        <v>1000</v>
      </c>
      <c r="AE40" s="3">
        <f t="shared" si="15"/>
        <v>1000</v>
      </c>
      <c r="AF40" s="3">
        <f t="shared" si="15"/>
        <v>1000</v>
      </c>
      <c r="AG40" s="3">
        <f t="shared" si="15"/>
        <v>1000</v>
      </c>
    </row>
    <row r="41" spans="1:33" s="9" customFormat="1" ht="45" x14ac:dyDescent="0.2">
      <c r="A41" s="6">
        <v>35</v>
      </c>
      <c r="B41" s="38" t="s">
        <v>175</v>
      </c>
      <c r="C41" s="38" t="s">
        <v>72</v>
      </c>
      <c r="D41" s="39">
        <v>7000</v>
      </c>
      <c r="E41" s="39"/>
      <c r="F41" s="39"/>
      <c r="G41" s="39">
        <v>666.24</v>
      </c>
      <c r="H41" s="39">
        <v>0</v>
      </c>
      <c r="I41" s="39">
        <v>0</v>
      </c>
      <c r="J41" s="39">
        <v>0</v>
      </c>
      <c r="K41" s="1" t="s">
        <v>71</v>
      </c>
      <c r="L41" s="2" t="s">
        <v>148</v>
      </c>
      <c r="M41" s="1" t="s">
        <v>144</v>
      </c>
      <c r="N41" s="7" t="s">
        <v>140</v>
      </c>
      <c r="O41" s="3">
        <f t="shared" si="2"/>
        <v>666.24</v>
      </c>
      <c r="P41" s="3">
        <f t="shared" si="3"/>
        <v>6333.76</v>
      </c>
      <c r="Q41" s="3" t="str">
        <f t="shared" si="4"/>
        <v/>
      </c>
      <c r="R41" s="4">
        <f t="shared" si="5"/>
        <v>9.5177142857142863E-2</v>
      </c>
      <c r="S41" s="5">
        <f t="shared" si="6"/>
        <v>0.90482285714285715</v>
      </c>
      <c r="T41" s="3" t="str">
        <f t="shared" si="7"/>
        <v/>
      </c>
      <c r="U41" s="7" t="str">
        <f t="shared" si="8"/>
        <v>Avance con problemas</v>
      </c>
      <c r="V41" s="3">
        <f t="shared" si="9"/>
        <v>0</v>
      </c>
      <c r="W41" s="3">
        <f t="shared" si="10"/>
        <v>0</v>
      </c>
      <c r="X41" s="3">
        <f t="shared" si="11"/>
        <v>666.24</v>
      </c>
      <c r="Y41" s="3">
        <f t="shared" si="12"/>
        <v>666.24</v>
      </c>
      <c r="Z41" s="3">
        <f t="shared" si="13"/>
        <v>666.24</v>
      </c>
      <c r="AA41" s="3">
        <f t="shared" si="14"/>
        <v>666.24</v>
      </c>
      <c r="AB41" s="3">
        <f t="shared" ref="AB41:AG72" si="16">$D41</f>
        <v>7000</v>
      </c>
      <c r="AC41" s="3">
        <f t="shared" si="16"/>
        <v>7000</v>
      </c>
      <c r="AD41" s="3">
        <f t="shared" si="16"/>
        <v>7000</v>
      </c>
      <c r="AE41" s="3">
        <f t="shared" si="16"/>
        <v>7000</v>
      </c>
      <c r="AF41" s="3">
        <f t="shared" si="16"/>
        <v>7000</v>
      </c>
      <c r="AG41" s="3">
        <f t="shared" si="16"/>
        <v>7000</v>
      </c>
    </row>
    <row r="42" spans="1:33" s="9" customFormat="1" ht="45" x14ac:dyDescent="0.2">
      <c r="A42" s="6">
        <v>36</v>
      </c>
      <c r="B42" s="38" t="s">
        <v>176</v>
      </c>
      <c r="C42" s="38" t="s">
        <v>70</v>
      </c>
      <c r="D42" s="39">
        <v>5000</v>
      </c>
      <c r="E42" s="39"/>
      <c r="F42" s="39"/>
      <c r="G42" s="39"/>
      <c r="H42" s="39">
        <v>0</v>
      </c>
      <c r="I42" s="39">
        <v>0</v>
      </c>
      <c r="J42" s="39">
        <v>0</v>
      </c>
      <c r="K42" s="1" t="s">
        <v>69</v>
      </c>
      <c r="L42" s="2" t="s">
        <v>148</v>
      </c>
      <c r="M42" s="1">
        <v>2022</v>
      </c>
      <c r="N42" s="7" t="s">
        <v>140</v>
      </c>
      <c r="O42" s="3">
        <f t="shared" si="2"/>
        <v>0</v>
      </c>
      <c r="P42" s="3">
        <f t="shared" si="3"/>
        <v>5000</v>
      </c>
      <c r="Q42" s="3" t="str">
        <f t="shared" si="4"/>
        <v/>
      </c>
      <c r="R42" s="4">
        <f t="shared" si="5"/>
        <v>0</v>
      </c>
      <c r="S42" s="5">
        <f t="shared" si="6"/>
        <v>1</v>
      </c>
      <c r="T42" s="3" t="str">
        <f t="shared" si="7"/>
        <v/>
      </c>
      <c r="U42" s="7" t="str">
        <f t="shared" si="8"/>
        <v>Avance con problemas</v>
      </c>
      <c r="V42" s="3">
        <f t="shared" si="9"/>
        <v>0</v>
      </c>
      <c r="W42" s="3">
        <f t="shared" si="10"/>
        <v>0</v>
      </c>
      <c r="X42" s="3">
        <f t="shared" si="11"/>
        <v>0</v>
      </c>
      <c r="Y42" s="3">
        <f t="shared" si="12"/>
        <v>0</v>
      </c>
      <c r="Z42" s="3">
        <f t="shared" si="13"/>
        <v>0</v>
      </c>
      <c r="AA42" s="3">
        <f t="shared" si="14"/>
        <v>0</v>
      </c>
      <c r="AB42" s="3">
        <f t="shared" si="16"/>
        <v>5000</v>
      </c>
      <c r="AC42" s="3">
        <f t="shared" si="16"/>
        <v>5000</v>
      </c>
      <c r="AD42" s="3">
        <f t="shared" si="16"/>
        <v>5000</v>
      </c>
      <c r="AE42" s="3">
        <f t="shared" si="16"/>
        <v>5000</v>
      </c>
      <c r="AF42" s="3">
        <f t="shared" si="16"/>
        <v>5000</v>
      </c>
      <c r="AG42" s="3">
        <f t="shared" si="16"/>
        <v>5000</v>
      </c>
    </row>
    <row r="43" spans="1:33" s="9" customFormat="1" ht="45" x14ac:dyDescent="0.2">
      <c r="A43" s="6">
        <v>37</v>
      </c>
      <c r="B43" s="38" t="s">
        <v>177</v>
      </c>
      <c r="C43" s="38" t="s">
        <v>68</v>
      </c>
      <c r="D43" s="39">
        <v>1000</v>
      </c>
      <c r="E43" s="39"/>
      <c r="F43" s="39"/>
      <c r="G43" s="39"/>
      <c r="H43" s="39">
        <v>0</v>
      </c>
      <c r="I43" s="39">
        <v>0</v>
      </c>
      <c r="J43" s="39">
        <v>0</v>
      </c>
      <c r="K43" s="1" t="s">
        <v>67</v>
      </c>
      <c r="L43" s="2" t="s">
        <v>148</v>
      </c>
      <c r="M43" s="1">
        <v>2021</v>
      </c>
      <c r="N43" s="7" t="s">
        <v>140</v>
      </c>
      <c r="O43" s="3">
        <f t="shared" si="2"/>
        <v>0</v>
      </c>
      <c r="P43" s="3">
        <f t="shared" si="3"/>
        <v>1000</v>
      </c>
      <c r="Q43" s="3" t="str">
        <f t="shared" si="4"/>
        <v/>
      </c>
      <c r="R43" s="4">
        <f t="shared" si="5"/>
        <v>0</v>
      </c>
      <c r="S43" s="5">
        <f t="shared" si="6"/>
        <v>1</v>
      </c>
      <c r="T43" s="3" t="str">
        <f t="shared" si="7"/>
        <v/>
      </c>
      <c r="U43" s="7" t="str">
        <f t="shared" si="8"/>
        <v>Avance con problemas</v>
      </c>
      <c r="V43" s="3">
        <f t="shared" si="9"/>
        <v>0</v>
      </c>
      <c r="W43" s="3">
        <f t="shared" si="10"/>
        <v>0</v>
      </c>
      <c r="X43" s="3">
        <f t="shared" si="11"/>
        <v>0</v>
      </c>
      <c r="Y43" s="3">
        <f t="shared" si="12"/>
        <v>0</v>
      </c>
      <c r="Z43" s="3">
        <f t="shared" si="13"/>
        <v>0</v>
      </c>
      <c r="AA43" s="3">
        <f t="shared" si="14"/>
        <v>0</v>
      </c>
      <c r="AB43" s="3">
        <f t="shared" si="16"/>
        <v>1000</v>
      </c>
      <c r="AC43" s="3">
        <f t="shared" si="16"/>
        <v>1000</v>
      </c>
      <c r="AD43" s="3">
        <f t="shared" si="16"/>
        <v>1000</v>
      </c>
      <c r="AE43" s="3">
        <f t="shared" si="16"/>
        <v>1000</v>
      </c>
      <c r="AF43" s="3">
        <f t="shared" si="16"/>
        <v>1000</v>
      </c>
      <c r="AG43" s="3">
        <f t="shared" si="16"/>
        <v>1000</v>
      </c>
    </row>
    <row r="44" spans="1:33" s="9" customFormat="1" ht="60" x14ac:dyDescent="0.2">
      <c r="A44" s="6">
        <v>38</v>
      </c>
      <c r="B44" s="38" t="s">
        <v>178</v>
      </c>
      <c r="C44" s="38" t="s">
        <v>66</v>
      </c>
      <c r="D44" s="39">
        <v>1000</v>
      </c>
      <c r="E44" s="39"/>
      <c r="F44" s="39"/>
      <c r="G44" s="39"/>
      <c r="H44" s="39">
        <v>0</v>
      </c>
      <c r="I44" s="39">
        <v>0</v>
      </c>
      <c r="J44" s="39">
        <v>0</v>
      </c>
      <c r="K44" s="1" t="s">
        <v>65</v>
      </c>
      <c r="L44" s="2" t="s">
        <v>148</v>
      </c>
      <c r="M44" s="1">
        <v>2021</v>
      </c>
      <c r="N44" s="7" t="s">
        <v>273</v>
      </c>
      <c r="O44" s="3">
        <f t="shared" si="2"/>
        <v>0</v>
      </c>
      <c r="P44" s="3">
        <f t="shared" si="3"/>
        <v>1000</v>
      </c>
      <c r="Q44" s="3" t="str">
        <f t="shared" si="4"/>
        <v/>
      </c>
      <c r="R44" s="4">
        <f t="shared" si="5"/>
        <v>0</v>
      </c>
      <c r="S44" s="5">
        <f t="shared" si="6"/>
        <v>1</v>
      </c>
      <c r="T44" s="3" t="str">
        <f t="shared" si="7"/>
        <v/>
      </c>
      <c r="U44" s="7" t="str">
        <f t="shared" si="8"/>
        <v>Avance con problemas</v>
      </c>
      <c r="V44" s="3">
        <f t="shared" si="9"/>
        <v>0</v>
      </c>
      <c r="W44" s="3">
        <f t="shared" si="10"/>
        <v>0</v>
      </c>
      <c r="X44" s="3">
        <f t="shared" si="11"/>
        <v>0</v>
      </c>
      <c r="Y44" s="3">
        <f t="shared" si="12"/>
        <v>0</v>
      </c>
      <c r="Z44" s="3">
        <f t="shared" si="13"/>
        <v>0</v>
      </c>
      <c r="AA44" s="3">
        <f t="shared" si="14"/>
        <v>0</v>
      </c>
      <c r="AB44" s="3">
        <f t="shared" si="16"/>
        <v>1000</v>
      </c>
      <c r="AC44" s="3">
        <f t="shared" si="16"/>
        <v>1000</v>
      </c>
      <c r="AD44" s="3">
        <f t="shared" si="16"/>
        <v>1000</v>
      </c>
      <c r="AE44" s="3">
        <f t="shared" si="16"/>
        <v>1000</v>
      </c>
      <c r="AF44" s="3">
        <f t="shared" si="16"/>
        <v>1000</v>
      </c>
      <c r="AG44" s="3">
        <f t="shared" si="16"/>
        <v>1000</v>
      </c>
    </row>
    <row r="45" spans="1:33" s="9" customFormat="1" ht="60" x14ac:dyDescent="0.2">
      <c r="A45" s="6">
        <v>39</v>
      </c>
      <c r="B45" s="38" t="s">
        <v>179</v>
      </c>
      <c r="C45" s="38" t="s">
        <v>64</v>
      </c>
      <c r="D45" s="39">
        <v>2000000</v>
      </c>
      <c r="E45" s="39"/>
      <c r="F45" s="39"/>
      <c r="G45" s="39"/>
      <c r="H45" s="39">
        <v>0</v>
      </c>
      <c r="I45" s="39">
        <v>0</v>
      </c>
      <c r="J45" s="39">
        <v>0</v>
      </c>
      <c r="K45" s="1" t="s">
        <v>63</v>
      </c>
      <c r="L45" s="2" t="s">
        <v>148</v>
      </c>
      <c r="M45" s="1">
        <v>2023</v>
      </c>
      <c r="N45" s="7" t="s">
        <v>140</v>
      </c>
      <c r="O45" s="3">
        <f t="shared" si="2"/>
        <v>0</v>
      </c>
      <c r="P45" s="3">
        <f t="shared" si="3"/>
        <v>2000000</v>
      </c>
      <c r="Q45" s="3" t="str">
        <f t="shared" si="4"/>
        <v/>
      </c>
      <c r="R45" s="4">
        <f t="shared" si="5"/>
        <v>0</v>
      </c>
      <c r="S45" s="5">
        <f t="shared" si="6"/>
        <v>1</v>
      </c>
      <c r="T45" s="3" t="str">
        <f t="shared" si="7"/>
        <v/>
      </c>
      <c r="U45" s="7" t="str">
        <f t="shared" si="8"/>
        <v>Avance con problemas</v>
      </c>
      <c r="V45" s="3">
        <f t="shared" si="9"/>
        <v>0</v>
      </c>
      <c r="W45" s="3">
        <f t="shared" si="10"/>
        <v>0</v>
      </c>
      <c r="X45" s="3">
        <f t="shared" si="11"/>
        <v>0</v>
      </c>
      <c r="Y45" s="3">
        <f t="shared" si="12"/>
        <v>0</v>
      </c>
      <c r="Z45" s="3">
        <f t="shared" si="13"/>
        <v>0</v>
      </c>
      <c r="AA45" s="3">
        <f t="shared" si="14"/>
        <v>0</v>
      </c>
      <c r="AB45" s="3">
        <f t="shared" si="16"/>
        <v>2000000</v>
      </c>
      <c r="AC45" s="3">
        <f t="shared" si="16"/>
        <v>2000000</v>
      </c>
      <c r="AD45" s="3">
        <f t="shared" si="16"/>
        <v>2000000</v>
      </c>
      <c r="AE45" s="3">
        <f t="shared" si="16"/>
        <v>2000000</v>
      </c>
      <c r="AF45" s="3">
        <f t="shared" si="16"/>
        <v>2000000</v>
      </c>
      <c r="AG45" s="3">
        <f t="shared" si="16"/>
        <v>2000000</v>
      </c>
    </row>
    <row r="46" spans="1:33" s="9" customFormat="1" ht="75" x14ac:dyDescent="0.2">
      <c r="A46" s="6">
        <v>40</v>
      </c>
      <c r="B46" s="38" t="s">
        <v>180</v>
      </c>
      <c r="C46" s="38" t="s">
        <v>62</v>
      </c>
      <c r="D46" s="39">
        <v>25000</v>
      </c>
      <c r="E46" s="39"/>
      <c r="F46" s="39"/>
      <c r="G46" s="39"/>
      <c r="H46" s="39">
        <v>0</v>
      </c>
      <c r="I46" s="39">
        <v>0</v>
      </c>
      <c r="J46" s="39">
        <v>0</v>
      </c>
      <c r="K46" s="1" t="s">
        <v>61</v>
      </c>
      <c r="L46" s="2" t="s">
        <v>148</v>
      </c>
      <c r="M46" s="1">
        <v>2023</v>
      </c>
      <c r="N46" s="7" t="s">
        <v>140</v>
      </c>
      <c r="O46" s="3">
        <f t="shared" si="2"/>
        <v>0</v>
      </c>
      <c r="P46" s="3">
        <f t="shared" si="3"/>
        <v>25000</v>
      </c>
      <c r="Q46" s="3" t="str">
        <f t="shared" si="4"/>
        <v/>
      </c>
      <c r="R46" s="4">
        <f t="shared" si="5"/>
        <v>0</v>
      </c>
      <c r="S46" s="5">
        <f t="shared" si="6"/>
        <v>1</v>
      </c>
      <c r="T46" s="3" t="str">
        <f t="shared" si="7"/>
        <v/>
      </c>
      <c r="U46" s="7" t="str">
        <f t="shared" si="8"/>
        <v>Avance con problemas</v>
      </c>
      <c r="V46" s="3">
        <f t="shared" si="9"/>
        <v>0</v>
      </c>
      <c r="W46" s="3">
        <f t="shared" si="10"/>
        <v>0</v>
      </c>
      <c r="X46" s="3">
        <f t="shared" si="11"/>
        <v>0</v>
      </c>
      <c r="Y46" s="3">
        <f t="shared" si="12"/>
        <v>0</v>
      </c>
      <c r="Z46" s="3">
        <f t="shared" si="13"/>
        <v>0</v>
      </c>
      <c r="AA46" s="3">
        <f t="shared" si="14"/>
        <v>0</v>
      </c>
      <c r="AB46" s="3">
        <f t="shared" si="16"/>
        <v>25000</v>
      </c>
      <c r="AC46" s="3">
        <f t="shared" si="16"/>
        <v>25000</v>
      </c>
      <c r="AD46" s="3">
        <f t="shared" si="16"/>
        <v>25000</v>
      </c>
      <c r="AE46" s="3">
        <f t="shared" si="16"/>
        <v>25000</v>
      </c>
      <c r="AF46" s="3">
        <f t="shared" si="16"/>
        <v>25000</v>
      </c>
      <c r="AG46" s="3">
        <f t="shared" si="16"/>
        <v>25000</v>
      </c>
    </row>
    <row r="47" spans="1:33" s="9" customFormat="1" ht="60" x14ac:dyDescent="0.2">
      <c r="A47" s="6">
        <v>41</v>
      </c>
      <c r="B47" s="38" t="s">
        <v>181</v>
      </c>
      <c r="C47" s="38" t="s">
        <v>60</v>
      </c>
      <c r="D47" s="39">
        <v>6000</v>
      </c>
      <c r="E47" s="39"/>
      <c r="F47" s="39"/>
      <c r="G47" s="39"/>
      <c r="H47" s="39">
        <v>0</v>
      </c>
      <c r="I47" s="39">
        <v>0</v>
      </c>
      <c r="J47" s="39">
        <v>0</v>
      </c>
      <c r="K47" s="1" t="s">
        <v>55</v>
      </c>
      <c r="L47" s="2" t="s">
        <v>151</v>
      </c>
      <c r="M47" s="1">
        <v>2021</v>
      </c>
      <c r="N47" s="7" t="s">
        <v>140</v>
      </c>
      <c r="O47" s="3">
        <f t="shared" si="2"/>
        <v>0</v>
      </c>
      <c r="P47" s="3">
        <f t="shared" si="3"/>
        <v>6000</v>
      </c>
      <c r="Q47" s="3" t="str">
        <f t="shared" si="4"/>
        <v/>
      </c>
      <c r="R47" s="4">
        <f t="shared" si="5"/>
        <v>0</v>
      </c>
      <c r="S47" s="5">
        <f t="shared" si="6"/>
        <v>1</v>
      </c>
      <c r="T47" s="3" t="str">
        <f t="shared" si="7"/>
        <v/>
      </c>
      <c r="U47" s="7" t="str">
        <f t="shared" si="8"/>
        <v>Avance con problemas</v>
      </c>
      <c r="V47" s="3">
        <f t="shared" si="9"/>
        <v>0</v>
      </c>
      <c r="W47" s="3">
        <f t="shared" si="10"/>
        <v>0</v>
      </c>
      <c r="X47" s="3">
        <f t="shared" si="11"/>
        <v>0</v>
      </c>
      <c r="Y47" s="3">
        <f t="shared" si="12"/>
        <v>0</v>
      </c>
      <c r="Z47" s="3">
        <f t="shared" si="13"/>
        <v>0</v>
      </c>
      <c r="AA47" s="3">
        <f t="shared" si="14"/>
        <v>0</v>
      </c>
      <c r="AB47" s="3">
        <f t="shared" si="16"/>
        <v>6000</v>
      </c>
      <c r="AC47" s="3">
        <f t="shared" si="16"/>
        <v>6000</v>
      </c>
      <c r="AD47" s="3">
        <f t="shared" si="16"/>
        <v>6000</v>
      </c>
      <c r="AE47" s="3">
        <f t="shared" si="16"/>
        <v>6000</v>
      </c>
      <c r="AF47" s="3">
        <f t="shared" si="16"/>
        <v>6000</v>
      </c>
      <c r="AG47" s="3">
        <f t="shared" si="16"/>
        <v>6000</v>
      </c>
    </row>
    <row r="48" spans="1:33" s="9" customFormat="1" ht="60" x14ac:dyDescent="0.2">
      <c r="A48" s="6">
        <v>42</v>
      </c>
      <c r="B48" s="38" t="s">
        <v>182</v>
      </c>
      <c r="C48" s="38" t="s">
        <v>59</v>
      </c>
      <c r="D48" s="39">
        <v>315000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1" t="s">
        <v>55</v>
      </c>
      <c r="L48" s="2" t="s">
        <v>151</v>
      </c>
      <c r="M48" s="1" t="s">
        <v>143</v>
      </c>
      <c r="N48" s="7" t="s">
        <v>140</v>
      </c>
      <c r="O48" s="3">
        <f t="shared" si="2"/>
        <v>0</v>
      </c>
      <c r="P48" s="3">
        <f t="shared" si="3"/>
        <v>315000</v>
      </c>
      <c r="Q48" s="3" t="str">
        <f t="shared" si="4"/>
        <v/>
      </c>
      <c r="R48" s="4">
        <f t="shared" si="5"/>
        <v>0</v>
      </c>
      <c r="S48" s="5">
        <f t="shared" si="6"/>
        <v>1</v>
      </c>
      <c r="T48" s="3" t="str">
        <f t="shared" si="7"/>
        <v/>
      </c>
      <c r="U48" s="7" t="str">
        <f t="shared" si="8"/>
        <v>Avance con problemas</v>
      </c>
      <c r="V48" s="3">
        <f t="shared" si="9"/>
        <v>0</v>
      </c>
      <c r="W48" s="3">
        <f t="shared" si="10"/>
        <v>0</v>
      </c>
      <c r="X48" s="3">
        <f t="shared" si="11"/>
        <v>0</v>
      </c>
      <c r="Y48" s="3">
        <f t="shared" si="12"/>
        <v>0</v>
      </c>
      <c r="Z48" s="3">
        <f t="shared" si="13"/>
        <v>0</v>
      </c>
      <c r="AA48" s="3">
        <f t="shared" si="14"/>
        <v>0</v>
      </c>
      <c r="AB48" s="3">
        <f t="shared" si="16"/>
        <v>315000</v>
      </c>
      <c r="AC48" s="3">
        <f t="shared" si="16"/>
        <v>315000</v>
      </c>
      <c r="AD48" s="3">
        <f t="shared" si="16"/>
        <v>315000</v>
      </c>
      <c r="AE48" s="3">
        <f t="shared" si="16"/>
        <v>315000</v>
      </c>
      <c r="AF48" s="3">
        <f t="shared" si="16"/>
        <v>315000</v>
      </c>
      <c r="AG48" s="3">
        <f t="shared" si="16"/>
        <v>315000</v>
      </c>
    </row>
    <row r="49" spans="1:33" s="9" customFormat="1" ht="60" x14ac:dyDescent="0.2">
      <c r="A49" s="6">
        <v>43</v>
      </c>
      <c r="B49" s="38" t="s">
        <v>183</v>
      </c>
      <c r="C49" s="38" t="s">
        <v>58</v>
      </c>
      <c r="D49" s="39">
        <v>65000</v>
      </c>
      <c r="E49" s="39">
        <v>0</v>
      </c>
      <c r="F49" s="39">
        <v>65000</v>
      </c>
      <c r="G49" s="39">
        <v>0</v>
      </c>
      <c r="H49" s="39">
        <v>0</v>
      </c>
      <c r="I49" s="39">
        <v>0</v>
      </c>
      <c r="J49" s="39">
        <v>0</v>
      </c>
      <c r="K49" s="1" t="s">
        <v>55</v>
      </c>
      <c r="L49" s="2" t="s">
        <v>151</v>
      </c>
      <c r="M49" s="1">
        <v>2020</v>
      </c>
      <c r="N49" s="7" t="s">
        <v>140</v>
      </c>
      <c r="O49" s="3">
        <f t="shared" si="2"/>
        <v>65000</v>
      </c>
      <c r="P49" s="3">
        <f t="shared" si="3"/>
        <v>0</v>
      </c>
      <c r="Q49" s="3" t="str">
        <f t="shared" si="4"/>
        <v/>
      </c>
      <c r="R49" s="4">
        <f t="shared" si="5"/>
        <v>1</v>
      </c>
      <c r="S49" s="5">
        <f t="shared" si="6"/>
        <v>0</v>
      </c>
      <c r="T49" s="3" t="str">
        <f t="shared" si="7"/>
        <v/>
      </c>
      <c r="U49" s="7" t="str">
        <f t="shared" si="8"/>
        <v>Avance óptimo</v>
      </c>
      <c r="V49" s="3">
        <f t="shared" si="9"/>
        <v>0</v>
      </c>
      <c r="W49" s="3">
        <f t="shared" si="10"/>
        <v>65000</v>
      </c>
      <c r="X49" s="3">
        <f t="shared" si="11"/>
        <v>65000</v>
      </c>
      <c r="Y49" s="3">
        <f t="shared" si="12"/>
        <v>65000</v>
      </c>
      <c r="Z49" s="3">
        <f t="shared" si="13"/>
        <v>65000</v>
      </c>
      <c r="AA49" s="3">
        <f t="shared" si="14"/>
        <v>65000</v>
      </c>
      <c r="AB49" s="3">
        <f t="shared" si="16"/>
        <v>65000</v>
      </c>
      <c r="AC49" s="3">
        <f t="shared" si="16"/>
        <v>65000</v>
      </c>
      <c r="AD49" s="3">
        <f t="shared" si="16"/>
        <v>65000</v>
      </c>
      <c r="AE49" s="3">
        <f t="shared" si="16"/>
        <v>65000</v>
      </c>
      <c r="AF49" s="3">
        <f t="shared" si="16"/>
        <v>65000</v>
      </c>
      <c r="AG49" s="3">
        <f t="shared" si="16"/>
        <v>65000</v>
      </c>
    </row>
    <row r="50" spans="1:33" s="9" customFormat="1" ht="60" x14ac:dyDescent="0.2">
      <c r="A50" s="6">
        <v>44</v>
      </c>
      <c r="B50" s="38" t="s">
        <v>184</v>
      </c>
      <c r="C50" s="38" t="s">
        <v>57</v>
      </c>
      <c r="D50" s="39">
        <v>40000</v>
      </c>
      <c r="E50" s="39">
        <v>0</v>
      </c>
      <c r="F50" s="39">
        <v>40000</v>
      </c>
      <c r="G50" s="39">
        <v>0</v>
      </c>
      <c r="H50" s="39">
        <v>0</v>
      </c>
      <c r="I50" s="39">
        <v>0</v>
      </c>
      <c r="J50" s="39">
        <v>0</v>
      </c>
      <c r="K50" s="1" t="s">
        <v>55</v>
      </c>
      <c r="L50" s="2" t="s">
        <v>151</v>
      </c>
      <c r="M50" s="1">
        <v>2020</v>
      </c>
      <c r="N50" s="7" t="s">
        <v>140</v>
      </c>
      <c r="O50" s="3">
        <f t="shared" si="2"/>
        <v>40000</v>
      </c>
      <c r="P50" s="3">
        <f t="shared" si="3"/>
        <v>0</v>
      </c>
      <c r="Q50" s="3" t="str">
        <f t="shared" si="4"/>
        <v/>
      </c>
      <c r="R50" s="4">
        <f t="shared" si="5"/>
        <v>1</v>
      </c>
      <c r="S50" s="5">
        <f t="shared" si="6"/>
        <v>0</v>
      </c>
      <c r="T50" s="3" t="str">
        <f t="shared" si="7"/>
        <v/>
      </c>
      <c r="U50" s="7" t="str">
        <f t="shared" si="8"/>
        <v>Avance óptimo</v>
      </c>
      <c r="V50" s="3">
        <f t="shared" si="9"/>
        <v>0</v>
      </c>
      <c r="W50" s="3">
        <f t="shared" si="10"/>
        <v>40000</v>
      </c>
      <c r="X50" s="3">
        <f t="shared" si="11"/>
        <v>40000</v>
      </c>
      <c r="Y50" s="3">
        <f t="shared" si="12"/>
        <v>40000</v>
      </c>
      <c r="Z50" s="3">
        <f t="shared" si="13"/>
        <v>40000</v>
      </c>
      <c r="AA50" s="3">
        <f t="shared" si="14"/>
        <v>40000</v>
      </c>
      <c r="AB50" s="3">
        <f t="shared" si="16"/>
        <v>40000</v>
      </c>
      <c r="AC50" s="3">
        <f t="shared" si="16"/>
        <v>40000</v>
      </c>
      <c r="AD50" s="3">
        <f t="shared" si="16"/>
        <v>40000</v>
      </c>
      <c r="AE50" s="3">
        <f t="shared" si="16"/>
        <v>40000</v>
      </c>
      <c r="AF50" s="3">
        <f t="shared" si="16"/>
        <v>40000</v>
      </c>
      <c r="AG50" s="3">
        <f t="shared" si="16"/>
        <v>40000</v>
      </c>
    </row>
    <row r="51" spans="1:33" s="9" customFormat="1" ht="60" x14ac:dyDescent="0.2">
      <c r="A51" s="6">
        <v>45</v>
      </c>
      <c r="B51" s="38" t="s">
        <v>185</v>
      </c>
      <c r="C51" s="38" t="s">
        <v>56</v>
      </c>
      <c r="D51" s="39">
        <v>20000</v>
      </c>
      <c r="E51" s="39">
        <v>0</v>
      </c>
      <c r="F51" s="39">
        <v>20000</v>
      </c>
      <c r="G51" s="39">
        <v>0</v>
      </c>
      <c r="H51" s="39">
        <v>0</v>
      </c>
      <c r="I51" s="39">
        <v>0</v>
      </c>
      <c r="J51" s="39">
        <v>0</v>
      </c>
      <c r="K51" s="1" t="s">
        <v>55</v>
      </c>
      <c r="L51" s="2" t="s">
        <v>151</v>
      </c>
      <c r="M51" s="1">
        <v>2020</v>
      </c>
      <c r="N51" s="7" t="s">
        <v>140</v>
      </c>
      <c r="O51" s="3">
        <f t="shared" si="2"/>
        <v>20000</v>
      </c>
      <c r="P51" s="3">
        <f t="shared" si="3"/>
        <v>0</v>
      </c>
      <c r="Q51" s="3" t="str">
        <f t="shared" si="4"/>
        <v/>
      </c>
      <c r="R51" s="4">
        <f t="shared" si="5"/>
        <v>1</v>
      </c>
      <c r="S51" s="5">
        <f t="shared" si="6"/>
        <v>0</v>
      </c>
      <c r="T51" s="3" t="str">
        <f t="shared" si="7"/>
        <v/>
      </c>
      <c r="U51" s="7" t="str">
        <f t="shared" si="8"/>
        <v>Avance óptimo</v>
      </c>
      <c r="V51" s="3">
        <f t="shared" si="9"/>
        <v>0</v>
      </c>
      <c r="W51" s="3">
        <f t="shared" si="10"/>
        <v>20000</v>
      </c>
      <c r="X51" s="3">
        <f t="shared" si="11"/>
        <v>20000</v>
      </c>
      <c r="Y51" s="3">
        <f t="shared" si="12"/>
        <v>20000</v>
      </c>
      <c r="Z51" s="3">
        <f t="shared" si="13"/>
        <v>20000</v>
      </c>
      <c r="AA51" s="3">
        <f t="shared" si="14"/>
        <v>20000</v>
      </c>
      <c r="AB51" s="3">
        <f t="shared" si="16"/>
        <v>20000</v>
      </c>
      <c r="AC51" s="3">
        <f t="shared" si="16"/>
        <v>20000</v>
      </c>
      <c r="AD51" s="3">
        <f t="shared" si="16"/>
        <v>20000</v>
      </c>
      <c r="AE51" s="3">
        <f t="shared" si="16"/>
        <v>20000</v>
      </c>
      <c r="AF51" s="3">
        <f t="shared" si="16"/>
        <v>20000</v>
      </c>
      <c r="AG51" s="3">
        <f t="shared" si="16"/>
        <v>20000</v>
      </c>
    </row>
    <row r="52" spans="1:33" s="9" customFormat="1" ht="60" x14ac:dyDescent="0.2">
      <c r="A52" s="6">
        <v>46</v>
      </c>
      <c r="B52" s="38" t="s">
        <v>186</v>
      </c>
      <c r="C52" s="38" t="s">
        <v>54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1" t="s">
        <v>53</v>
      </c>
      <c r="L52" s="2" t="s">
        <v>151</v>
      </c>
      <c r="M52" s="1" t="s">
        <v>144</v>
      </c>
      <c r="N52" s="7" t="s">
        <v>273</v>
      </c>
      <c r="O52" s="3">
        <f t="shared" si="2"/>
        <v>0</v>
      </c>
      <c r="P52" s="3">
        <f t="shared" si="3"/>
        <v>0</v>
      </c>
      <c r="Q52" s="3" t="str">
        <f t="shared" si="4"/>
        <v/>
      </c>
      <c r="R52" s="4">
        <v>0</v>
      </c>
      <c r="S52" s="5">
        <f t="shared" si="6"/>
        <v>1</v>
      </c>
      <c r="T52" s="3" t="str">
        <f t="shared" si="7"/>
        <v/>
      </c>
      <c r="U52" s="7" t="str">
        <f t="shared" si="8"/>
        <v>Avance con problemas</v>
      </c>
      <c r="V52" s="3">
        <f t="shared" si="9"/>
        <v>0</v>
      </c>
      <c r="W52" s="3">
        <f t="shared" si="10"/>
        <v>0</v>
      </c>
      <c r="X52" s="3">
        <f t="shared" si="11"/>
        <v>0</v>
      </c>
      <c r="Y52" s="3">
        <f t="shared" si="12"/>
        <v>0</v>
      </c>
      <c r="Z52" s="3">
        <f t="shared" si="13"/>
        <v>0</v>
      </c>
      <c r="AA52" s="3">
        <f t="shared" si="14"/>
        <v>0</v>
      </c>
      <c r="AB52" s="3">
        <f t="shared" si="16"/>
        <v>0</v>
      </c>
      <c r="AC52" s="3">
        <f t="shared" si="16"/>
        <v>0</v>
      </c>
      <c r="AD52" s="3">
        <f t="shared" si="16"/>
        <v>0</v>
      </c>
      <c r="AE52" s="3">
        <f t="shared" si="16"/>
        <v>0</v>
      </c>
      <c r="AF52" s="3">
        <f t="shared" si="16"/>
        <v>0</v>
      </c>
      <c r="AG52" s="3">
        <f t="shared" si="16"/>
        <v>0</v>
      </c>
    </row>
    <row r="53" spans="1:33" s="9" customFormat="1" ht="75" x14ac:dyDescent="0.2">
      <c r="A53" s="6">
        <v>47</v>
      </c>
      <c r="B53" s="38" t="s">
        <v>187</v>
      </c>
      <c r="C53" s="38" t="s">
        <v>52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1" t="s">
        <v>4</v>
      </c>
      <c r="L53" s="2" t="s">
        <v>151</v>
      </c>
      <c r="M53" s="1">
        <v>2021</v>
      </c>
      <c r="N53" s="7" t="s">
        <v>273</v>
      </c>
      <c r="O53" s="3">
        <f t="shared" si="2"/>
        <v>0</v>
      </c>
      <c r="P53" s="3">
        <f t="shared" si="3"/>
        <v>0</v>
      </c>
      <c r="Q53" s="3" t="str">
        <f t="shared" si="4"/>
        <v/>
      </c>
      <c r="R53" s="4">
        <v>0</v>
      </c>
      <c r="S53" s="5">
        <f t="shared" si="6"/>
        <v>1</v>
      </c>
      <c r="T53" s="3" t="str">
        <f t="shared" si="7"/>
        <v/>
      </c>
      <c r="U53" s="7" t="str">
        <f t="shared" si="8"/>
        <v>Avance con problemas</v>
      </c>
      <c r="V53" s="3">
        <f t="shared" si="9"/>
        <v>0</v>
      </c>
      <c r="W53" s="3">
        <f t="shared" si="10"/>
        <v>0</v>
      </c>
      <c r="X53" s="3">
        <f t="shared" si="11"/>
        <v>0</v>
      </c>
      <c r="Y53" s="3">
        <f t="shared" si="12"/>
        <v>0</v>
      </c>
      <c r="Z53" s="3">
        <f t="shared" si="13"/>
        <v>0</v>
      </c>
      <c r="AA53" s="3">
        <f t="shared" si="14"/>
        <v>0</v>
      </c>
      <c r="AB53" s="3">
        <f t="shared" si="16"/>
        <v>0</v>
      </c>
      <c r="AC53" s="3">
        <f t="shared" si="16"/>
        <v>0</v>
      </c>
      <c r="AD53" s="3">
        <f t="shared" si="16"/>
        <v>0</v>
      </c>
      <c r="AE53" s="3">
        <f t="shared" si="16"/>
        <v>0</v>
      </c>
      <c r="AF53" s="3">
        <f t="shared" si="16"/>
        <v>0</v>
      </c>
      <c r="AG53" s="3">
        <f t="shared" si="16"/>
        <v>0</v>
      </c>
    </row>
    <row r="54" spans="1:33" s="9" customFormat="1" ht="60" x14ac:dyDescent="0.2">
      <c r="A54" s="6">
        <v>48</v>
      </c>
      <c r="B54" s="38" t="s">
        <v>188</v>
      </c>
      <c r="C54" s="38" t="s">
        <v>51</v>
      </c>
      <c r="D54" s="39">
        <v>14000</v>
      </c>
      <c r="E54" s="39">
        <v>0</v>
      </c>
      <c r="F54" s="39">
        <v>7840</v>
      </c>
      <c r="G54" s="39">
        <v>1320</v>
      </c>
      <c r="H54" s="39">
        <v>0</v>
      </c>
      <c r="I54" s="39">
        <v>0</v>
      </c>
      <c r="J54" s="39">
        <v>0</v>
      </c>
      <c r="K54" s="1" t="s">
        <v>50</v>
      </c>
      <c r="L54" s="2" t="s">
        <v>151</v>
      </c>
      <c r="M54" s="1" t="s">
        <v>147</v>
      </c>
      <c r="N54" s="7" t="s">
        <v>140</v>
      </c>
      <c r="O54" s="3">
        <f t="shared" si="2"/>
        <v>9160</v>
      </c>
      <c r="P54" s="3">
        <f t="shared" si="3"/>
        <v>4840</v>
      </c>
      <c r="Q54" s="3" t="str">
        <f t="shared" si="4"/>
        <v/>
      </c>
      <c r="R54" s="4">
        <f t="shared" ref="R54:R71" si="17">O54/D54</f>
        <v>0.65428571428571425</v>
      </c>
      <c r="S54" s="5">
        <f t="shared" si="6"/>
        <v>0.34571428571428575</v>
      </c>
      <c r="T54" s="3" t="str">
        <f t="shared" si="7"/>
        <v/>
      </c>
      <c r="U54" s="7" t="str">
        <f t="shared" si="8"/>
        <v>Avance medio</v>
      </c>
      <c r="V54" s="3">
        <f t="shared" si="9"/>
        <v>0</v>
      </c>
      <c r="W54" s="3">
        <f t="shared" si="10"/>
        <v>7840</v>
      </c>
      <c r="X54" s="3">
        <f t="shared" si="11"/>
        <v>9160</v>
      </c>
      <c r="Y54" s="3">
        <f t="shared" si="12"/>
        <v>9160</v>
      </c>
      <c r="Z54" s="3">
        <f t="shared" si="13"/>
        <v>9160</v>
      </c>
      <c r="AA54" s="3">
        <f t="shared" si="14"/>
        <v>9160</v>
      </c>
      <c r="AB54" s="3">
        <f t="shared" si="16"/>
        <v>14000</v>
      </c>
      <c r="AC54" s="3">
        <f t="shared" si="16"/>
        <v>14000</v>
      </c>
      <c r="AD54" s="3">
        <f t="shared" si="16"/>
        <v>14000</v>
      </c>
      <c r="AE54" s="3">
        <f t="shared" si="16"/>
        <v>14000</v>
      </c>
      <c r="AF54" s="3">
        <f t="shared" si="16"/>
        <v>14000</v>
      </c>
      <c r="AG54" s="3">
        <f t="shared" si="16"/>
        <v>14000</v>
      </c>
    </row>
    <row r="55" spans="1:33" s="9" customFormat="1" ht="60" x14ac:dyDescent="0.2">
      <c r="A55" s="6">
        <v>49</v>
      </c>
      <c r="B55" s="38" t="s">
        <v>189</v>
      </c>
      <c r="C55" s="38" t="s">
        <v>49</v>
      </c>
      <c r="D55" s="39">
        <v>45000</v>
      </c>
      <c r="E55" s="39">
        <v>0</v>
      </c>
      <c r="F55" s="39"/>
      <c r="G55" s="39">
        <v>0</v>
      </c>
      <c r="H55" s="39">
        <v>0</v>
      </c>
      <c r="I55" s="39">
        <v>0</v>
      </c>
      <c r="J55" s="39">
        <v>0</v>
      </c>
      <c r="K55" s="1" t="s">
        <v>38</v>
      </c>
      <c r="L55" s="2" t="s">
        <v>151</v>
      </c>
      <c r="M55" s="1" t="s">
        <v>143</v>
      </c>
      <c r="N55" s="7" t="s">
        <v>140</v>
      </c>
      <c r="O55" s="3">
        <f t="shared" si="2"/>
        <v>0</v>
      </c>
      <c r="P55" s="3">
        <f t="shared" si="3"/>
        <v>45000</v>
      </c>
      <c r="Q55" s="3" t="str">
        <f t="shared" si="4"/>
        <v/>
      </c>
      <c r="R55" s="4">
        <f t="shared" si="17"/>
        <v>0</v>
      </c>
      <c r="S55" s="5">
        <f t="shared" si="6"/>
        <v>1</v>
      </c>
      <c r="T55" s="3" t="str">
        <f t="shared" si="7"/>
        <v/>
      </c>
      <c r="U55" s="7" t="str">
        <f t="shared" si="8"/>
        <v>Avance con problemas</v>
      </c>
      <c r="V55" s="3">
        <f t="shared" si="9"/>
        <v>0</v>
      </c>
      <c r="W55" s="3">
        <f t="shared" si="10"/>
        <v>0</v>
      </c>
      <c r="X55" s="3">
        <f t="shared" si="11"/>
        <v>0</v>
      </c>
      <c r="Y55" s="3">
        <f t="shared" si="12"/>
        <v>0</v>
      </c>
      <c r="Z55" s="3">
        <f t="shared" si="13"/>
        <v>0</v>
      </c>
      <c r="AA55" s="3">
        <f t="shared" si="14"/>
        <v>0</v>
      </c>
      <c r="AB55" s="3">
        <f t="shared" si="16"/>
        <v>45000</v>
      </c>
      <c r="AC55" s="3">
        <f t="shared" si="16"/>
        <v>45000</v>
      </c>
      <c r="AD55" s="3">
        <f t="shared" si="16"/>
        <v>45000</v>
      </c>
      <c r="AE55" s="3">
        <f t="shared" si="16"/>
        <v>45000</v>
      </c>
      <c r="AF55" s="3">
        <f t="shared" si="16"/>
        <v>45000</v>
      </c>
      <c r="AG55" s="3">
        <f t="shared" si="16"/>
        <v>45000</v>
      </c>
    </row>
    <row r="56" spans="1:33" s="9" customFormat="1" ht="60" x14ac:dyDescent="0.2">
      <c r="A56" s="6">
        <v>50</v>
      </c>
      <c r="B56" s="38" t="s">
        <v>190</v>
      </c>
      <c r="C56" s="38" t="s">
        <v>48</v>
      </c>
      <c r="D56" s="39">
        <v>50000</v>
      </c>
      <c r="E56" s="39">
        <v>0</v>
      </c>
      <c r="F56" s="39">
        <v>50000</v>
      </c>
      <c r="G56" s="39">
        <v>0</v>
      </c>
      <c r="H56" s="39">
        <v>0</v>
      </c>
      <c r="I56" s="39">
        <v>0</v>
      </c>
      <c r="J56" s="39">
        <v>0</v>
      </c>
      <c r="K56" s="1" t="s">
        <v>38</v>
      </c>
      <c r="L56" s="2" t="s">
        <v>151</v>
      </c>
      <c r="M56" s="1">
        <v>2020</v>
      </c>
      <c r="N56" s="7" t="s">
        <v>140</v>
      </c>
      <c r="O56" s="3">
        <f t="shared" si="2"/>
        <v>50000</v>
      </c>
      <c r="P56" s="3">
        <f t="shared" si="3"/>
        <v>0</v>
      </c>
      <c r="Q56" s="3" t="str">
        <f t="shared" si="4"/>
        <v/>
      </c>
      <c r="R56" s="4">
        <f t="shared" si="17"/>
        <v>1</v>
      </c>
      <c r="S56" s="5">
        <f t="shared" si="6"/>
        <v>0</v>
      </c>
      <c r="T56" s="3" t="str">
        <f t="shared" si="7"/>
        <v/>
      </c>
      <c r="U56" s="7" t="str">
        <f t="shared" si="8"/>
        <v>Avance óptimo</v>
      </c>
      <c r="V56" s="3">
        <f t="shared" si="9"/>
        <v>0</v>
      </c>
      <c r="W56" s="3">
        <f t="shared" si="10"/>
        <v>50000</v>
      </c>
      <c r="X56" s="3">
        <f t="shared" si="11"/>
        <v>50000</v>
      </c>
      <c r="Y56" s="3">
        <f t="shared" si="12"/>
        <v>50000</v>
      </c>
      <c r="Z56" s="3">
        <f t="shared" si="13"/>
        <v>50000</v>
      </c>
      <c r="AA56" s="3">
        <f t="shared" si="14"/>
        <v>50000</v>
      </c>
      <c r="AB56" s="3">
        <f t="shared" si="16"/>
        <v>50000</v>
      </c>
      <c r="AC56" s="3">
        <f t="shared" si="16"/>
        <v>50000</v>
      </c>
      <c r="AD56" s="3">
        <f t="shared" si="16"/>
        <v>50000</v>
      </c>
      <c r="AE56" s="3">
        <f t="shared" si="16"/>
        <v>50000</v>
      </c>
      <c r="AF56" s="3">
        <f t="shared" si="16"/>
        <v>50000</v>
      </c>
      <c r="AG56" s="3">
        <f t="shared" si="16"/>
        <v>50000</v>
      </c>
    </row>
    <row r="57" spans="1:33" s="9" customFormat="1" ht="90" x14ac:dyDescent="0.2">
      <c r="A57" s="6">
        <v>51</v>
      </c>
      <c r="B57" s="38" t="s">
        <v>191</v>
      </c>
      <c r="C57" s="38" t="s">
        <v>47</v>
      </c>
      <c r="D57" s="39">
        <v>25000</v>
      </c>
      <c r="E57" s="39">
        <v>0</v>
      </c>
      <c r="F57" s="39">
        <v>25000</v>
      </c>
      <c r="G57" s="39">
        <v>0</v>
      </c>
      <c r="H57" s="39">
        <v>0</v>
      </c>
      <c r="I57" s="39">
        <v>0</v>
      </c>
      <c r="J57" s="39">
        <v>0</v>
      </c>
      <c r="K57" s="1" t="s">
        <v>38</v>
      </c>
      <c r="L57" s="2" t="s">
        <v>151</v>
      </c>
      <c r="M57" s="1">
        <v>2020</v>
      </c>
      <c r="N57" s="7" t="s">
        <v>140</v>
      </c>
      <c r="O57" s="3">
        <f t="shared" si="2"/>
        <v>25000</v>
      </c>
      <c r="P57" s="3">
        <f t="shared" si="3"/>
        <v>0</v>
      </c>
      <c r="Q57" s="3" t="str">
        <f t="shared" si="4"/>
        <v/>
      </c>
      <c r="R57" s="4">
        <f t="shared" si="17"/>
        <v>1</v>
      </c>
      <c r="S57" s="5">
        <f t="shared" si="6"/>
        <v>0</v>
      </c>
      <c r="T57" s="3" t="str">
        <f t="shared" si="7"/>
        <v/>
      </c>
      <c r="U57" s="7" t="str">
        <f t="shared" si="8"/>
        <v>Avance óptimo</v>
      </c>
      <c r="V57" s="3">
        <f t="shared" si="9"/>
        <v>0</v>
      </c>
      <c r="W57" s="3">
        <f t="shared" si="10"/>
        <v>25000</v>
      </c>
      <c r="X57" s="3">
        <f t="shared" si="11"/>
        <v>25000</v>
      </c>
      <c r="Y57" s="3">
        <f t="shared" si="12"/>
        <v>25000</v>
      </c>
      <c r="Z57" s="3">
        <f t="shared" si="13"/>
        <v>25000</v>
      </c>
      <c r="AA57" s="3">
        <f t="shared" si="14"/>
        <v>25000</v>
      </c>
      <c r="AB57" s="3">
        <f t="shared" si="16"/>
        <v>25000</v>
      </c>
      <c r="AC57" s="3">
        <f t="shared" si="16"/>
        <v>25000</v>
      </c>
      <c r="AD57" s="3">
        <f t="shared" si="16"/>
        <v>25000</v>
      </c>
      <c r="AE57" s="3">
        <f t="shared" si="16"/>
        <v>25000</v>
      </c>
      <c r="AF57" s="3">
        <f t="shared" si="16"/>
        <v>25000</v>
      </c>
      <c r="AG57" s="3">
        <f t="shared" si="16"/>
        <v>25000</v>
      </c>
    </row>
    <row r="58" spans="1:33" s="9" customFormat="1" ht="75" x14ac:dyDescent="0.2">
      <c r="A58" s="6">
        <v>52</v>
      </c>
      <c r="B58" s="38" t="s">
        <v>192</v>
      </c>
      <c r="C58" s="38" t="s">
        <v>46</v>
      </c>
      <c r="D58" s="39">
        <v>25000</v>
      </c>
      <c r="E58" s="39">
        <v>0</v>
      </c>
      <c r="F58" s="39">
        <v>25000</v>
      </c>
      <c r="G58" s="39">
        <v>0</v>
      </c>
      <c r="H58" s="39">
        <v>0</v>
      </c>
      <c r="I58" s="39">
        <v>0</v>
      </c>
      <c r="J58" s="39">
        <v>0</v>
      </c>
      <c r="K58" s="1" t="s">
        <v>38</v>
      </c>
      <c r="L58" s="2" t="s">
        <v>151</v>
      </c>
      <c r="M58" s="1">
        <v>2020</v>
      </c>
      <c r="N58" s="7" t="s">
        <v>140</v>
      </c>
      <c r="O58" s="3">
        <f t="shared" si="2"/>
        <v>25000</v>
      </c>
      <c r="P58" s="3">
        <f t="shared" si="3"/>
        <v>0</v>
      </c>
      <c r="Q58" s="3" t="str">
        <f t="shared" si="4"/>
        <v/>
      </c>
      <c r="R58" s="4">
        <f t="shared" si="17"/>
        <v>1</v>
      </c>
      <c r="S58" s="5">
        <f t="shared" si="6"/>
        <v>0</v>
      </c>
      <c r="T58" s="3" t="str">
        <f t="shared" si="7"/>
        <v/>
      </c>
      <c r="U58" s="7" t="str">
        <f t="shared" si="8"/>
        <v>Avance óptimo</v>
      </c>
      <c r="V58" s="3">
        <f t="shared" si="9"/>
        <v>0</v>
      </c>
      <c r="W58" s="3">
        <f t="shared" si="10"/>
        <v>25000</v>
      </c>
      <c r="X58" s="3">
        <f t="shared" si="11"/>
        <v>25000</v>
      </c>
      <c r="Y58" s="3">
        <f t="shared" si="12"/>
        <v>25000</v>
      </c>
      <c r="Z58" s="3">
        <f t="shared" si="13"/>
        <v>25000</v>
      </c>
      <c r="AA58" s="3">
        <f t="shared" si="14"/>
        <v>25000</v>
      </c>
      <c r="AB58" s="3">
        <f t="shared" si="16"/>
        <v>25000</v>
      </c>
      <c r="AC58" s="3">
        <f t="shared" si="16"/>
        <v>25000</v>
      </c>
      <c r="AD58" s="3">
        <f t="shared" si="16"/>
        <v>25000</v>
      </c>
      <c r="AE58" s="3">
        <f t="shared" si="16"/>
        <v>25000</v>
      </c>
      <c r="AF58" s="3">
        <f t="shared" si="16"/>
        <v>25000</v>
      </c>
      <c r="AG58" s="3">
        <f t="shared" si="16"/>
        <v>25000</v>
      </c>
    </row>
    <row r="59" spans="1:33" s="9" customFormat="1" ht="90" x14ac:dyDescent="0.2">
      <c r="A59" s="6">
        <v>53</v>
      </c>
      <c r="B59" s="38" t="s">
        <v>193</v>
      </c>
      <c r="C59" s="38" t="s">
        <v>45</v>
      </c>
      <c r="D59" s="39">
        <v>16150.28</v>
      </c>
      <c r="E59" s="39">
        <v>0</v>
      </c>
      <c r="F59" s="39">
        <v>432.57</v>
      </c>
      <c r="G59" s="39">
        <v>0</v>
      </c>
      <c r="H59" s="39">
        <v>0</v>
      </c>
      <c r="I59" s="39">
        <v>0</v>
      </c>
      <c r="J59" s="39">
        <v>0</v>
      </c>
      <c r="K59" s="1"/>
      <c r="L59" s="2" t="s">
        <v>151</v>
      </c>
      <c r="M59" s="1" t="s">
        <v>145</v>
      </c>
      <c r="N59" s="7" t="s">
        <v>140</v>
      </c>
      <c r="O59" s="3">
        <f t="shared" si="2"/>
        <v>432.57</v>
      </c>
      <c r="P59" s="3">
        <f t="shared" si="3"/>
        <v>15717.710000000001</v>
      </c>
      <c r="Q59" s="3" t="str">
        <f t="shared" si="4"/>
        <v/>
      </c>
      <c r="R59" s="4">
        <f t="shared" si="17"/>
        <v>2.6784055756308867E-2</v>
      </c>
      <c r="S59" s="5">
        <f t="shared" si="6"/>
        <v>0.97321594424369118</v>
      </c>
      <c r="T59" s="3" t="str">
        <f t="shared" si="7"/>
        <v/>
      </c>
      <c r="U59" s="7" t="str">
        <f t="shared" si="8"/>
        <v>Avance con problemas</v>
      </c>
      <c r="V59" s="3">
        <f t="shared" si="9"/>
        <v>0</v>
      </c>
      <c r="W59" s="3">
        <f t="shared" si="10"/>
        <v>432.57</v>
      </c>
      <c r="X59" s="3">
        <f t="shared" si="11"/>
        <v>432.57</v>
      </c>
      <c r="Y59" s="3">
        <f t="shared" si="12"/>
        <v>432.57</v>
      </c>
      <c r="Z59" s="3">
        <f t="shared" si="13"/>
        <v>432.57</v>
      </c>
      <c r="AA59" s="3">
        <f t="shared" si="14"/>
        <v>432.57</v>
      </c>
      <c r="AB59" s="3">
        <f t="shared" si="16"/>
        <v>16150.28</v>
      </c>
      <c r="AC59" s="3">
        <f t="shared" si="16"/>
        <v>16150.28</v>
      </c>
      <c r="AD59" s="3">
        <f t="shared" si="16"/>
        <v>16150.28</v>
      </c>
      <c r="AE59" s="3">
        <f t="shared" si="16"/>
        <v>16150.28</v>
      </c>
      <c r="AF59" s="3">
        <f t="shared" si="16"/>
        <v>16150.28</v>
      </c>
      <c r="AG59" s="3">
        <f t="shared" si="16"/>
        <v>16150.28</v>
      </c>
    </row>
    <row r="60" spans="1:33" s="9" customFormat="1" ht="75" x14ac:dyDescent="0.2">
      <c r="A60" s="6">
        <v>54</v>
      </c>
      <c r="B60" s="38" t="s">
        <v>194</v>
      </c>
      <c r="C60" s="38" t="s">
        <v>44</v>
      </c>
      <c r="D60" s="39">
        <v>6000</v>
      </c>
      <c r="E60" s="39">
        <v>0</v>
      </c>
      <c r="F60" s="39">
        <v>2441.1999999999998</v>
      </c>
      <c r="G60" s="39">
        <v>3420.37</v>
      </c>
      <c r="H60" s="39">
        <v>0</v>
      </c>
      <c r="I60" s="39">
        <v>0</v>
      </c>
      <c r="J60" s="39">
        <v>0</v>
      </c>
      <c r="K60" s="1" t="s">
        <v>40</v>
      </c>
      <c r="L60" s="2" t="s">
        <v>151</v>
      </c>
      <c r="M60" s="1" t="s">
        <v>145</v>
      </c>
      <c r="N60" s="7" t="s">
        <v>140</v>
      </c>
      <c r="O60" s="3">
        <f t="shared" si="2"/>
        <v>5861.57</v>
      </c>
      <c r="P60" s="3">
        <f t="shared" si="3"/>
        <v>138.43000000000029</v>
      </c>
      <c r="Q60" s="3" t="str">
        <f t="shared" si="4"/>
        <v/>
      </c>
      <c r="R60" s="4">
        <f t="shared" si="17"/>
        <v>0.97692833333333329</v>
      </c>
      <c r="S60" s="5">
        <f t="shared" si="6"/>
        <v>2.3071666666666713E-2</v>
      </c>
      <c r="T60" s="3" t="str">
        <f t="shared" si="7"/>
        <v/>
      </c>
      <c r="U60" s="7" t="str">
        <f t="shared" si="8"/>
        <v>Avance medio</v>
      </c>
      <c r="V60" s="3">
        <f t="shared" si="9"/>
        <v>0</v>
      </c>
      <c r="W60" s="3">
        <f t="shared" si="10"/>
        <v>2441.1999999999998</v>
      </c>
      <c r="X60" s="3">
        <f t="shared" si="11"/>
        <v>5861.57</v>
      </c>
      <c r="Y60" s="3">
        <f t="shared" si="12"/>
        <v>5861.57</v>
      </c>
      <c r="Z60" s="3">
        <f t="shared" si="13"/>
        <v>5861.57</v>
      </c>
      <c r="AA60" s="3">
        <f t="shared" si="14"/>
        <v>5861.57</v>
      </c>
      <c r="AB60" s="3">
        <f t="shared" si="16"/>
        <v>6000</v>
      </c>
      <c r="AC60" s="3">
        <f t="shared" si="16"/>
        <v>6000</v>
      </c>
      <c r="AD60" s="3">
        <f t="shared" si="16"/>
        <v>6000</v>
      </c>
      <c r="AE60" s="3">
        <f t="shared" si="16"/>
        <v>6000</v>
      </c>
      <c r="AF60" s="3">
        <f t="shared" si="16"/>
        <v>6000</v>
      </c>
      <c r="AG60" s="3">
        <f t="shared" si="16"/>
        <v>6000</v>
      </c>
    </row>
    <row r="61" spans="1:33" s="9" customFormat="1" ht="60" x14ac:dyDescent="0.2">
      <c r="A61" s="6">
        <v>55</v>
      </c>
      <c r="B61" s="38" t="s">
        <v>195</v>
      </c>
      <c r="C61" s="38" t="s">
        <v>43</v>
      </c>
      <c r="D61" s="39">
        <v>30000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1" t="s">
        <v>42</v>
      </c>
      <c r="L61" s="2" t="s">
        <v>151</v>
      </c>
      <c r="M61" s="1">
        <v>2023</v>
      </c>
      <c r="N61" s="7" t="s">
        <v>273</v>
      </c>
      <c r="O61" s="3">
        <f t="shared" si="2"/>
        <v>0</v>
      </c>
      <c r="P61" s="3">
        <f t="shared" si="3"/>
        <v>30000</v>
      </c>
      <c r="Q61" s="3" t="str">
        <f t="shared" si="4"/>
        <v/>
      </c>
      <c r="R61" s="4">
        <f t="shared" si="17"/>
        <v>0</v>
      </c>
      <c r="S61" s="5">
        <f t="shared" si="6"/>
        <v>1</v>
      </c>
      <c r="T61" s="3" t="str">
        <f t="shared" si="7"/>
        <v/>
      </c>
      <c r="U61" s="7" t="str">
        <f t="shared" si="8"/>
        <v>Avance con problemas</v>
      </c>
      <c r="V61" s="3">
        <f t="shared" si="9"/>
        <v>0</v>
      </c>
      <c r="W61" s="3">
        <f t="shared" si="10"/>
        <v>0</v>
      </c>
      <c r="X61" s="3">
        <f t="shared" si="11"/>
        <v>0</v>
      </c>
      <c r="Y61" s="3">
        <f t="shared" si="12"/>
        <v>0</v>
      </c>
      <c r="Z61" s="3">
        <f t="shared" si="13"/>
        <v>0</v>
      </c>
      <c r="AA61" s="3">
        <f t="shared" si="14"/>
        <v>0</v>
      </c>
      <c r="AB61" s="3">
        <f t="shared" si="16"/>
        <v>30000</v>
      </c>
      <c r="AC61" s="3">
        <f t="shared" si="16"/>
        <v>30000</v>
      </c>
      <c r="AD61" s="3">
        <f t="shared" si="16"/>
        <v>30000</v>
      </c>
      <c r="AE61" s="3">
        <f t="shared" si="16"/>
        <v>30000</v>
      </c>
      <c r="AF61" s="3">
        <f t="shared" si="16"/>
        <v>30000</v>
      </c>
      <c r="AG61" s="3">
        <f t="shared" si="16"/>
        <v>30000</v>
      </c>
    </row>
    <row r="62" spans="1:33" s="9" customFormat="1" ht="75" x14ac:dyDescent="0.2">
      <c r="A62" s="6">
        <v>56</v>
      </c>
      <c r="B62" s="38" t="s">
        <v>196</v>
      </c>
      <c r="C62" s="38" t="s">
        <v>41</v>
      </c>
      <c r="D62" s="39">
        <v>232000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1" t="s">
        <v>40</v>
      </c>
      <c r="L62" s="2" t="s">
        <v>151</v>
      </c>
      <c r="M62" s="1" t="s">
        <v>143</v>
      </c>
      <c r="N62" s="7" t="s">
        <v>140</v>
      </c>
      <c r="O62" s="3">
        <f t="shared" si="2"/>
        <v>0</v>
      </c>
      <c r="P62" s="3">
        <f t="shared" si="3"/>
        <v>232000</v>
      </c>
      <c r="Q62" s="3" t="str">
        <f t="shared" si="4"/>
        <v/>
      </c>
      <c r="R62" s="4">
        <f t="shared" si="17"/>
        <v>0</v>
      </c>
      <c r="S62" s="5">
        <f t="shared" si="6"/>
        <v>1</v>
      </c>
      <c r="T62" s="3" t="str">
        <f t="shared" si="7"/>
        <v/>
      </c>
      <c r="U62" s="7" t="str">
        <f t="shared" si="8"/>
        <v>Avance con problemas</v>
      </c>
      <c r="V62" s="3">
        <f t="shared" si="9"/>
        <v>0</v>
      </c>
      <c r="W62" s="3">
        <f t="shared" si="10"/>
        <v>0</v>
      </c>
      <c r="X62" s="3">
        <f t="shared" si="11"/>
        <v>0</v>
      </c>
      <c r="Y62" s="3">
        <f t="shared" si="12"/>
        <v>0</v>
      </c>
      <c r="Z62" s="3">
        <f t="shared" si="13"/>
        <v>0</v>
      </c>
      <c r="AA62" s="3">
        <f t="shared" si="14"/>
        <v>0</v>
      </c>
      <c r="AB62" s="3">
        <f t="shared" si="16"/>
        <v>232000</v>
      </c>
      <c r="AC62" s="3">
        <f t="shared" si="16"/>
        <v>232000</v>
      </c>
      <c r="AD62" s="3">
        <f t="shared" si="16"/>
        <v>232000</v>
      </c>
      <c r="AE62" s="3">
        <f t="shared" si="16"/>
        <v>232000</v>
      </c>
      <c r="AF62" s="3">
        <f t="shared" si="16"/>
        <v>232000</v>
      </c>
      <c r="AG62" s="3">
        <f t="shared" si="16"/>
        <v>232000</v>
      </c>
    </row>
    <row r="63" spans="1:33" s="9" customFormat="1" ht="60" x14ac:dyDescent="0.2">
      <c r="A63" s="6">
        <v>57</v>
      </c>
      <c r="B63" s="38" t="s">
        <v>197</v>
      </c>
      <c r="C63" s="38" t="s">
        <v>39</v>
      </c>
      <c r="D63" s="39">
        <v>106000</v>
      </c>
      <c r="E63" s="39">
        <v>0</v>
      </c>
      <c r="F63" s="39">
        <v>106000</v>
      </c>
      <c r="G63" s="39">
        <v>0</v>
      </c>
      <c r="H63" s="39">
        <v>0</v>
      </c>
      <c r="I63" s="39">
        <v>0</v>
      </c>
      <c r="J63" s="39">
        <v>0</v>
      </c>
      <c r="K63" s="1" t="s">
        <v>38</v>
      </c>
      <c r="L63" s="2" t="s">
        <v>151</v>
      </c>
      <c r="M63" s="1">
        <v>2020</v>
      </c>
      <c r="N63" s="7" t="s">
        <v>140</v>
      </c>
      <c r="O63" s="3">
        <f t="shared" si="2"/>
        <v>106000</v>
      </c>
      <c r="P63" s="3">
        <f t="shared" si="3"/>
        <v>0</v>
      </c>
      <c r="Q63" s="3" t="str">
        <f t="shared" si="4"/>
        <v/>
      </c>
      <c r="R63" s="4">
        <f t="shared" si="17"/>
        <v>1</v>
      </c>
      <c r="S63" s="5">
        <f t="shared" si="6"/>
        <v>0</v>
      </c>
      <c r="T63" s="3" t="str">
        <f t="shared" si="7"/>
        <v/>
      </c>
      <c r="U63" s="7" t="str">
        <f t="shared" si="8"/>
        <v>Avance óptimo</v>
      </c>
      <c r="V63" s="3">
        <f t="shared" si="9"/>
        <v>0</v>
      </c>
      <c r="W63" s="3">
        <f t="shared" si="10"/>
        <v>106000</v>
      </c>
      <c r="X63" s="3">
        <f t="shared" si="11"/>
        <v>106000</v>
      </c>
      <c r="Y63" s="3">
        <f t="shared" si="12"/>
        <v>106000</v>
      </c>
      <c r="Z63" s="3">
        <f t="shared" si="13"/>
        <v>106000</v>
      </c>
      <c r="AA63" s="3">
        <f t="shared" si="14"/>
        <v>106000</v>
      </c>
      <c r="AB63" s="3">
        <f t="shared" si="16"/>
        <v>106000</v>
      </c>
      <c r="AC63" s="3">
        <f t="shared" si="16"/>
        <v>106000</v>
      </c>
      <c r="AD63" s="3">
        <f t="shared" si="16"/>
        <v>106000</v>
      </c>
      <c r="AE63" s="3">
        <f t="shared" si="16"/>
        <v>106000</v>
      </c>
      <c r="AF63" s="3">
        <f t="shared" si="16"/>
        <v>106000</v>
      </c>
      <c r="AG63" s="3">
        <f t="shared" si="16"/>
        <v>106000</v>
      </c>
    </row>
    <row r="64" spans="1:33" s="9" customFormat="1" ht="75" x14ac:dyDescent="0.2">
      <c r="A64" s="6">
        <v>58</v>
      </c>
      <c r="B64" s="38" t="s">
        <v>198</v>
      </c>
      <c r="C64" s="38" t="s">
        <v>37</v>
      </c>
      <c r="D64" s="39">
        <v>0</v>
      </c>
      <c r="E64" s="39"/>
      <c r="F64" s="39"/>
      <c r="G64" s="39"/>
      <c r="H64" s="39"/>
      <c r="I64" s="39"/>
      <c r="J64" s="39"/>
      <c r="K64" s="1" t="s">
        <v>36</v>
      </c>
      <c r="L64" s="2" t="s">
        <v>151</v>
      </c>
      <c r="M64" s="1">
        <v>2021</v>
      </c>
      <c r="N64" s="7" t="s">
        <v>273</v>
      </c>
      <c r="O64" s="3">
        <f t="shared" si="2"/>
        <v>0</v>
      </c>
      <c r="P64" s="3">
        <f t="shared" si="3"/>
        <v>0</v>
      </c>
      <c r="Q64" s="3" t="str">
        <f t="shared" si="4"/>
        <v/>
      </c>
      <c r="R64" s="4" t="e">
        <f t="shared" si="17"/>
        <v>#DIV/0!</v>
      </c>
      <c r="S64" s="5" t="e">
        <f t="shared" si="6"/>
        <v>#DIV/0!</v>
      </c>
      <c r="T64" s="3" t="e">
        <f t="shared" si="7"/>
        <v>#DIV/0!</v>
      </c>
      <c r="U64" s="7" t="e">
        <f t="shared" si="8"/>
        <v>#DIV/0!</v>
      </c>
      <c r="V64" s="3">
        <f t="shared" si="9"/>
        <v>0</v>
      </c>
      <c r="W64" s="3">
        <f t="shared" si="10"/>
        <v>0</v>
      </c>
      <c r="X64" s="3">
        <f t="shared" si="11"/>
        <v>0</v>
      </c>
      <c r="Y64" s="3">
        <f t="shared" si="12"/>
        <v>0</v>
      </c>
      <c r="Z64" s="3">
        <f t="shared" si="13"/>
        <v>0</v>
      </c>
      <c r="AA64" s="3">
        <f t="shared" si="14"/>
        <v>0</v>
      </c>
      <c r="AB64" s="3">
        <f t="shared" si="16"/>
        <v>0</v>
      </c>
      <c r="AC64" s="3">
        <f t="shared" si="16"/>
        <v>0</v>
      </c>
      <c r="AD64" s="3">
        <f t="shared" si="16"/>
        <v>0</v>
      </c>
      <c r="AE64" s="3">
        <f t="shared" si="16"/>
        <v>0</v>
      </c>
      <c r="AF64" s="3">
        <f t="shared" si="16"/>
        <v>0</v>
      </c>
      <c r="AG64" s="3">
        <f t="shared" si="16"/>
        <v>0</v>
      </c>
    </row>
    <row r="65" spans="1:33" s="9" customFormat="1" ht="60" x14ac:dyDescent="0.2">
      <c r="A65" s="6">
        <v>59</v>
      </c>
      <c r="B65" s="38" t="s">
        <v>199</v>
      </c>
      <c r="C65" s="38" t="s">
        <v>35</v>
      </c>
      <c r="D65" s="39">
        <v>3000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" t="s">
        <v>34</v>
      </c>
      <c r="L65" s="2" t="s">
        <v>151</v>
      </c>
      <c r="M65" s="1">
        <v>2021</v>
      </c>
      <c r="N65" s="7" t="s">
        <v>273</v>
      </c>
      <c r="O65" s="3">
        <f t="shared" si="2"/>
        <v>0</v>
      </c>
      <c r="P65" s="3">
        <f t="shared" si="3"/>
        <v>3000</v>
      </c>
      <c r="Q65" s="3" t="str">
        <f t="shared" si="4"/>
        <v/>
      </c>
      <c r="R65" s="4">
        <f t="shared" si="17"/>
        <v>0</v>
      </c>
      <c r="S65" s="5">
        <f t="shared" si="6"/>
        <v>1</v>
      </c>
      <c r="T65" s="3" t="str">
        <f t="shared" si="7"/>
        <v/>
      </c>
      <c r="U65" s="7" t="str">
        <f t="shared" si="8"/>
        <v>Avance con problemas</v>
      </c>
      <c r="V65" s="3">
        <f t="shared" si="9"/>
        <v>0</v>
      </c>
      <c r="W65" s="3">
        <f t="shared" si="10"/>
        <v>0</v>
      </c>
      <c r="X65" s="3">
        <f t="shared" si="11"/>
        <v>0</v>
      </c>
      <c r="Y65" s="3">
        <f t="shared" si="12"/>
        <v>0</v>
      </c>
      <c r="Z65" s="3">
        <f t="shared" si="13"/>
        <v>0</v>
      </c>
      <c r="AA65" s="3">
        <f t="shared" si="14"/>
        <v>0</v>
      </c>
      <c r="AB65" s="3">
        <f t="shared" si="16"/>
        <v>3000</v>
      </c>
      <c r="AC65" s="3">
        <f t="shared" si="16"/>
        <v>3000</v>
      </c>
      <c r="AD65" s="3">
        <f t="shared" si="16"/>
        <v>3000</v>
      </c>
      <c r="AE65" s="3">
        <f t="shared" si="16"/>
        <v>3000</v>
      </c>
      <c r="AF65" s="3">
        <f t="shared" si="16"/>
        <v>3000</v>
      </c>
      <c r="AG65" s="3">
        <f t="shared" si="16"/>
        <v>3000</v>
      </c>
    </row>
    <row r="66" spans="1:33" s="9" customFormat="1" ht="60" x14ac:dyDescent="0.2">
      <c r="A66" s="6">
        <v>60</v>
      </c>
      <c r="B66" s="38" t="s">
        <v>200</v>
      </c>
      <c r="C66" s="38" t="s">
        <v>33</v>
      </c>
      <c r="D66" s="39">
        <v>10000</v>
      </c>
      <c r="E66" s="39">
        <v>0</v>
      </c>
      <c r="F66" s="39">
        <v>10000</v>
      </c>
      <c r="G66" s="39">
        <v>0</v>
      </c>
      <c r="H66" s="39">
        <v>0</v>
      </c>
      <c r="I66" s="39">
        <v>0</v>
      </c>
      <c r="J66" s="39">
        <v>0</v>
      </c>
      <c r="K66" s="1" t="s">
        <v>32</v>
      </c>
      <c r="L66" s="2" t="s">
        <v>151</v>
      </c>
      <c r="M66" s="1">
        <v>2020</v>
      </c>
      <c r="N66" s="7" t="s">
        <v>140</v>
      </c>
      <c r="O66" s="3">
        <f t="shared" si="2"/>
        <v>10000</v>
      </c>
      <c r="P66" s="3">
        <f t="shared" si="3"/>
        <v>0</v>
      </c>
      <c r="Q66" s="3" t="str">
        <f t="shared" si="4"/>
        <v/>
      </c>
      <c r="R66" s="4">
        <f t="shared" si="17"/>
        <v>1</v>
      </c>
      <c r="S66" s="5">
        <f t="shared" si="6"/>
        <v>0</v>
      </c>
      <c r="T66" s="3" t="str">
        <f t="shared" si="7"/>
        <v/>
      </c>
      <c r="U66" s="7" t="str">
        <f t="shared" si="8"/>
        <v>Avance óptimo</v>
      </c>
      <c r="V66" s="3">
        <f t="shared" si="9"/>
        <v>0</v>
      </c>
      <c r="W66" s="3">
        <f t="shared" si="10"/>
        <v>10000</v>
      </c>
      <c r="X66" s="3">
        <f t="shared" si="11"/>
        <v>10000</v>
      </c>
      <c r="Y66" s="3">
        <f t="shared" si="12"/>
        <v>10000</v>
      </c>
      <c r="Z66" s="3">
        <f t="shared" si="13"/>
        <v>10000</v>
      </c>
      <c r="AA66" s="3">
        <f t="shared" si="14"/>
        <v>10000</v>
      </c>
      <c r="AB66" s="3">
        <f t="shared" si="16"/>
        <v>10000</v>
      </c>
      <c r="AC66" s="3">
        <f t="shared" si="16"/>
        <v>10000</v>
      </c>
      <c r="AD66" s="3">
        <f t="shared" si="16"/>
        <v>10000</v>
      </c>
      <c r="AE66" s="3">
        <f t="shared" si="16"/>
        <v>10000</v>
      </c>
      <c r="AF66" s="3">
        <f t="shared" si="16"/>
        <v>10000</v>
      </c>
      <c r="AG66" s="3">
        <f t="shared" si="16"/>
        <v>10000</v>
      </c>
    </row>
    <row r="67" spans="1:33" s="9" customFormat="1" ht="75" x14ac:dyDescent="0.2">
      <c r="A67" s="6">
        <v>61</v>
      </c>
      <c r="B67" s="38" t="s">
        <v>201</v>
      </c>
      <c r="C67" s="38" t="s">
        <v>31</v>
      </c>
      <c r="D67" s="39">
        <v>20000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" t="s">
        <v>30</v>
      </c>
      <c r="L67" s="2" t="s">
        <v>151</v>
      </c>
      <c r="M67" s="1">
        <v>2023</v>
      </c>
      <c r="N67" s="7" t="s">
        <v>140</v>
      </c>
      <c r="O67" s="3">
        <f t="shared" si="2"/>
        <v>0</v>
      </c>
      <c r="P67" s="3">
        <f t="shared" si="3"/>
        <v>20000</v>
      </c>
      <c r="Q67" s="3" t="str">
        <f t="shared" si="4"/>
        <v/>
      </c>
      <c r="R67" s="4">
        <f t="shared" si="17"/>
        <v>0</v>
      </c>
      <c r="S67" s="5">
        <f t="shared" si="6"/>
        <v>1</v>
      </c>
      <c r="T67" s="3" t="str">
        <f t="shared" si="7"/>
        <v/>
      </c>
      <c r="U67" s="7" t="str">
        <f t="shared" si="8"/>
        <v>Avance con problemas</v>
      </c>
      <c r="V67" s="3">
        <f t="shared" si="9"/>
        <v>0</v>
      </c>
      <c r="W67" s="3">
        <f t="shared" si="10"/>
        <v>0</v>
      </c>
      <c r="X67" s="3">
        <f t="shared" si="11"/>
        <v>0</v>
      </c>
      <c r="Y67" s="3">
        <f t="shared" si="12"/>
        <v>0</v>
      </c>
      <c r="Z67" s="3">
        <f t="shared" si="13"/>
        <v>0</v>
      </c>
      <c r="AA67" s="3">
        <f t="shared" si="14"/>
        <v>0</v>
      </c>
      <c r="AB67" s="3">
        <f t="shared" si="16"/>
        <v>20000</v>
      </c>
      <c r="AC67" s="3">
        <f t="shared" si="16"/>
        <v>20000</v>
      </c>
      <c r="AD67" s="3">
        <f t="shared" si="16"/>
        <v>20000</v>
      </c>
      <c r="AE67" s="3">
        <f t="shared" si="16"/>
        <v>20000</v>
      </c>
      <c r="AF67" s="3">
        <f t="shared" si="16"/>
        <v>20000</v>
      </c>
      <c r="AG67" s="3">
        <f t="shared" si="16"/>
        <v>20000</v>
      </c>
    </row>
    <row r="68" spans="1:33" s="9" customFormat="1" ht="60" x14ac:dyDescent="0.2">
      <c r="A68" s="6">
        <v>62</v>
      </c>
      <c r="B68" s="38" t="s">
        <v>202</v>
      </c>
      <c r="C68" s="38" t="s">
        <v>29</v>
      </c>
      <c r="D68" s="39">
        <v>7000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" t="s">
        <v>28</v>
      </c>
      <c r="L68" s="2" t="s">
        <v>151</v>
      </c>
      <c r="M68" s="1">
        <v>2021</v>
      </c>
      <c r="N68" s="7" t="s">
        <v>140</v>
      </c>
      <c r="O68" s="3">
        <f t="shared" si="2"/>
        <v>0</v>
      </c>
      <c r="P68" s="3">
        <f t="shared" si="3"/>
        <v>7000</v>
      </c>
      <c r="Q68" s="3" t="str">
        <f t="shared" si="4"/>
        <v/>
      </c>
      <c r="R68" s="4">
        <f t="shared" si="17"/>
        <v>0</v>
      </c>
      <c r="S68" s="5">
        <f t="shared" si="6"/>
        <v>1</v>
      </c>
      <c r="T68" s="3" t="str">
        <f t="shared" si="7"/>
        <v/>
      </c>
      <c r="U68" s="7" t="str">
        <f t="shared" si="8"/>
        <v>Avance con problemas</v>
      </c>
      <c r="V68" s="3">
        <f t="shared" si="9"/>
        <v>0</v>
      </c>
      <c r="W68" s="3">
        <f t="shared" si="10"/>
        <v>0</v>
      </c>
      <c r="X68" s="3">
        <f t="shared" si="11"/>
        <v>0</v>
      </c>
      <c r="Y68" s="3">
        <f t="shared" si="12"/>
        <v>0</v>
      </c>
      <c r="Z68" s="3">
        <f t="shared" si="13"/>
        <v>0</v>
      </c>
      <c r="AA68" s="3">
        <f t="shared" si="14"/>
        <v>0</v>
      </c>
      <c r="AB68" s="3">
        <f t="shared" si="16"/>
        <v>7000</v>
      </c>
      <c r="AC68" s="3">
        <f t="shared" si="16"/>
        <v>7000</v>
      </c>
      <c r="AD68" s="3">
        <f t="shared" si="16"/>
        <v>7000</v>
      </c>
      <c r="AE68" s="3">
        <f t="shared" si="16"/>
        <v>7000</v>
      </c>
      <c r="AF68" s="3">
        <f t="shared" si="16"/>
        <v>7000</v>
      </c>
      <c r="AG68" s="3">
        <f t="shared" si="16"/>
        <v>7000</v>
      </c>
    </row>
    <row r="69" spans="1:33" s="9" customFormat="1" ht="60" x14ac:dyDescent="0.2">
      <c r="A69" s="6">
        <v>63</v>
      </c>
      <c r="B69" s="38" t="s">
        <v>203</v>
      </c>
      <c r="C69" s="38" t="s">
        <v>27</v>
      </c>
      <c r="D69" s="39">
        <v>29000</v>
      </c>
      <c r="E69" s="39">
        <v>0</v>
      </c>
      <c r="F69" s="39">
        <v>12979.84</v>
      </c>
      <c r="G69" s="39">
        <v>12000</v>
      </c>
      <c r="H69" s="39">
        <v>0</v>
      </c>
      <c r="I69" s="39">
        <v>0</v>
      </c>
      <c r="J69" s="39">
        <v>0</v>
      </c>
      <c r="K69" s="1" t="s">
        <v>25</v>
      </c>
      <c r="L69" s="2" t="s">
        <v>151</v>
      </c>
      <c r="M69" s="1" t="s">
        <v>145</v>
      </c>
      <c r="N69" s="7" t="s">
        <v>140</v>
      </c>
      <c r="O69" s="3">
        <f t="shared" si="2"/>
        <v>24979.84</v>
      </c>
      <c r="P69" s="3">
        <f t="shared" si="3"/>
        <v>4020.16</v>
      </c>
      <c r="Q69" s="3" t="str">
        <f t="shared" si="4"/>
        <v/>
      </c>
      <c r="R69" s="4">
        <f t="shared" si="17"/>
        <v>0.8613737931034483</v>
      </c>
      <c r="S69" s="5">
        <f t="shared" si="6"/>
        <v>0.1386262068965517</v>
      </c>
      <c r="T69" s="3" t="str">
        <f t="shared" si="7"/>
        <v/>
      </c>
      <c r="U69" s="7" t="str">
        <f t="shared" si="8"/>
        <v>Avance medio</v>
      </c>
      <c r="V69" s="3">
        <f t="shared" si="9"/>
        <v>0</v>
      </c>
      <c r="W69" s="3">
        <f t="shared" si="10"/>
        <v>12979.84</v>
      </c>
      <c r="X69" s="3">
        <f t="shared" si="11"/>
        <v>24979.84</v>
      </c>
      <c r="Y69" s="3">
        <f t="shared" si="12"/>
        <v>24979.84</v>
      </c>
      <c r="Z69" s="3">
        <f t="shared" si="13"/>
        <v>24979.84</v>
      </c>
      <c r="AA69" s="3">
        <f t="shared" si="14"/>
        <v>24979.84</v>
      </c>
      <c r="AB69" s="3">
        <f t="shared" si="16"/>
        <v>29000</v>
      </c>
      <c r="AC69" s="3">
        <f t="shared" si="16"/>
        <v>29000</v>
      </c>
      <c r="AD69" s="3">
        <f t="shared" si="16"/>
        <v>29000</v>
      </c>
      <c r="AE69" s="3">
        <f t="shared" si="16"/>
        <v>29000</v>
      </c>
      <c r="AF69" s="3">
        <f t="shared" si="16"/>
        <v>29000</v>
      </c>
      <c r="AG69" s="3">
        <f t="shared" si="16"/>
        <v>29000</v>
      </c>
    </row>
    <row r="70" spans="1:33" s="9" customFormat="1" ht="45" x14ac:dyDescent="0.2">
      <c r="A70" s="6">
        <v>64</v>
      </c>
      <c r="B70" s="38" t="s">
        <v>204</v>
      </c>
      <c r="C70" s="38" t="s">
        <v>26</v>
      </c>
      <c r="D70" s="39">
        <v>19000</v>
      </c>
      <c r="E70" s="39">
        <v>0</v>
      </c>
      <c r="F70" s="39">
        <v>0</v>
      </c>
      <c r="G70" s="39">
        <v>6657.63</v>
      </c>
      <c r="H70" s="39">
        <v>0</v>
      </c>
      <c r="I70" s="39">
        <v>0</v>
      </c>
      <c r="J70" s="39">
        <v>0</v>
      </c>
      <c r="K70" s="1" t="s">
        <v>25</v>
      </c>
      <c r="L70" s="2" t="s">
        <v>152</v>
      </c>
      <c r="M70" s="1" t="s">
        <v>145</v>
      </c>
      <c r="N70" s="7" t="s">
        <v>140</v>
      </c>
      <c r="O70" s="3">
        <f t="shared" si="2"/>
        <v>6657.63</v>
      </c>
      <c r="P70" s="3">
        <f t="shared" si="3"/>
        <v>12342.369999999999</v>
      </c>
      <c r="Q70" s="3" t="str">
        <f t="shared" si="4"/>
        <v/>
      </c>
      <c r="R70" s="4">
        <f t="shared" si="17"/>
        <v>0.35040157894736845</v>
      </c>
      <c r="S70" s="5">
        <f t="shared" si="6"/>
        <v>0.64959842105263155</v>
      </c>
      <c r="T70" s="3" t="str">
        <f t="shared" si="7"/>
        <v/>
      </c>
      <c r="U70" s="7" t="str">
        <f t="shared" si="8"/>
        <v>Avance con problemas</v>
      </c>
      <c r="V70" s="3">
        <f t="shared" si="9"/>
        <v>0</v>
      </c>
      <c r="W70" s="3">
        <f t="shared" si="10"/>
        <v>0</v>
      </c>
      <c r="X70" s="3">
        <f t="shared" si="11"/>
        <v>6657.63</v>
      </c>
      <c r="Y70" s="3">
        <f t="shared" si="12"/>
        <v>6657.63</v>
      </c>
      <c r="Z70" s="3">
        <f t="shared" si="13"/>
        <v>6657.63</v>
      </c>
      <c r="AA70" s="3">
        <f t="shared" si="14"/>
        <v>6657.63</v>
      </c>
      <c r="AB70" s="3">
        <f t="shared" si="16"/>
        <v>19000</v>
      </c>
      <c r="AC70" s="3">
        <f t="shared" si="16"/>
        <v>19000</v>
      </c>
      <c r="AD70" s="3">
        <f t="shared" si="16"/>
        <v>19000</v>
      </c>
      <c r="AE70" s="3">
        <f t="shared" si="16"/>
        <v>19000</v>
      </c>
      <c r="AF70" s="3">
        <f t="shared" si="16"/>
        <v>19000</v>
      </c>
      <c r="AG70" s="3">
        <f t="shared" si="16"/>
        <v>19000</v>
      </c>
    </row>
    <row r="71" spans="1:33" s="9" customFormat="1" ht="60" x14ac:dyDescent="0.2">
      <c r="A71" s="6">
        <v>65</v>
      </c>
      <c r="B71" s="38" t="s">
        <v>205</v>
      </c>
      <c r="C71" s="38" t="s">
        <v>24</v>
      </c>
      <c r="D71" s="39">
        <v>4000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" t="s">
        <v>23</v>
      </c>
      <c r="L71" s="2" t="s">
        <v>152</v>
      </c>
      <c r="M71" s="1" t="s">
        <v>145</v>
      </c>
      <c r="N71" s="7" t="s">
        <v>140</v>
      </c>
      <c r="O71" s="3">
        <f t="shared" si="2"/>
        <v>0</v>
      </c>
      <c r="P71" s="3">
        <f t="shared" si="3"/>
        <v>4000</v>
      </c>
      <c r="Q71" s="3" t="str">
        <f t="shared" si="4"/>
        <v/>
      </c>
      <c r="R71" s="4">
        <f t="shared" si="17"/>
        <v>0</v>
      </c>
      <c r="S71" s="5">
        <f t="shared" si="6"/>
        <v>1</v>
      </c>
      <c r="T71" s="3" t="str">
        <f t="shared" si="7"/>
        <v/>
      </c>
      <c r="U71" s="7" t="str">
        <f t="shared" si="8"/>
        <v>Avance con problemas</v>
      </c>
      <c r="V71" s="3">
        <f t="shared" si="9"/>
        <v>0</v>
      </c>
      <c r="W71" s="3">
        <f t="shared" si="10"/>
        <v>0</v>
      </c>
      <c r="X71" s="3">
        <f t="shared" si="11"/>
        <v>0</v>
      </c>
      <c r="Y71" s="3">
        <f t="shared" si="12"/>
        <v>0</v>
      </c>
      <c r="Z71" s="3">
        <f t="shared" si="13"/>
        <v>0</v>
      </c>
      <c r="AA71" s="3">
        <f t="shared" si="14"/>
        <v>0</v>
      </c>
      <c r="AB71" s="3">
        <f t="shared" si="16"/>
        <v>4000</v>
      </c>
      <c r="AC71" s="3">
        <f t="shared" si="16"/>
        <v>4000</v>
      </c>
      <c r="AD71" s="3">
        <f t="shared" si="16"/>
        <v>4000</v>
      </c>
      <c r="AE71" s="3">
        <f t="shared" si="16"/>
        <v>4000</v>
      </c>
      <c r="AF71" s="3">
        <f t="shared" si="16"/>
        <v>4000</v>
      </c>
      <c r="AG71" s="3">
        <f t="shared" si="16"/>
        <v>4000</v>
      </c>
    </row>
    <row r="72" spans="1:33" s="9" customFormat="1" ht="60" x14ac:dyDescent="0.2">
      <c r="A72" s="6">
        <v>66</v>
      </c>
      <c r="B72" s="38" t="s">
        <v>206</v>
      </c>
      <c r="C72" s="38" t="s">
        <v>22</v>
      </c>
      <c r="D72" s="39">
        <v>2000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1" t="s">
        <v>21</v>
      </c>
      <c r="L72" s="2" t="s">
        <v>152</v>
      </c>
      <c r="M72" s="1" t="s">
        <v>145</v>
      </c>
      <c r="N72" s="7" t="s">
        <v>140</v>
      </c>
      <c r="O72" s="3">
        <f t="shared" ref="O72:O97" si="18">E72+F72+G72</f>
        <v>0</v>
      </c>
      <c r="P72" s="3">
        <f t="shared" ref="P72:P97" si="19">IF(O72&lt;D72,D72-O72,O72-D72)</f>
        <v>2000</v>
      </c>
      <c r="Q72" s="3" t="str">
        <f t="shared" ref="Q72:Q97" si="20">IF(O72&gt;D72,O72-D72,"")</f>
        <v/>
      </c>
      <c r="R72" s="4">
        <f t="shared" ref="R72:R97" si="21">O72/D72</f>
        <v>0</v>
      </c>
      <c r="S72" s="5">
        <f t="shared" ref="S72:S97" si="22">100%-R72</f>
        <v>1</v>
      </c>
      <c r="T72" s="3" t="str">
        <f t="shared" ref="T72:T97" si="23">IF(R72&gt;100%,R72-100%,"")</f>
        <v/>
      </c>
      <c r="U72" s="7" t="str">
        <f t="shared" ref="U72:U97" si="24">IF(R72=100%,"Avance óptimo",IF(R72&lt;49.9%,"Avance con problemas","Avance medio"))</f>
        <v>Avance con problemas</v>
      </c>
      <c r="V72" s="3">
        <f t="shared" ref="V72:V97" si="25">E72</f>
        <v>0</v>
      </c>
      <c r="W72" s="3">
        <f t="shared" ref="W72:W97" si="26">V72+F72</f>
        <v>0</v>
      </c>
      <c r="X72" s="3">
        <f t="shared" ref="X72:X97" si="27">W72+G72</f>
        <v>0</v>
      </c>
      <c r="Y72" s="3">
        <f t="shared" ref="Y72:Y97" si="28">X72+H72</f>
        <v>0</v>
      </c>
      <c r="Z72" s="3">
        <f t="shared" ref="Z72:Z97" si="29">Y72+I72</f>
        <v>0</v>
      </c>
      <c r="AA72" s="3">
        <f t="shared" ref="AA72:AA97" si="30">Z72+J72</f>
        <v>0</v>
      </c>
      <c r="AB72" s="3">
        <f t="shared" si="16"/>
        <v>2000</v>
      </c>
      <c r="AC72" s="3">
        <f t="shared" si="16"/>
        <v>2000</v>
      </c>
      <c r="AD72" s="3">
        <f t="shared" si="16"/>
        <v>2000</v>
      </c>
      <c r="AE72" s="3">
        <f t="shared" si="16"/>
        <v>2000</v>
      </c>
      <c r="AF72" s="3">
        <f t="shared" si="16"/>
        <v>2000</v>
      </c>
      <c r="AG72" s="3">
        <f t="shared" si="16"/>
        <v>2000</v>
      </c>
    </row>
    <row r="73" spans="1:33" s="9" customFormat="1" ht="90" x14ac:dyDescent="0.2">
      <c r="A73" s="6">
        <v>67</v>
      </c>
      <c r="B73" s="38" t="s">
        <v>207</v>
      </c>
      <c r="C73" s="38" t="s">
        <v>20</v>
      </c>
      <c r="D73" s="39">
        <v>3000</v>
      </c>
      <c r="E73" s="39">
        <v>0</v>
      </c>
      <c r="F73" s="39">
        <v>3000</v>
      </c>
      <c r="G73" s="39">
        <v>0</v>
      </c>
      <c r="H73" s="39">
        <v>0</v>
      </c>
      <c r="I73" s="39">
        <v>0</v>
      </c>
      <c r="J73" s="39">
        <v>0</v>
      </c>
      <c r="K73" s="1" t="s">
        <v>19</v>
      </c>
      <c r="L73" s="2" t="s">
        <v>152</v>
      </c>
      <c r="M73" s="1">
        <v>2020</v>
      </c>
      <c r="N73" s="7" t="s">
        <v>273</v>
      </c>
      <c r="O73" s="3">
        <f t="shared" si="18"/>
        <v>3000</v>
      </c>
      <c r="P73" s="3">
        <f t="shared" si="19"/>
        <v>0</v>
      </c>
      <c r="Q73" s="3" t="str">
        <f t="shared" si="20"/>
        <v/>
      </c>
      <c r="R73" s="4">
        <f t="shared" si="21"/>
        <v>1</v>
      </c>
      <c r="S73" s="5">
        <f t="shared" si="22"/>
        <v>0</v>
      </c>
      <c r="T73" s="3" t="str">
        <f t="shared" si="23"/>
        <v/>
      </c>
      <c r="U73" s="7" t="str">
        <f t="shared" si="24"/>
        <v>Avance óptimo</v>
      </c>
      <c r="V73" s="3">
        <f t="shared" si="25"/>
        <v>0</v>
      </c>
      <c r="W73" s="3">
        <f t="shared" si="26"/>
        <v>3000</v>
      </c>
      <c r="X73" s="3">
        <f t="shared" si="27"/>
        <v>3000</v>
      </c>
      <c r="Y73" s="3">
        <f t="shared" si="28"/>
        <v>3000</v>
      </c>
      <c r="Z73" s="3">
        <f t="shared" si="29"/>
        <v>3000</v>
      </c>
      <c r="AA73" s="3">
        <f t="shared" si="30"/>
        <v>3000</v>
      </c>
      <c r="AB73" s="3">
        <f t="shared" ref="AB73:AG97" si="31">$D73</f>
        <v>3000</v>
      </c>
      <c r="AC73" s="3">
        <f t="shared" si="31"/>
        <v>3000</v>
      </c>
      <c r="AD73" s="3">
        <f t="shared" si="31"/>
        <v>3000</v>
      </c>
      <c r="AE73" s="3">
        <f t="shared" si="31"/>
        <v>3000</v>
      </c>
      <c r="AF73" s="3">
        <f t="shared" si="31"/>
        <v>3000</v>
      </c>
      <c r="AG73" s="3">
        <f t="shared" si="31"/>
        <v>3000</v>
      </c>
    </row>
    <row r="74" spans="1:33" s="9" customFormat="1" ht="60" x14ac:dyDescent="0.2">
      <c r="A74" s="6">
        <v>68</v>
      </c>
      <c r="B74" s="38" t="s">
        <v>208</v>
      </c>
      <c r="C74" s="38" t="s">
        <v>18</v>
      </c>
      <c r="D74" s="39">
        <v>7000</v>
      </c>
      <c r="E74" s="39">
        <v>0</v>
      </c>
      <c r="F74" s="39">
        <v>7860.47</v>
      </c>
      <c r="G74" s="39">
        <v>0</v>
      </c>
      <c r="H74" s="39">
        <v>0</v>
      </c>
      <c r="I74" s="39">
        <v>0</v>
      </c>
      <c r="J74" s="39">
        <v>0</v>
      </c>
      <c r="K74" s="1" t="s">
        <v>17</v>
      </c>
      <c r="L74" s="2" t="s">
        <v>152</v>
      </c>
      <c r="M74" s="1">
        <v>2020</v>
      </c>
      <c r="N74" s="7" t="s">
        <v>140</v>
      </c>
      <c r="O74" s="3">
        <f t="shared" si="18"/>
        <v>7860.47</v>
      </c>
      <c r="P74" s="3">
        <f t="shared" si="19"/>
        <v>860.47000000000025</v>
      </c>
      <c r="Q74" s="3">
        <f t="shared" si="20"/>
        <v>860.47000000000025</v>
      </c>
      <c r="R74" s="4">
        <f t="shared" si="21"/>
        <v>1.1229242857142858</v>
      </c>
      <c r="S74" s="5">
        <f t="shared" si="22"/>
        <v>-0.12292428571428582</v>
      </c>
      <c r="T74" s="3">
        <f t="shared" si="23"/>
        <v>0.12292428571428582</v>
      </c>
      <c r="U74" s="7" t="str">
        <f t="shared" si="24"/>
        <v>Avance medio</v>
      </c>
      <c r="V74" s="3">
        <f t="shared" si="25"/>
        <v>0</v>
      </c>
      <c r="W74" s="3">
        <f t="shared" si="26"/>
        <v>7860.47</v>
      </c>
      <c r="X74" s="3">
        <f t="shared" si="27"/>
        <v>7860.47</v>
      </c>
      <c r="Y74" s="3">
        <f t="shared" si="28"/>
        <v>7860.47</v>
      </c>
      <c r="Z74" s="3">
        <f t="shared" si="29"/>
        <v>7860.47</v>
      </c>
      <c r="AA74" s="3">
        <f t="shared" si="30"/>
        <v>7860.47</v>
      </c>
      <c r="AB74" s="3">
        <f t="shared" si="31"/>
        <v>7000</v>
      </c>
      <c r="AC74" s="3">
        <f t="shared" si="31"/>
        <v>7000</v>
      </c>
      <c r="AD74" s="3">
        <f t="shared" si="31"/>
        <v>7000</v>
      </c>
      <c r="AE74" s="3">
        <f t="shared" si="31"/>
        <v>7000</v>
      </c>
      <c r="AF74" s="3">
        <f t="shared" si="31"/>
        <v>7000</v>
      </c>
      <c r="AG74" s="3">
        <f t="shared" si="31"/>
        <v>7000</v>
      </c>
    </row>
    <row r="75" spans="1:33" s="9" customFormat="1" ht="75" x14ac:dyDescent="0.2">
      <c r="A75" s="6">
        <v>69</v>
      </c>
      <c r="B75" s="38" t="s">
        <v>209</v>
      </c>
      <c r="C75" s="38" t="s">
        <v>16</v>
      </c>
      <c r="D75" s="39">
        <v>8000</v>
      </c>
      <c r="E75" s="39">
        <v>0</v>
      </c>
      <c r="F75" s="39">
        <v>0</v>
      </c>
      <c r="G75" s="39">
        <v>4763</v>
      </c>
      <c r="H75" s="39">
        <v>0</v>
      </c>
      <c r="I75" s="39">
        <v>0</v>
      </c>
      <c r="J75" s="39">
        <v>0</v>
      </c>
      <c r="K75" s="1" t="s">
        <v>15</v>
      </c>
      <c r="L75" s="2" t="s">
        <v>152</v>
      </c>
      <c r="M75" s="1" t="s">
        <v>145</v>
      </c>
      <c r="N75" s="7" t="s">
        <v>140</v>
      </c>
      <c r="O75" s="3">
        <f t="shared" si="18"/>
        <v>4763</v>
      </c>
      <c r="P75" s="3">
        <f t="shared" si="19"/>
        <v>3237</v>
      </c>
      <c r="Q75" s="3" t="str">
        <f t="shared" si="20"/>
        <v/>
      </c>
      <c r="R75" s="4">
        <f t="shared" si="21"/>
        <v>0.59537499999999999</v>
      </c>
      <c r="S75" s="5">
        <f t="shared" si="22"/>
        <v>0.40462500000000001</v>
      </c>
      <c r="T75" s="3" t="str">
        <f t="shared" si="23"/>
        <v/>
      </c>
      <c r="U75" s="7" t="str">
        <f t="shared" si="24"/>
        <v>Avance medio</v>
      </c>
      <c r="V75" s="3">
        <f t="shared" si="25"/>
        <v>0</v>
      </c>
      <c r="W75" s="3">
        <f t="shared" si="26"/>
        <v>0</v>
      </c>
      <c r="X75" s="3">
        <f t="shared" si="27"/>
        <v>4763</v>
      </c>
      <c r="Y75" s="3">
        <f t="shared" si="28"/>
        <v>4763</v>
      </c>
      <c r="Z75" s="3">
        <f t="shared" si="29"/>
        <v>4763</v>
      </c>
      <c r="AA75" s="3">
        <f t="shared" si="30"/>
        <v>4763</v>
      </c>
      <c r="AB75" s="3">
        <f t="shared" si="31"/>
        <v>8000</v>
      </c>
      <c r="AC75" s="3">
        <f t="shared" si="31"/>
        <v>8000</v>
      </c>
      <c r="AD75" s="3">
        <f t="shared" si="31"/>
        <v>8000</v>
      </c>
      <c r="AE75" s="3">
        <f t="shared" si="31"/>
        <v>8000</v>
      </c>
      <c r="AF75" s="3">
        <f t="shared" si="31"/>
        <v>8000</v>
      </c>
      <c r="AG75" s="3">
        <f t="shared" si="31"/>
        <v>8000</v>
      </c>
    </row>
    <row r="76" spans="1:33" s="9" customFormat="1" ht="45" x14ac:dyDescent="0.2">
      <c r="A76" s="6">
        <v>70</v>
      </c>
      <c r="B76" s="38" t="s">
        <v>210</v>
      </c>
      <c r="C76" s="38" t="s">
        <v>14</v>
      </c>
      <c r="D76" s="39">
        <v>0</v>
      </c>
      <c r="E76" s="39"/>
      <c r="F76" s="39"/>
      <c r="G76" s="39"/>
      <c r="H76" s="39"/>
      <c r="I76" s="39"/>
      <c r="J76" s="39"/>
      <c r="K76" s="1" t="s">
        <v>12</v>
      </c>
      <c r="L76" s="2" t="s">
        <v>152</v>
      </c>
      <c r="M76" s="1" t="s">
        <v>145</v>
      </c>
      <c r="N76" s="7" t="s">
        <v>273</v>
      </c>
      <c r="O76" s="3">
        <f t="shared" si="18"/>
        <v>0</v>
      </c>
      <c r="P76" s="3">
        <f t="shared" si="19"/>
        <v>0</v>
      </c>
      <c r="Q76" s="3" t="str">
        <f t="shared" si="20"/>
        <v/>
      </c>
      <c r="R76" s="4" t="e">
        <f t="shared" si="21"/>
        <v>#DIV/0!</v>
      </c>
      <c r="S76" s="5" t="e">
        <f t="shared" si="22"/>
        <v>#DIV/0!</v>
      </c>
      <c r="T76" s="3" t="e">
        <f t="shared" si="23"/>
        <v>#DIV/0!</v>
      </c>
      <c r="U76" s="7" t="e">
        <f t="shared" si="24"/>
        <v>#DIV/0!</v>
      </c>
      <c r="V76" s="3">
        <f t="shared" si="25"/>
        <v>0</v>
      </c>
      <c r="W76" s="3">
        <f t="shared" si="26"/>
        <v>0</v>
      </c>
      <c r="X76" s="3">
        <f t="shared" si="27"/>
        <v>0</v>
      </c>
      <c r="Y76" s="3">
        <f t="shared" si="28"/>
        <v>0</v>
      </c>
      <c r="Z76" s="3">
        <f t="shared" si="29"/>
        <v>0</v>
      </c>
      <c r="AA76" s="3">
        <f t="shared" si="30"/>
        <v>0</v>
      </c>
      <c r="AB76" s="3">
        <f t="shared" si="31"/>
        <v>0</v>
      </c>
      <c r="AC76" s="3">
        <f t="shared" si="31"/>
        <v>0</v>
      </c>
      <c r="AD76" s="3">
        <f t="shared" si="31"/>
        <v>0</v>
      </c>
      <c r="AE76" s="3">
        <f t="shared" si="31"/>
        <v>0</v>
      </c>
      <c r="AF76" s="3">
        <f t="shared" si="31"/>
        <v>0</v>
      </c>
      <c r="AG76" s="3">
        <f t="shared" si="31"/>
        <v>0</v>
      </c>
    </row>
    <row r="77" spans="1:33" s="9" customFormat="1" ht="45" x14ac:dyDescent="0.2">
      <c r="A77" s="6">
        <v>71</v>
      </c>
      <c r="B77" s="38" t="s">
        <v>211</v>
      </c>
      <c r="C77" s="38" t="s">
        <v>13</v>
      </c>
      <c r="D77" s="39">
        <v>0</v>
      </c>
      <c r="E77" s="39"/>
      <c r="F77" s="39"/>
      <c r="G77" s="39"/>
      <c r="H77" s="39"/>
      <c r="I77" s="39"/>
      <c r="J77" s="39"/>
      <c r="K77" s="1" t="s">
        <v>12</v>
      </c>
      <c r="L77" s="2" t="s">
        <v>152</v>
      </c>
      <c r="M77" s="1" t="s">
        <v>143</v>
      </c>
      <c r="N77" s="7" t="s">
        <v>273</v>
      </c>
      <c r="O77" s="3">
        <f t="shared" si="18"/>
        <v>0</v>
      </c>
      <c r="P77" s="3">
        <f t="shared" si="19"/>
        <v>0</v>
      </c>
      <c r="Q77" s="3" t="str">
        <f t="shared" si="20"/>
        <v/>
      </c>
      <c r="R77" s="4" t="e">
        <f t="shared" si="21"/>
        <v>#DIV/0!</v>
      </c>
      <c r="S77" s="5" t="e">
        <f t="shared" si="22"/>
        <v>#DIV/0!</v>
      </c>
      <c r="T77" s="3" t="e">
        <f t="shared" si="23"/>
        <v>#DIV/0!</v>
      </c>
      <c r="U77" s="7" t="e">
        <f t="shared" si="24"/>
        <v>#DIV/0!</v>
      </c>
      <c r="V77" s="3">
        <f t="shared" si="25"/>
        <v>0</v>
      </c>
      <c r="W77" s="3">
        <f t="shared" si="26"/>
        <v>0</v>
      </c>
      <c r="X77" s="3">
        <f t="shared" si="27"/>
        <v>0</v>
      </c>
      <c r="Y77" s="3">
        <f t="shared" si="28"/>
        <v>0</v>
      </c>
      <c r="Z77" s="3">
        <f t="shared" si="29"/>
        <v>0</v>
      </c>
      <c r="AA77" s="3">
        <f t="shared" si="30"/>
        <v>0</v>
      </c>
      <c r="AB77" s="3">
        <f t="shared" si="31"/>
        <v>0</v>
      </c>
      <c r="AC77" s="3">
        <f t="shared" si="31"/>
        <v>0</v>
      </c>
      <c r="AD77" s="3">
        <f t="shared" si="31"/>
        <v>0</v>
      </c>
      <c r="AE77" s="3">
        <f t="shared" si="31"/>
        <v>0</v>
      </c>
      <c r="AF77" s="3">
        <f t="shared" si="31"/>
        <v>0</v>
      </c>
      <c r="AG77" s="3">
        <f t="shared" si="31"/>
        <v>0</v>
      </c>
    </row>
    <row r="78" spans="1:33" s="9" customFormat="1" ht="45" x14ac:dyDescent="0.2">
      <c r="A78" s="6">
        <v>72</v>
      </c>
      <c r="B78" s="38" t="s">
        <v>212</v>
      </c>
      <c r="C78" s="38" t="s">
        <v>11</v>
      </c>
      <c r="D78" s="39">
        <v>0</v>
      </c>
      <c r="E78" s="39"/>
      <c r="F78" s="39"/>
      <c r="G78" s="39"/>
      <c r="H78" s="39"/>
      <c r="I78" s="39"/>
      <c r="J78" s="39"/>
      <c r="K78" s="1" t="s">
        <v>10</v>
      </c>
      <c r="L78" s="2" t="s">
        <v>152</v>
      </c>
      <c r="M78" s="1" t="s">
        <v>145</v>
      </c>
      <c r="N78" s="7" t="s">
        <v>273</v>
      </c>
      <c r="O78" s="3">
        <f t="shared" si="18"/>
        <v>0</v>
      </c>
      <c r="P78" s="3">
        <f t="shared" si="19"/>
        <v>0</v>
      </c>
      <c r="Q78" s="3" t="str">
        <f t="shared" si="20"/>
        <v/>
      </c>
      <c r="R78" s="4" t="e">
        <f t="shared" si="21"/>
        <v>#DIV/0!</v>
      </c>
      <c r="S78" s="5" t="e">
        <f t="shared" si="22"/>
        <v>#DIV/0!</v>
      </c>
      <c r="T78" s="3" t="e">
        <f t="shared" si="23"/>
        <v>#DIV/0!</v>
      </c>
      <c r="U78" s="7" t="e">
        <f t="shared" si="24"/>
        <v>#DIV/0!</v>
      </c>
      <c r="V78" s="3">
        <f t="shared" si="25"/>
        <v>0</v>
      </c>
      <c r="W78" s="3">
        <f t="shared" si="26"/>
        <v>0</v>
      </c>
      <c r="X78" s="3">
        <f t="shared" si="27"/>
        <v>0</v>
      </c>
      <c r="Y78" s="3">
        <f t="shared" si="28"/>
        <v>0</v>
      </c>
      <c r="Z78" s="3">
        <f t="shared" si="29"/>
        <v>0</v>
      </c>
      <c r="AA78" s="3">
        <f t="shared" si="30"/>
        <v>0</v>
      </c>
      <c r="AB78" s="3">
        <f t="shared" si="31"/>
        <v>0</v>
      </c>
      <c r="AC78" s="3">
        <f t="shared" si="31"/>
        <v>0</v>
      </c>
      <c r="AD78" s="3">
        <f t="shared" si="31"/>
        <v>0</v>
      </c>
      <c r="AE78" s="3">
        <f t="shared" si="31"/>
        <v>0</v>
      </c>
      <c r="AF78" s="3">
        <f t="shared" si="31"/>
        <v>0</v>
      </c>
      <c r="AG78" s="3">
        <f t="shared" si="31"/>
        <v>0</v>
      </c>
    </row>
    <row r="79" spans="1:33" s="9" customFormat="1" ht="45" x14ac:dyDescent="0.2">
      <c r="A79" s="6">
        <v>73</v>
      </c>
      <c r="B79" s="38" t="s">
        <v>213</v>
      </c>
      <c r="C79" s="38" t="s">
        <v>9</v>
      </c>
      <c r="D79" s="39">
        <v>7000</v>
      </c>
      <c r="E79" s="39">
        <v>0</v>
      </c>
      <c r="F79" s="39">
        <v>5522</v>
      </c>
      <c r="G79" s="39">
        <v>0</v>
      </c>
      <c r="H79" s="39">
        <v>0</v>
      </c>
      <c r="I79" s="39">
        <v>0</v>
      </c>
      <c r="J79" s="39">
        <v>0</v>
      </c>
      <c r="K79" s="1" t="s">
        <v>8</v>
      </c>
      <c r="L79" s="2" t="s">
        <v>152</v>
      </c>
      <c r="M79" s="1">
        <v>2020</v>
      </c>
      <c r="N79" s="7" t="s">
        <v>140</v>
      </c>
      <c r="O79" s="3">
        <f t="shared" si="18"/>
        <v>5522</v>
      </c>
      <c r="P79" s="3">
        <f t="shared" si="19"/>
        <v>1478</v>
      </c>
      <c r="Q79" s="3" t="str">
        <f t="shared" si="20"/>
        <v/>
      </c>
      <c r="R79" s="4">
        <f t="shared" si="21"/>
        <v>0.78885714285714281</v>
      </c>
      <c r="S79" s="5">
        <f t="shared" si="22"/>
        <v>0.21114285714285719</v>
      </c>
      <c r="T79" s="3" t="str">
        <f t="shared" si="23"/>
        <v/>
      </c>
      <c r="U79" s="7" t="str">
        <f t="shared" si="24"/>
        <v>Avance medio</v>
      </c>
      <c r="V79" s="3">
        <f t="shared" si="25"/>
        <v>0</v>
      </c>
      <c r="W79" s="3">
        <f t="shared" si="26"/>
        <v>5522</v>
      </c>
      <c r="X79" s="3">
        <f t="shared" si="27"/>
        <v>5522</v>
      </c>
      <c r="Y79" s="3">
        <f t="shared" si="28"/>
        <v>5522</v>
      </c>
      <c r="Z79" s="3">
        <f t="shared" si="29"/>
        <v>5522</v>
      </c>
      <c r="AA79" s="3">
        <f t="shared" si="30"/>
        <v>5522</v>
      </c>
      <c r="AB79" s="3">
        <f t="shared" si="31"/>
        <v>7000</v>
      </c>
      <c r="AC79" s="3">
        <f t="shared" si="31"/>
        <v>7000</v>
      </c>
      <c r="AD79" s="3">
        <f t="shared" si="31"/>
        <v>7000</v>
      </c>
      <c r="AE79" s="3">
        <f t="shared" si="31"/>
        <v>7000</v>
      </c>
      <c r="AF79" s="3">
        <f t="shared" si="31"/>
        <v>7000</v>
      </c>
      <c r="AG79" s="3">
        <f t="shared" si="31"/>
        <v>7000</v>
      </c>
    </row>
    <row r="80" spans="1:33" s="9" customFormat="1" ht="60" x14ac:dyDescent="0.2">
      <c r="A80" s="6">
        <v>74</v>
      </c>
      <c r="B80" s="38" t="s">
        <v>214</v>
      </c>
      <c r="C80" s="38" t="s">
        <v>7</v>
      </c>
      <c r="D80" s="39">
        <v>0</v>
      </c>
      <c r="E80" s="39"/>
      <c r="F80" s="39"/>
      <c r="G80" s="39"/>
      <c r="H80" s="39"/>
      <c r="I80" s="39"/>
      <c r="J80" s="39"/>
      <c r="K80" s="1" t="s">
        <v>6</v>
      </c>
      <c r="L80" s="2" t="s">
        <v>152</v>
      </c>
      <c r="M80" s="1">
        <v>2021</v>
      </c>
      <c r="N80" s="7" t="s">
        <v>140</v>
      </c>
      <c r="O80" s="3">
        <f t="shared" si="18"/>
        <v>0</v>
      </c>
      <c r="P80" s="3">
        <f t="shared" si="19"/>
        <v>0</v>
      </c>
      <c r="Q80" s="3" t="str">
        <f t="shared" si="20"/>
        <v/>
      </c>
      <c r="R80" s="4" t="e">
        <f t="shared" si="21"/>
        <v>#DIV/0!</v>
      </c>
      <c r="S80" s="5" t="e">
        <f t="shared" si="22"/>
        <v>#DIV/0!</v>
      </c>
      <c r="T80" s="3" t="e">
        <f t="shared" si="23"/>
        <v>#DIV/0!</v>
      </c>
      <c r="U80" s="7" t="e">
        <f t="shared" si="24"/>
        <v>#DIV/0!</v>
      </c>
      <c r="V80" s="3">
        <f t="shared" si="25"/>
        <v>0</v>
      </c>
      <c r="W80" s="3">
        <f t="shared" si="26"/>
        <v>0</v>
      </c>
      <c r="X80" s="3">
        <f t="shared" si="27"/>
        <v>0</v>
      </c>
      <c r="Y80" s="3">
        <f t="shared" si="28"/>
        <v>0</v>
      </c>
      <c r="Z80" s="3">
        <f t="shared" si="29"/>
        <v>0</v>
      </c>
      <c r="AA80" s="3">
        <f t="shared" si="30"/>
        <v>0</v>
      </c>
      <c r="AB80" s="3">
        <f t="shared" si="31"/>
        <v>0</v>
      </c>
      <c r="AC80" s="3">
        <f t="shared" si="31"/>
        <v>0</v>
      </c>
      <c r="AD80" s="3">
        <f t="shared" si="31"/>
        <v>0</v>
      </c>
      <c r="AE80" s="3">
        <f t="shared" si="31"/>
        <v>0</v>
      </c>
      <c r="AF80" s="3">
        <f t="shared" si="31"/>
        <v>0</v>
      </c>
      <c r="AG80" s="3">
        <f t="shared" si="31"/>
        <v>0</v>
      </c>
    </row>
    <row r="81" spans="1:33" s="9" customFormat="1" ht="75" x14ac:dyDescent="0.2">
      <c r="A81" s="6">
        <v>75</v>
      </c>
      <c r="B81" s="38" t="s">
        <v>215</v>
      </c>
      <c r="C81" s="38" t="s">
        <v>5</v>
      </c>
      <c r="D81" s="39">
        <v>0</v>
      </c>
      <c r="E81" s="39"/>
      <c r="F81" s="39"/>
      <c r="G81" s="39"/>
      <c r="H81" s="39"/>
      <c r="I81" s="39"/>
      <c r="J81" s="39"/>
      <c r="K81" s="1" t="s">
        <v>4</v>
      </c>
      <c r="L81" s="2" t="s">
        <v>152</v>
      </c>
      <c r="M81" s="1">
        <v>2021</v>
      </c>
      <c r="N81" s="7" t="s">
        <v>273</v>
      </c>
      <c r="O81" s="3">
        <f t="shared" si="18"/>
        <v>0</v>
      </c>
      <c r="P81" s="3">
        <f t="shared" si="19"/>
        <v>0</v>
      </c>
      <c r="Q81" s="3" t="str">
        <f t="shared" si="20"/>
        <v/>
      </c>
      <c r="R81" s="4" t="e">
        <f t="shared" si="21"/>
        <v>#DIV/0!</v>
      </c>
      <c r="S81" s="5" t="e">
        <f t="shared" si="22"/>
        <v>#DIV/0!</v>
      </c>
      <c r="T81" s="3" t="e">
        <f t="shared" si="23"/>
        <v>#DIV/0!</v>
      </c>
      <c r="U81" s="7" t="e">
        <f t="shared" si="24"/>
        <v>#DIV/0!</v>
      </c>
      <c r="V81" s="3">
        <f t="shared" si="25"/>
        <v>0</v>
      </c>
      <c r="W81" s="3">
        <f t="shared" si="26"/>
        <v>0</v>
      </c>
      <c r="X81" s="3">
        <f t="shared" si="27"/>
        <v>0</v>
      </c>
      <c r="Y81" s="3">
        <f t="shared" si="28"/>
        <v>0</v>
      </c>
      <c r="Z81" s="3">
        <f t="shared" si="29"/>
        <v>0</v>
      </c>
      <c r="AA81" s="3">
        <f t="shared" si="30"/>
        <v>0</v>
      </c>
      <c r="AB81" s="3">
        <f t="shared" si="31"/>
        <v>0</v>
      </c>
      <c r="AC81" s="3">
        <f t="shared" si="31"/>
        <v>0</v>
      </c>
      <c r="AD81" s="3">
        <f t="shared" si="31"/>
        <v>0</v>
      </c>
      <c r="AE81" s="3">
        <f t="shared" si="31"/>
        <v>0</v>
      </c>
      <c r="AF81" s="3">
        <f t="shared" si="31"/>
        <v>0</v>
      </c>
      <c r="AG81" s="3">
        <f t="shared" si="31"/>
        <v>0</v>
      </c>
    </row>
    <row r="82" spans="1:33" s="9" customFormat="1" ht="45" x14ac:dyDescent="0.2">
      <c r="A82" s="6">
        <v>76</v>
      </c>
      <c r="B82" s="38" t="s">
        <v>216</v>
      </c>
      <c r="C82" s="38" t="s">
        <v>3</v>
      </c>
      <c r="D82" s="39">
        <v>1000</v>
      </c>
      <c r="E82" s="39">
        <v>0</v>
      </c>
      <c r="F82" s="39">
        <v>1000</v>
      </c>
      <c r="G82" s="39">
        <v>0</v>
      </c>
      <c r="H82" s="39">
        <v>0</v>
      </c>
      <c r="I82" s="39">
        <v>0</v>
      </c>
      <c r="J82" s="39">
        <v>0</v>
      </c>
      <c r="K82" s="1" t="s">
        <v>2</v>
      </c>
      <c r="L82" s="2" t="s">
        <v>152</v>
      </c>
      <c r="M82" s="1">
        <v>2020</v>
      </c>
      <c r="N82" s="7" t="s">
        <v>140</v>
      </c>
      <c r="O82" s="3">
        <f t="shared" si="18"/>
        <v>1000</v>
      </c>
      <c r="P82" s="3">
        <f t="shared" si="19"/>
        <v>0</v>
      </c>
      <c r="Q82" s="3" t="str">
        <f t="shared" si="20"/>
        <v/>
      </c>
      <c r="R82" s="4">
        <f t="shared" si="21"/>
        <v>1</v>
      </c>
      <c r="S82" s="5">
        <f t="shared" si="22"/>
        <v>0</v>
      </c>
      <c r="T82" s="3" t="str">
        <f t="shared" si="23"/>
        <v/>
      </c>
      <c r="U82" s="7" t="str">
        <f t="shared" si="24"/>
        <v>Avance óptimo</v>
      </c>
      <c r="V82" s="3">
        <f t="shared" si="25"/>
        <v>0</v>
      </c>
      <c r="W82" s="3">
        <f t="shared" si="26"/>
        <v>1000</v>
      </c>
      <c r="X82" s="3">
        <f t="shared" si="27"/>
        <v>1000</v>
      </c>
      <c r="Y82" s="3">
        <f t="shared" si="28"/>
        <v>1000</v>
      </c>
      <c r="Z82" s="3">
        <f t="shared" si="29"/>
        <v>1000</v>
      </c>
      <c r="AA82" s="3">
        <f t="shared" si="30"/>
        <v>1000</v>
      </c>
      <c r="AB82" s="3">
        <f t="shared" si="31"/>
        <v>1000</v>
      </c>
      <c r="AC82" s="3">
        <f t="shared" si="31"/>
        <v>1000</v>
      </c>
      <c r="AD82" s="3">
        <f t="shared" si="31"/>
        <v>1000</v>
      </c>
      <c r="AE82" s="3">
        <f t="shared" si="31"/>
        <v>1000</v>
      </c>
      <c r="AF82" s="3">
        <f t="shared" si="31"/>
        <v>1000</v>
      </c>
      <c r="AG82" s="3">
        <f t="shared" si="31"/>
        <v>1000</v>
      </c>
    </row>
    <row r="83" spans="1:33" s="9" customFormat="1" ht="75" x14ac:dyDescent="0.2">
      <c r="A83" s="6">
        <v>77</v>
      </c>
      <c r="B83" s="38" t="s">
        <v>217</v>
      </c>
      <c r="C83" s="38" t="s">
        <v>1</v>
      </c>
      <c r="D83" s="39">
        <v>7000</v>
      </c>
      <c r="E83" s="39">
        <v>0</v>
      </c>
      <c r="F83" s="39">
        <v>4932</v>
      </c>
      <c r="G83" s="39">
        <v>0</v>
      </c>
      <c r="H83" s="39">
        <v>0</v>
      </c>
      <c r="I83" s="39">
        <v>0</v>
      </c>
      <c r="J83" s="39">
        <v>0</v>
      </c>
      <c r="K83" s="1" t="s">
        <v>0</v>
      </c>
      <c r="L83" s="2" t="s">
        <v>152</v>
      </c>
      <c r="M83" s="1">
        <v>2020</v>
      </c>
      <c r="N83" s="7" t="s">
        <v>140</v>
      </c>
      <c r="O83" s="3">
        <f t="shared" si="18"/>
        <v>4932</v>
      </c>
      <c r="P83" s="3">
        <f t="shared" si="19"/>
        <v>2068</v>
      </c>
      <c r="Q83" s="3" t="str">
        <f t="shared" si="20"/>
        <v/>
      </c>
      <c r="R83" s="4">
        <f t="shared" si="21"/>
        <v>0.70457142857142863</v>
      </c>
      <c r="S83" s="5">
        <f t="shared" si="22"/>
        <v>0.29542857142857137</v>
      </c>
      <c r="T83" s="3" t="str">
        <f t="shared" si="23"/>
        <v/>
      </c>
      <c r="U83" s="7" t="str">
        <f t="shared" si="24"/>
        <v>Avance medio</v>
      </c>
      <c r="V83" s="3">
        <f t="shared" si="25"/>
        <v>0</v>
      </c>
      <c r="W83" s="3">
        <f t="shared" si="26"/>
        <v>4932</v>
      </c>
      <c r="X83" s="3">
        <f t="shared" si="27"/>
        <v>4932</v>
      </c>
      <c r="Y83" s="3">
        <f t="shared" si="28"/>
        <v>4932</v>
      </c>
      <c r="Z83" s="3">
        <f t="shared" si="29"/>
        <v>4932</v>
      </c>
      <c r="AA83" s="3">
        <f t="shared" si="30"/>
        <v>4932</v>
      </c>
      <c r="AB83" s="3">
        <f t="shared" si="31"/>
        <v>7000</v>
      </c>
      <c r="AC83" s="3">
        <f t="shared" si="31"/>
        <v>7000</v>
      </c>
      <c r="AD83" s="3">
        <f t="shared" si="31"/>
        <v>7000</v>
      </c>
      <c r="AE83" s="3">
        <f t="shared" si="31"/>
        <v>7000</v>
      </c>
      <c r="AF83" s="3">
        <f t="shared" si="31"/>
        <v>7000</v>
      </c>
      <c r="AG83" s="3">
        <f t="shared" si="31"/>
        <v>7000</v>
      </c>
    </row>
    <row r="84" spans="1:33" ht="75" x14ac:dyDescent="0.25">
      <c r="A84" s="6">
        <v>78</v>
      </c>
      <c r="B84" s="38" t="s">
        <v>232</v>
      </c>
      <c r="C84" s="38" t="s">
        <v>218</v>
      </c>
      <c r="D84" s="39">
        <v>7280</v>
      </c>
      <c r="E84" s="39">
        <v>7347.2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" t="s">
        <v>244</v>
      </c>
      <c r="L84" s="2" t="s">
        <v>152</v>
      </c>
      <c r="M84" s="1">
        <v>2019</v>
      </c>
      <c r="N84" s="7" t="s">
        <v>140</v>
      </c>
      <c r="O84" s="3">
        <f t="shared" si="18"/>
        <v>7347.2</v>
      </c>
      <c r="P84" s="3">
        <f t="shared" si="19"/>
        <v>67.199999999999818</v>
      </c>
      <c r="Q84" s="3">
        <f t="shared" si="20"/>
        <v>67.199999999999818</v>
      </c>
      <c r="R84" s="4">
        <f t="shared" si="21"/>
        <v>1.0092307692307692</v>
      </c>
      <c r="S84" s="5">
        <f t="shared" si="22"/>
        <v>-9.2307692307691536E-3</v>
      </c>
      <c r="T84" s="3">
        <f t="shared" si="23"/>
        <v>9.2307692307691536E-3</v>
      </c>
      <c r="U84" s="7" t="str">
        <f t="shared" si="24"/>
        <v>Avance medio</v>
      </c>
      <c r="V84" s="3">
        <f t="shared" si="25"/>
        <v>7347.2</v>
      </c>
      <c r="W84" s="3">
        <f t="shared" si="26"/>
        <v>7347.2</v>
      </c>
      <c r="X84" s="3">
        <f t="shared" si="27"/>
        <v>7347.2</v>
      </c>
      <c r="Y84" s="3">
        <f t="shared" si="28"/>
        <v>7347.2</v>
      </c>
      <c r="Z84" s="3">
        <f t="shared" si="29"/>
        <v>7347.2</v>
      </c>
      <c r="AA84" s="3">
        <f t="shared" si="30"/>
        <v>7347.2</v>
      </c>
      <c r="AB84" s="3">
        <f t="shared" si="31"/>
        <v>7280</v>
      </c>
      <c r="AC84" s="3">
        <f t="shared" si="31"/>
        <v>7280</v>
      </c>
      <c r="AD84" s="3">
        <f t="shared" si="31"/>
        <v>7280</v>
      </c>
      <c r="AE84" s="3">
        <f t="shared" si="31"/>
        <v>7280</v>
      </c>
      <c r="AF84" s="3">
        <f t="shared" si="31"/>
        <v>7280</v>
      </c>
      <c r="AG84" s="3">
        <f t="shared" si="31"/>
        <v>7280</v>
      </c>
    </row>
    <row r="85" spans="1:33" ht="60" x14ac:dyDescent="0.25">
      <c r="A85" s="6">
        <v>79</v>
      </c>
      <c r="B85" s="38" t="s">
        <v>233</v>
      </c>
      <c r="C85" s="40" t="s">
        <v>219</v>
      </c>
      <c r="D85" s="39">
        <v>6392.62</v>
      </c>
      <c r="E85" s="39">
        <v>6155.08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" t="s">
        <v>245</v>
      </c>
      <c r="L85" s="2" t="s">
        <v>152</v>
      </c>
      <c r="M85" s="1">
        <v>2019</v>
      </c>
      <c r="N85" s="7" t="s">
        <v>140</v>
      </c>
      <c r="O85" s="3">
        <f t="shared" si="18"/>
        <v>6155.08</v>
      </c>
      <c r="P85" s="3">
        <f t="shared" si="19"/>
        <v>237.53999999999996</v>
      </c>
      <c r="Q85" s="3" t="str">
        <f t="shared" si="20"/>
        <v/>
      </c>
      <c r="R85" s="4">
        <f t="shared" si="21"/>
        <v>0.96284152663540146</v>
      </c>
      <c r="S85" s="5">
        <f t="shared" si="22"/>
        <v>3.7158473364598543E-2</v>
      </c>
      <c r="T85" s="3" t="str">
        <f t="shared" si="23"/>
        <v/>
      </c>
      <c r="U85" s="7" t="str">
        <f t="shared" si="24"/>
        <v>Avance medio</v>
      </c>
      <c r="V85" s="3">
        <f t="shared" si="25"/>
        <v>6155.08</v>
      </c>
      <c r="W85" s="3">
        <f t="shared" si="26"/>
        <v>6155.08</v>
      </c>
      <c r="X85" s="3">
        <f t="shared" si="27"/>
        <v>6155.08</v>
      </c>
      <c r="Y85" s="3">
        <f t="shared" si="28"/>
        <v>6155.08</v>
      </c>
      <c r="Z85" s="3">
        <f t="shared" si="29"/>
        <v>6155.08</v>
      </c>
      <c r="AA85" s="3">
        <f t="shared" si="30"/>
        <v>6155.08</v>
      </c>
      <c r="AB85" s="3">
        <f t="shared" si="31"/>
        <v>6392.62</v>
      </c>
      <c r="AC85" s="3">
        <f t="shared" si="31"/>
        <v>6392.62</v>
      </c>
      <c r="AD85" s="3">
        <f t="shared" si="31"/>
        <v>6392.62</v>
      </c>
      <c r="AE85" s="3">
        <f t="shared" si="31"/>
        <v>6392.62</v>
      </c>
      <c r="AF85" s="3">
        <f t="shared" si="31"/>
        <v>6392.62</v>
      </c>
      <c r="AG85" s="3">
        <f t="shared" si="31"/>
        <v>6392.62</v>
      </c>
    </row>
    <row r="86" spans="1:33" ht="60" x14ac:dyDescent="0.25">
      <c r="A86" s="6">
        <v>80</v>
      </c>
      <c r="B86" s="38" t="s">
        <v>234</v>
      </c>
      <c r="C86" s="40" t="s">
        <v>220</v>
      </c>
      <c r="D86" s="39">
        <v>5881.65</v>
      </c>
      <c r="E86" s="39">
        <v>4838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1" t="s">
        <v>246</v>
      </c>
      <c r="L86" s="2" t="s">
        <v>152</v>
      </c>
      <c r="M86" s="1">
        <v>2019</v>
      </c>
      <c r="N86" s="7" t="s">
        <v>140</v>
      </c>
      <c r="O86" s="3">
        <f t="shared" si="18"/>
        <v>4838</v>
      </c>
      <c r="P86" s="3">
        <f t="shared" si="19"/>
        <v>1043.6499999999996</v>
      </c>
      <c r="Q86" s="3" t="str">
        <f t="shared" si="20"/>
        <v/>
      </c>
      <c r="R86" s="4">
        <f t="shared" si="21"/>
        <v>0.82255829571633821</v>
      </c>
      <c r="S86" s="5">
        <f t="shared" si="22"/>
        <v>0.17744170428366179</v>
      </c>
      <c r="T86" s="3" t="str">
        <f t="shared" si="23"/>
        <v/>
      </c>
      <c r="U86" s="7" t="str">
        <f t="shared" si="24"/>
        <v>Avance medio</v>
      </c>
      <c r="V86" s="3">
        <f t="shared" si="25"/>
        <v>4838</v>
      </c>
      <c r="W86" s="3">
        <f t="shared" si="26"/>
        <v>4838</v>
      </c>
      <c r="X86" s="3">
        <f t="shared" si="27"/>
        <v>4838</v>
      </c>
      <c r="Y86" s="3">
        <f t="shared" si="28"/>
        <v>4838</v>
      </c>
      <c r="Z86" s="3">
        <f t="shared" si="29"/>
        <v>4838</v>
      </c>
      <c r="AA86" s="3">
        <f t="shared" si="30"/>
        <v>4838</v>
      </c>
      <c r="AB86" s="3">
        <f t="shared" si="31"/>
        <v>5881.65</v>
      </c>
      <c r="AC86" s="3">
        <f t="shared" si="31"/>
        <v>5881.65</v>
      </c>
      <c r="AD86" s="3">
        <f t="shared" si="31"/>
        <v>5881.65</v>
      </c>
      <c r="AE86" s="3">
        <f t="shared" si="31"/>
        <v>5881.65</v>
      </c>
      <c r="AF86" s="3">
        <f t="shared" si="31"/>
        <v>5881.65</v>
      </c>
      <c r="AG86" s="3">
        <f t="shared" si="31"/>
        <v>5881.65</v>
      </c>
    </row>
    <row r="87" spans="1:33" ht="45" x14ac:dyDescent="0.25">
      <c r="A87" s="6">
        <v>81</v>
      </c>
      <c r="B87" s="38" t="s">
        <v>235</v>
      </c>
      <c r="C87" s="40" t="s">
        <v>221</v>
      </c>
      <c r="D87" s="39">
        <v>4000</v>
      </c>
      <c r="E87" s="39">
        <v>4302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" t="s">
        <v>83</v>
      </c>
      <c r="L87" s="2" t="s">
        <v>152</v>
      </c>
      <c r="M87" s="1">
        <v>2019</v>
      </c>
      <c r="N87" s="7" t="s">
        <v>140</v>
      </c>
      <c r="O87" s="3">
        <f t="shared" si="18"/>
        <v>4302</v>
      </c>
      <c r="P87" s="3">
        <f t="shared" si="19"/>
        <v>302</v>
      </c>
      <c r="Q87" s="3">
        <f t="shared" si="20"/>
        <v>302</v>
      </c>
      <c r="R87" s="4">
        <f t="shared" si="21"/>
        <v>1.0754999999999999</v>
      </c>
      <c r="S87" s="5">
        <f t="shared" si="22"/>
        <v>-7.5499999999999901E-2</v>
      </c>
      <c r="T87" s="3">
        <f t="shared" si="23"/>
        <v>7.5499999999999901E-2</v>
      </c>
      <c r="U87" s="7" t="str">
        <f t="shared" si="24"/>
        <v>Avance medio</v>
      </c>
      <c r="V87" s="3">
        <f t="shared" si="25"/>
        <v>4302</v>
      </c>
      <c r="W87" s="3">
        <f t="shared" si="26"/>
        <v>4302</v>
      </c>
      <c r="X87" s="3">
        <f t="shared" si="27"/>
        <v>4302</v>
      </c>
      <c r="Y87" s="3">
        <f t="shared" si="28"/>
        <v>4302</v>
      </c>
      <c r="Z87" s="3">
        <f t="shared" si="29"/>
        <v>4302</v>
      </c>
      <c r="AA87" s="3">
        <f t="shared" si="30"/>
        <v>4302</v>
      </c>
      <c r="AB87" s="3">
        <f t="shared" si="31"/>
        <v>4000</v>
      </c>
      <c r="AC87" s="3">
        <f t="shared" si="31"/>
        <v>4000</v>
      </c>
      <c r="AD87" s="3">
        <f t="shared" si="31"/>
        <v>4000</v>
      </c>
      <c r="AE87" s="3">
        <f t="shared" si="31"/>
        <v>4000</v>
      </c>
      <c r="AF87" s="3">
        <f t="shared" si="31"/>
        <v>4000</v>
      </c>
      <c r="AG87" s="3">
        <f t="shared" si="31"/>
        <v>4000</v>
      </c>
    </row>
    <row r="88" spans="1:33" ht="45" x14ac:dyDescent="0.25">
      <c r="A88" s="6">
        <v>82</v>
      </c>
      <c r="B88" s="38" t="s">
        <v>236</v>
      </c>
      <c r="C88" s="40" t="s">
        <v>222</v>
      </c>
      <c r="D88" s="39">
        <v>1339.29</v>
      </c>
      <c r="E88" s="39">
        <v>1207.2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1" t="s">
        <v>247</v>
      </c>
      <c r="L88" s="2" t="s">
        <v>152</v>
      </c>
      <c r="M88" s="1">
        <v>2019</v>
      </c>
      <c r="N88" s="7" t="s">
        <v>140</v>
      </c>
      <c r="O88" s="3">
        <f t="shared" si="18"/>
        <v>1207.2</v>
      </c>
      <c r="P88" s="3">
        <f t="shared" si="19"/>
        <v>132.08999999999992</v>
      </c>
      <c r="Q88" s="3" t="str">
        <f t="shared" si="20"/>
        <v/>
      </c>
      <c r="R88" s="4">
        <f t="shared" si="21"/>
        <v>0.90137311560603017</v>
      </c>
      <c r="S88" s="5">
        <f t="shared" si="22"/>
        <v>9.8626884393969827E-2</v>
      </c>
      <c r="T88" s="3" t="str">
        <f t="shared" si="23"/>
        <v/>
      </c>
      <c r="U88" s="7" t="str">
        <f t="shared" si="24"/>
        <v>Avance medio</v>
      </c>
      <c r="V88" s="3">
        <f t="shared" si="25"/>
        <v>1207.2</v>
      </c>
      <c r="W88" s="3">
        <f t="shared" si="26"/>
        <v>1207.2</v>
      </c>
      <c r="X88" s="3">
        <f t="shared" si="27"/>
        <v>1207.2</v>
      </c>
      <c r="Y88" s="3">
        <f t="shared" si="28"/>
        <v>1207.2</v>
      </c>
      <c r="Z88" s="3">
        <f t="shared" si="29"/>
        <v>1207.2</v>
      </c>
      <c r="AA88" s="3">
        <f t="shared" si="30"/>
        <v>1207.2</v>
      </c>
      <c r="AB88" s="3">
        <f t="shared" si="31"/>
        <v>1339.29</v>
      </c>
      <c r="AC88" s="3">
        <f t="shared" si="31"/>
        <v>1339.29</v>
      </c>
      <c r="AD88" s="3">
        <f t="shared" si="31"/>
        <v>1339.29</v>
      </c>
      <c r="AE88" s="3">
        <f t="shared" si="31"/>
        <v>1339.29</v>
      </c>
      <c r="AF88" s="3">
        <f t="shared" si="31"/>
        <v>1339.29</v>
      </c>
      <c r="AG88" s="3">
        <f t="shared" si="31"/>
        <v>1339.29</v>
      </c>
    </row>
    <row r="89" spans="1:33" ht="60" x14ac:dyDescent="0.25">
      <c r="A89" s="6">
        <v>83</v>
      </c>
      <c r="B89" s="38" t="s">
        <v>237</v>
      </c>
      <c r="C89" s="40" t="s">
        <v>223</v>
      </c>
      <c r="D89" s="39">
        <v>432.57</v>
      </c>
      <c r="E89" s="39">
        <v>432.57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1" t="s">
        <v>247</v>
      </c>
      <c r="L89" s="2" t="s">
        <v>152</v>
      </c>
      <c r="M89" s="1">
        <v>2019</v>
      </c>
      <c r="N89" s="7" t="s">
        <v>140</v>
      </c>
      <c r="O89" s="3">
        <f t="shared" si="18"/>
        <v>432.57</v>
      </c>
      <c r="P89" s="3">
        <f t="shared" si="19"/>
        <v>0</v>
      </c>
      <c r="Q89" s="3" t="str">
        <f t="shared" si="20"/>
        <v/>
      </c>
      <c r="R89" s="4">
        <f t="shared" si="21"/>
        <v>1</v>
      </c>
      <c r="S89" s="5">
        <f t="shared" si="22"/>
        <v>0</v>
      </c>
      <c r="T89" s="3" t="str">
        <f t="shared" si="23"/>
        <v/>
      </c>
      <c r="U89" s="7" t="str">
        <f t="shared" si="24"/>
        <v>Avance óptimo</v>
      </c>
      <c r="V89" s="3">
        <f t="shared" si="25"/>
        <v>432.57</v>
      </c>
      <c r="W89" s="3">
        <f t="shared" si="26"/>
        <v>432.57</v>
      </c>
      <c r="X89" s="3">
        <f t="shared" si="27"/>
        <v>432.57</v>
      </c>
      <c r="Y89" s="3">
        <f t="shared" si="28"/>
        <v>432.57</v>
      </c>
      <c r="Z89" s="3">
        <f t="shared" si="29"/>
        <v>432.57</v>
      </c>
      <c r="AA89" s="3">
        <f t="shared" si="30"/>
        <v>432.57</v>
      </c>
      <c r="AB89" s="3">
        <f t="shared" si="31"/>
        <v>432.57</v>
      </c>
      <c r="AC89" s="3">
        <f t="shared" si="31"/>
        <v>432.57</v>
      </c>
      <c r="AD89" s="3">
        <f t="shared" si="31"/>
        <v>432.57</v>
      </c>
      <c r="AE89" s="3">
        <f t="shared" si="31"/>
        <v>432.57</v>
      </c>
      <c r="AF89" s="3">
        <f t="shared" si="31"/>
        <v>432.57</v>
      </c>
      <c r="AG89" s="3">
        <f t="shared" si="31"/>
        <v>432.57</v>
      </c>
    </row>
    <row r="90" spans="1:33" ht="60" x14ac:dyDescent="0.25">
      <c r="A90" s="6">
        <v>84</v>
      </c>
      <c r="B90" s="38" t="s">
        <v>238</v>
      </c>
      <c r="C90" s="40" t="s">
        <v>224</v>
      </c>
      <c r="D90" s="39">
        <v>119722.8256</v>
      </c>
      <c r="E90" s="39">
        <v>128073.12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1" t="s">
        <v>247</v>
      </c>
      <c r="L90" s="2" t="s">
        <v>152</v>
      </c>
      <c r="M90" s="1">
        <v>2019</v>
      </c>
      <c r="N90" s="7" t="s">
        <v>140</v>
      </c>
      <c r="O90" s="3">
        <f t="shared" si="18"/>
        <v>128073.12</v>
      </c>
      <c r="P90" s="3">
        <f t="shared" si="19"/>
        <v>8350.2943999999989</v>
      </c>
      <c r="Q90" s="3">
        <f t="shared" si="20"/>
        <v>8350.2943999999989</v>
      </c>
      <c r="R90" s="4">
        <f t="shared" si="21"/>
        <v>1.0697468870965237</v>
      </c>
      <c r="S90" s="5">
        <f t="shared" si="22"/>
        <v>-6.9746887096523658E-2</v>
      </c>
      <c r="T90" s="3">
        <f t="shared" si="23"/>
        <v>6.9746887096523658E-2</v>
      </c>
      <c r="U90" s="7" t="str">
        <f t="shared" si="24"/>
        <v>Avance medio</v>
      </c>
      <c r="V90" s="3">
        <f t="shared" si="25"/>
        <v>128073.12</v>
      </c>
      <c r="W90" s="3">
        <f t="shared" si="26"/>
        <v>128073.12</v>
      </c>
      <c r="X90" s="3">
        <f t="shared" si="27"/>
        <v>128073.12</v>
      </c>
      <c r="Y90" s="3">
        <f t="shared" si="28"/>
        <v>128073.12</v>
      </c>
      <c r="Z90" s="3">
        <f t="shared" si="29"/>
        <v>128073.12</v>
      </c>
      <c r="AA90" s="3">
        <f t="shared" si="30"/>
        <v>128073.12</v>
      </c>
      <c r="AB90" s="3">
        <f t="shared" si="31"/>
        <v>119722.8256</v>
      </c>
      <c r="AC90" s="3">
        <f t="shared" si="31"/>
        <v>119722.8256</v>
      </c>
      <c r="AD90" s="3">
        <f t="shared" si="31"/>
        <v>119722.8256</v>
      </c>
      <c r="AE90" s="3">
        <f t="shared" si="31"/>
        <v>119722.8256</v>
      </c>
      <c r="AF90" s="3">
        <f t="shared" si="31"/>
        <v>119722.8256</v>
      </c>
      <c r="AG90" s="3">
        <f t="shared" si="31"/>
        <v>119722.8256</v>
      </c>
    </row>
    <row r="91" spans="1:33" ht="60" x14ac:dyDescent="0.25">
      <c r="A91" s="6">
        <v>85</v>
      </c>
      <c r="B91" s="40" t="s">
        <v>239</v>
      </c>
      <c r="C91" s="40" t="s">
        <v>225</v>
      </c>
      <c r="D91" s="39">
        <v>8035</v>
      </c>
      <c r="E91" s="39">
        <v>7782.23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7" t="s">
        <v>248</v>
      </c>
      <c r="L91" s="2" t="s">
        <v>152</v>
      </c>
      <c r="M91" s="1">
        <v>2019</v>
      </c>
      <c r="N91" s="7" t="s">
        <v>140</v>
      </c>
      <c r="O91" s="3">
        <f t="shared" si="18"/>
        <v>7782.23</v>
      </c>
      <c r="P91" s="3">
        <f t="shared" si="19"/>
        <v>252.77000000000044</v>
      </c>
      <c r="Q91" s="3" t="str">
        <f t="shared" si="20"/>
        <v/>
      </c>
      <c r="R91" s="4">
        <f t="shared" si="21"/>
        <v>0.96854138145612934</v>
      </c>
      <c r="S91" s="5">
        <f t="shared" si="22"/>
        <v>3.1458618543870664E-2</v>
      </c>
      <c r="T91" s="3" t="str">
        <f t="shared" si="23"/>
        <v/>
      </c>
      <c r="U91" s="7" t="str">
        <f t="shared" si="24"/>
        <v>Avance medio</v>
      </c>
      <c r="V91" s="3">
        <f t="shared" si="25"/>
        <v>7782.23</v>
      </c>
      <c r="W91" s="3">
        <f t="shared" si="26"/>
        <v>7782.23</v>
      </c>
      <c r="X91" s="3">
        <f t="shared" si="27"/>
        <v>7782.23</v>
      </c>
      <c r="Y91" s="3">
        <f t="shared" si="28"/>
        <v>7782.23</v>
      </c>
      <c r="Z91" s="3">
        <f t="shared" si="29"/>
        <v>7782.23</v>
      </c>
      <c r="AA91" s="3">
        <f t="shared" si="30"/>
        <v>7782.23</v>
      </c>
      <c r="AB91" s="3">
        <f t="shared" si="31"/>
        <v>8035</v>
      </c>
      <c r="AC91" s="3">
        <f t="shared" si="31"/>
        <v>8035</v>
      </c>
      <c r="AD91" s="3">
        <f t="shared" si="31"/>
        <v>8035</v>
      </c>
      <c r="AE91" s="3">
        <f t="shared" si="31"/>
        <v>8035</v>
      </c>
      <c r="AF91" s="3">
        <f t="shared" si="31"/>
        <v>8035</v>
      </c>
      <c r="AG91" s="3">
        <f t="shared" si="31"/>
        <v>8035</v>
      </c>
    </row>
    <row r="92" spans="1:33" ht="45" x14ac:dyDescent="0.25">
      <c r="A92" s="6">
        <v>86</v>
      </c>
      <c r="B92" s="38" t="s">
        <v>240</v>
      </c>
      <c r="C92" s="40" t="s">
        <v>226</v>
      </c>
      <c r="D92" s="39">
        <v>7898.16</v>
      </c>
      <c r="E92" s="39">
        <v>7898.16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1" t="s">
        <v>89</v>
      </c>
      <c r="L92" s="2" t="s">
        <v>152</v>
      </c>
      <c r="M92" s="1">
        <v>2019</v>
      </c>
      <c r="N92" s="7" t="s">
        <v>140</v>
      </c>
      <c r="O92" s="3">
        <f t="shared" si="18"/>
        <v>7898.16</v>
      </c>
      <c r="P92" s="3">
        <f t="shared" si="19"/>
        <v>0</v>
      </c>
      <c r="Q92" s="3" t="str">
        <f t="shared" si="20"/>
        <v/>
      </c>
      <c r="R92" s="4">
        <f t="shared" si="21"/>
        <v>1</v>
      </c>
      <c r="S92" s="5">
        <f t="shared" si="22"/>
        <v>0</v>
      </c>
      <c r="T92" s="3" t="str">
        <f t="shared" si="23"/>
        <v/>
      </c>
      <c r="U92" s="7" t="str">
        <f t="shared" si="24"/>
        <v>Avance óptimo</v>
      </c>
      <c r="V92" s="3">
        <f t="shared" si="25"/>
        <v>7898.16</v>
      </c>
      <c r="W92" s="3">
        <f t="shared" si="26"/>
        <v>7898.16</v>
      </c>
      <c r="X92" s="3">
        <f t="shared" si="27"/>
        <v>7898.16</v>
      </c>
      <c r="Y92" s="3">
        <f t="shared" si="28"/>
        <v>7898.16</v>
      </c>
      <c r="Z92" s="3">
        <f t="shared" si="29"/>
        <v>7898.16</v>
      </c>
      <c r="AA92" s="3">
        <f t="shared" si="30"/>
        <v>7898.16</v>
      </c>
      <c r="AB92" s="3">
        <f t="shared" si="31"/>
        <v>7898.16</v>
      </c>
      <c r="AC92" s="3">
        <f t="shared" si="31"/>
        <v>7898.16</v>
      </c>
      <c r="AD92" s="3">
        <f t="shared" si="31"/>
        <v>7898.16</v>
      </c>
      <c r="AE92" s="3">
        <f t="shared" si="31"/>
        <v>7898.16</v>
      </c>
      <c r="AF92" s="3">
        <f t="shared" si="31"/>
        <v>7898.16</v>
      </c>
      <c r="AG92" s="3">
        <f t="shared" si="31"/>
        <v>7898.16</v>
      </c>
    </row>
    <row r="93" spans="1:33" ht="45" x14ac:dyDescent="0.25">
      <c r="A93" s="6">
        <v>87</v>
      </c>
      <c r="B93" s="38" t="s">
        <v>241</v>
      </c>
      <c r="C93" s="40" t="s">
        <v>227</v>
      </c>
      <c r="D93" s="39">
        <v>106481.776</v>
      </c>
      <c r="E93" s="39">
        <v>127392.71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1" t="s">
        <v>249</v>
      </c>
      <c r="L93" s="2" t="s">
        <v>152</v>
      </c>
      <c r="M93" s="1">
        <v>2019</v>
      </c>
      <c r="N93" s="7" t="s">
        <v>140</v>
      </c>
      <c r="O93" s="3">
        <f t="shared" si="18"/>
        <v>127392.71</v>
      </c>
      <c r="P93" s="3">
        <f t="shared" si="19"/>
        <v>20910.934000000008</v>
      </c>
      <c r="Q93" s="3">
        <f t="shared" si="20"/>
        <v>20910.934000000008</v>
      </c>
      <c r="R93" s="4">
        <f t="shared" si="21"/>
        <v>1.1963804022201885</v>
      </c>
      <c r="S93" s="5">
        <f t="shared" si="22"/>
        <v>-0.19638040222018849</v>
      </c>
      <c r="T93" s="3">
        <f t="shared" si="23"/>
        <v>0.19638040222018849</v>
      </c>
      <c r="U93" s="7" t="str">
        <f t="shared" si="24"/>
        <v>Avance medio</v>
      </c>
      <c r="V93" s="3">
        <f t="shared" si="25"/>
        <v>127392.71</v>
      </c>
      <c r="W93" s="3">
        <f t="shared" si="26"/>
        <v>127392.71</v>
      </c>
      <c r="X93" s="3">
        <f t="shared" si="27"/>
        <v>127392.71</v>
      </c>
      <c r="Y93" s="3">
        <f t="shared" si="28"/>
        <v>127392.71</v>
      </c>
      <c r="Z93" s="3">
        <f t="shared" si="29"/>
        <v>127392.71</v>
      </c>
      <c r="AA93" s="3">
        <f t="shared" si="30"/>
        <v>127392.71</v>
      </c>
      <c r="AB93" s="3">
        <f t="shared" si="31"/>
        <v>106481.776</v>
      </c>
      <c r="AC93" s="3">
        <f t="shared" si="31"/>
        <v>106481.776</v>
      </c>
      <c r="AD93" s="3">
        <f t="shared" si="31"/>
        <v>106481.776</v>
      </c>
      <c r="AE93" s="3">
        <f t="shared" si="31"/>
        <v>106481.776</v>
      </c>
      <c r="AF93" s="3">
        <f t="shared" si="31"/>
        <v>106481.776</v>
      </c>
      <c r="AG93" s="3">
        <f t="shared" si="31"/>
        <v>106481.776</v>
      </c>
    </row>
    <row r="94" spans="1:33" ht="45" x14ac:dyDescent="0.25">
      <c r="A94" s="6">
        <v>88</v>
      </c>
      <c r="B94" s="40" t="s">
        <v>253</v>
      </c>
      <c r="C94" s="40" t="s">
        <v>228</v>
      </c>
      <c r="D94" s="39">
        <v>5801.4459999999999</v>
      </c>
      <c r="E94" s="39">
        <v>5849.56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1" t="s">
        <v>249</v>
      </c>
      <c r="L94" s="2" t="s">
        <v>152</v>
      </c>
      <c r="M94" s="1">
        <v>2019</v>
      </c>
      <c r="N94" s="7" t="s">
        <v>140</v>
      </c>
      <c r="O94" s="3">
        <f t="shared" si="18"/>
        <v>5849.56</v>
      </c>
      <c r="P94" s="3">
        <f t="shared" si="19"/>
        <v>48.114000000000487</v>
      </c>
      <c r="Q94" s="3">
        <f t="shared" si="20"/>
        <v>48.114000000000487</v>
      </c>
      <c r="R94" s="4">
        <f t="shared" si="21"/>
        <v>1.0082934495986002</v>
      </c>
      <c r="S94" s="5">
        <f t="shared" si="22"/>
        <v>-8.2934495986002332E-3</v>
      </c>
      <c r="T94" s="3">
        <f t="shared" si="23"/>
        <v>8.2934495986002332E-3</v>
      </c>
      <c r="U94" s="7" t="str">
        <f t="shared" si="24"/>
        <v>Avance medio</v>
      </c>
      <c r="V94" s="3">
        <f t="shared" si="25"/>
        <v>5849.56</v>
      </c>
      <c r="W94" s="3">
        <f t="shared" si="26"/>
        <v>5849.56</v>
      </c>
      <c r="X94" s="3">
        <f t="shared" si="27"/>
        <v>5849.56</v>
      </c>
      <c r="Y94" s="3">
        <f t="shared" si="28"/>
        <v>5849.56</v>
      </c>
      <c r="Z94" s="3">
        <f t="shared" si="29"/>
        <v>5849.56</v>
      </c>
      <c r="AA94" s="3">
        <f t="shared" si="30"/>
        <v>5849.56</v>
      </c>
      <c r="AB94" s="3">
        <f t="shared" si="31"/>
        <v>5801.4459999999999</v>
      </c>
      <c r="AC94" s="3">
        <f t="shared" si="31"/>
        <v>5801.4459999999999</v>
      </c>
      <c r="AD94" s="3">
        <f t="shared" si="31"/>
        <v>5801.4459999999999</v>
      </c>
      <c r="AE94" s="3">
        <f t="shared" si="31"/>
        <v>5801.4459999999999</v>
      </c>
      <c r="AF94" s="3">
        <f t="shared" si="31"/>
        <v>5801.4459999999999</v>
      </c>
      <c r="AG94" s="3">
        <f t="shared" si="31"/>
        <v>5801.4459999999999</v>
      </c>
    </row>
    <row r="95" spans="1:33" ht="45" x14ac:dyDescent="0.25">
      <c r="A95" s="6">
        <v>89</v>
      </c>
      <c r="B95" s="38" t="s">
        <v>242</v>
      </c>
      <c r="C95" s="40" t="s">
        <v>229</v>
      </c>
      <c r="D95" s="39">
        <v>5894</v>
      </c>
      <c r="E95" s="39">
        <v>6724.97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1" t="s">
        <v>250</v>
      </c>
      <c r="L95" s="2" t="s">
        <v>152</v>
      </c>
      <c r="M95" s="1">
        <v>2019</v>
      </c>
      <c r="N95" s="7" t="s">
        <v>140</v>
      </c>
      <c r="O95" s="3">
        <f t="shared" si="18"/>
        <v>6724.97</v>
      </c>
      <c r="P95" s="3">
        <f t="shared" si="19"/>
        <v>830.97000000000025</v>
      </c>
      <c r="Q95" s="3">
        <f t="shared" si="20"/>
        <v>830.97000000000025</v>
      </c>
      <c r="R95" s="4">
        <f t="shared" si="21"/>
        <v>1.1409857482185273</v>
      </c>
      <c r="S95" s="5">
        <f t="shared" si="22"/>
        <v>-0.14098574821852727</v>
      </c>
      <c r="T95" s="3">
        <f t="shared" si="23"/>
        <v>0.14098574821852727</v>
      </c>
      <c r="U95" s="7" t="str">
        <f t="shared" si="24"/>
        <v>Avance medio</v>
      </c>
      <c r="V95" s="3">
        <f t="shared" si="25"/>
        <v>6724.97</v>
      </c>
      <c r="W95" s="3">
        <f t="shared" si="26"/>
        <v>6724.97</v>
      </c>
      <c r="X95" s="3">
        <f t="shared" si="27"/>
        <v>6724.97</v>
      </c>
      <c r="Y95" s="3">
        <f t="shared" si="28"/>
        <v>6724.97</v>
      </c>
      <c r="Z95" s="3">
        <f t="shared" si="29"/>
        <v>6724.97</v>
      </c>
      <c r="AA95" s="3">
        <f t="shared" si="30"/>
        <v>6724.97</v>
      </c>
      <c r="AB95" s="3">
        <f t="shared" si="31"/>
        <v>5894</v>
      </c>
      <c r="AC95" s="3">
        <f t="shared" si="31"/>
        <v>5894</v>
      </c>
      <c r="AD95" s="3">
        <f t="shared" si="31"/>
        <v>5894</v>
      </c>
      <c r="AE95" s="3">
        <f t="shared" si="31"/>
        <v>5894</v>
      </c>
      <c r="AF95" s="3">
        <f t="shared" si="31"/>
        <v>5894</v>
      </c>
      <c r="AG95" s="3">
        <f t="shared" si="31"/>
        <v>5894</v>
      </c>
    </row>
    <row r="96" spans="1:33" ht="75" x14ac:dyDescent="0.25">
      <c r="A96" s="6">
        <v>90</v>
      </c>
      <c r="B96" s="38" t="s">
        <v>243</v>
      </c>
      <c r="C96" s="40" t="s">
        <v>230</v>
      </c>
      <c r="D96" s="39">
        <v>4000</v>
      </c>
      <c r="E96" s="39">
        <v>4647.8100000000004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1" t="s">
        <v>251</v>
      </c>
      <c r="L96" s="2" t="s">
        <v>152</v>
      </c>
      <c r="M96" s="1">
        <v>2019</v>
      </c>
      <c r="N96" s="7" t="s">
        <v>140</v>
      </c>
      <c r="O96" s="3">
        <f t="shared" si="18"/>
        <v>4647.8100000000004</v>
      </c>
      <c r="P96" s="3">
        <f t="shared" si="19"/>
        <v>647.8100000000004</v>
      </c>
      <c r="Q96" s="3">
        <f t="shared" si="20"/>
        <v>647.8100000000004</v>
      </c>
      <c r="R96" s="4">
        <f t="shared" si="21"/>
        <v>1.1619525000000002</v>
      </c>
      <c r="S96" s="5">
        <f t="shared" si="22"/>
        <v>-0.16195250000000017</v>
      </c>
      <c r="T96" s="3">
        <f t="shared" si="23"/>
        <v>0.16195250000000017</v>
      </c>
      <c r="U96" s="7" t="str">
        <f t="shared" si="24"/>
        <v>Avance medio</v>
      </c>
      <c r="V96" s="3">
        <f t="shared" si="25"/>
        <v>4647.8100000000004</v>
      </c>
      <c r="W96" s="3">
        <f t="shared" si="26"/>
        <v>4647.8100000000004</v>
      </c>
      <c r="X96" s="3">
        <f t="shared" si="27"/>
        <v>4647.8100000000004</v>
      </c>
      <c r="Y96" s="3">
        <f t="shared" si="28"/>
        <v>4647.8100000000004</v>
      </c>
      <c r="Z96" s="3">
        <f t="shared" si="29"/>
        <v>4647.8100000000004</v>
      </c>
      <c r="AA96" s="3">
        <f t="shared" si="30"/>
        <v>4647.8100000000004</v>
      </c>
      <c r="AB96" s="3">
        <f t="shared" si="31"/>
        <v>4000</v>
      </c>
      <c r="AC96" s="3">
        <f t="shared" si="31"/>
        <v>4000</v>
      </c>
      <c r="AD96" s="3">
        <f t="shared" si="31"/>
        <v>4000</v>
      </c>
      <c r="AE96" s="3">
        <f t="shared" si="31"/>
        <v>4000</v>
      </c>
      <c r="AF96" s="3">
        <f t="shared" si="31"/>
        <v>4000</v>
      </c>
      <c r="AG96" s="3">
        <f t="shared" si="31"/>
        <v>4000</v>
      </c>
    </row>
    <row r="97" spans="1:33" ht="75" x14ac:dyDescent="0.25">
      <c r="A97" s="6">
        <v>91</v>
      </c>
      <c r="B97" s="38" t="s">
        <v>252</v>
      </c>
      <c r="C97" s="40" t="s">
        <v>231</v>
      </c>
      <c r="D97" s="39">
        <v>2000</v>
      </c>
      <c r="E97" s="39">
        <v>5794.24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1" t="s">
        <v>89</v>
      </c>
      <c r="L97" s="2" t="s">
        <v>152</v>
      </c>
      <c r="M97" s="1">
        <v>2019</v>
      </c>
      <c r="N97" s="7" t="s">
        <v>140</v>
      </c>
      <c r="O97" s="3">
        <f t="shared" si="18"/>
        <v>5794.24</v>
      </c>
      <c r="P97" s="3">
        <f t="shared" si="19"/>
        <v>3794.24</v>
      </c>
      <c r="Q97" s="3">
        <f t="shared" si="20"/>
        <v>3794.24</v>
      </c>
      <c r="R97" s="4">
        <f t="shared" si="21"/>
        <v>2.8971199999999997</v>
      </c>
      <c r="S97" s="5">
        <f t="shared" si="22"/>
        <v>-1.8971199999999997</v>
      </c>
      <c r="T97" s="3">
        <f t="shared" si="23"/>
        <v>1.8971199999999997</v>
      </c>
      <c r="U97" s="7" t="str">
        <f t="shared" si="24"/>
        <v>Avance medio</v>
      </c>
      <c r="V97" s="3">
        <f t="shared" si="25"/>
        <v>5794.24</v>
      </c>
      <c r="W97" s="3">
        <f t="shared" si="26"/>
        <v>5794.24</v>
      </c>
      <c r="X97" s="3">
        <f t="shared" si="27"/>
        <v>5794.24</v>
      </c>
      <c r="Y97" s="3">
        <f t="shared" si="28"/>
        <v>5794.24</v>
      </c>
      <c r="Z97" s="3">
        <f t="shared" si="29"/>
        <v>5794.24</v>
      </c>
      <c r="AA97" s="3">
        <f t="shared" si="30"/>
        <v>5794.24</v>
      </c>
      <c r="AB97" s="3">
        <f t="shared" si="31"/>
        <v>2000</v>
      </c>
      <c r="AC97" s="3">
        <f t="shared" si="31"/>
        <v>2000</v>
      </c>
      <c r="AD97" s="3">
        <f t="shared" si="31"/>
        <v>2000</v>
      </c>
      <c r="AE97" s="3">
        <f t="shared" si="31"/>
        <v>2000</v>
      </c>
      <c r="AF97" s="3">
        <f t="shared" si="31"/>
        <v>2000</v>
      </c>
      <c r="AG97" s="3">
        <f t="shared" si="31"/>
        <v>2000</v>
      </c>
    </row>
    <row r="98" spans="1:33" x14ac:dyDescent="0.25">
      <c r="E98" s="28">
        <f>SUM(E7:E97)</f>
        <v>339708.87999999995</v>
      </c>
      <c r="F98" s="28">
        <f>SUM(F7:F97)</f>
        <v>513193.9</v>
      </c>
      <c r="G98" s="28">
        <f>SUM(G7:G97)</f>
        <v>314808.09999999998</v>
      </c>
    </row>
    <row r="101" spans="1:33" x14ac:dyDescent="0.25">
      <c r="A101" s="29"/>
      <c r="B101" s="30"/>
      <c r="C101" s="30"/>
      <c r="D101" s="31"/>
      <c r="E101" s="32"/>
      <c r="F101" s="32"/>
      <c r="G101" s="32"/>
      <c r="H101" s="32"/>
      <c r="I101" s="32"/>
      <c r="J101" s="32"/>
      <c r="K101" s="29"/>
      <c r="L101" s="33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spans="1:33" x14ac:dyDescent="0.25">
      <c r="C102" s="84"/>
      <c r="D102" s="85"/>
      <c r="E102" s="85"/>
      <c r="F102" s="85"/>
      <c r="G102" s="85"/>
      <c r="H102" s="85"/>
      <c r="I102" s="85"/>
    </row>
    <row r="103" spans="1:33" x14ac:dyDescent="0.25">
      <c r="C103" s="85"/>
      <c r="D103" s="85"/>
      <c r="E103" s="85"/>
      <c r="F103" s="85"/>
      <c r="G103" s="85"/>
      <c r="H103" s="85"/>
      <c r="I103" s="85"/>
    </row>
    <row r="104" spans="1:33" x14ac:dyDescent="0.25">
      <c r="C104" s="85"/>
      <c r="D104" s="85"/>
      <c r="E104" s="85"/>
      <c r="F104" s="85"/>
      <c r="G104" s="85"/>
      <c r="H104" s="85"/>
      <c r="I104" s="85"/>
    </row>
    <row r="105" spans="1:33" x14ac:dyDescent="0.25">
      <c r="C105" s="85"/>
      <c r="D105" s="85"/>
      <c r="E105" s="85"/>
      <c r="F105" s="85"/>
      <c r="G105" s="85"/>
      <c r="H105" s="85"/>
      <c r="I105" s="85"/>
    </row>
    <row r="106" spans="1:33" x14ac:dyDescent="0.25">
      <c r="C106" s="85"/>
      <c r="D106" s="85"/>
      <c r="E106" s="85"/>
      <c r="F106" s="85"/>
      <c r="G106" s="85"/>
      <c r="H106" s="85"/>
      <c r="I106" s="85"/>
    </row>
    <row r="109" spans="1:33" x14ac:dyDescent="0.25">
      <c r="C109" s="8"/>
      <c r="D109" s="8"/>
      <c r="E109" s="8"/>
      <c r="F109" s="8"/>
      <c r="G109" s="8"/>
      <c r="H109" s="8"/>
      <c r="I109" s="8"/>
    </row>
    <row r="110" spans="1:33" x14ac:dyDescent="0.25">
      <c r="C110" s="8"/>
      <c r="D110" s="8"/>
      <c r="E110" s="8"/>
      <c r="F110" s="8"/>
      <c r="G110" s="8"/>
      <c r="H110" s="8"/>
      <c r="I110" s="8"/>
    </row>
    <row r="111" spans="1:33" ht="28.5" customHeight="1" x14ac:dyDescent="0.25">
      <c r="C111" s="8"/>
      <c r="D111" s="8"/>
      <c r="E111" s="8"/>
      <c r="F111" s="8"/>
      <c r="G111" s="8"/>
      <c r="H111" s="8"/>
      <c r="I111" s="8"/>
    </row>
    <row r="112" spans="1:33" x14ac:dyDescent="0.25">
      <c r="C112" s="8"/>
      <c r="D112" s="8"/>
      <c r="E112" s="8"/>
      <c r="F112" s="8"/>
      <c r="G112" s="8"/>
      <c r="H112" s="8"/>
      <c r="I112" s="8"/>
    </row>
    <row r="113" spans="3:9" x14ac:dyDescent="0.25">
      <c r="C113" s="8"/>
      <c r="D113" s="8"/>
      <c r="E113" s="8"/>
      <c r="F113" s="8"/>
      <c r="G113" s="8"/>
      <c r="H113" s="8"/>
      <c r="I113" s="8"/>
    </row>
  </sheetData>
  <autoFilter ref="B6:U98" xr:uid="{0C5696B4-8DB3-4D5E-9E66-04383C335562}"/>
  <mergeCells count="1">
    <mergeCell ref="C102:I106"/>
  </mergeCells>
  <conditionalFormatting sqref="R7:S9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:R9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9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AG97">
    <cfRule type="cellIs" dxfId="17" priority="121" operator="equal">
      <formula>"Avance con problemas"</formula>
    </cfRule>
    <cfRule type="cellIs" dxfId="16" priority="122" operator="equal">
      <formula>"Avance medio"</formula>
    </cfRule>
    <cfRule type="cellIs" dxfId="15" priority="123" operator="equal">
      <formula>"Avance óptimo"</formula>
    </cfRule>
  </conditionalFormatting>
  <conditionalFormatting sqref="E7:J7">
    <cfRule type="iconSet" priority="119">
      <iconSet iconSet="3Signs">
        <cfvo type="percent" val="0"/>
        <cfvo type="percent" val="33"/>
        <cfvo type="percent" val="67"/>
      </iconSet>
    </cfRule>
  </conditionalFormatting>
  <conditionalFormatting sqref="E8:J8 H9:J47">
    <cfRule type="iconSet" priority="118">
      <iconSet iconSet="3Signs">
        <cfvo type="percent" val="0"/>
        <cfvo type="percent" val="33"/>
        <cfvo type="percent" val="67"/>
      </iconSet>
    </cfRule>
  </conditionalFormatting>
  <conditionalFormatting sqref="E9:G9">
    <cfRule type="iconSet" priority="117">
      <iconSet iconSet="3Signs">
        <cfvo type="percent" val="0"/>
        <cfvo type="percent" val="33"/>
        <cfvo type="percent" val="67"/>
      </iconSet>
    </cfRule>
  </conditionalFormatting>
  <conditionalFormatting sqref="E10:G10">
    <cfRule type="iconSet" priority="116">
      <iconSet iconSet="3Signs">
        <cfvo type="percent" val="0"/>
        <cfvo type="percent" val="33"/>
        <cfvo type="percent" val="67"/>
      </iconSet>
    </cfRule>
  </conditionalFormatting>
  <conditionalFormatting sqref="E11:G11">
    <cfRule type="iconSet" priority="115">
      <iconSet iconSet="3Signs">
        <cfvo type="percent" val="0"/>
        <cfvo type="percent" val="33"/>
        <cfvo type="percent" val="67"/>
      </iconSet>
    </cfRule>
  </conditionalFormatting>
  <conditionalFormatting sqref="E12:G12">
    <cfRule type="iconSet" priority="114">
      <iconSet iconSet="3Signs">
        <cfvo type="percent" val="0"/>
        <cfvo type="percent" val="33"/>
        <cfvo type="percent" val="67"/>
      </iconSet>
    </cfRule>
  </conditionalFormatting>
  <conditionalFormatting sqref="E13:G13">
    <cfRule type="iconSet" priority="113">
      <iconSet iconSet="3Signs">
        <cfvo type="percent" val="0"/>
        <cfvo type="percent" val="33"/>
        <cfvo type="percent" val="67"/>
      </iconSet>
    </cfRule>
  </conditionalFormatting>
  <conditionalFormatting sqref="E14:G14">
    <cfRule type="iconSet" priority="112">
      <iconSet iconSet="3Signs">
        <cfvo type="percent" val="0"/>
        <cfvo type="percent" val="33"/>
        <cfvo type="percent" val="67"/>
      </iconSet>
    </cfRule>
  </conditionalFormatting>
  <conditionalFormatting sqref="E15:G15">
    <cfRule type="iconSet" priority="111">
      <iconSet iconSet="3Signs">
        <cfvo type="percent" val="0"/>
        <cfvo type="percent" val="33"/>
        <cfvo type="percent" val="67"/>
      </iconSet>
    </cfRule>
  </conditionalFormatting>
  <conditionalFormatting sqref="E16:G16">
    <cfRule type="iconSet" priority="110">
      <iconSet iconSet="3Signs">
        <cfvo type="percent" val="0"/>
        <cfvo type="percent" val="33"/>
        <cfvo type="percent" val="67"/>
      </iconSet>
    </cfRule>
  </conditionalFormatting>
  <conditionalFormatting sqref="E17:G17">
    <cfRule type="iconSet" priority="109">
      <iconSet iconSet="3Signs">
        <cfvo type="percent" val="0"/>
        <cfvo type="percent" val="33"/>
        <cfvo type="percent" val="67"/>
      </iconSet>
    </cfRule>
  </conditionalFormatting>
  <conditionalFormatting sqref="E18:G18">
    <cfRule type="iconSet" priority="108">
      <iconSet iconSet="3Signs">
        <cfvo type="percent" val="0"/>
        <cfvo type="percent" val="33"/>
        <cfvo type="percent" val="67"/>
      </iconSet>
    </cfRule>
  </conditionalFormatting>
  <conditionalFormatting sqref="E19:G19">
    <cfRule type="iconSet" priority="107">
      <iconSet iconSet="3Signs">
        <cfvo type="percent" val="0"/>
        <cfvo type="percent" val="33"/>
        <cfvo type="percent" val="67"/>
      </iconSet>
    </cfRule>
  </conditionalFormatting>
  <conditionalFormatting sqref="E20:G20">
    <cfRule type="iconSet" priority="106">
      <iconSet iconSet="3Signs">
        <cfvo type="percent" val="0"/>
        <cfvo type="percent" val="33"/>
        <cfvo type="percent" val="67"/>
      </iconSet>
    </cfRule>
  </conditionalFormatting>
  <conditionalFormatting sqref="E21:G21">
    <cfRule type="iconSet" priority="105">
      <iconSet iconSet="3Signs">
        <cfvo type="percent" val="0"/>
        <cfvo type="percent" val="33"/>
        <cfvo type="percent" val="67"/>
      </iconSet>
    </cfRule>
  </conditionalFormatting>
  <conditionalFormatting sqref="E22:G22">
    <cfRule type="iconSet" priority="104">
      <iconSet iconSet="3Signs">
        <cfvo type="percent" val="0"/>
        <cfvo type="percent" val="33"/>
        <cfvo type="percent" val="67"/>
      </iconSet>
    </cfRule>
  </conditionalFormatting>
  <conditionalFormatting sqref="E23:G23">
    <cfRule type="iconSet" priority="103">
      <iconSet iconSet="3Signs">
        <cfvo type="percent" val="0"/>
        <cfvo type="percent" val="33"/>
        <cfvo type="percent" val="67"/>
      </iconSet>
    </cfRule>
  </conditionalFormatting>
  <conditionalFormatting sqref="E24:G24">
    <cfRule type="iconSet" priority="102">
      <iconSet iconSet="3Signs">
        <cfvo type="percent" val="0"/>
        <cfvo type="percent" val="33"/>
        <cfvo type="percent" val="67"/>
      </iconSet>
    </cfRule>
  </conditionalFormatting>
  <conditionalFormatting sqref="E25:G25">
    <cfRule type="iconSet" priority="101">
      <iconSet iconSet="3Signs">
        <cfvo type="percent" val="0"/>
        <cfvo type="percent" val="33"/>
        <cfvo type="percent" val="67"/>
      </iconSet>
    </cfRule>
  </conditionalFormatting>
  <conditionalFormatting sqref="E26:G26">
    <cfRule type="iconSet" priority="100">
      <iconSet iconSet="3Signs">
        <cfvo type="percent" val="0"/>
        <cfvo type="percent" val="33"/>
        <cfvo type="percent" val="67"/>
      </iconSet>
    </cfRule>
  </conditionalFormatting>
  <conditionalFormatting sqref="E27:G27">
    <cfRule type="iconSet" priority="99">
      <iconSet iconSet="3Signs">
        <cfvo type="percent" val="0"/>
        <cfvo type="percent" val="33"/>
        <cfvo type="percent" val="67"/>
      </iconSet>
    </cfRule>
  </conditionalFormatting>
  <conditionalFormatting sqref="E28:G28">
    <cfRule type="iconSet" priority="98">
      <iconSet iconSet="3Signs">
        <cfvo type="percent" val="0"/>
        <cfvo type="percent" val="33"/>
        <cfvo type="percent" val="67"/>
      </iconSet>
    </cfRule>
  </conditionalFormatting>
  <conditionalFormatting sqref="E29:G29">
    <cfRule type="iconSet" priority="97">
      <iconSet iconSet="3Signs">
        <cfvo type="percent" val="0"/>
        <cfvo type="percent" val="33"/>
        <cfvo type="percent" val="67"/>
      </iconSet>
    </cfRule>
  </conditionalFormatting>
  <conditionalFormatting sqref="E30:G30">
    <cfRule type="iconSet" priority="96">
      <iconSet iconSet="3Signs">
        <cfvo type="percent" val="0"/>
        <cfvo type="percent" val="33"/>
        <cfvo type="percent" val="67"/>
      </iconSet>
    </cfRule>
  </conditionalFormatting>
  <conditionalFormatting sqref="E31:G31">
    <cfRule type="iconSet" priority="95">
      <iconSet iconSet="3Signs">
        <cfvo type="percent" val="0"/>
        <cfvo type="percent" val="33"/>
        <cfvo type="percent" val="67"/>
      </iconSet>
    </cfRule>
  </conditionalFormatting>
  <conditionalFormatting sqref="E32:G32">
    <cfRule type="iconSet" priority="94">
      <iconSet iconSet="3Signs">
        <cfvo type="percent" val="0"/>
        <cfvo type="percent" val="33"/>
        <cfvo type="percent" val="67"/>
      </iconSet>
    </cfRule>
  </conditionalFormatting>
  <conditionalFormatting sqref="E33:G33">
    <cfRule type="iconSet" priority="93">
      <iconSet iconSet="3Signs">
        <cfvo type="percent" val="0"/>
        <cfvo type="percent" val="33"/>
        <cfvo type="percent" val="67"/>
      </iconSet>
    </cfRule>
  </conditionalFormatting>
  <conditionalFormatting sqref="E34:G34">
    <cfRule type="iconSet" priority="92">
      <iconSet iconSet="3Signs">
        <cfvo type="percent" val="0"/>
        <cfvo type="percent" val="33"/>
        <cfvo type="percent" val="67"/>
      </iconSet>
    </cfRule>
  </conditionalFormatting>
  <conditionalFormatting sqref="E35:G35">
    <cfRule type="iconSet" priority="91">
      <iconSet iconSet="3Signs">
        <cfvo type="percent" val="0"/>
        <cfvo type="percent" val="33"/>
        <cfvo type="percent" val="67"/>
      </iconSet>
    </cfRule>
  </conditionalFormatting>
  <conditionalFormatting sqref="E37:G37">
    <cfRule type="iconSet" priority="90">
      <iconSet iconSet="3Signs">
        <cfvo type="percent" val="0"/>
        <cfvo type="percent" val="33"/>
        <cfvo type="percent" val="67"/>
      </iconSet>
    </cfRule>
  </conditionalFormatting>
  <conditionalFormatting sqref="E38:G38">
    <cfRule type="iconSet" priority="89">
      <iconSet iconSet="3Signs">
        <cfvo type="percent" val="0"/>
        <cfvo type="percent" val="33"/>
        <cfvo type="percent" val="67"/>
      </iconSet>
    </cfRule>
  </conditionalFormatting>
  <conditionalFormatting sqref="E39:G39">
    <cfRule type="iconSet" priority="88">
      <iconSet iconSet="3Signs">
        <cfvo type="percent" val="0"/>
        <cfvo type="percent" val="33"/>
        <cfvo type="percent" val="67"/>
      </iconSet>
    </cfRule>
  </conditionalFormatting>
  <conditionalFormatting sqref="E40:G40">
    <cfRule type="iconSet" priority="87">
      <iconSet iconSet="3Signs">
        <cfvo type="percent" val="0"/>
        <cfvo type="percent" val="33"/>
        <cfvo type="percent" val="67"/>
      </iconSet>
    </cfRule>
  </conditionalFormatting>
  <conditionalFormatting sqref="E41:G41">
    <cfRule type="iconSet" priority="86">
      <iconSet iconSet="3Signs">
        <cfvo type="percent" val="0"/>
        <cfvo type="percent" val="33"/>
        <cfvo type="percent" val="67"/>
      </iconSet>
    </cfRule>
  </conditionalFormatting>
  <conditionalFormatting sqref="E42:G42">
    <cfRule type="iconSet" priority="85">
      <iconSet iconSet="3Signs">
        <cfvo type="percent" val="0"/>
        <cfvo type="percent" val="33"/>
        <cfvo type="percent" val="67"/>
      </iconSet>
    </cfRule>
  </conditionalFormatting>
  <conditionalFormatting sqref="E43:G43">
    <cfRule type="iconSet" priority="84">
      <iconSet iconSet="3Signs">
        <cfvo type="percent" val="0"/>
        <cfvo type="percent" val="33"/>
        <cfvo type="percent" val="67"/>
      </iconSet>
    </cfRule>
  </conditionalFormatting>
  <conditionalFormatting sqref="E44:G44">
    <cfRule type="iconSet" priority="83">
      <iconSet iconSet="3Signs">
        <cfvo type="percent" val="0"/>
        <cfvo type="percent" val="33"/>
        <cfvo type="percent" val="67"/>
      </iconSet>
    </cfRule>
  </conditionalFormatting>
  <conditionalFormatting sqref="E45:G45">
    <cfRule type="iconSet" priority="82">
      <iconSet iconSet="3Signs">
        <cfvo type="percent" val="0"/>
        <cfvo type="percent" val="33"/>
        <cfvo type="percent" val="67"/>
      </iconSet>
    </cfRule>
  </conditionalFormatting>
  <conditionalFormatting sqref="E46:G46">
    <cfRule type="iconSet" priority="81">
      <iconSet iconSet="3Signs">
        <cfvo type="percent" val="0"/>
        <cfvo type="percent" val="33"/>
        <cfvo type="percent" val="67"/>
      </iconSet>
    </cfRule>
  </conditionalFormatting>
  <conditionalFormatting sqref="E47:G47">
    <cfRule type="iconSet" priority="80">
      <iconSet iconSet="3Signs">
        <cfvo type="percent" val="0"/>
        <cfvo type="percent" val="33"/>
        <cfvo type="percent" val="67"/>
      </iconSet>
    </cfRule>
  </conditionalFormatting>
  <conditionalFormatting sqref="E55:J55 G56:J59">
    <cfRule type="iconSet" priority="72">
      <iconSet iconSet="3Signs">
        <cfvo type="percent" val="0"/>
        <cfvo type="percent" val="33"/>
        <cfvo type="percent" val="67"/>
      </iconSet>
    </cfRule>
  </conditionalFormatting>
  <conditionalFormatting sqref="E56:F56">
    <cfRule type="iconSet" priority="71">
      <iconSet iconSet="3Signs">
        <cfvo type="percent" val="0"/>
        <cfvo type="percent" val="33"/>
        <cfvo type="percent" val="67"/>
      </iconSet>
    </cfRule>
  </conditionalFormatting>
  <conditionalFormatting sqref="E57:F57">
    <cfRule type="iconSet" priority="70">
      <iconSet iconSet="3Signs">
        <cfvo type="percent" val="0"/>
        <cfvo type="percent" val="33"/>
        <cfvo type="percent" val="67"/>
      </iconSet>
    </cfRule>
  </conditionalFormatting>
  <conditionalFormatting sqref="E58:F58">
    <cfRule type="iconSet" priority="69">
      <iconSet iconSet="3Signs">
        <cfvo type="percent" val="0"/>
        <cfvo type="percent" val="33"/>
        <cfvo type="percent" val="67"/>
      </iconSet>
    </cfRule>
  </conditionalFormatting>
  <conditionalFormatting sqref="E59:F59">
    <cfRule type="iconSet" priority="68">
      <iconSet iconSet="3Signs">
        <cfvo type="percent" val="0"/>
        <cfvo type="percent" val="33"/>
        <cfvo type="percent" val="67"/>
      </iconSet>
    </cfRule>
  </conditionalFormatting>
  <conditionalFormatting sqref="E60:J60">
    <cfRule type="iconSet" priority="67">
      <iconSet iconSet="3Signs">
        <cfvo type="percent" val="0"/>
        <cfvo type="percent" val="33"/>
        <cfvo type="percent" val="67"/>
      </iconSet>
    </cfRule>
  </conditionalFormatting>
  <conditionalFormatting sqref="E61:J61">
    <cfRule type="iconSet" priority="66">
      <iconSet iconSet="3Signs">
        <cfvo type="percent" val="0"/>
        <cfvo type="percent" val="33"/>
        <cfvo type="percent" val="67"/>
      </iconSet>
    </cfRule>
  </conditionalFormatting>
  <conditionalFormatting sqref="E62:J62">
    <cfRule type="iconSet" priority="65">
      <iconSet iconSet="3Signs">
        <cfvo type="percent" val="0"/>
        <cfvo type="percent" val="33"/>
        <cfvo type="percent" val="67"/>
      </iconSet>
    </cfRule>
  </conditionalFormatting>
  <conditionalFormatting sqref="E63:J63">
    <cfRule type="iconSet" priority="64">
      <iconSet iconSet="3Signs">
        <cfvo type="percent" val="0"/>
        <cfvo type="percent" val="33"/>
        <cfvo type="percent" val="67"/>
      </iconSet>
    </cfRule>
  </conditionalFormatting>
  <conditionalFormatting sqref="E65:J65">
    <cfRule type="iconSet" priority="63">
      <iconSet iconSet="3Signs">
        <cfvo type="percent" val="0"/>
        <cfvo type="percent" val="33"/>
        <cfvo type="percent" val="67"/>
      </iconSet>
    </cfRule>
  </conditionalFormatting>
  <conditionalFormatting sqref="E66:J66">
    <cfRule type="iconSet" priority="62">
      <iconSet iconSet="3Signs">
        <cfvo type="percent" val="0"/>
        <cfvo type="percent" val="33"/>
        <cfvo type="percent" val="67"/>
      </iconSet>
    </cfRule>
  </conditionalFormatting>
  <conditionalFormatting sqref="E67:J68">
    <cfRule type="iconSet" priority="61">
      <iconSet iconSet="3Signs">
        <cfvo type="percent" val="0"/>
        <cfvo type="percent" val="33"/>
        <cfvo type="percent" val="67"/>
      </iconSet>
    </cfRule>
  </conditionalFormatting>
  <conditionalFormatting sqref="E69:J69">
    <cfRule type="iconSet" priority="59">
      <iconSet iconSet="3Signs">
        <cfvo type="percent" val="0"/>
        <cfvo type="percent" val="33"/>
        <cfvo type="percent" val="67"/>
      </iconSet>
    </cfRule>
  </conditionalFormatting>
  <conditionalFormatting sqref="E70:J70">
    <cfRule type="iconSet" priority="58">
      <iconSet iconSet="3Signs">
        <cfvo type="percent" val="0"/>
        <cfvo type="percent" val="33"/>
        <cfvo type="percent" val="67"/>
      </iconSet>
    </cfRule>
  </conditionalFormatting>
  <conditionalFormatting sqref="E71:J71 G72:J74">
    <cfRule type="iconSet" priority="57">
      <iconSet iconSet="3Signs">
        <cfvo type="percent" val="0"/>
        <cfvo type="percent" val="33"/>
        <cfvo type="percent" val="67"/>
      </iconSet>
    </cfRule>
  </conditionalFormatting>
  <conditionalFormatting sqref="E72:F72">
    <cfRule type="iconSet" priority="56">
      <iconSet iconSet="3Signs">
        <cfvo type="percent" val="0"/>
        <cfvo type="percent" val="33"/>
        <cfvo type="percent" val="67"/>
      </iconSet>
    </cfRule>
  </conditionalFormatting>
  <conditionalFormatting sqref="E73:F73">
    <cfRule type="iconSet" priority="55">
      <iconSet iconSet="3Signs">
        <cfvo type="percent" val="0"/>
        <cfvo type="percent" val="33"/>
        <cfvo type="percent" val="67"/>
      </iconSet>
    </cfRule>
  </conditionalFormatting>
  <conditionalFormatting sqref="E74:F74">
    <cfRule type="iconSet" priority="54">
      <iconSet iconSet="3Signs">
        <cfvo type="percent" val="0"/>
        <cfvo type="percent" val="33"/>
        <cfvo type="percent" val="67"/>
      </iconSet>
    </cfRule>
  </conditionalFormatting>
  <conditionalFormatting sqref="E75:J75">
    <cfRule type="iconSet" priority="53">
      <iconSet iconSet="3Signs">
        <cfvo type="percent" val="0"/>
        <cfvo type="percent" val="33"/>
        <cfvo type="percent" val="67"/>
      </iconSet>
    </cfRule>
  </conditionalFormatting>
  <conditionalFormatting sqref="E79:J79">
    <cfRule type="iconSet" priority="52">
      <iconSet iconSet="3Signs">
        <cfvo type="percent" val="0"/>
        <cfvo type="percent" val="33"/>
        <cfvo type="percent" val="67"/>
      </iconSet>
    </cfRule>
  </conditionalFormatting>
  <conditionalFormatting sqref="E82:J82">
    <cfRule type="iconSet" priority="51">
      <iconSet iconSet="3Signs">
        <cfvo type="percent" val="0"/>
        <cfvo type="percent" val="33"/>
        <cfvo type="percent" val="67"/>
      </iconSet>
    </cfRule>
  </conditionalFormatting>
  <conditionalFormatting sqref="E83:J83">
    <cfRule type="iconSet" priority="50">
      <iconSet iconSet="3Signs">
        <cfvo type="percent" val="0"/>
        <cfvo type="percent" val="33"/>
        <cfvo type="percent" val="67"/>
      </iconSet>
    </cfRule>
  </conditionalFormatting>
  <conditionalFormatting sqref="E84:J84 F85:J88">
    <cfRule type="iconSet" priority="49">
      <iconSet iconSet="3Signs">
        <cfvo type="percent" val="0"/>
        <cfvo type="percent" val="33"/>
        <cfvo type="percent" val="67"/>
      </iconSet>
    </cfRule>
  </conditionalFormatting>
  <conditionalFormatting sqref="E85"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E86">
    <cfRule type="iconSet" priority="47">
      <iconSet iconSet="3Signs">
        <cfvo type="percent" val="0"/>
        <cfvo type="percent" val="33"/>
        <cfvo type="percent" val="67"/>
      </iconSet>
    </cfRule>
  </conditionalFormatting>
  <conditionalFormatting sqref="E87">
    <cfRule type="iconSet" priority="46">
      <iconSet iconSet="3Signs">
        <cfvo type="percent" val="0"/>
        <cfvo type="percent" val="33"/>
        <cfvo type="percent" val="67"/>
      </iconSet>
    </cfRule>
  </conditionalFormatting>
  <conditionalFormatting sqref="E88"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E89:J89">
    <cfRule type="iconSet" priority="44">
      <iconSet iconSet="3Signs">
        <cfvo type="percent" val="0"/>
        <cfvo type="percent" val="33"/>
        <cfvo type="percent" val="67"/>
      </iconSet>
    </cfRule>
  </conditionalFormatting>
  <conditionalFormatting sqref="E90:J90">
    <cfRule type="iconSet" priority="43">
      <iconSet iconSet="3Signs">
        <cfvo type="percent" val="0"/>
        <cfvo type="percent" val="33"/>
        <cfvo type="percent" val="67"/>
      </iconSet>
    </cfRule>
  </conditionalFormatting>
  <conditionalFormatting sqref="E91:J91"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E92:J92">
    <cfRule type="iconSet" priority="41">
      <iconSet iconSet="3Signs">
        <cfvo type="percent" val="0"/>
        <cfvo type="percent" val="33"/>
        <cfvo type="percent" val="67"/>
      </iconSet>
    </cfRule>
  </conditionalFormatting>
  <conditionalFormatting sqref="E93:J93">
    <cfRule type="iconSet" priority="40">
      <iconSet iconSet="3Signs">
        <cfvo type="percent" val="0"/>
        <cfvo type="percent" val="33"/>
        <cfvo type="percent" val="67"/>
      </iconSet>
    </cfRule>
  </conditionalFormatting>
  <conditionalFormatting sqref="E94:J94"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E95:J95">
    <cfRule type="iconSet" priority="38">
      <iconSet iconSet="3Signs">
        <cfvo type="percent" val="0"/>
        <cfvo type="percent" val="33"/>
        <cfvo type="percent" val="67"/>
      </iconSet>
    </cfRule>
  </conditionalFormatting>
  <conditionalFormatting sqref="E97:J97"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E96:J96">
    <cfRule type="iconSet" priority="35">
      <iconSet iconSet="3Signs">
        <cfvo type="percent" val="0"/>
        <cfvo type="percent" val="33"/>
        <cfvo type="percent" val="67"/>
      </iconSet>
    </cfRule>
  </conditionalFormatting>
  <conditionalFormatting sqref="E48:J48">
    <cfRule type="iconSet" priority="34">
      <iconSet iconSet="3Signs">
        <cfvo type="percent" val="0"/>
        <cfvo type="percent" val="33"/>
        <cfvo type="percent" val="67"/>
      </iconSet>
    </cfRule>
  </conditionalFormatting>
  <conditionalFormatting sqref="E49:J49"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E50:J50">
    <cfRule type="iconSet" priority="32">
      <iconSet iconSet="3Signs">
        <cfvo type="percent" val="0"/>
        <cfvo type="percent" val="33"/>
        <cfvo type="percent" val="67"/>
      </iconSet>
    </cfRule>
  </conditionalFormatting>
  <conditionalFormatting sqref="E51:J51">
    <cfRule type="iconSet" priority="31">
      <iconSet iconSet="3Signs">
        <cfvo type="percent" val="0"/>
        <cfvo type="percent" val="33"/>
        <cfvo type="percent" val="67"/>
      </iconSet>
    </cfRule>
  </conditionalFormatting>
  <conditionalFormatting sqref="E52:J52"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E53:J53">
    <cfRule type="iconSet" priority="29">
      <iconSet iconSet="3Signs">
        <cfvo type="percent" val="0"/>
        <cfvo type="percent" val="33"/>
        <cfvo type="percent" val="67"/>
      </iconSet>
    </cfRule>
  </conditionalFormatting>
  <conditionalFormatting sqref="E54:J54">
    <cfRule type="iconSet" priority="28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0B01-778A-4B32-B949-A0842AC33087}">
  <sheetPr codeName="Hoja1"/>
  <dimension ref="B4:P100"/>
  <sheetViews>
    <sheetView showGridLines="0" zoomScaleNormal="100" workbookViewId="0"/>
  </sheetViews>
  <sheetFormatPr baseColWidth="10" defaultRowHeight="14.25" x14ac:dyDescent="0.2"/>
  <cols>
    <col min="1" max="1" width="3.625" customWidth="1"/>
    <col min="2" max="2" width="28.875" customWidth="1"/>
    <col min="3" max="4" width="13.5" customWidth="1"/>
    <col min="7" max="7" width="32.125" style="22" customWidth="1"/>
    <col min="8" max="9" width="14.375" customWidth="1"/>
  </cols>
  <sheetData>
    <row r="4" spans="2:16" x14ac:dyDescent="0.2">
      <c r="M4" s="18"/>
    </row>
    <row r="7" spans="2:16" ht="28.5" x14ac:dyDescent="0.2">
      <c r="B7" s="52" t="s">
        <v>140</v>
      </c>
      <c r="C7" s="25" t="s">
        <v>259</v>
      </c>
      <c r="D7" s="25" t="s">
        <v>260</v>
      </c>
      <c r="F7" s="54"/>
      <c r="G7" s="67" t="s">
        <v>140</v>
      </c>
      <c r="H7" s="57" t="s">
        <v>259</v>
      </c>
      <c r="I7" s="57" t="s">
        <v>260</v>
      </c>
      <c r="P7" s="56">
        <v>6</v>
      </c>
    </row>
    <row r="8" spans="2:16" ht="60" x14ac:dyDescent="0.2">
      <c r="B8" s="77" t="str">
        <f>+'SEGUIMIENTO ANUAL'!C7</f>
        <v>Proyecto fortalecimiento de capacidades, educación y capacitación a la población en temas ambientales</v>
      </c>
      <c r="C8" s="3">
        <f>+'SEGUIMIENTO ANUAL'!O7</f>
        <v>1500</v>
      </c>
      <c r="D8" s="3">
        <f>+'SEGUIMIENTO ANUAL'!P7</f>
        <v>1500</v>
      </c>
      <c r="F8" s="55"/>
      <c r="G8" s="68" t="str">
        <f>INDEX(B8:B98,P7)</f>
        <v>Proyecto capacitación en riesgos y actuación en crisis</v>
      </c>
      <c r="H8" s="69">
        <f>VLOOKUP(G8,$B$8:$D$98,2,0)</f>
        <v>1500</v>
      </c>
      <c r="I8" s="69">
        <f>VLOOKUP(G8,$B$8:$D$98,3,0)</f>
        <v>1500</v>
      </c>
    </row>
    <row r="9" spans="2:16" ht="30" x14ac:dyDescent="0.2">
      <c r="B9" s="77" t="str">
        <f>+'SEGUIMIENTO ANUAL'!C8</f>
        <v>Proyecto conservación y ampliación de espacios naturales en la parroquia</v>
      </c>
      <c r="C9" s="3">
        <f>+'SEGUIMIENTO ANUAL'!O8</f>
        <v>2500</v>
      </c>
      <c r="D9" s="3">
        <f>+'SEGUIMIENTO ANUAL'!P8</f>
        <v>2500</v>
      </c>
    </row>
    <row r="10" spans="2:16" ht="60" x14ac:dyDescent="0.2">
      <c r="B10" s="77" t="str">
        <f>+'SEGUIMIENTO ANUAL'!C9</f>
        <v>Seguimiento a los procesos de regulación y manejo integral en botaderos y escombreras a nivel parroquial</v>
      </c>
      <c r="C10" s="3">
        <f>+'SEGUIMIENTO ANUAL'!O9</f>
        <v>330</v>
      </c>
      <c r="D10" s="3">
        <f>+'SEGUIMIENTO ANUAL'!P9</f>
        <v>670</v>
      </c>
    </row>
    <row r="11" spans="2:16" ht="60" x14ac:dyDescent="0.2">
      <c r="B11" s="77" t="str">
        <f>+'SEGUIMIENTO ANUAL'!C10</f>
        <v>Proyecto mejoramiento y ampliación del sistema de almacenamiento temporal y manejo parcial de desechos a nivel parroquial</v>
      </c>
      <c r="C11" s="3">
        <f>+'SEGUIMIENTO ANUAL'!O10</f>
        <v>6182.4</v>
      </c>
      <c r="D11" s="3">
        <f>+'SEGUIMIENTO ANUAL'!P10</f>
        <v>7817.6</v>
      </c>
    </row>
    <row r="12" spans="2:16" ht="30" x14ac:dyDescent="0.2">
      <c r="B12" s="77" t="str">
        <f>+'SEGUIMIENTO ANUAL'!C11</f>
        <v>Plan parroquial de gestión de riesgos y actuación en crisis</v>
      </c>
      <c r="C12" s="3">
        <f>+'SEGUIMIENTO ANUAL'!O11</f>
        <v>6000</v>
      </c>
      <c r="D12" s="3">
        <f>+'SEGUIMIENTO ANUAL'!P11</f>
        <v>0</v>
      </c>
    </row>
    <row r="13" spans="2:16" ht="30" x14ac:dyDescent="0.2">
      <c r="B13" s="77" t="str">
        <f>+'SEGUIMIENTO ANUAL'!C12</f>
        <v>Proyecto capacitación en riesgos y actuación en crisis</v>
      </c>
      <c r="C13" s="3">
        <f>+'SEGUIMIENTO ANUAL'!O12</f>
        <v>1500</v>
      </c>
      <c r="D13" s="3">
        <f>+'SEGUIMIENTO ANUAL'!P12</f>
        <v>1500</v>
      </c>
    </row>
    <row r="14" spans="2:16" ht="60" x14ac:dyDescent="0.2">
      <c r="B14" s="77" t="str">
        <f>+'SEGUIMIENTO ANUAL'!C13</f>
        <v>Proyecto manejo de TICs y herramientas de comunicación con la población vulnerable de la Parroquia Unamuncho</v>
      </c>
      <c r="C14" s="3">
        <f>+'SEGUIMIENTO ANUAL'!O13</f>
        <v>1000</v>
      </c>
      <c r="D14" s="3">
        <f>+'SEGUIMIENTO ANUAL'!P13</f>
        <v>1000</v>
      </c>
    </row>
    <row r="15" spans="2:16" ht="56.25" customHeight="1" x14ac:dyDescent="0.2">
      <c r="B15" s="77" t="str">
        <f>+'SEGUIMIENTO ANUAL'!C14</f>
        <v>Proyecto fortalecimiento de la calidad de la educación y mejoramiento de la infraestructura educativa en la Parroquia Unamuncho</v>
      </c>
      <c r="C15" s="3">
        <f>+'SEGUIMIENTO ANUAL'!O14</f>
        <v>0</v>
      </c>
      <c r="D15" s="3">
        <f>+'SEGUIMIENTO ANUAL'!P14</f>
        <v>50000</v>
      </c>
      <c r="G15" s="53"/>
      <c r="H15" s="51"/>
      <c r="I15" s="51"/>
      <c r="P15" s="18"/>
    </row>
    <row r="16" spans="2:16" ht="75" x14ac:dyDescent="0.2">
      <c r="B16" s="77" t="str">
        <f>+'SEGUIMIENTO ANUAL'!C15</f>
        <v>Gestión permanente hára la implementación del servicio de salud pública, brigadas médicas, furgones de la salud y demás acciones en la Parroquia Unamuncho</v>
      </c>
      <c r="C16" s="3">
        <f>+'SEGUIMIENTO ANUAL'!O15</f>
        <v>500</v>
      </c>
      <c r="D16" s="3">
        <f>+'SEGUIMIENTO ANUAL'!P15</f>
        <v>500</v>
      </c>
      <c r="G16" s="58"/>
      <c r="H16" s="18"/>
      <c r="I16" s="18"/>
    </row>
    <row r="17" spans="2:4" ht="45" x14ac:dyDescent="0.2">
      <c r="B17" s="77" t="str">
        <f>+'SEGUIMIENTO ANUAL'!C16</f>
        <v>Proyecto contrucción de espacios públicos y culturales a nivel Parroquial</v>
      </c>
      <c r="C17" s="3">
        <f>+'SEGUIMIENTO ANUAL'!O16</f>
        <v>100000</v>
      </c>
      <c r="D17" s="3">
        <f>+'SEGUIMIENTO ANUAL'!P16</f>
        <v>100000</v>
      </c>
    </row>
    <row r="18" spans="2:4" ht="60" x14ac:dyDescent="0.2">
      <c r="B18" s="77" t="str">
        <f>+'SEGUIMIENTO ANUAL'!C17</f>
        <v>Proyecto adecuación de infraestructura física y accesibilidad en los principales espacios públicos de la Parroquia Unamuncho</v>
      </c>
      <c r="C18" s="3">
        <f>+'SEGUIMIENTO ANUAL'!O17</f>
        <v>7500</v>
      </c>
      <c r="D18" s="3">
        <f>+'SEGUIMIENTO ANUAL'!P17</f>
        <v>7500</v>
      </c>
    </row>
    <row r="19" spans="2:4" ht="45" x14ac:dyDescent="0.2">
      <c r="B19" s="77" t="str">
        <f>+'SEGUIMIENTO ANUAL'!C18</f>
        <v>Estudio para el mejoramiento del estadio Caserio La Primavera de la Parroquia Unamuncho</v>
      </c>
      <c r="C19" s="3">
        <f>+'SEGUIMIENTO ANUAL'!O18</f>
        <v>9161.6</v>
      </c>
      <c r="D19" s="3">
        <f>+'SEGUIMIENTO ANUAL'!P18</f>
        <v>161.60000000000036</v>
      </c>
    </row>
    <row r="20" spans="2:4" ht="45" x14ac:dyDescent="0.2">
      <c r="B20" s="77" t="str">
        <f>+'SEGUIMIENTO ANUAL'!C19</f>
        <v>Proyecto para el mejoramiento del estadio Caserio La Primavera de la Parroquia Unamuncho</v>
      </c>
      <c r="C20" s="3">
        <f>+'SEGUIMIENTO ANUAL'!O19</f>
        <v>80000</v>
      </c>
      <c r="D20" s="3">
        <f>+'SEGUIMIENTO ANUAL'!P19</f>
        <v>0</v>
      </c>
    </row>
    <row r="21" spans="2:4" ht="45" x14ac:dyDescent="0.2">
      <c r="B21" s="77" t="str">
        <f>+'SEGUIMIENTO ANUAL'!C20</f>
        <v>Fiscalización de la obra mejoramiento del estadio Caserio La Primavera de la Parroquia Unamuncho</v>
      </c>
      <c r="C21" s="3">
        <f>+'SEGUIMIENTO ANUAL'!O20</f>
        <v>9000</v>
      </c>
      <c r="D21" s="3">
        <f>+'SEGUIMIENTO ANUAL'!P20</f>
        <v>0</v>
      </c>
    </row>
    <row r="22" spans="2:4" ht="30" x14ac:dyDescent="0.2">
      <c r="B22" s="77" t="str">
        <f>+'SEGUIMIENTO ANUAL'!C21</f>
        <v>Proyecto mejoramiento del Estadio Central</v>
      </c>
      <c r="C22" s="3">
        <f>+'SEGUIMIENTO ANUAL'!O21</f>
        <v>116000</v>
      </c>
      <c r="D22" s="3">
        <f>+'SEGUIMIENTO ANUAL'!P21</f>
        <v>0</v>
      </c>
    </row>
    <row r="23" spans="2:4" ht="60" x14ac:dyDescent="0.2">
      <c r="B23" s="77" t="str">
        <f>+'SEGUIMIENTO ANUAL'!C22</f>
        <v>Proyecto mantenimiento y mejoramiento de espacios públicos culturales y deportivos a nivel Parroquial</v>
      </c>
      <c r="C23" s="3">
        <f>+'SEGUIMIENTO ANUAL'!O22</f>
        <v>12716.8</v>
      </c>
      <c r="D23" s="3">
        <f>+'SEGUIMIENTO ANUAL'!P22</f>
        <v>87283.199999999997</v>
      </c>
    </row>
    <row r="24" spans="2:4" ht="60" x14ac:dyDescent="0.2">
      <c r="B24" s="77" t="str">
        <f>+'SEGUIMIENTO ANUAL'!C23</f>
        <v>Proyecto mejoramiento de casas comunales barriales y de encuentro social en diferentes sectores de la Parroquia Unamuncho</v>
      </c>
      <c r="C24" s="3">
        <f>+'SEGUIMIENTO ANUAL'!O23</f>
        <v>7500</v>
      </c>
      <c r="D24" s="3">
        <f>+'SEGUIMIENTO ANUAL'!P23</f>
        <v>7500</v>
      </c>
    </row>
    <row r="25" spans="2:4" ht="45" x14ac:dyDescent="0.2">
      <c r="B25" s="77" t="str">
        <f>+'SEGUIMIENTO ANUAL'!C24</f>
        <v>Proyecto atención integral del ciclo de vida desarrollo infantil integral CDI</v>
      </c>
      <c r="C25" s="3">
        <f>+'SEGUIMIENTO ANUAL'!O24</f>
        <v>24357.589999999997</v>
      </c>
      <c r="D25" s="3">
        <f>+'SEGUIMIENTO ANUAL'!P24</f>
        <v>235642.41</v>
      </c>
    </row>
    <row r="26" spans="2:4" ht="60" x14ac:dyDescent="0.2">
      <c r="B26" s="77" t="str">
        <f>+'SEGUIMIENTO ANUAL'!C25</f>
        <v>Proyecto atención integral del ciclo de vida , atención domiciliaria y espacios alternativos para adultos mayores y personas con discapacidad</v>
      </c>
      <c r="C26" s="3">
        <f>+'SEGUIMIENTO ANUAL'!O25</f>
        <v>11492.59</v>
      </c>
      <c r="D26" s="3">
        <f>+'SEGUIMIENTO ANUAL'!P25</f>
        <v>68507.41</v>
      </c>
    </row>
    <row r="27" spans="2:4" ht="75" x14ac:dyDescent="0.2">
      <c r="B27" s="77" t="str">
        <f>+'SEGUIMIENTO ANUAL'!C26</f>
        <v>Proyectos fortalecimiento del área de rehabilitación y fisioterapia integral para el adulto mayor y personas con discapacidad de la Parroquia Unamuncho</v>
      </c>
      <c r="C27" s="3">
        <f>+'SEGUIMIENTO ANUAL'!O26</f>
        <v>12679.43</v>
      </c>
      <c r="D27" s="3">
        <f>+'SEGUIMIENTO ANUAL'!P26</f>
        <v>15320.57</v>
      </c>
    </row>
    <row r="28" spans="2:4" ht="45" x14ac:dyDescent="0.2">
      <c r="B28" s="77" t="str">
        <f>+'SEGUIMIENTO ANUAL'!C27</f>
        <v>Proyecto organización de escuelitas vacacionales y deportivas para niños, niñas y adolescentes.</v>
      </c>
      <c r="C28" s="3">
        <f>+'SEGUIMIENTO ANUAL'!O27</f>
        <v>5625.8</v>
      </c>
      <c r="D28" s="3">
        <f>+'SEGUIMIENTO ANUAL'!P27</f>
        <v>18374.2</v>
      </c>
    </row>
    <row r="29" spans="2:4" ht="45" x14ac:dyDescent="0.2">
      <c r="B29" s="77" t="str">
        <f>+'SEGUIMIENTO ANUAL'!C28</f>
        <v>Proyecto organización de escuelitas de artes, danza, música para niños, niñas y adolescentes</v>
      </c>
      <c r="C29" s="3">
        <f>+'SEGUIMIENTO ANUAL'!O28</f>
        <v>0</v>
      </c>
      <c r="D29" s="3">
        <f>+'SEGUIMIENTO ANUAL'!P28</f>
        <v>24000</v>
      </c>
    </row>
    <row r="30" spans="2:4" ht="120" x14ac:dyDescent="0.2">
      <c r="B30" s="77" t="str">
        <f>+'SEGUIMIENTO ANUAL'!C29</f>
        <v>Proyecto desarrollo de la estimulación psicomotriz educación nutricional y cuidado personal e intercambio de experiencias como estrategia para la inclusión social con el grupo de adultos mayores y personas con discapacidad de la Parroquia Unamuncho</v>
      </c>
      <c r="C30" s="3">
        <f>+'SEGUIMIENTO ANUAL'!O29</f>
        <v>4536.13</v>
      </c>
      <c r="D30" s="3">
        <f>+'SEGUIMIENTO ANUAL'!P29</f>
        <v>23463.87</v>
      </c>
    </row>
    <row r="31" spans="2:4" ht="90" x14ac:dyDescent="0.2">
      <c r="B31" s="77" t="str">
        <f>+'SEGUIMIENTO ANUAL'!C30</f>
        <v>Proyecto mantenimiento y adecuación del espacio físico destinado al encuentro común del grupo de adultos mayores y personas con disapacidad de la Parroquia Unamuncho</v>
      </c>
      <c r="C31" s="3">
        <f>+'SEGUIMIENTO ANUAL'!O30</f>
        <v>6320.1</v>
      </c>
      <c r="D31" s="3">
        <f>+'SEGUIMIENTO ANUAL'!P30</f>
        <v>679.89999999999964</v>
      </c>
    </row>
    <row r="32" spans="2:4" ht="45" x14ac:dyDescent="0.2">
      <c r="B32" s="77" t="str">
        <f>+'SEGUIMIENTO ANUAL'!C31</f>
        <v xml:space="preserve">Plan de revitalización de la identidad cultural de los habitantes de la Parroquia Unamuncho </v>
      </c>
      <c r="C32" s="3">
        <f>+'SEGUIMIENTO ANUAL'!O31</f>
        <v>0</v>
      </c>
      <c r="D32" s="3">
        <f>+'SEGUIMIENTO ANUAL'!P31</f>
        <v>5000</v>
      </c>
    </row>
    <row r="33" spans="2:4" ht="45" x14ac:dyDescent="0.2">
      <c r="B33" s="77" t="str">
        <f>+'SEGUIMIENTO ANUAL'!C32</f>
        <v>Proyecto fortalecimiento de capacidades de la población en temas de producción agrícola</v>
      </c>
      <c r="C33" s="3">
        <f>+'SEGUIMIENTO ANUAL'!O32</f>
        <v>0</v>
      </c>
      <c r="D33" s="3">
        <f>+'SEGUIMIENTO ANUAL'!P32</f>
        <v>5000</v>
      </c>
    </row>
    <row r="34" spans="2:4" ht="30" x14ac:dyDescent="0.2">
      <c r="B34" s="77" t="str">
        <f>+'SEGUIMIENTO ANUAL'!C33</f>
        <v>Proyecto apoyo al sector agrícola de la Parroquia Unamuncho</v>
      </c>
      <c r="C34" s="3">
        <f>+'SEGUIMIENTO ANUAL'!O33</f>
        <v>2200.7800000000002</v>
      </c>
      <c r="D34" s="3">
        <f>+'SEGUIMIENTO ANUAL'!P33</f>
        <v>6799.2199999999993</v>
      </c>
    </row>
    <row r="35" spans="2:4" ht="45" x14ac:dyDescent="0.2">
      <c r="B35" s="77" t="str">
        <f>+'SEGUIMIENTO ANUAL'!C34</f>
        <v>Proyecto organización de jornadas de fomento productivo feria de emprendimientos productivos</v>
      </c>
      <c r="C35" s="3">
        <f>+'SEGUIMIENTO ANUAL'!O34</f>
        <v>2246.5700000000002</v>
      </c>
      <c r="D35" s="3">
        <f>+'SEGUIMIENTO ANUAL'!P34</f>
        <v>21753.43</v>
      </c>
    </row>
    <row r="36" spans="2:4" ht="45" x14ac:dyDescent="0.2">
      <c r="B36" s="77" t="str">
        <f>+'SEGUIMIENTO ANUAL'!C35</f>
        <v>Proyecto comercialización interna de corto plazo - ferias libres permanentes</v>
      </c>
      <c r="C36" s="3">
        <f>+'SEGUIMIENTO ANUAL'!O35</f>
        <v>0</v>
      </c>
      <c r="D36" s="3">
        <f>+'SEGUIMIENTO ANUAL'!P35</f>
        <v>25000</v>
      </c>
    </row>
    <row r="37" spans="2:4" ht="30" x14ac:dyDescent="0.2">
      <c r="B37" s="77" t="str">
        <f>+'SEGUIMIENTO ANUAL'!C36</f>
        <v>Gestión para la implementación del centro de transferencia agrícola norte</v>
      </c>
      <c r="C37" s="3">
        <f>+'SEGUIMIENTO ANUAL'!O36</f>
        <v>0</v>
      </c>
      <c r="D37" s="3">
        <f>+'SEGUIMIENTO ANUAL'!P36</f>
        <v>0</v>
      </c>
    </row>
    <row r="38" spans="2:4" ht="45" x14ac:dyDescent="0.2">
      <c r="B38" s="77" t="str">
        <f>+'SEGUIMIENTO ANUAL'!C37</f>
        <v>Proyecto fortalecimiento de capacidades de la población en temas de producción pecuaria</v>
      </c>
      <c r="C38" s="3">
        <f>+'SEGUIMIENTO ANUAL'!O37</f>
        <v>0</v>
      </c>
      <c r="D38" s="3">
        <f>+'SEGUIMIENTO ANUAL'!P37</f>
        <v>5000</v>
      </c>
    </row>
    <row r="39" spans="2:4" ht="30" x14ac:dyDescent="0.2">
      <c r="B39" s="77" t="str">
        <f>+'SEGUIMIENTO ANUAL'!C38</f>
        <v>Proyecto apoyo al sector pecuario de la Parroquia Unamuncho</v>
      </c>
      <c r="C39" s="3">
        <f>+'SEGUIMIENTO ANUAL'!O38</f>
        <v>2580.92</v>
      </c>
      <c r="D39" s="3">
        <f>+'SEGUIMIENTO ANUAL'!P38</f>
        <v>6419.08</v>
      </c>
    </row>
    <row r="40" spans="2:4" ht="45" x14ac:dyDescent="0.2">
      <c r="B40" s="77" t="str">
        <f>+'SEGUIMIENTO ANUAL'!C39</f>
        <v>Proyecto fortalecimiento de capcidades de la población en temas de producción textil</v>
      </c>
      <c r="C40" s="3">
        <f>+'SEGUIMIENTO ANUAL'!O39</f>
        <v>0</v>
      </c>
      <c r="D40" s="3">
        <f>+'SEGUIMIENTO ANUAL'!P39</f>
        <v>5000</v>
      </c>
    </row>
    <row r="41" spans="2:4" ht="45" x14ac:dyDescent="0.2">
      <c r="B41" s="77" t="str">
        <f>+'SEGUIMIENTO ANUAL'!C40</f>
        <v>Proyecto apoyo al fortalecimiento secio organizativo del sector textil de la Parroquia Unamuncho</v>
      </c>
      <c r="C41" s="3">
        <f>+'SEGUIMIENTO ANUAL'!O40</f>
        <v>0</v>
      </c>
      <c r="D41" s="3">
        <f>+'SEGUIMIENTO ANUAL'!P40</f>
        <v>1000</v>
      </c>
    </row>
    <row r="42" spans="2:4" ht="45" x14ac:dyDescent="0.2">
      <c r="B42" s="77" t="str">
        <f>+'SEGUIMIENTO ANUAL'!C41</f>
        <v>Plan de marketing turístico y productivo de la Parroquia Unamuncho</v>
      </c>
      <c r="C42" s="3">
        <f>+'SEGUIMIENTO ANUAL'!O41</f>
        <v>666.24</v>
      </c>
      <c r="D42" s="3">
        <f>+'SEGUIMIENTO ANUAL'!P41</f>
        <v>6333.76</v>
      </c>
    </row>
    <row r="43" spans="2:4" ht="45" x14ac:dyDescent="0.2">
      <c r="B43" s="77" t="str">
        <f>+'SEGUIMIENTO ANUAL'!C42</f>
        <v>Proyecto fortalecimiento de capacidad de la población en temas de turismo</v>
      </c>
      <c r="C43" s="3">
        <f>+'SEGUIMIENTO ANUAL'!O42</f>
        <v>0</v>
      </c>
      <c r="D43" s="3">
        <f>+'SEGUIMIENTO ANUAL'!P42</f>
        <v>5000</v>
      </c>
    </row>
    <row r="44" spans="2:4" ht="15" x14ac:dyDescent="0.2">
      <c r="B44" s="77" t="str">
        <f>+'SEGUIMIENTO ANUAL'!C43</f>
        <v>Plan de desarrollo Turístico</v>
      </c>
      <c r="C44" s="3">
        <f>+'SEGUIMIENTO ANUAL'!O43</f>
        <v>0</v>
      </c>
      <c r="D44" s="3">
        <f>+'SEGUIMIENTO ANUAL'!P43</f>
        <v>1000</v>
      </c>
    </row>
    <row r="45" spans="2:4" ht="30" x14ac:dyDescent="0.2">
      <c r="B45" s="77" t="str">
        <f>+'SEGUIMIENTO ANUAL'!C44</f>
        <v>Gestión para la socialización servicios banca pública con fines productivos</v>
      </c>
      <c r="C45" s="3">
        <f>+'SEGUIMIENTO ANUAL'!O44</f>
        <v>0</v>
      </c>
      <c r="D45" s="3">
        <f>+'SEGUIMIENTO ANUAL'!P44</f>
        <v>1000</v>
      </c>
    </row>
    <row r="46" spans="2:4" ht="30" x14ac:dyDescent="0.2">
      <c r="B46" s="77" t="str">
        <f>+'SEGUIMIENTO ANUAL'!C45</f>
        <v>Proyecto descontaminación del canal Latacunga Salcedo Ambato</v>
      </c>
      <c r="C46" s="3">
        <f>+'SEGUIMIENTO ANUAL'!O45</f>
        <v>0</v>
      </c>
      <c r="D46" s="3">
        <f>+'SEGUIMIENTO ANUAL'!P45</f>
        <v>2000000</v>
      </c>
    </row>
    <row r="47" spans="2:4" ht="45" x14ac:dyDescent="0.2">
      <c r="B47" s="77" t="str">
        <f>+'SEGUIMIENTO ANUAL'!C46</f>
        <v>Proyecto mejoramiento y tecnificación en los sistemas de riesgo a nivel Parroquial</v>
      </c>
      <c r="C47" s="3">
        <f>+'SEGUIMIENTO ANUAL'!O46</f>
        <v>0</v>
      </c>
      <c r="D47" s="3">
        <f>+'SEGUIMIENTO ANUAL'!P46</f>
        <v>25000</v>
      </c>
    </row>
    <row r="48" spans="2:4" ht="45" x14ac:dyDescent="0.2">
      <c r="B48" s="77" t="str">
        <f>+'SEGUIMIENTO ANUAL'!C47</f>
        <v>Proyecto ampliación y mejoramiento del sistema de agua potable a nivel Parroquial</v>
      </c>
      <c r="C48" s="3">
        <f>+'SEGUIMIENTO ANUAL'!O47</f>
        <v>0</v>
      </c>
      <c r="D48" s="3">
        <f>+'SEGUIMIENTO ANUAL'!P47</f>
        <v>6000</v>
      </c>
    </row>
    <row r="49" spans="2:4" ht="45" x14ac:dyDescent="0.2">
      <c r="B49" s="77" t="str">
        <f>+'SEGUIMIENTO ANUAL'!C48</f>
        <v>Proyecto ampliación y mejoramiento del sistema de alcantarillado sanitario a nivel Parroquial</v>
      </c>
      <c r="C49" s="3">
        <f>+'SEGUIMIENTO ANUAL'!O48</f>
        <v>0</v>
      </c>
      <c r="D49" s="3">
        <f>+'SEGUIMIENTO ANUAL'!P48</f>
        <v>315000</v>
      </c>
    </row>
    <row r="50" spans="2:4" ht="30" x14ac:dyDescent="0.2">
      <c r="B50" s="77" t="str">
        <f>+'SEGUIMIENTO ANUAL'!C49</f>
        <v>Proyecto alcantarillado sanitario para el Barrio San Jacinto</v>
      </c>
      <c r="C50" s="3">
        <f>+'SEGUIMIENTO ANUAL'!O49</f>
        <v>65000</v>
      </c>
      <c r="D50" s="3">
        <f>+'SEGUIMIENTO ANUAL'!P49</f>
        <v>0</v>
      </c>
    </row>
    <row r="51" spans="2:4" ht="30" x14ac:dyDescent="0.2">
      <c r="B51" s="77" t="str">
        <f>+'SEGUIMIENTO ANUAL'!C50</f>
        <v>Proyecto alcantarillado sanitario para el Barrio Las Carmelitas</v>
      </c>
      <c r="C51" s="3">
        <f>+'SEGUIMIENTO ANUAL'!O50</f>
        <v>40000</v>
      </c>
      <c r="D51" s="3">
        <f>+'SEGUIMIENTO ANUAL'!P50</f>
        <v>0</v>
      </c>
    </row>
    <row r="52" spans="2:4" ht="30" x14ac:dyDescent="0.2">
      <c r="B52" s="77" t="str">
        <f>+'SEGUIMIENTO ANUAL'!C51</f>
        <v>Proyecto alcantarillado sanitario para el Barrio La Merced</v>
      </c>
      <c r="C52" s="3">
        <f>+'SEGUIMIENTO ANUAL'!O51</f>
        <v>20000</v>
      </c>
      <c r="D52" s="3">
        <f>+'SEGUIMIENTO ANUAL'!P51</f>
        <v>0</v>
      </c>
    </row>
    <row r="53" spans="2:4" ht="45" x14ac:dyDescent="0.2">
      <c r="B53" s="77" t="str">
        <f>+'SEGUIMIENTO ANUAL'!C52</f>
        <v>Gestión para la ampliación del servicio de recolección de desechos comunes a nivel Parroquial</v>
      </c>
      <c r="C53" s="3">
        <f>+'SEGUIMIENTO ANUAL'!O52</f>
        <v>0</v>
      </c>
      <c r="D53" s="3">
        <f>+'SEGUIMIENTO ANUAL'!P52</f>
        <v>0</v>
      </c>
    </row>
    <row r="54" spans="2:4" ht="45" x14ac:dyDescent="0.2">
      <c r="B54" s="77" t="str">
        <f>+'SEGUIMIENTO ANUAL'!C53</f>
        <v>Gestión para el mejoramiento y ampliación del servicio de transporte público a nivel Parroquial</v>
      </c>
      <c r="C54" s="3">
        <f>+'SEGUIMIENTO ANUAL'!O53</f>
        <v>0</v>
      </c>
      <c r="D54" s="3">
        <f>+'SEGUIMIENTO ANUAL'!P53</f>
        <v>0</v>
      </c>
    </row>
    <row r="55" spans="2:4" ht="75" x14ac:dyDescent="0.2">
      <c r="B55" s="77" t="str">
        <f>+'SEGUIMIENTO ANUAL'!C54</f>
        <v>Proyecto apoyo al mejoramiento del sistema de movilidad parroquial mediante la colocación de paradas de buses en sitios estratégicos de la Parroquia Unamuncho</v>
      </c>
      <c r="C55" s="3">
        <f>+'SEGUIMIENTO ANUAL'!O54</f>
        <v>9160</v>
      </c>
      <c r="D55" s="3">
        <f>+'SEGUIMIENTO ANUAL'!P54</f>
        <v>4840</v>
      </c>
    </row>
    <row r="56" spans="2:4" ht="45" x14ac:dyDescent="0.2">
      <c r="B56" s="77" t="str">
        <f>+'SEGUIMIENTO ANUAL'!C55</f>
        <v xml:space="preserve">Proyecto mejoramiento de la capa de rodadum en vías de competencia provincial y parroquial </v>
      </c>
      <c r="C56" s="3">
        <f>+'SEGUIMIENTO ANUAL'!O55</f>
        <v>0</v>
      </c>
      <c r="D56" s="3">
        <f>+'SEGUIMIENTO ANUAL'!P55</f>
        <v>45000</v>
      </c>
    </row>
    <row r="57" spans="2:4" ht="45" x14ac:dyDescent="0.2">
      <c r="B57" s="77" t="str">
        <f>+'SEGUIMIENTO ANUAL'!C56</f>
        <v>Proyecto asfaltado de la vía desde la Iglesia del Barrio San José hasta el Barrio La Dolorosa</v>
      </c>
      <c r="C57" s="3">
        <f>+'SEGUIMIENTO ANUAL'!O56</f>
        <v>50000</v>
      </c>
      <c r="D57" s="3">
        <f>+'SEGUIMIENTO ANUAL'!P56</f>
        <v>0</v>
      </c>
    </row>
    <row r="58" spans="2:4" ht="60" x14ac:dyDescent="0.2">
      <c r="B58" s="77" t="str">
        <f>+'SEGUIMIENTO ANUAL'!C57</f>
        <v>Proyecto asfaltado de la vía que ingresa desde la gasolinera Tigre Americano hasta la Antigua Panamericana Norte</v>
      </c>
      <c r="C58" s="3">
        <f>+'SEGUIMIENTO ANUAL'!O57</f>
        <v>25000</v>
      </c>
      <c r="D58" s="3">
        <f>+'SEGUIMIENTO ANUAL'!P57</f>
        <v>0</v>
      </c>
    </row>
    <row r="59" spans="2:4" ht="45" x14ac:dyDescent="0.2">
      <c r="B59" s="77" t="str">
        <f>+'SEGUIMIENTO ANUAL'!C58</f>
        <v xml:space="preserve">Proyecto asafaltado de la vía que ingresa desde la gasolinera El Jardín hasta la Antigua Panamericana Norte </v>
      </c>
      <c r="C59" s="3">
        <f>+'SEGUIMIENTO ANUAL'!O58</f>
        <v>25000</v>
      </c>
      <c r="D59" s="3">
        <f>+'SEGUIMIENTO ANUAL'!P58</f>
        <v>0</v>
      </c>
    </row>
    <row r="60" spans="2:4" ht="60" x14ac:dyDescent="0.2">
      <c r="B60" s="77" t="str">
        <f>+'SEGUIMIENTO ANUAL'!C59</f>
        <v>Proyecto mantenimiento preventivo de las vías de competencia provincial y parroquial a través de convenio de congestión comunitaria</v>
      </c>
      <c r="C60" s="3">
        <f>+'SEGUIMIENTO ANUAL'!O59</f>
        <v>432.57</v>
      </c>
      <c r="D60" s="3">
        <f>+'SEGUIMIENTO ANUAL'!P59</f>
        <v>15717.710000000001</v>
      </c>
    </row>
    <row r="61" spans="2:4" ht="75" x14ac:dyDescent="0.2">
      <c r="B61" s="77" t="str">
        <f>+'SEGUIMIENTO ANUAL'!C60</f>
        <v>Proyecto mejoramiento y mantenimiento de las vías competencia provincial y parroquial a través del alquiler de maquinaria pesada</v>
      </c>
      <c r="C61" s="3">
        <f>+'SEGUIMIENTO ANUAL'!O60</f>
        <v>5861.57</v>
      </c>
      <c r="D61" s="3">
        <f>+'SEGUIMIENTO ANUAL'!P60</f>
        <v>138.43000000000029</v>
      </c>
    </row>
    <row r="62" spans="2:4" ht="45" x14ac:dyDescent="0.2">
      <c r="B62" s="77" t="str">
        <f>+'SEGUIMIENTO ANUAL'!C61</f>
        <v>Gestión para la adecuación del Puente carrozable en el Barrio El Conde</v>
      </c>
      <c r="C62" s="3">
        <f>+'SEGUIMIENTO ANUAL'!O61</f>
        <v>0</v>
      </c>
      <c r="D62" s="3">
        <f>+'SEGUIMIENTO ANUAL'!P61</f>
        <v>30000</v>
      </c>
    </row>
    <row r="63" spans="2:4" ht="45" x14ac:dyDescent="0.2">
      <c r="B63" s="77" t="str">
        <f>+'SEGUIMIENTO ANUAL'!C62</f>
        <v>Proyecto mejoramiento de la capa de rodadura en vías competencia municipal</v>
      </c>
      <c r="C63" s="3">
        <f>+'SEGUIMIENTO ANUAL'!O62</f>
        <v>0</v>
      </c>
      <c r="D63" s="3">
        <f>+'SEGUIMIENTO ANUAL'!P62</f>
        <v>232000</v>
      </c>
    </row>
    <row r="64" spans="2:4" ht="30" x14ac:dyDescent="0.2">
      <c r="B64" s="77" t="str">
        <f>+'SEGUIMIENTO ANUAL'!C63</f>
        <v>Proyecto asfaltado de la calle Lucas Fulubuga</v>
      </c>
      <c r="C64" s="3">
        <f>+'SEGUIMIENTO ANUAL'!O63</f>
        <v>106000</v>
      </c>
      <c r="D64" s="3">
        <f>+'SEGUIMIENTO ANUAL'!P63</f>
        <v>0</v>
      </c>
    </row>
    <row r="65" spans="2:4" ht="60" x14ac:dyDescent="0.2">
      <c r="B65" s="77" t="str">
        <f>+'SEGUIMIENTO ANUAL'!C64</f>
        <v>Gestión para la actualización y ejecución de planes viales en los principales centros poblados de la Parroquia Unamuncho</v>
      </c>
      <c r="C65" s="3">
        <f>+'SEGUIMIENTO ANUAL'!O64</f>
        <v>0</v>
      </c>
      <c r="D65" s="3">
        <f>+'SEGUIMIENTO ANUAL'!P64</f>
        <v>0</v>
      </c>
    </row>
    <row r="66" spans="2:4" ht="60" x14ac:dyDescent="0.2">
      <c r="B66" s="77" t="str">
        <f>+'SEGUIMIENTO ANUAL'!C65</f>
        <v>Gestión para la ejecución del plan de nomenclatura vial en los principales centros poblados de la Parroquia Unamuncho</v>
      </c>
      <c r="C66" s="3">
        <f>+'SEGUIMIENTO ANUAL'!O65</f>
        <v>0</v>
      </c>
      <c r="D66" s="3">
        <f>+'SEGUIMIENTO ANUAL'!P65</f>
        <v>3000</v>
      </c>
    </row>
    <row r="67" spans="2:4" ht="30" x14ac:dyDescent="0.2">
      <c r="B67" s="77" t="str">
        <f>+'SEGUIMIENTO ANUAL'!C66</f>
        <v>Proyecto aceras y bordillos en la Calle Miguel Punta Ullo</v>
      </c>
      <c r="C67" s="3">
        <f>+'SEGUIMIENTO ANUAL'!O66</f>
        <v>10000</v>
      </c>
      <c r="D67" s="3">
        <f>+'SEGUIMIENTO ANUAL'!P66</f>
        <v>0</v>
      </c>
    </row>
    <row r="68" spans="2:4" ht="45" x14ac:dyDescent="0.2">
      <c r="B68" s="77" t="str">
        <f>+'SEGUIMIENTO ANUAL'!C67</f>
        <v>Proyecto actualización del Plan de Desarrollo y Ordenamiento Territorial de la Parroquia Unamuncho.</v>
      </c>
      <c r="C68" s="3">
        <f>+'SEGUIMIENTO ANUAL'!O67</f>
        <v>0</v>
      </c>
      <c r="D68" s="3">
        <f>+'SEGUIMIENTO ANUAL'!P67</f>
        <v>20000</v>
      </c>
    </row>
    <row r="69" spans="2:4" ht="45" x14ac:dyDescent="0.2">
      <c r="B69" s="77" t="str">
        <f>+'SEGUIMIENTO ANUAL'!C68</f>
        <v>Proyecto fortalecimiento de capacidades de los miembros del Gobierno Parroquial Unamuncho.</v>
      </c>
      <c r="C69" s="3">
        <f>+'SEGUIMIENTO ANUAL'!O68</f>
        <v>0</v>
      </c>
      <c r="D69" s="3">
        <f>+'SEGUIMIENTO ANUAL'!P68</f>
        <v>7000</v>
      </c>
    </row>
    <row r="70" spans="2:4" ht="75" x14ac:dyDescent="0.2">
      <c r="B70" s="77" t="str">
        <f>+'SEGUIMIENTO ANUAL'!C69</f>
        <v>Proyecto fortalecimiento de la administración parroquial a través de la implementación de la Unidad de Planificación y Proyectos del Gobierno Parroquial Unamuncho.</v>
      </c>
      <c r="C70" s="3">
        <f>+'SEGUIMIENTO ANUAL'!O69</f>
        <v>24979.84</v>
      </c>
      <c r="D70" s="3">
        <f>+'SEGUIMIENTO ANUAL'!P69</f>
        <v>4020.16</v>
      </c>
    </row>
    <row r="71" spans="2:4" ht="60" x14ac:dyDescent="0.2">
      <c r="B71" s="77" t="str">
        <f>+'SEGUIMIENTO ANUAL'!C70</f>
        <v>Proyecto apoyo a la ejecución del servicio público del Gobierno Parroquial Unamuncho a través del personal de servicio generales.</v>
      </c>
      <c r="C71" s="3">
        <f>+'SEGUIMIENTO ANUAL'!O70</f>
        <v>6657.63</v>
      </c>
      <c r="D71" s="3">
        <f>+'SEGUIMIENTO ANUAL'!P70</f>
        <v>12342.369999999999</v>
      </c>
    </row>
    <row r="72" spans="2:4" ht="75" x14ac:dyDescent="0.2">
      <c r="B72" s="77" t="str">
        <f>+'SEGUIMIENTO ANUAL'!C71</f>
        <v>Proyecto reingenieria y reestructuración con fines inclusivos y fortalecimiento de la pagina web del GADPRU para mejorar el servicio público.</v>
      </c>
      <c r="C72" s="3">
        <f>+'SEGUIMIENTO ANUAL'!O71</f>
        <v>0</v>
      </c>
      <c r="D72" s="3">
        <f>+'SEGUIMIENTO ANUAL'!P71</f>
        <v>4000</v>
      </c>
    </row>
    <row r="73" spans="2:4" ht="60" x14ac:dyDescent="0.2">
      <c r="B73" s="77" t="str">
        <f>+'SEGUIMIENTO ANUAL'!C72</f>
        <v>Proyecto capacitación permanente a lideres locales acerca del uso y contenidos del PD y OT, POA, PAC del Gobierno Parroquial Unamuncho.</v>
      </c>
      <c r="C73" s="3">
        <f>+'SEGUIMIENTO ANUAL'!O72</f>
        <v>0</v>
      </c>
      <c r="D73" s="3">
        <f>+'SEGUIMIENTO ANUAL'!P72</f>
        <v>2000</v>
      </c>
    </row>
    <row r="74" spans="2:4" ht="60" x14ac:dyDescent="0.2">
      <c r="B74" s="77" t="str">
        <f>+'SEGUIMIENTO ANUAL'!C73</f>
        <v>Estudio de factibilidad para el mantenimiento y adecuación del edificio del Gobierno Parroquial Unamuncho.</v>
      </c>
      <c r="C74" s="3">
        <f>+'SEGUIMIENTO ANUAL'!O73</f>
        <v>3000</v>
      </c>
      <c r="D74" s="3">
        <f>+'SEGUIMIENTO ANUAL'!P73</f>
        <v>0</v>
      </c>
    </row>
    <row r="75" spans="2:4" ht="45" x14ac:dyDescent="0.2">
      <c r="B75" s="77" t="str">
        <f>+'SEGUIMIENTO ANUAL'!C74</f>
        <v>Proyecto de mantenimiento y adecuación del edificio del Gobierno Parroquial Unamuncho.</v>
      </c>
      <c r="C75" s="3">
        <f>+'SEGUIMIENTO ANUAL'!O74</f>
        <v>7860.47</v>
      </c>
      <c r="D75" s="3">
        <f>+'SEGUIMIENTO ANUAL'!P74</f>
        <v>860.47000000000025</v>
      </c>
    </row>
    <row r="76" spans="2:4" ht="60" x14ac:dyDescent="0.2">
      <c r="B76" s="77" t="str">
        <f>+'SEGUIMIENTO ANUAL'!C75</f>
        <v>Proyecto equipamiento permanente de acuerdo a las necesidades del personal y de los procesos administrativos - técnicos.</v>
      </c>
      <c r="C76" s="3">
        <f>+'SEGUIMIENTO ANUAL'!O75</f>
        <v>4763</v>
      </c>
      <c r="D76" s="3">
        <f>+'SEGUIMIENTO ANUAL'!P75</f>
        <v>3237</v>
      </c>
    </row>
    <row r="77" spans="2:4" ht="60" x14ac:dyDescent="0.2">
      <c r="B77" s="77" t="str">
        <f>+'SEGUIMIENTO ANUAL'!C76</f>
        <v>Gestion para la socialización permanente a la ciudadania del servicio público brindado por la Tenencia Política.</v>
      </c>
      <c r="C77" s="3">
        <f>+'SEGUIMIENTO ANUAL'!O76</f>
        <v>0</v>
      </c>
      <c r="D77" s="3">
        <f>+'SEGUIMIENTO ANUAL'!P76</f>
        <v>0</v>
      </c>
    </row>
    <row r="78" spans="2:4" ht="45" x14ac:dyDescent="0.2">
      <c r="B78" s="77" t="str">
        <f>+'SEGUIMIENTO ANUAL'!C77</f>
        <v>Capacitación a la población acerca de normas pacíficas de conviencia en los territorios.</v>
      </c>
      <c r="C78" s="3">
        <f>+'SEGUIMIENTO ANUAL'!O77</f>
        <v>0</v>
      </c>
      <c r="D78" s="3">
        <f>+'SEGUIMIENTO ANUAL'!P77</f>
        <v>0</v>
      </c>
    </row>
    <row r="79" spans="2:4" ht="30" x14ac:dyDescent="0.2">
      <c r="B79" s="77" t="str">
        <f>+'SEGUIMIENTO ANUAL'!C78</f>
        <v>Gestion para la legalización de las organizaciones sociales locales.</v>
      </c>
      <c r="C79" s="3">
        <f>+'SEGUIMIENTO ANUAL'!O78</f>
        <v>0</v>
      </c>
      <c r="D79" s="3">
        <f>+'SEGUIMIENTO ANUAL'!P78</f>
        <v>0</v>
      </c>
    </row>
    <row r="80" spans="2:4" ht="60" x14ac:dyDescent="0.2">
      <c r="B80" s="77" t="str">
        <f>+'SEGUIMIENTO ANUAL'!C79</f>
        <v>Proyecto implementación de un sistema de perifoneo en el GAD Unamuncho como estrategia para la organización de los ciudadanos.</v>
      </c>
      <c r="C80" s="3">
        <f>+'SEGUIMIENTO ANUAL'!O79</f>
        <v>5522</v>
      </c>
      <c r="D80" s="3">
        <f>+'SEGUIMIENTO ANUAL'!P79</f>
        <v>1478</v>
      </c>
    </row>
    <row r="81" spans="2:4" ht="75" x14ac:dyDescent="0.2">
      <c r="B81" s="77" t="str">
        <f>+'SEGUIMIENTO ANUAL'!C80</f>
        <v>Proyecto fortalecimiento, actualización y socialización de la normativa local que regula la participación ciudadana y el control social.</v>
      </c>
      <c r="C81" s="3">
        <f>+'SEGUIMIENTO ANUAL'!O80</f>
        <v>0</v>
      </c>
      <c r="D81" s="3">
        <f>+'SEGUIMIENTO ANUAL'!P80</f>
        <v>0</v>
      </c>
    </row>
    <row r="82" spans="2:4" ht="45" x14ac:dyDescent="0.2">
      <c r="B82" s="77" t="str">
        <f>+'SEGUIMIENTO ANUAL'!C81</f>
        <v>Gestión para la reapertura del servicio en el UPC de la Parroquia Unamuncho.</v>
      </c>
      <c r="C82" s="3">
        <f>+'SEGUIMIENTO ANUAL'!O81</f>
        <v>0</v>
      </c>
      <c r="D82" s="3">
        <f>+'SEGUIMIENTO ANUAL'!P81</f>
        <v>0</v>
      </c>
    </row>
    <row r="83" spans="2:4" ht="45" x14ac:dyDescent="0.2">
      <c r="B83" s="77" t="str">
        <f>+'SEGUIMIENTO ANUAL'!C82</f>
        <v>Proyecto elaboración del Plan de seguridad ciudadana de la Parroquia Unamuncho.</v>
      </c>
      <c r="C83" s="3">
        <f>+'SEGUIMIENTO ANUAL'!O82</f>
        <v>1000</v>
      </c>
      <c r="D83" s="3">
        <f>+'SEGUIMIENTO ANUAL'!P82</f>
        <v>0</v>
      </c>
    </row>
    <row r="84" spans="2:4" ht="45" x14ac:dyDescent="0.2">
      <c r="B84" s="77" t="str">
        <f>+'SEGUIMIENTO ANUAL'!C83</f>
        <v>Proyecto gestión sistemas de video vigilancia en sitios estratégicos de la Parroquia Unamuncho.</v>
      </c>
      <c r="C84" s="3">
        <f>+'SEGUIMIENTO ANUAL'!O83</f>
        <v>4932</v>
      </c>
      <c r="D84" s="3">
        <f>+'SEGUIMIENTO ANUAL'!P83</f>
        <v>2068</v>
      </c>
    </row>
    <row r="85" spans="2:4" ht="105" x14ac:dyDescent="0.2">
      <c r="B85" s="77" t="str">
        <f>+'SEGUIMIENTO ANUAL'!C84</f>
        <v>Proyecto permanente de conservacion ambiental y reutilizacion de desechos organicos e inorgánicos a travás de la ampliacion y mejoramiento del sistema de recoleccion y almacenamiento de basura.</v>
      </c>
      <c r="C85" s="3">
        <f>+'SEGUIMIENTO ANUAL'!O84</f>
        <v>7347.2</v>
      </c>
      <c r="D85" s="3">
        <f>+'SEGUIMIENTO ANUAL'!P84</f>
        <v>67.199999999999818</v>
      </c>
    </row>
    <row r="86" spans="2:4" ht="90" x14ac:dyDescent="0.2">
      <c r="B86" s="77" t="str">
        <f>+'SEGUIMIENTO ANUAL'!C85</f>
        <v>Proyecto atención a grupos vulnerables 2019 - La formacion integral como parte del proceso de desarrollo de niños y adolescentes de la parroquia Unamuncho (ESCUELITA VACACIONAL)</v>
      </c>
      <c r="C86" s="3">
        <f>+'SEGUIMIENTO ANUAL'!O85</f>
        <v>6155.08</v>
      </c>
      <c r="D86" s="3">
        <f>+'SEGUIMIENTO ANUAL'!P85</f>
        <v>237.53999999999996</v>
      </c>
    </row>
    <row r="87" spans="2:4" ht="60" x14ac:dyDescent="0.2">
      <c r="B87" s="77" t="str">
        <f>+'SEGUIMIENTO ANUAL'!C86</f>
        <v>Proyecto creacion y equipamiento del area de rehabilitacion y fisioterapia integral para el adulto mayor de la parroquia Unamuncho.</v>
      </c>
      <c r="C87" s="3">
        <f>+'SEGUIMIENTO ANUAL'!O86</f>
        <v>4838</v>
      </c>
      <c r="D87" s="3">
        <f>+'SEGUIMIENTO ANUAL'!P86</f>
        <v>1043.6499999999996</v>
      </c>
    </row>
    <row r="88" spans="2:4" ht="75" x14ac:dyDescent="0.2">
      <c r="B88" s="77" t="str">
        <f>+'SEGUIMIENTO ANUAL'!C87</f>
        <v>Proyecto permanente de impulso agropecuario, industrial y turistico (Organización de jornadas de fomento productivo de la parroquia Unamuncho.)</v>
      </c>
      <c r="C88" s="3">
        <f>+'SEGUIMIENTO ANUAL'!O87</f>
        <v>4302</v>
      </c>
      <c r="D88" s="3">
        <f>+'SEGUIMIENTO ANUAL'!P87</f>
        <v>302</v>
      </c>
    </row>
    <row r="89" spans="2:4" ht="30" x14ac:dyDescent="0.2">
      <c r="B89" s="77" t="str">
        <f>+'SEGUIMIENTO ANUAL'!C88</f>
        <v>Mantenimiento vial interno (ALQUILER DE MAQUINARIA)</v>
      </c>
      <c r="C89" s="3">
        <f>+'SEGUIMIENTO ANUAL'!O88</f>
        <v>1207.2</v>
      </c>
      <c r="D89" s="3">
        <f>+'SEGUIMIENTO ANUAL'!P88</f>
        <v>132.08999999999992</v>
      </c>
    </row>
    <row r="90" spans="2:4" ht="30" x14ac:dyDescent="0.2">
      <c r="B90" s="77" t="str">
        <f>+'SEGUIMIENTO ANUAL'!C89</f>
        <v>Mantenimiento vial interno (CONVENIO HGPT)</v>
      </c>
      <c r="C90" s="3">
        <f>+'SEGUIMIENTO ANUAL'!O89</f>
        <v>432.57</v>
      </c>
      <c r="D90" s="3">
        <f>+'SEGUIMIENTO ANUAL'!P89</f>
        <v>0</v>
      </c>
    </row>
    <row r="91" spans="2:4" ht="75" x14ac:dyDescent="0.2">
      <c r="B91" s="77" t="str">
        <f>+'SEGUIMIENTO ANUAL'!C90</f>
        <v>Mejoramiento de aceras y bordillos en el caserio La Primave ra , Jesus del Gran Poder Paccha, Bellavista, Mirador y Barrio Centro (SEGUNDA ETAPA)</v>
      </c>
      <c r="C91" s="3">
        <f>+'SEGUIMIENTO ANUAL'!O90</f>
        <v>128073.12</v>
      </c>
      <c r="D91" s="3">
        <f>+'SEGUIMIENTO ANUAL'!P90</f>
        <v>8350.2943999999989</v>
      </c>
    </row>
    <row r="92" spans="2:4" ht="90" x14ac:dyDescent="0.2">
      <c r="B92" s="77" t="str">
        <f>+'SEGUIMIENTO ANUAL'!C91</f>
        <v>Fiscalización de la obra mejoramiento de aceras y bordillos en el caserio La Primave ra
, Jesus del Gran Poder Paccha, Bellavista, Mirador y Barrio Centro (SEGUNDA ETAPA)</v>
      </c>
      <c r="C92" s="3">
        <f>+'SEGUIMIENTO ANUAL'!O91</f>
        <v>7782.23</v>
      </c>
      <c r="D92" s="3">
        <f>+'SEGUIMIENTO ANUAL'!P91</f>
        <v>252.77000000000044</v>
      </c>
    </row>
    <row r="93" spans="2:4" ht="45" x14ac:dyDescent="0.2">
      <c r="B93" s="77" t="str">
        <f>+'SEGUIMIENTO ANUAL'!C92</f>
        <v>Mantenimiento de espacios publicos: Parque Central de la Parroquia Unamuncho</v>
      </c>
      <c r="C93" s="3">
        <f>+'SEGUIMIENTO ANUAL'!O92</f>
        <v>7898.16</v>
      </c>
      <c r="D93" s="3">
        <f>+'SEGUIMIENTO ANUAL'!P92</f>
        <v>0</v>
      </c>
    </row>
    <row r="94" spans="2:4" ht="45" x14ac:dyDescent="0.2">
      <c r="B94" s="77" t="str">
        <f>+'SEGUIMIENTO ANUAL'!C93</f>
        <v>Mejoramiento y adecuacion de las areas recreativas del caserio La Primavera</v>
      </c>
      <c r="C94" s="3">
        <f>+'SEGUIMIENTO ANUAL'!O93</f>
        <v>127392.71</v>
      </c>
      <c r="D94" s="3">
        <f>+'SEGUIMIENTO ANUAL'!P93</f>
        <v>20910.934000000008</v>
      </c>
    </row>
    <row r="95" spans="2:4" ht="45" x14ac:dyDescent="0.2">
      <c r="B95" s="77" t="str">
        <f>+'SEGUIMIENTO ANUAL'!C94</f>
        <v>Fiscalización de la obra mejoramiento y adecuación de las áreas recreativas del caserio La Primavera</v>
      </c>
      <c r="C95" s="3">
        <f>+'SEGUIMIENTO ANUAL'!O94</f>
        <v>5849.56</v>
      </c>
      <c r="D95" s="3">
        <f>+'SEGUIMIENTO ANUAL'!P94</f>
        <v>48.114000000000487</v>
      </c>
    </row>
    <row r="96" spans="2:4" ht="60" x14ac:dyDescent="0.2">
      <c r="B96" s="77" t="str">
        <f>+'SEGUIMIENTO ANUAL'!C95</f>
        <v>Plan de fortalecimiento institucional (fortalecimiento de la administracón parroquial a través de la implementación de la unidad técnica)</v>
      </c>
      <c r="C96" s="3">
        <f>+'SEGUIMIENTO ANUAL'!O95</f>
        <v>6724.97</v>
      </c>
      <c r="D96" s="3">
        <f>+'SEGUIMIENTO ANUAL'!P95</f>
        <v>830.97000000000025</v>
      </c>
    </row>
    <row r="97" spans="2:4" ht="60" x14ac:dyDescent="0.2">
      <c r="B97" s="77" t="str">
        <f>+'SEGUIMIENTO ANUAL'!C96</f>
        <v>Plan de fortalecimiento institucional (equipamiento de acuerdo a las necesidades del personal y de los procesos administrativos - técnicos)</v>
      </c>
      <c r="C97" s="3">
        <f>+'SEGUIMIENTO ANUAL'!O96</f>
        <v>4647.8100000000004</v>
      </c>
      <c r="D97" s="3">
        <f>+'SEGUIMIENTO ANUAL'!P96</f>
        <v>647.8100000000004</v>
      </c>
    </row>
    <row r="98" spans="2:4" ht="60" x14ac:dyDescent="0.2">
      <c r="B98" s="77" t="str">
        <f>+'SEGUIMIENTO ANUAL'!C97</f>
        <v>Plan de fortalecimiento institucional (mantenimiento interno y arreglo de las instalaciones eléctricas de las oficinas de secretaria)</v>
      </c>
      <c r="C98" s="3">
        <f>+'SEGUIMIENTO ANUAL'!O97</f>
        <v>5794.24</v>
      </c>
      <c r="D98" s="3">
        <f>+'SEGUIMIENTO ANUAL'!P97</f>
        <v>3794.24</v>
      </c>
    </row>
    <row r="99" spans="2:4" x14ac:dyDescent="0.2">
      <c r="B99" s="18"/>
    </row>
    <row r="100" spans="2:4" x14ac:dyDescent="0.2">
      <c r="B100" s="18"/>
    </row>
  </sheetData>
  <pageMargins left="0.7" right="0.7" top="0.75" bottom="0.75" header="0.3" footer="0.3"/>
  <pageSetup paperSize="9" orientation="portrait" horizontalDpi="0" verticalDpi="0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5" name="Drop Down 3">
              <controlPr defaultSize="0" autoLine="0" autoPict="0">
                <anchor moveWithCells="1">
                  <from>
                    <xdr:col>10</xdr:col>
                    <xdr:colOff>19050</xdr:colOff>
                    <xdr:row>5</xdr:row>
                    <xdr:rowOff>171450</xdr:rowOff>
                  </from>
                  <to>
                    <xdr:col>13</xdr:col>
                    <xdr:colOff>85725</xdr:colOff>
                    <xdr:row>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9DC4-A7CF-48FA-9F27-10FDE81DDA8C}">
  <dimension ref="A1:V138"/>
  <sheetViews>
    <sheetView showGridLines="0" topLeftCell="F1" zoomScaleNormal="100" workbookViewId="0"/>
  </sheetViews>
  <sheetFormatPr baseColWidth="10" defaultRowHeight="14.25" x14ac:dyDescent="0.2"/>
  <cols>
    <col min="2" max="3" width="47.625" customWidth="1"/>
    <col min="4" max="5" width="13.375" customWidth="1"/>
    <col min="6" max="6" width="15.375" customWidth="1"/>
    <col min="7" max="7" width="15.375" style="23" customWidth="1"/>
    <col min="8" max="8" width="18.25" style="23" customWidth="1"/>
    <col min="9" max="9" width="15.5" style="23" customWidth="1"/>
    <col min="10" max="10" width="15.75" style="23" customWidth="1"/>
    <col min="11" max="14" width="12.125" customWidth="1"/>
    <col min="19" max="20" width="15.875" customWidth="1"/>
    <col min="22" max="22" width="1.75" customWidth="1"/>
    <col min="24" max="25" width="27.5" customWidth="1"/>
    <col min="26" max="26" width="11.125" bestFit="1" customWidth="1"/>
    <col min="27" max="27" width="13.5" bestFit="1" customWidth="1"/>
  </cols>
  <sheetData>
    <row r="1" spans="2:22" ht="14.25" customHeight="1" x14ac:dyDescent="0.2">
      <c r="B1" s="22"/>
      <c r="C1" s="22"/>
      <c r="F1" s="21"/>
      <c r="V1" s="37"/>
    </row>
    <row r="2" spans="2:22" x14ac:dyDescent="0.2">
      <c r="V2" s="37"/>
    </row>
    <row r="3" spans="2:22" x14ac:dyDescent="0.2">
      <c r="V3" s="37"/>
    </row>
    <row r="4" spans="2:22" x14ac:dyDescent="0.2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V4" s="37"/>
    </row>
    <row r="5" spans="2:22" x14ac:dyDescent="0.2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V5" s="37"/>
    </row>
    <row r="6" spans="2:22" x14ac:dyDescent="0.2">
      <c r="V6" s="37"/>
    </row>
    <row r="7" spans="2:22" x14ac:dyDescent="0.2">
      <c r="V7" s="37"/>
    </row>
    <row r="8" spans="2:22" x14ac:dyDescent="0.2">
      <c r="V8" s="37"/>
    </row>
    <row r="9" spans="2:22" ht="14.25" customHeight="1" x14ac:dyDescent="0.2">
      <c r="V9" s="37"/>
    </row>
    <row r="10" spans="2:22" ht="15.75" customHeight="1" x14ac:dyDescent="0.25">
      <c r="B10" s="92" t="s">
        <v>141</v>
      </c>
      <c r="C10" s="92" t="s">
        <v>140</v>
      </c>
      <c r="D10" s="91" t="s">
        <v>274</v>
      </c>
      <c r="E10" s="91" t="s">
        <v>269</v>
      </c>
      <c r="F10" s="91" t="s">
        <v>275</v>
      </c>
      <c r="G10" s="93">
        <v>2022</v>
      </c>
      <c r="H10" s="93"/>
      <c r="I10" s="93"/>
      <c r="J10" s="93"/>
      <c r="K10" s="93">
        <v>2023</v>
      </c>
      <c r="L10" s="93"/>
      <c r="M10" s="93"/>
      <c r="N10" s="93"/>
      <c r="O10" s="93">
        <v>2024</v>
      </c>
      <c r="P10" s="93"/>
      <c r="Q10" s="93"/>
      <c r="R10" s="93"/>
      <c r="S10" s="86" t="s">
        <v>278</v>
      </c>
      <c r="T10" s="86" t="s">
        <v>279</v>
      </c>
      <c r="V10" s="37"/>
    </row>
    <row r="11" spans="2:22" ht="31.5" customHeight="1" x14ac:dyDescent="0.2">
      <c r="B11" s="92"/>
      <c r="C11" s="92"/>
      <c r="D11" s="91"/>
      <c r="E11" s="91"/>
      <c r="F11" s="91"/>
      <c r="G11" s="78" t="s">
        <v>265</v>
      </c>
      <c r="H11" s="78" t="s">
        <v>266</v>
      </c>
      <c r="I11" s="78" t="s">
        <v>267</v>
      </c>
      <c r="J11" s="79" t="s">
        <v>268</v>
      </c>
      <c r="K11" s="78" t="s">
        <v>265</v>
      </c>
      <c r="L11" s="78" t="s">
        <v>266</v>
      </c>
      <c r="M11" s="78" t="s">
        <v>267</v>
      </c>
      <c r="N11" s="79" t="s">
        <v>268</v>
      </c>
      <c r="O11" s="78" t="s">
        <v>265</v>
      </c>
      <c r="P11" s="78" t="s">
        <v>266</v>
      </c>
      <c r="Q11" s="78" t="s">
        <v>267</v>
      </c>
      <c r="R11" s="79" t="s">
        <v>268</v>
      </c>
      <c r="S11" s="87"/>
      <c r="T11" s="87"/>
      <c r="V11" s="37"/>
    </row>
    <row r="12" spans="2:22" s="43" customFormat="1" ht="28.5" x14ac:dyDescent="0.2">
      <c r="B12" s="41" t="str">
        <f>+'SEGUIMIENTO ANUAL'!B7</f>
        <v>Realizar 2  procesos de capacitación a la población al año 2023.</v>
      </c>
      <c r="C12" s="41" t="str">
        <f>+'SEGUIMIENTO ANUAL'!C7</f>
        <v>Proyecto fortalecimiento de capacidades, educación y capacitación a la población en temas ambientales</v>
      </c>
      <c r="D12" s="49">
        <f>+'SEGUIMIENTO ANUAL'!D7</f>
        <v>3000</v>
      </c>
      <c r="E12" s="42">
        <f>'SEGUIMIENTO ANUAL'!O7+SUM(G12:R12)</f>
        <v>2000</v>
      </c>
      <c r="F12" s="42">
        <f t="shared" ref="F12:F43" si="0">D12-E12</f>
        <v>1000</v>
      </c>
      <c r="G12" s="39">
        <v>500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2">
        <f>G12+H12+I12+J12+K12+L12+M12+N12+O12+P12+Q12+R12</f>
        <v>500</v>
      </c>
      <c r="T12" s="42">
        <f t="shared" ref="T12:T43" si="1">IF(S12&lt;D12,D12-S12,0)</f>
        <v>2500</v>
      </c>
      <c r="V12" s="44"/>
    </row>
    <row r="13" spans="2:22" s="43" customFormat="1" ht="28.5" x14ac:dyDescent="0.2">
      <c r="B13" s="41" t="str">
        <f>+'SEGUIMIENTO ANUAL'!B8</f>
        <v>Gestionar actividades para la mejora de la infraestuctura de la Unidad Educativa al año 2023.</v>
      </c>
      <c r="C13" s="41" t="str">
        <f>+'SEGUIMIENTO ANUAL'!C8</f>
        <v>Proyecto conservación y ampliación de espacios naturales en la parroquia</v>
      </c>
      <c r="D13" s="49">
        <f>+'SEGUIMIENTO ANUAL'!D8</f>
        <v>5000</v>
      </c>
      <c r="E13" s="42">
        <f>'SEGUIMIENTO ANUAL'!O8+SUM(G13:R13)</f>
        <v>2500</v>
      </c>
      <c r="F13" s="42">
        <f t="shared" si="0"/>
        <v>2500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2">
        <f t="shared" ref="S13:S76" si="2">G13+H13+I13+J13+K13+L13+M13+N13+O13+P13+Q13+R13</f>
        <v>0</v>
      </c>
      <c r="T13" s="42">
        <f t="shared" si="1"/>
        <v>5000</v>
      </c>
      <c r="V13" s="44"/>
    </row>
    <row r="14" spans="2:22" s="43" customFormat="1" ht="28.5" x14ac:dyDescent="0.2">
      <c r="B14" s="41" t="str">
        <f>+'SEGUIMIENTO ANUAL'!B9</f>
        <v>Gesstional por 4 años campañas permanentes de salud pública hasta el años 2023.</v>
      </c>
      <c r="C14" s="41" t="str">
        <f>+'SEGUIMIENTO ANUAL'!C9</f>
        <v>Seguimiento a los procesos de regulación y manejo integral en botaderos y escombreras a nivel parroquial</v>
      </c>
      <c r="D14" s="49">
        <f>+'SEGUIMIENTO ANUAL'!D9</f>
        <v>1000</v>
      </c>
      <c r="E14" s="42">
        <f>'SEGUIMIENTO ANUAL'!O9+SUM(G14:R14)</f>
        <v>330</v>
      </c>
      <c r="F14" s="42">
        <f t="shared" si="0"/>
        <v>670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2">
        <f t="shared" si="2"/>
        <v>0</v>
      </c>
      <c r="T14" s="42">
        <f t="shared" si="1"/>
        <v>1000</v>
      </c>
      <c r="V14" s="44"/>
    </row>
    <row r="15" spans="2:22" s="43" customFormat="1" ht="42.75" x14ac:dyDescent="0.2">
      <c r="B15" s="41" t="str">
        <f>+'SEGUIMIENTO ANUAL'!B10</f>
        <v>Diseño y construcción de 2 nuevos espacios públicos y culturales al año 2023.</v>
      </c>
      <c r="C15" s="41" t="str">
        <f>+'SEGUIMIENTO ANUAL'!C10</f>
        <v>Proyecto mejoramiento y ampliación del sistema de almacenamiento temporal y manejo parcial de desechos a nivel parroquial</v>
      </c>
      <c r="D15" s="49">
        <f>+'SEGUIMIENTO ANUAL'!D10</f>
        <v>14000</v>
      </c>
      <c r="E15" s="42">
        <f>'SEGUIMIENTO ANUAL'!O10+SUM(G15:R15)</f>
        <v>6182.4</v>
      </c>
      <c r="F15" s="42">
        <f t="shared" si="0"/>
        <v>7817.6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2">
        <f t="shared" si="2"/>
        <v>0</v>
      </c>
      <c r="T15" s="42">
        <f t="shared" si="1"/>
        <v>14000</v>
      </c>
      <c r="V15" s="44"/>
    </row>
    <row r="16" spans="2:22" s="43" customFormat="1" ht="28.5" x14ac:dyDescent="0.2">
      <c r="B16" s="41" t="str">
        <f>+'SEGUIMIENTO ANUAL'!B11</f>
        <v xml:space="preserve">Implementar 1 plan de adecuación de la infraestructura fisica y accesibilidad </v>
      </c>
      <c r="C16" s="41" t="str">
        <f>+'SEGUIMIENTO ANUAL'!C11</f>
        <v>Plan parroquial de gestión de riesgos y actuación en crisis</v>
      </c>
      <c r="D16" s="49">
        <f>+'SEGUIMIENTO ANUAL'!D11</f>
        <v>6000</v>
      </c>
      <c r="E16" s="42">
        <f>'SEGUIMIENTO ANUAL'!O11+SUM(G16:R16)</f>
        <v>6000</v>
      </c>
      <c r="F16" s="42">
        <f t="shared" si="0"/>
        <v>0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2">
        <f t="shared" si="2"/>
        <v>0</v>
      </c>
      <c r="T16" s="42">
        <f t="shared" si="1"/>
        <v>6000</v>
      </c>
      <c r="V16" s="44"/>
    </row>
    <row r="17" spans="2:22" s="43" customFormat="1" ht="28.5" x14ac:dyDescent="0.2">
      <c r="B17" s="41" t="str">
        <f>+'SEGUIMIENTO ANUAL'!B12</f>
        <v>Al año 2023 se cuenta con el estudio y diseñado para el mejoramiento del estadio del Caserío la Primavera.</v>
      </c>
      <c r="C17" s="41" t="str">
        <f>+'SEGUIMIENTO ANUAL'!C12</f>
        <v>Proyecto capacitación en riesgos y actuación en crisis</v>
      </c>
      <c r="D17" s="49">
        <f>+'SEGUIMIENTO ANUAL'!D12</f>
        <v>3000</v>
      </c>
      <c r="E17" s="42">
        <f>'SEGUIMIENTO ANUAL'!O12+SUM(G17:R17)</f>
        <v>1500</v>
      </c>
      <c r="F17" s="42">
        <f t="shared" si="0"/>
        <v>1500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2">
        <f t="shared" si="2"/>
        <v>0</v>
      </c>
      <c r="T17" s="42">
        <f t="shared" si="1"/>
        <v>3000</v>
      </c>
      <c r="V17" s="44"/>
    </row>
    <row r="18" spans="2:22" s="43" customFormat="1" ht="28.5" x14ac:dyDescent="0.2">
      <c r="B18" s="41" t="str">
        <f>+'SEGUIMIENTO ANUAL'!B13</f>
        <v>Realizar 2  procesos de capacitación a la población al año 2023.</v>
      </c>
      <c r="C18" s="41" t="str">
        <f>+'SEGUIMIENTO ANUAL'!C13</f>
        <v>Proyecto manejo de TICs y herramientas de comunicación con la población vulnerable de la Parroquia Unamuncho</v>
      </c>
      <c r="D18" s="49">
        <f>+'SEGUIMIENTO ANUAL'!D13</f>
        <v>2000</v>
      </c>
      <c r="E18" s="42">
        <f>'SEGUIMIENTO ANUAL'!O13+SUM(G18:R18)</f>
        <v>1000</v>
      </c>
      <c r="F18" s="42">
        <f t="shared" si="0"/>
        <v>1000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2">
        <f t="shared" si="2"/>
        <v>0</v>
      </c>
      <c r="T18" s="42">
        <f t="shared" si="1"/>
        <v>2000</v>
      </c>
      <c r="V18" s="44"/>
    </row>
    <row r="19" spans="2:22" s="43" customFormat="1" ht="42.75" x14ac:dyDescent="0.2">
      <c r="B19" s="41" t="str">
        <f>+'SEGUIMIENTO ANUAL'!B14</f>
        <v>Gestionar actividades para la mejora de la infraestuctura de la Unidad Educativa al año 2023.</v>
      </c>
      <c r="C19" s="41" t="str">
        <f>+'SEGUIMIENTO ANUAL'!C14</f>
        <v>Proyecto fortalecimiento de la calidad de la educación y mejoramiento de la infraestructura educativa en la Parroquia Unamuncho</v>
      </c>
      <c r="D19" s="49">
        <f>+'SEGUIMIENTO ANUAL'!D14</f>
        <v>50000</v>
      </c>
      <c r="E19" s="42">
        <f>'SEGUIMIENTO ANUAL'!O14+SUM(G19:R19)</f>
        <v>0</v>
      </c>
      <c r="F19" s="42">
        <f t="shared" si="0"/>
        <v>50000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>
        <f t="shared" si="2"/>
        <v>0</v>
      </c>
      <c r="T19" s="42">
        <f t="shared" si="1"/>
        <v>50000</v>
      </c>
      <c r="V19" s="44"/>
    </row>
    <row r="20" spans="2:22" s="43" customFormat="1" ht="42.75" x14ac:dyDescent="0.2">
      <c r="B20" s="41" t="str">
        <f>+'SEGUIMIENTO ANUAL'!B15</f>
        <v>Gesstional por 4 años campañas permanentes de ssalud pública hasta el años 2023.</v>
      </c>
      <c r="C20" s="41" t="str">
        <f>+'SEGUIMIENTO ANUAL'!C15</f>
        <v>Gestión permanente hára la implementación del servicio de salud pública, brigadas médicas, furgones de la salud y demás acciones en la Parroquia Unamuncho</v>
      </c>
      <c r="D20" s="49">
        <f>+'SEGUIMIENTO ANUAL'!D15</f>
        <v>1000</v>
      </c>
      <c r="E20" s="42">
        <f>'SEGUIMIENTO ANUAL'!O15+SUM(G20:R20)</f>
        <v>500</v>
      </c>
      <c r="F20" s="42">
        <f t="shared" si="0"/>
        <v>500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>
        <f t="shared" si="2"/>
        <v>0</v>
      </c>
      <c r="T20" s="42">
        <f t="shared" si="1"/>
        <v>1000</v>
      </c>
      <c r="V20" s="44"/>
    </row>
    <row r="21" spans="2:22" ht="28.5" x14ac:dyDescent="0.2">
      <c r="B21" s="41" t="str">
        <f>+'SEGUIMIENTO ANUAL'!B16</f>
        <v>Diseño y construcción de 2 nuevos espacios públicos y culturales al año 2023.</v>
      </c>
      <c r="C21" s="41" t="str">
        <f>+'SEGUIMIENTO ANUAL'!C16</f>
        <v>Proyecto contrucción de espacios públicos y culturales a nivel Parroquial</v>
      </c>
      <c r="D21" s="49">
        <f>+'SEGUIMIENTO ANUAL'!D16</f>
        <v>200000</v>
      </c>
      <c r="E21" s="42">
        <f>'SEGUIMIENTO ANUAL'!O16+SUM(G21:R21)</f>
        <v>100000</v>
      </c>
      <c r="F21" s="42">
        <f t="shared" si="0"/>
        <v>100000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>
        <f t="shared" si="2"/>
        <v>0</v>
      </c>
      <c r="T21" s="42">
        <f t="shared" si="1"/>
        <v>200000</v>
      </c>
      <c r="V21" s="37"/>
    </row>
    <row r="22" spans="2:22" ht="42.75" x14ac:dyDescent="0.2">
      <c r="B22" s="41" t="str">
        <f>+'SEGUIMIENTO ANUAL'!B17</f>
        <v xml:space="preserve">Implementar 1 plan de adecuación de la infraestructura fisica y accesibilidad </v>
      </c>
      <c r="C22" s="41" t="str">
        <f>+'SEGUIMIENTO ANUAL'!C17</f>
        <v>Proyecto adecuación de infraestructura física y accesibilidad en los principales espacios públicos de la Parroquia Unamuncho</v>
      </c>
      <c r="D22" s="49">
        <f>+'SEGUIMIENTO ANUAL'!D17</f>
        <v>15000</v>
      </c>
      <c r="E22" s="42">
        <f>'SEGUIMIENTO ANUAL'!O17+SUM(G22:R22)</f>
        <v>7500</v>
      </c>
      <c r="F22" s="42">
        <f t="shared" si="0"/>
        <v>7500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>
        <f t="shared" si="2"/>
        <v>0</v>
      </c>
      <c r="T22" s="42">
        <f t="shared" si="1"/>
        <v>15000</v>
      </c>
      <c r="V22" s="37"/>
    </row>
    <row r="23" spans="2:22" ht="28.5" x14ac:dyDescent="0.2">
      <c r="B23" s="41" t="str">
        <f>+'SEGUIMIENTO ANUAL'!B18</f>
        <v>Al año 2023 se cuenta con el estudio y diseñado para el mejoramiento del estadio del Caserío la Primavera.</v>
      </c>
      <c r="C23" s="41" t="str">
        <f>+'SEGUIMIENTO ANUAL'!C18</f>
        <v>Estudio para el mejoramiento del estadio Caserio La Primavera de la Parroquia Unamuncho</v>
      </c>
      <c r="D23" s="49">
        <f>+'SEGUIMIENTO ANUAL'!D18</f>
        <v>9000</v>
      </c>
      <c r="E23" s="42">
        <f>'SEGUIMIENTO ANUAL'!O18+SUM(G23:R23)</f>
        <v>9161.6</v>
      </c>
      <c r="F23" s="42">
        <f t="shared" si="0"/>
        <v>-161.60000000000036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>
        <f t="shared" si="2"/>
        <v>0</v>
      </c>
      <c r="T23" s="42">
        <f t="shared" si="1"/>
        <v>9000</v>
      </c>
      <c r="V23" s="37"/>
    </row>
    <row r="24" spans="2:22" ht="28.5" x14ac:dyDescent="0.2">
      <c r="B24" s="41" t="str">
        <f>+'SEGUIMIENTO ANUAL'!B19</f>
        <v xml:space="preserve">Al año 2023 se realiza la obra de mejoramiento del Estudio del Caserio  la Primavera. </v>
      </c>
      <c r="C24" s="41" t="str">
        <f>+'SEGUIMIENTO ANUAL'!C19</f>
        <v>Proyecto para el mejoramiento del estadio Caserio La Primavera de la Parroquia Unamuncho</v>
      </c>
      <c r="D24" s="49">
        <f>+'SEGUIMIENTO ANUAL'!D19</f>
        <v>80000</v>
      </c>
      <c r="E24" s="42">
        <f>'SEGUIMIENTO ANUAL'!O19+SUM(G24:R24)</f>
        <v>80000</v>
      </c>
      <c r="F24" s="42">
        <f t="shared" si="0"/>
        <v>0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>
        <f t="shared" si="2"/>
        <v>0</v>
      </c>
      <c r="T24" s="42">
        <f t="shared" si="1"/>
        <v>80000</v>
      </c>
      <c r="V24" s="37"/>
    </row>
    <row r="25" spans="2:22" ht="28.5" x14ac:dyDescent="0.2">
      <c r="B25" s="41" t="str">
        <f>+'SEGUIMIENTO ANUAL'!B20</f>
        <v>Al año 2023 se realiza la fiscalización de la obra mejoramiento del Estudio del Caserío La Primavera.</v>
      </c>
      <c r="C25" s="41" t="str">
        <f>+'SEGUIMIENTO ANUAL'!C20</f>
        <v>Fiscalización de la obra mejoramiento del estadio Caserio La Primavera de la Parroquia Unamuncho</v>
      </c>
      <c r="D25" s="49">
        <f>+'SEGUIMIENTO ANUAL'!D20</f>
        <v>9000</v>
      </c>
      <c r="E25" s="42">
        <f>'SEGUIMIENTO ANUAL'!O20+SUM(G25:R25)</f>
        <v>9000</v>
      </c>
      <c r="F25" s="42">
        <f t="shared" si="0"/>
        <v>0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>
        <f t="shared" si="2"/>
        <v>0</v>
      </c>
      <c r="T25" s="42">
        <f t="shared" si="1"/>
        <v>9000</v>
      </c>
      <c r="V25" s="37"/>
    </row>
    <row r="26" spans="2:22" ht="15" x14ac:dyDescent="0.2">
      <c r="B26" s="41" t="str">
        <f>+'SEGUIMIENTO ANUAL'!B21</f>
        <v>Al año 2023 se realiza el mejoramiento del Estadio Central.</v>
      </c>
      <c r="C26" s="41" t="str">
        <f>+'SEGUIMIENTO ANUAL'!C21</f>
        <v>Proyecto mejoramiento del Estadio Central</v>
      </c>
      <c r="D26" s="49">
        <f>+'SEGUIMIENTO ANUAL'!D21</f>
        <v>116000</v>
      </c>
      <c r="E26" s="42">
        <f>'SEGUIMIENTO ANUAL'!O21+SUM(G26:R26)</f>
        <v>116000</v>
      </c>
      <c r="F26" s="42">
        <f t="shared" si="0"/>
        <v>0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>
        <f t="shared" si="2"/>
        <v>0</v>
      </c>
      <c r="T26" s="42">
        <f t="shared" si="1"/>
        <v>116000</v>
      </c>
      <c r="V26" s="37"/>
    </row>
    <row r="27" spans="2:22" ht="28.5" x14ac:dyDescent="0.2">
      <c r="B27" s="41" t="str">
        <f>+'SEGUIMIENTO ANUAL'!B22</f>
        <v>Al año 2023 se ha realizado 4 proyectos de mantenimiento y mejoramiento de espacios públicos a nivel Parroquial.</v>
      </c>
      <c r="C27" s="41" t="str">
        <f>+'SEGUIMIENTO ANUAL'!C22</f>
        <v>Proyecto mantenimiento y mejoramiento de espacios públicos culturales y deportivos a nivel Parroquial</v>
      </c>
      <c r="D27" s="49">
        <f>+'SEGUIMIENTO ANUAL'!D22</f>
        <v>100000</v>
      </c>
      <c r="E27" s="42">
        <f>'SEGUIMIENTO ANUAL'!O22+SUM(G27:R27)</f>
        <v>12716.8</v>
      </c>
      <c r="F27" s="42">
        <f t="shared" si="0"/>
        <v>87283.199999999997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>
        <f t="shared" si="2"/>
        <v>0</v>
      </c>
      <c r="T27" s="42">
        <f t="shared" si="1"/>
        <v>100000</v>
      </c>
      <c r="V27" s="37"/>
    </row>
    <row r="28" spans="2:22" ht="42.75" x14ac:dyDescent="0.2">
      <c r="B28" s="41" t="str">
        <f>+'SEGUIMIENTO ANUAL'!B23</f>
        <v>Al año 2023 se han realizado dos proyectos de mejoramiento de casas comunales, barriales y encuentro social.</v>
      </c>
      <c r="C28" s="41" t="str">
        <f>+'SEGUIMIENTO ANUAL'!C23</f>
        <v>Proyecto mejoramiento de casas comunales barriales y de encuentro social en diferentes sectores de la Parroquia Unamuncho</v>
      </c>
      <c r="D28" s="49">
        <f>+'SEGUIMIENTO ANUAL'!D23</f>
        <v>15000</v>
      </c>
      <c r="E28" s="42">
        <f>'SEGUIMIENTO ANUAL'!O23+SUM(G28:R28)</f>
        <v>7500</v>
      </c>
      <c r="F28" s="42">
        <f t="shared" si="0"/>
        <v>7500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2">
        <f t="shared" si="2"/>
        <v>0</v>
      </c>
      <c r="T28" s="42">
        <f t="shared" si="1"/>
        <v>15000</v>
      </c>
      <c r="V28" s="37"/>
    </row>
    <row r="29" spans="2:22" ht="28.5" x14ac:dyDescent="0.2">
      <c r="B29" s="41" t="str">
        <f>+'SEGUIMIENTO ANUAL'!B24</f>
        <v>Al año 2023 se ejecutan 4 proyectos de atención integral del ciclo de vida, desarrollo infantil integral CDI.</v>
      </c>
      <c r="C29" s="41" t="str">
        <f>+'SEGUIMIENTO ANUAL'!C24</f>
        <v>Proyecto atención integral del ciclo de vida desarrollo infantil integral CDI</v>
      </c>
      <c r="D29" s="49">
        <f>+'SEGUIMIENTO ANUAL'!D24</f>
        <v>260000</v>
      </c>
      <c r="E29" s="42">
        <f>'SEGUIMIENTO ANUAL'!O24+SUM(G29:R29)</f>
        <v>24357.589999999997</v>
      </c>
      <c r="F29" s="42">
        <f t="shared" si="0"/>
        <v>235642.41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2">
        <f t="shared" si="2"/>
        <v>0</v>
      </c>
      <c r="T29" s="42">
        <f t="shared" si="1"/>
        <v>260000</v>
      </c>
      <c r="V29" s="37"/>
    </row>
    <row r="30" spans="2:22" ht="42.75" x14ac:dyDescent="0.2">
      <c r="B30" s="41" t="str">
        <f>+'SEGUIMIENTO ANUAL'!B25</f>
        <v xml:space="preserve">Al año 2023 se ejecutan 4 proyectos de atención domiciliaria y espacios alternativos para adultos mayores y personas con discapacidad. </v>
      </c>
      <c r="C30" s="41" t="str">
        <f>+'SEGUIMIENTO ANUAL'!C25</f>
        <v>Proyecto atención integral del ciclo de vida , atención domiciliaria y espacios alternativos para adultos mayores y personas con discapacidad</v>
      </c>
      <c r="D30" s="49">
        <f>+'SEGUIMIENTO ANUAL'!D25</f>
        <v>80000</v>
      </c>
      <c r="E30" s="42">
        <f>'SEGUIMIENTO ANUAL'!O25+SUM(G30:R30)</f>
        <v>11492.59</v>
      </c>
      <c r="F30" s="42">
        <f t="shared" si="0"/>
        <v>68507.41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2">
        <f t="shared" si="2"/>
        <v>0</v>
      </c>
      <c r="T30" s="42">
        <f t="shared" si="1"/>
        <v>80000</v>
      </c>
      <c r="V30" s="37"/>
    </row>
    <row r="31" spans="2:22" ht="42.75" x14ac:dyDescent="0.2">
      <c r="B31" s="41" t="str">
        <f>+'SEGUIMIENTO ANUAL'!B26</f>
        <v>Al año 2023 se ejecutan 4 proyectos de fortalecimiento del área de rehabilitación y fisoterapia integral para el adulto mayor y personas con discapacidad.</v>
      </c>
      <c r="C31" s="41" t="str">
        <f>+'SEGUIMIENTO ANUAL'!C26</f>
        <v>Proyectos fortalecimiento del área de rehabilitación y fisioterapia integral para el adulto mayor y personas con discapacidad de la Parroquia Unamuncho</v>
      </c>
      <c r="D31" s="49">
        <f>+'SEGUIMIENTO ANUAL'!D26</f>
        <v>28000</v>
      </c>
      <c r="E31" s="42">
        <f>'SEGUIMIENTO ANUAL'!O26+SUM(G31:R31)</f>
        <v>12679.43</v>
      </c>
      <c r="F31" s="42">
        <f t="shared" si="0"/>
        <v>15320.57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2">
        <f t="shared" si="2"/>
        <v>0</v>
      </c>
      <c r="T31" s="42">
        <f t="shared" si="1"/>
        <v>28000</v>
      </c>
      <c r="V31" s="37"/>
    </row>
    <row r="32" spans="2:22" ht="28.5" x14ac:dyDescent="0.2">
      <c r="B32" s="41" t="str">
        <f>+'SEGUIMIENTO ANUAL'!B27</f>
        <v>Implementar 4 proyectos de escuelitas vacacionales y deportivas para niños, niñas y adolecentes al año 2023.</v>
      </c>
      <c r="C32" s="41" t="str">
        <f>+'SEGUIMIENTO ANUAL'!C27</f>
        <v>Proyecto organización de escuelitas vacacionales y deportivas para niños, niñas y adolescentes.</v>
      </c>
      <c r="D32" s="49">
        <f>+'SEGUIMIENTO ANUAL'!D27</f>
        <v>24000</v>
      </c>
      <c r="E32" s="42">
        <f>'SEGUIMIENTO ANUAL'!O27+SUM(G32:R32)</f>
        <v>5625.8</v>
      </c>
      <c r="F32" s="42">
        <f t="shared" si="0"/>
        <v>18374.2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2">
        <f t="shared" si="2"/>
        <v>0</v>
      </c>
      <c r="T32" s="42">
        <f t="shared" si="1"/>
        <v>24000</v>
      </c>
      <c r="V32" s="37"/>
    </row>
    <row r="33" spans="2:22" ht="28.5" x14ac:dyDescent="0.2">
      <c r="B33" s="41" t="str">
        <f>+'SEGUIMIENTO ANUAL'!B28</f>
        <v>Implementar 4 proyectos de escuelitas de artes, danza, música para niños, niñas y adolecentes.</v>
      </c>
      <c r="C33" s="41" t="str">
        <f>+'SEGUIMIENTO ANUAL'!C28</f>
        <v>Proyecto organización de escuelitas de artes, danza, música para niños, niñas y adolescentes</v>
      </c>
      <c r="D33" s="49">
        <f>+'SEGUIMIENTO ANUAL'!D28</f>
        <v>24000</v>
      </c>
      <c r="E33" s="42">
        <f>'SEGUIMIENTO ANUAL'!O28+SUM(G33:R33)</f>
        <v>0</v>
      </c>
      <c r="F33" s="42">
        <f t="shared" si="0"/>
        <v>24000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2">
        <f t="shared" si="2"/>
        <v>0</v>
      </c>
      <c r="T33" s="42">
        <f t="shared" si="1"/>
        <v>24000</v>
      </c>
      <c r="V33" s="37"/>
    </row>
    <row r="34" spans="2:22" ht="71.25" x14ac:dyDescent="0.2">
      <c r="B34" s="41" t="str">
        <f>+'SEGUIMIENTO ANUAL'!B29</f>
        <v>Implementar 4 proyectos integrales de atención en estimulación psicomotriz, educación nutricional y cuidado personal e intercambio de experiencias con el grupo de adultos mayores y personas con discapacidad de la Parroquia Unamuncho.</v>
      </c>
      <c r="C34" s="41" t="str">
        <f>+'SEGUIMIENTO ANUAL'!C29</f>
        <v>Proyecto desarrollo de la estimulación psicomotriz educación nutricional y cuidado personal e intercambio de experiencias como estrategia para la inclusión social con el grupo de adultos mayores y personas con discapacidad de la Parroquia Unamuncho</v>
      </c>
      <c r="D34" s="49">
        <f>+'SEGUIMIENTO ANUAL'!D29</f>
        <v>28000</v>
      </c>
      <c r="E34" s="42">
        <f>'SEGUIMIENTO ANUAL'!O29+SUM(G34:R34)</f>
        <v>4536.13</v>
      </c>
      <c r="F34" s="42">
        <f t="shared" si="0"/>
        <v>23463.87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2">
        <f t="shared" si="2"/>
        <v>0</v>
      </c>
      <c r="T34" s="42">
        <f t="shared" si="1"/>
        <v>28000</v>
      </c>
      <c r="V34" s="37"/>
    </row>
    <row r="35" spans="2:22" ht="57" x14ac:dyDescent="0.2">
      <c r="B35" s="41" t="str">
        <f>+'SEGUIMIENTO ANUAL'!B30</f>
        <v xml:space="preserve">Al año 2023 se realiza 2 mantenimiento y adecuación del espacio fisíco destinado al encuentro común del grupo de adultos mayores y personas con discapacidad de la Parroquia Unamuncho. </v>
      </c>
      <c r="C35" s="41" t="str">
        <f>+'SEGUIMIENTO ANUAL'!C30</f>
        <v>Proyecto mantenimiento y adecuación del espacio físico destinado al encuentro común del grupo de adultos mayores y personas con disapacidad de la Parroquia Unamuncho</v>
      </c>
      <c r="D35" s="49">
        <f>+'SEGUIMIENTO ANUAL'!D30</f>
        <v>7000</v>
      </c>
      <c r="E35" s="42">
        <f>'SEGUIMIENTO ANUAL'!O30+SUM(G35:R35)</f>
        <v>6320.1</v>
      </c>
      <c r="F35" s="42">
        <f t="shared" si="0"/>
        <v>679.89999999999964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2">
        <f t="shared" si="2"/>
        <v>0</v>
      </c>
      <c r="T35" s="42">
        <f t="shared" si="1"/>
        <v>7000</v>
      </c>
      <c r="V35" s="37"/>
    </row>
    <row r="36" spans="2:22" ht="28.5" x14ac:dyDescent="0.2">
      <c r="B36" s="41" t="str">
        <f>+'SEGUIMIENTO ANUAL'!B31</f>
        <v>Implementar 1 plan de revitalización de la indentidad cultural al año 2023.</v>
      </c>
      <c r="C36" s="41" t="str">
        <f>+'SEGUIMIENTO ANUAL'!C31</f>
        <v xml:space="preserve">Plan de revitalización de la identidad cultural de los habitantes de la Parroquia Unamuncho </v>
      </c>
      <c r="D36" s="49">
        <f>+'SEGUIMIENTO ANUAL'!D31</f>
        <v>5000</v>
      </c>
      <c r="E36" s="42">
        <f>'SEGUIMIENTO ANUAL'!O31+SUM(G36:R36)</f>
        <v>0</v>
      </c>
      <c r="F36" s="42">
        <f t="shared" si="0"/>
        <v>5000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42">
        <f t="shared" si="2"/>
        <v>0</v>
      </c>
      <c r="T36" s="42">
        <f t="shared" si="1"/>
        <v>5000</v>
      </c>
      <c r="V36" s="37"/>
    </row>
    <row r="37" spans="2:22" ht="28.5" x14ac:dyDescent="0.2">
      <c r="B37" s="41" t="str">
        <f>+'SEGUIMIENTO ANUAL'!B32</f>
        <v>Implementar 1 proceso de capacitación a la población en producción agrícola al año 2023</v>
      </c>
      <c r="C37" s="41" t="str">
        <f>+'SEGUIMIENTO ANUAL'!C32</f>
        <v>Proyecto fortalecimiento de capacidades de la población en temas de producción agrícola</v>
      </c>
      <c r="D37" s="49">
        <f>+'SEGUIMIENTO ANUAL'!D32</f>
        <v>5000</v>
      </c>
      <c r="E37" s="42">
        <f>'SEGUIMIENTO ANUAL'!O32+SUM(G37:R37)</f>
        <v>0</v>
      </c>
      <c r="F37" s="42">
        <f t="shared" si="0"/>
        <v>5000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2">
        <f t="shared" si="2"/>
        <v>0</v>
      </c>
      <c r="T37" s="42">
        <f t="shared" si="1"/>
        <v>5000</v>
      </c>
      <c r="V37" s="37"/>
    </row>
    <row r="38" spans="2:22" ht="28.5" x14ac:dyDescent="0.2">
      <c r="B38" s="41" t="str">
        <f>+'SEGUIMIENTO ANUAL'!B33</f>
        <v>Implementar  proyecto productivo de apoyo al sector agrícola al año 2023</v>
      </c>
      <c r="C38" s="41" t="str">
        <f>+'SEGUIMIENTO ANUAL'!C33</f>
        <v>Proyecto apoyo al sector agrícola de la Parroquia Unamuncho</v>
      </c>
      <c r="D38" s="49">
        <f>+'SEGUIMIENTO ANUAL'!D33</f>
        <v>9000</v>
      </c>
      <c r="E38" s="42">
        <f>'SEGUIMIENTO ANUAL'!O33+SUM(G38:R38)</f>
        <v>2200.7800000000002</v>
      </c>
      <c r="F38" s="42">
        <f t="shared" si="0"/>
        <v>6799.2199999999993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42">
        <f t="shared" si="2"/>
        <v>0</v>
      </c>
      <c r="T38" s="42">
        <f t="shared" si="1"/>
        <v>9000</v>
      </c>
      <c r="V38" s="37"/>
    </row>
    <row r="39" spans="2:22" ht="28.5" x14ac:dyDescent="0.2">
      <c r="B39" s="41" t="str">
        <f>+'SEGUIMIENTO ANUAL'!B34</f>
        <v>Ejecutar 4 jornadas de fomento productivo parroquial al año 2023</v>
      </c>
      <c r="C39" s="41" t="str">
        <f>+'SEGUIMIENTO ANUAL'!C34</f>
        <v>Proyecto organización de jornadas de fomento productivo feria de emprendimientos productivos</v>
      </c>
      <c r="D39" s="49">
        <f>+'SEGUIMIENTO ANUAL'!D34</f>
        <v>24000</v>
      </c>
      <c r="E39" s="42">
        <f>'SEGUIMIENTO ANUAL'!O34+SUM(G39:R39)</f>
        <v>2246.5700000000002</v>
      </c>
      <c r="F39" s="42">
        <f t="shared" si="0"/>
        <v>21753.43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42">
        <f t="shared" si="2"/>
        <v>0</v>
      </c>
      <c r="T39" s="42">
        <f t="shared" si="1"/>
        <v>24000</v>
      </c>
      <c r="V39" s="37"/>
    </row>
    <row r="40" spans="2:22" ht="28.5" x14ac:dyDescent="0.2">
      <c r="B40" s="41" t="str">
        <f>+'SEGUIMIENTO ANUAL'!B35</f>
        <v>Ejecutar por 4 años ferias libres pemanentes al año 2023</v>
      </c>
      <c r="C40" s="41" t="str">
        <f>+'SEGUIMIENTO ANUAL'!C35</f>
        <v>Proyecto comercialización interna de corto plazo - ferias libres permanentes</v>
      </c>
      <c r="D40" s="49">
        <f>+'SEGUIMIENTO ANUAL'!D35</f>
        <v>25000</v>
      </c>
      <c r="E40" s="42">
        <f>'SEGUIMIENTO ANUAL'!O35+SUM(G40:R40)</f>
        <v>0</v>
      </c>
      <c r="F40" s="42">
        <f t="shared" si="0"/>
        <v>25000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42">
        <f t="shared" si="2"/>
        <v>0</v>
      </c>
      <c r="T40" s="42">
        <f t="shared" si="1"/>
        <v>25000</v>
      </c>
      <c r="V40" s="37"/>
    </row>
    <row r="41" spans="2:22" ht="28.5" x14ac:dyDescent="0.2">
      <c r="B41" s="41" t="str">
        <f>+'SEGUIMIENTO ANUAL'!B36</f>
        <v>Al año 2023 el Centro de transferencia agrícola Norte entra en funcionamiento</v>
      </c>
      <c r="C41" s="41" t="str">
        <f>+'SEGUIMIENTO ANUAL'!C36</f>
        <v>Gestión para la implementación del centro de transferencia agrícola norte</v>
      </c>
      <c r="D41" s="49">
        <f>+'SEGUIMIENTO ANUAL'!D36</f>
        <v>0</v>
      </c>
      <c r="E41" s="42">
        <f>'SEGUIMIENTO ANUAL'!O36+SUM(G41:R41)</f>
        <v>0</v>
      </c>
      <c r="F41" s="42">
        <f t="shared" si="0"/>
        <v>0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42">
        <f t="shared" si="2"/>
        <v>0</v>
      </c>
      <c r="T41" s="42">
        <f t="shared" si="1"/>
        <v>0</v>
      </c>
      <c r="V41" s="37"/>
    </row>
    <row r="42" spans="2:22" ht="28.5" x14ac:dyDescent="0.2">
      <c r="B42" s="41" t="str">
        <f>+'SEGUIMIENTO ANUAL'!B37</f>
        <v>Implementar 1 proceso de capacitación a la población en producción pecuaria al año 2023</v>
      </c>
      <c r="C42" s="41" t="str">
        <f>+'SEGUIMIENTO ANUAL'!C37</f>
        <v>Proyecto fortalecimiento de capacidades de la población en temas de producción pecuaria</v>
      </c>
      <c r="D42" s="49">
        <f>+'SEGUIMIENTO ANUAL'!D37</f>
        <v>5000</v>
      </c>
      <c r="E42" s="42">
        <f>'SEGUIMIENTO ANUAL'!O37+SUM(G42:R42)</f>
        <v>0</v>
      </c>
      <c r="F42" s="42">
        <f t="shared" si="0"/>
        <v>5000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2">
        <f t="shared" si="2"/>
        <v>0</v>
      </c>
      <c r="T42" s="42">
        <f t="shared" si="1"/>
        <v>5000</v>
      </c>
      <c r="V42" s="37"/>
    </row>
    <row r="43" spans="2:22" ht="28.5" x14ac:dyDescent="0.2">
      <c r="B43" s="41" t="str">
        <f>+'SEGUIMIENTO ANUAL'!B38</f>
        <v>Implementar 1 proyecto productivo de apoyo al sector pecuario al año 2023</v>
      </c>
      <c r="C43" s="41" t="str">
        <f>+'SEGUIMIENTO ANUAL'!C38</f>
        <v>Proyecto apoyo al sector pecuario de la Parroquia Unamuncho</v>
      </c>
      <c r="D43" s="49">
        <f>+'SEGUIMIENTO ANUAL'!D38</f>
        <v>9000</v>
      </c>
      <c r="E43" s="42">
        <f>'SEGUIMIENTO ANUAL'!O38+SUM(G43:R43)</f>
        <v>2580.92</v>
      </c>
      <c r="F43" s="42">
        <f t="shared" si="0"/>
        <v>6419.08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2">
        <f t="shared" si="2"/>
        <v>0</v>
      </c>
      <c r="T43" s="42">
        <f t="shared" si="1"/>
        <v>9000</v>
      </c>
      <c r="V43" s="37"/>
    </row>
    <row r="44" spans="2:22" ht="28.5" x14ac:dyDescent="0.2">
      <c r="B44" s="41" t="str">
        <f>+'SEGUIMIENTO ANUAL'!B39</f>
        <v>Implementar q proceso de capacitación a la población en producción textil al año 2023</v>
      </c>
      <c r="C44" s="41" t="str">
        <f>+'SEGUIMIENTO ANUAL'!C39</f>
        <v>Proyecto fortalecimiento de capcidades de la población en temas de producción textil</v>
      </c>
      <c r="D44" s="49">
        <f>+'SEGUIMIENTO ANUAL'!D39</f>
        <v>5000</v>
      </c>
      <c r="E44" s="42">
        <f>'SEGUIMIENTO ANUAL'!O39+SUM(G44:R44)</f>
        <v>0</v>
      </c>
      <c r="F44" s="42">
        <f t="shared" ref="F44:F75" si="3">D44-E44</f>
        <v>5000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2">
        <f t="shared" si="2"/>
        <v>0</v>
      </c>
      <c r="T44" s="42">
        <f t="shared" ref="T44:T75" si="4">IF(S44&lt;D44,D44-S44,0)</f>
        <v>5000</v>
      </c>
      <c r="V44" s="37"/>
    </row>
    <row r="45" spans="2:22" ht="28.5" x14ac:dyDescent="0.2">
      <c r="B45" s="41" t="str">
        <f>+'SEGUIMIENTO ANUAL'!B40</f>
        <v>Promover a la conformación de 1 organización de textileros al año 2023</v>
      </c>
      <c r="C45" s="41" t="str">
        <f>+'SEGUIMIENTO ANUAL'!C40</f>
        <v>Proyecto apoyo al fortalecimiento secio organizativo del sector textil de la Parroquia Unamuncho</v>
      </c>
      <c r="D45" s="49">
        <f>+'SEGUIMIENTO ANUAL'!D40</f>
        <v>1000</v>
      </c>
      <c r="E45" s="42">
        <f>'SEGUIMIENTO ANUAL'!O40+SUM(G45:R45)</f>
        <v>0</v>
      </c>
      <c r="F45" s="42">
        <f t="shared" si="3"/>
        <v>1000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42">
        <f t="shared" si="2"/>
        <v>0</v>
      </c>
      <c r="T45" s="42">
        <f t="shared" si="4"/>
        <v>1000</v>
      </c>
      <c r="V45" s="37"/>
    </row>
    <row r="46" spans="2:22" ht="28.5" x14ac:dyDescent="0.2">
      <c r="B46" s="41" t="str">
        <f>+'SEGUIMIENTO ANUAL'!B41</f>
        <v>Realizar 1 plan de marketing turístico y productivo al año 2023</v>
      </c>
      <c r="C46" s="41" t="str">
        <f>+'SEGUIMIENTO ANUAL'!C41</f>
        <v>Plan de marketing turístico y productivo de la Parroquia Unamuncho</v>
      </c>
      <c r="D46" s="49">
        <f>+'SEGUIMIENTO ANUAL'!D41</f>
        <v>7000</v>
      </c>
      <c r="E46" s="42">
        <f>'SEGUIMIENTO ANUAL'!O41+SUM(G46:R46)</f>
        <v>666.24</v>
      </c>
      <c r="F46" s="42">
        <f t="shared" si="3"/>
        <v>6333.76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42">
        <f t="shared" si="2"/>
        <v>0</v>
      </c>
      <c r="T46" s="42">
        <f t="shared" si="4"/>
        <v>7000</v>
      </c>
      <c r="V46" s="37"/>
    </row>
    <row r="47" spans="2:22" ht="28.5" x14ac:dyDescent="0.2">
      <c r="B47" s="41" t="str">
        <f>+'SEGUIMIENTO ANUAL'!B42</f>
        <v>Implementar 1 proceso de capacitación en temas de turismo al año 2023</v>
      </c>
      <c r="C47" s="41" t="str">
        <f>+'SEGUIMIENTO ANUAL'!C42</f>
        <v>Proyecto fortalecimiento de capacidad de la población en temas de turismo</v>
      </c>
      <c r="D47" s="49">
        <f>+'SEGUIMIENTO ANUAL'!D42</f>
        <v>5000</v>
      </c>
      <c r="E47" s="42">
        <f>'SEGUIMIENTO ANUAL'!O42+SUM(G47:R47)</f>
        <v>0</v>
      </c>
      <c r="F47" s="42">
        <f t="shared" si="3"/>
        <v>5000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42">
        <f t="shared" si="2"/>
        <v>0</v>
      </c>
      <c r="T47" s="42">
        <f t="shared" si="4"/>
        <v>5000</v>
      </c>
      <c r="V47" s="37"/>
    </row>
    <row r="48" spans="2:22" ht="15" x14ac:dyDescent="0.2">
      <c r="B48" s="41" t="str">
        <f>+'SEGUIMIENTO ANUAL'!B43</f>
        <v>Al año2023 se cuenta con 1 Plan de Desarrollo Turísico</v>
      </c>
      <c r="C48" s="41" t="str">
        <f>+'SEGUIMIENTO ANUAL'!C43</f>
        <v>Plan de desarrollo Turístico</v>
      </c>
      <c r="D48" s="49">
        <f>+'SEGUIMIENTO ANUAL'!D43</f>
        <v>1000</v>
      </c>
      <c r="E48" s="42">
        <f>'SEGUIMIENTO ANUAL'!O43+SUM(G48:R48)</f>
        <v>0</v>
      </c>
      <c r="F48" s="42">
        <f t="shared" si="3"/>
        <v>1000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42">
        <f t="shared" si="2"/>
        <v>0</v>
      </c>
      <c r="T48" s="42">
        <f t="shared" si="4"/>
        <v>1000</v>
      </c>
      <c r="V48" s="37"/>
    </row>
    <row r="49" spans="2:22" ht="28.5" x14ac:dyDescent="0.2">
      <c r="B49" s="41" t="str">
        <f>+'SEGUIMIENTO ANUAL'!B44</f>
        <v>Al año 2023 se realiza 1 socialización de las líneas de crédito de la banca pública</v>
      </c>
      <c r="C49" s="41" t="str">
        <f>+'SEGUIMIENTO ANUAL'!C44</f>
        <v>Gestión para la socialización servicios banca pública con fines productivos</v>
      </c>
      <c r="D49" s="49">
        <f>+'SEGUIMIENTO ANUAL'!D44</f>
        <v>1000</v>
      </c>
      <c r="E49" s="42">
        <f>'SEGUIMIENTO ANUAL'!O44+SUM(G49:R49)</f>
        <v>0</v>
      </c>
      <c r="F49" s="42">
        <f t="shared" si="3"/>
        <v>1000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42">
        <f t="shared" si="2"/>
        <v>0</v>
      </c>
      <c r="T49" s="42">
        <f t="shared" si="4"/>
        <v>1000</v>
      </c>
      <c r="V49" s="37"/>
    </row>
    <row r="50" spans="2:22" ht="28.5" x14ac:dyDescent="0.2">
      <c r="B50" s="41" t="str">
        <f>+'SEGUIMIENTO ANUAL'!B45</f>
        <v>Al año 2023 se han inciado el proyecto descontaminación del Canala Latacunga Ambato</v>
      </c>
      <c r="C50" s="41" t="str">
        <f>+'SEGUIMIENTO ANUAL'!C45</f>
        <v>Proyecto descontaminación del canal Latacunga Salcedo Ambato</v>
      </c>
      <c r="D50" s="49">
        <f>+'SEGUIMIENTO ANUAL'!D45</f>
        <v>2000000</v>
      </c>
      <c r="E50" s="42">
        <f>'SEGUIMIENTO ANUAL'!O45+SUM(G50:R50)</f>
        <v>0</v>
      </c>
      <c r="F50" s="42">
        <f t="shared" si="3"/>
        <v>2000000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42">
        <f t="shared" si="2"/>
        <v>0</v>
      </c>
      <c r="T50" s="42">
        <f t="shared" si="4"/>
        <v>2000000</v>
      </c>
      <c r="V50" s="37"/>
    </row>
    <row r="51" spans="2:22" ht="28.5" x14ac:dyDescent="0.2">
      <c r="B51" s="41" t="str">
        <f>+'SEGUIMIENTO ANUAL'!B46</f>
        <v>Al año 2023 se implmenta un proyecto de mejoramiento y tecnificación en el sistema de riesgo a nivel Parroquial</v>
      </c>
      <c r="C51" s="41" t="str">
        <f>+'SEGUIMIENTO ANUAL'!C46</f>
        <v>Proyecto mejoramiento y tecnificación en los sistemas de riesgo a nivel Parroquial</v>
      </c>
      <c r="D51" s="49">
        <f>+'SEGUIMIENTO ANUAL'!D46</f>
        <v>25000</v>
      </c>
      <c r="E51" s="42">
        <f>'SEGUIMIENTO ANUAL'!O46+SUM(G51:R51)</f>
        <v>0</v>
      </c>
      <c r="F51" s="42">
        <f t="shared" si="3"/>
        <v>25000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42">
        <f t="shared" si="2"/>
        <v>0</v>
      </c>
      <c r="T51" s="42">
        <f t="shared" si="4"/>
        <v>25000</v>
      </c>
      <c r="V51" s="37"/>
    </row>
    <row r="52" spans="2:22" ht="28.5" x14ac:dyDescent="0.2">
      <c r="B52" s="41" t="str">
        <f>+'SEGUIMIENTO ANUAL'!B47</f>
        <v>Al año 2023 se realiza 1 proyecto de ampliación y mejoramiento del sistema de agua potable</v>
      </c>
      <c r="C52" s="41" t="str">
        <f>+'SEGUIMIENTO ANUAL'!C47</f>
        <v>Proyecto ampliación y mejoramiento del sistema de agua potable a nivel Parroquial</v>
      </c>
      <c r="D52" s="49">
        <f>+'SEGUIMIENTO ANUAL'!D47</f>
        <v>6000</v>
      </c>
      <c r="E52" s="42">
        <f>'SEGUIMIENTO ANUAL'!O47+SUM(G52:R52)</f>
        <v>0</v>
      </c>
      <c r="F52" s="42">
        <f t="shared" si="3"/>
        <v>6000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42">
        <f t="shared" si="2"/>
        <v>0</v>
      </c>
      <c r="T52" s="42">
        <f t="shared" si="4"/>
        <v>6000</v>
      </c>
      <c r="V52" s="37"/>
    </row>
    <row r="53" spans="2:22" ht="28.5" x14ac:dyDescent="0.2">
      <c r="B53" s="41" t="str">
        <f>+'SEGUIMIENTO ANUAL'!B48</f>
        <v>Al año 2023 se realiza 3 proyectos de mejoramiento del sistema de alcantarillado sanitario</v>
      </c>
      <c r="C53" s="41" t="str">
        <f>+'SEGUIMIENTO ANUAL'!C48</f>
        <v>Proyecto ampliación y mejoramiento del sistema de alcantarillado sanitario a nivel Parroquial</v>
      </c>
      <c r="D53" s="49">
        <f>+'SEGUIMIENTO ANUAL'!D48</f>
        <v>315000</v>
      </c>
      <c r="E53" s="42">
        <f>'SEGUIMIENTO ANUAL'!O48+SUM(G53:R53)</f>
        <v>0</v>
      </c>
      <c r="F53" s="42">
        <f t="shared" si="3"/>
        <v>315000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42">
        <f t="shared" si="2"/>
        <v>0</v>
      </c>
      <c r="T53" s="42">
        <f t="shared" si="4"/>
        <v>315000</v>
      </c>
      <c r="V53" s="37"/>
    </row>
    <row r="54" spans="2:22" ht="28.5" x14ac:dyDescent="0.2">
      <c r="B54" s="41" t="str">
        <f>+'SEGUIMIENTO ANUAL'!B49</f>
        <v>Al año 2023 se realiza 1 proyecto de alcantarillado sanitario en el Barrio San Jacinto</v>
      </c>
      <c r="C54" s="41" t="str">
        <f>+'SEGUIMIENTO ANUAL'!C49</f>
        <v>Proyecto alcantarillado sanitario para el Barrio San Jacinto</v>
      </c>
      <c r="D54" s="49">
        <f>+'SEGUIMIENTO ANUAL'!D49</f>
        <v>65000</v>
      </c>
      <c r="E54" s="42">
        <f>'SEGUIMIENTO ANUAL'!O49+SUM(G54:R54)</f>
        <v>65000</v>
      </c>
      <c r="F54" s="42">
        <f t="shared" si="3"/>
        <v>0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42">
        <f t="shared" si="2"/>
        <v>0</v>
      </c>
      <c r="T54" s="42">
        <f t="shared" si="4"/>
        <v>65000</v>
      </c>
      <c r="V54" s="37"/>
    </row>
    <row r="55" spans="2:22" ht="28.5" x14ac:dyDescent="0.2">
      <c r="B55" s="41" t="str">
        <f>+'SEGUIMIENTO ANUAL'!B50</f>
        <v>Al año 2023 se realiza 1 proyecto de alcantarillado sanitario en el Barrio Las Carmelitas</v>
      </c>
      <c r="C55" s="41" t="str">
        <f>+'SEGUIMIENTO ANUAL'!C50</f>
        <v>Proyecto alcantarillado sanitario para el Barrio Las Carmelitas</v>
      </c>
      <c r="D55" s="49">
        <f>+'SEGUIMIENTO ANUAL'!D50</f>
        <v>40000</v>
      </c>
      <c r="E55" s="42">
        <f>'SEGUIMIENTO ANUAL'!O50+SUM(G55:R55)</f>
        <v>40000</v>
      </c>
      <c r="F55" s="42">
        <f t="shared" si="3"/>
        <v>0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42">
        <f t="shared" si="2"/>
        <v>0</v>
      </c>
      <c r="T55" s="42">
        <f t="shared" si="4"/>
        <v>40000</v>
      </c>
      <c r="V55" s="37"/>
    </row>
    <row r="56" spans="2:22" ht="28.5" x14ac:dyDescent="0.2">
      <c r="B56" s="41" t="str">
        <f>+'SEGUIMIENTO ANUAL'!B51</f>
        <v>Al año 2023 se realiza 1 proyecto de alcantarillado sanitario en el Barrio La Merced</v>
      </c>
      <c r="C56" s="41" t="str">
        <f>+'SEGUIMIENTO ANUAL'!C51</f>
        <v>Proyecto alcantarillado sanitario para el Barrio La Merced</v>
      </c>
      <c r="D56" s="49">
        <f>+'SEGUIMIENTO ANUAL'!D51</f>
        <v>20000</v>
      </c>
      <c r="E56" s="42">
        <f>'SEGUIMIENTO ANUAL'!O51+SUM(G56:R56)</f>
        <v>20000</v>
      </c>
      <c r="F56" s="42">
        <f t="shared" si="3"/>
        <v>0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42">
        <f t="shared" si="2"/>
        <v>0</v>
      </c>
      <c r="T56" s="42">
        <f t="shared" si="4"/>
        <v>20000</v>
      </c>
      <c r="V56" s="37"/>
    </row>
    <row r="57" spans="2:22" ht="28.5" x14ac:dyDescent="0.2">
      <c r="B57" s="41" t="str">
        <f>+'SEGUIMIENTO ANUAL'!B52</f>
        <v>Ampliar en 2 Barrios el servicio de recolección de desechos al año 2023</v>
      </c>
      <c r="C57" s="41" t="str">
        <f>+'SEGUIMIENTO ANUAL'!C52</f>
        <v>Gestión para la ampliación del servicio de recolección de desechos comunes a nivel Parroquial</v>
      </c>
      <c r="D57" s="49">
        <f>+'SEGUIMIENTO ANUAL'!D52</f>
        <v>0</v>
      </c>
      <c r="E57" s="42">
        <f>'SEGUIMIENTO ANUAL'!O52+SUM(G57:R57)</f>
        <v>0</v>
      </c>
      <c r="F57" s="42">
        <f t="shared" si="3"/>
        <v>0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42">
        <f t="shared" si="2"/>
        <v>0</v>
      </c>
      <c r="T57" s="42">
        <f t="shared" si="4"/>
        <v>0</v>
      </c>
      <c r="V57" s="37"/>
    </row>
    <row r="58" spans="2:22" ht="42.75" x14ac:dyDescent="0.2">
      <c r="B58" s="41" t="str">
        <f>+'SEGUIMIENTO ANUAL'!B53</f>
        <v>Al año 2023 se realiza 1 gestión con resultados para la ampliación del servicio de transporte público a nivel parroquial</v>
      </c>
      <c r="C58" s="41" t="str">
        <f>+'SEGUIMIENTO ANUAL'!C53</f>
        <v>Gestión para el mejoramiento y ampliación del servicio de transporte público a nivel Parroquial</v>
      </c>
      <c r="D58" s="49">
        <f>+'SEGUIMIENTO ANUAL'!D53</f>
        <v>0</v>
      </c>
      <c r="E58" s="42">
        <f>'SEGUIMIENTO ANUAL'!O53+SUM(G58:R58)</f>
        <v>0</v>
      </c>
      <c r="F58" s="42">
        <f t="shared" si="3"/>
        <v>0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42">
        <f t="shared" si="2"/>
        <v>0</v>
      </c>
      <c r="T58" s="42">
        <f t="shared" si="4"/>
        <v>0</v>
      </c>
      <c r="V58" s="37"/>
    </row>
    <row r="59" spans="2:22" ht="42.75" x14ac:dyDescent="0.2">
      <c r="B59" s="41" t="str">
        <f>+'SEGUIMIENTO ANUAL'!B54</f>
        <v>Al año 2023 se han colocado 12 paradas de buses en sitios estratégicos a nivel parroquial</v>
      </c>
      <c r="C59" s="41" t="str">
        <f>+'SEGUIMIENTO ANUAL'!C54</f>
        <v>Proyecto apoyo al mejoramiento del sistema de movilidad parroquial mediante la colocación de paradas de buses en sitios estratégicos de la Parroquia Unamuncho</v>
      </c>
      <c r="D59" s="49">
        <f>+'SEGUIMIENTO ANUAL'!D54</f>
        <v>14000</v>
      </c>
      <c r="E59" s="42">
        <f>'SEGUIMIENTO ANUAL'!O54+SUM(G59:R59)</f>
        <v>9160</v>
      </c>
      <c r="F59" s="42">
        <f t="shared" si="3"/>
        <v>4840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42">
        <f t="shared" si="2"/>
        <v>0</v>
      </c>
      <c r="T59" s="42">
        <f t="shared" si="4"/>
        <v>14000</v>
      </c>
      <c r="V59" s="37"/>
    </row>
    <row r="60" spans="2:22" ht="28.5" x14ac:dyDescent="0.2">
      <c r="B60" s="41" t="str">
        <f>+'SEGUIMIENTO ANUAL'!B55</f>
        <v>Asfaltar 7,5 km de vías de competencia provincial y parroquial al año 2023</v>
      </c>
      <c r="C60" s="41" t="str">
        <f>+'SEGUIMIENTO ANUAL'!C55</f>
        <v xml:space="preserve">Proyecto mejoramiento de la capa de rodadum en vías de competencia provincial y parroquial </v>
      </c>
      <c r="D60" s="49">
        <f>+'SEGUIMIENTO ANUAL'!D55</f>
        <v>45000</v>
      </c>
      <c r="E60" s="42">
        <f>'SEGUIMIENTO ANUAL'!O55+SUM(G60:R60)</f>
        <v>0</v>
      </c>
      <c r="F60" s="42">
        <f t="shared" si="3"/>
        <v>45000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42">
        <f t="shared" si="2"/>
        <v>0</v>
      </c>
      <c r="T60" s="42">
        <f t="shared" si="4"/>
        <v>45000</v>
      </c>
      <c r="V60" s="37"/>
    </row>
    <row r="61" spans="2:22" ht="28.5" x14ac:dyDescent="0.2">
      <c r="B61" s="41" t="str">
        <f>+'SEGUIMIENTO ANUAL'!B56</f>
        <v>Asfaltar 0,8 km de vías en el Barrio San José año 2023</v>
      </c>
      <c r="C61" s="41" t="str">
        <f>+'SEGUIMIENTO ANUAL'!C56</f>
        <v>Proyecto asfaltado de la vía desde la Iglesia del Barrio San José hasta el Barrio La Dolorosa</v>
      </c>
      <c r="D61" s="49">
        <f>+'SEGUIMIENTO ANUAL'!D56</f>
        <v>50000</v>
      </c>
      <c r="E61" s="42">
        <f>'SEGUIMIENTO ANUAL'!O56+SUM(G61:R61)</f>
        <v>50000</v>
      </c>
      <c r="F61" s="42">
        <f t="shared" si="3"/>
        <v>0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42">
        <f t="shared" si="2"/>
        <v>0</v>
      </c>
      <c r="T61" s="42">
        <f t="shared" si="4"/>
        <v>50000</v>
      </c>
      <c r="V61" s="37"/>
    </row>
    <row r="62" spans="2:22" ht="42.75" x14ac:dyDescent="0.2">
      <c r="B62" s="41" t="str">
        <f>+'SEGUIMIENTO ANUAL'!B57</f>
        <v>Asfaltar 0,3 km de vías que ingresa desde la gasolinera Tigre Americano hasta la Antigua Panamericana Norte al año 2023</v>
      </c>
      <c r="C62" s="41" t="str">
        <f>+'SEGUIMIENTO ANUAL'!C57</f>
        <v>Proyecto asfaltado de la vía que ingresa desde la gasolinera Tigre Americano hasta la Antigua Panamericana Norte</v>
      </c>
      <c r="D62" s="49">
        <f>+'SEGUIMIENTO ANUAL'!D57</f>
        <v>25000</v>
      </c>
      <c r="E62" s="42">
        <f>'SEGUIMIENTO ANUAL'!O57+SUM(G62:R62)</f>
        <v>25000</v>
      </c>
      <c r="F62" s="42">
        <f t="shared" si="3"/>
        <v>0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42">
        <f t="shared" si="2"/>
        <v>0</v>
      </c>
      <c r="T62" s="42">
        <f t="shared" si="4"/>
        <v>25000</v>
      </c>
      <c r="V62" s="37"/>
    </row>
    <row r="63" spans="2:22" ht="28.5" x14ac:dyDescent="0.2">
      <c r="B63" s="41" t="str">
        <f>+'SEGUIMIENTO ANUAL'!B58</f>
        <v>Asfaltar 0,3 km de vías que ingresa desde la gasolinera El Jardin hasta la Antigua Panamericana Norte al año 2023</v>
      </c>
      <c r="C63" s="41" t="str">
        <f>+'SEGUIMIENTO ANUAL'!C58</f>
        <v xml:space="preserve">Proyecto asafaltado de la vía que ingresa desde la gasolinera El Jardín hasta la Antigua Panamericana Norte </v>
      </c>
      <c r="D63" s="49">
        <f>+'SEGUIMIENTO ANUAL'!D58</f>
        <v>25000</v>
      </c>
      <c r="E63" s="42">
        <f>'SEGUIMIENTO ANUAL'!O58+SUM(G63:R63)</f>
        <v>25000</v>
      </c>
      <c r="F63" s="42">
        <f t="shared" si="3"/>
        <v>0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42">
        <f t="shared" si="2"/>
        <v>0</v>
      </c>
      <c r="T63" s="42">
        <f t="shared" si="4"/>
        <v>25000</v>
      </c>
      <c r="V63" s="37"/>
    </row>
    <row r="64" spans="2:22" ht="42.75" x14ac:dyDescent="0.2">
      <c r="B64" s="41" t="str">
        <f>+'SEGUIMIENTO ANUAL'!B59</f>
        <v>Al año 2023 se ejecutan 4 proyectos de mantenimiento vial preventivo a través de convenio de congestión comunitaria</v>
      </c>
      <c r="C64" s="41" t="str">
        <f>+'SEGUIMIENTO ANUAL'!C59</f>
        <v>Proyecto mantenimiento preventivo de las vías de competencia provincial y parroquial a través de convenio de congestión comunitaria</v>
      </c>
      <c r="D64" s="49">
        <f>+'SEGUIMIENTO ANUAL'!D59</f>
        <v>16150.28</v>
      </c>
      <c r="E64" s="42">
        <f>'SEGUIMIENTO ANUAL'!O59+SUM(G64:R64)</f>
        <v>432.57</v>
      </c>
      <c r="F64" s="42">
        <f t="shared" si="3"/>
        <v>15717.710000000001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42">
        <f t="shared" si="2"/>
        <v>0</v>
      </c>
      <c r="T64" s="42">
        <f t="shared" si="4"/>
        <v>16150.28</v>
      </c>
      <c r="V64" s="37"/>
    </row>
    <row r="65" spans="2:22" ht="42.75" x14ac:dyDescent="0.2">
      <c r="B65" s="41" t="str">
        <f>+'SEGUIMIENTO ANUAL'!B60</f>
        <v>Al año 2023 ejecutan 4 proyectos de mantenimiento vial a través de alquiler de maquinaria pesada</v>
      </c>
      <c r="C65" s="41" t="str">
        <f>+'SEGUIMIENTO ANUAL'!C60</f>
        <v>Proyecto mejoramiento y mantenimiento de las vías competencia provincial y parroquial a través del alquiler de maquinaria pesada</v>
      </c>
      <c r="D65" s="49">
        <f>+'SEGUIMIENTO ANUAL'!D60</f>
        <v>6000</v>
      </c>
      <c r="E65" s="42">
        <f>'SEGUIMIENTO ANUAL'!O60+SUM(G65:R65)</f>
        <v>5861.57</v>
      </c>
      <c r="F65" s="42">
        <f t="shared" si="3"/>
        <v>138.43000000000029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42">
        <f t="shared" si="2"/>
        <v>0</v>
      </c>
      <c r="T65" s="42">
        <f t="shared" si="4"/>
        <v>6000</v>
      </c>
      <c r="V65" s="37"/>
    </row>
    <row r="66" spans="2:22" ht="28.5" x14ac:dyDescent="0.2">
      <c r="B66" s="41" t="str">
        <f>+'SEGUIMIENTO ANUAL'!B61</f>
        <v>Al año 2023 se gestiona 1 puente carrozable para el Barrio El Conde</v>
      </c>
      <c r="C66" s="41" t="str">
        <f>+'SEGUIMIENTO ANUAL'!C61</f>
        <v>Gestión para la adecuación del Puente carrozable en el Barrio El Conde</v>
      </c>
      <c r="D66" s="49">
        <f>+'SEGUIMIENTO ANUAL'!D61</f>
        <v>30000</v>
      </c>
      <c r="E66" s="42">
        <f>'SEGUIMIENTO ANUAL'!O61+SUM(G66:R66)</f>
        <v>0</v>
      </c>
      <c r="F66" s="42">
        <f t="shared" si="3"/>
        <v>30000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2">
        <f t="shared" si="2"/>
        <v>0</v>
      </c>
      <c r="T66" s="42">
        <f t="shared" si="4"/>
        <v>30000</v>
      </c>
      <c r="V66" s="37"/>
    </row>
    <row r="67" spans="2:22" ht="28.5" x14ac:dyDescent="0.2">
      <c r="B67" s="41" t="str">
        <f>+'SEGUIMIENTO ANUAL'!B62</f>
        <v>Al año 2023 se ejecutan 3 proyectos de mejoramiento de la capa de rodadura en la red vial urbana parroquial</v>
      </c>
      <c r="C67" s="41" t="str">
        <f>+'SEGUIMIENTO ANUAL'!C62</f>
        <v>Proyecto mejoramiento de la capa de rodadura en vías competencia municipal</v>
      </c>
      <c r="D67" s="49">
        <f>+'SEGUIMIENTO ANUAL'!D62</f>
        <v>232000</v>
      </c>
      <c r="E67" s="42">
        <f>'SEGUIMIENTO ANUAL'!O62+SUM(G67:R67)</f>
        <v>0</v>
      </c>
      <c r="F67" s="42">
        <f t="shared" si="3"/>
        <v>232000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42">
        <f t="shared" si="2"/>
        <v>0</v>
      </c>
      <c r="T67" s="42">
        <f t="shared" si="4"/>
        <v>232000</v>
      </c>
      <c r="V67" s="37"/>
    </row>
    <row r="68" spans="2:22" ht="15" x14ac:dyDescent="0.2">
      <c r="B68" s="41" t="str">
        <f>+'SEGUIMIENTO ANUAL'!B63</f>
        <v>Asfaltar 0,5 km de la via Lucas Fulubuga al año 2023</v>
      </c>
      <c r="C68" s="41" t="str">
        <f>+'SEGUIMIENTO ANUAL'!C63</f>
        <v>Proyecto asfaltado de la calle Lucas Fulubuga</v>
      </c>
      <c r="D68" s="49">
        <f>+'SEGUIMIENTO ANUAL'!D63</f>
        <v>106000</v>
      </c>
      <c r="E68" s="42">
        <f>'SEGUIMIENTO ANUAL'!O63+SUM(G68:R68)</f>
        <v>106000</v>
      </c>
      <c r="F68" s="42">
        <f t="shared" si="3"/>
        <v>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42">
        <f t="shared" si="2"/>
        <v>0</v>
      </c>
      <c r="T68" s="42">
        <f t="shared" si="4"/>
        <v>106000</v>
      </c>
      <c r="V68" s="37"/>
    </row>
    <row r="69" spans="2:22" ht="42.75" x14ac:dyDescent="0.2">
      <c r="B69" s="41" t="str">
        <f>+'SEGUIMIENTO ANUAL'!B64</f>
        <v>Al año 2023 se ha ejecutado los 2 planes viales de los principales centros poblados de la Parroquia Unamuncho</v>
      </c>
      <c r="C69" s="41" t="str">
        <f>+'SEGUIMIENTO ANUAL'!C64</f>
        <v>Gestión para la actualización y ejecución de planes viales en los principales centros poblados de la Parroquia Unamuncho</v>
      </c>
      <c r="D69" s="49">
        <f>+'SEGUIMIENTO ANUAL'!D64</f>
        <v>0</v>
      </c>
      <c r="E69" s="42">
        <f>'SEGUIMIENTO ANUAL'!O64+SUM(G69:R69)</f>
        <v>0</v>
      </c>
      <c r="F69" s="42">
        <f t="shared" si="3"/>
        <v>0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42">
        <f t="shared" si="2"/>
        <v>0</v>
      </c>
      <c r="T69" s="42">
        <f t="shared" si="4"/>
        <v>0</v>
      </c>
      <c r="V69" s="37"/>
    </row>
    <row r="70" spans="2:22" ht="28.5" x14ac:dyDescent="0.2">
      <c r="B70" s="41" t="str">
        <f>+'SEGUIMIENTO ANUAL'!B65</f>
        <v>Al año 2023 se gestiona con resultados 1 plan de nomenclatura vial en la Parroquia Unamuncho</v>
      </c>
      <c r="C70" s="41" t="str">
        <f>+'SEGUIMIENTO ANUAL'!C65</f>
        <v>Gestión para la ejecución del plan de nomenclatura vial en los principales centros poblados de la Parroquia Unamuncho</v>
      </c>
      <c r="D70" s="49">
        <f>+'SEGUIMIENTO ANUAL'!D65</f>
        <v>3000</v>
      </c>
      <c r="E70" s="42">
        <f>'SEGUIMIENTO ANUAL'!O65+SUM(G70:R70)</f>
        <v>0</v>
      </c>
      <c r="F70" s="42">
        <f t="shared" si="3"/>
        <v>3000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42">
        <f t="shared" si="2"/>
        <v>0</v>
      </c>
      <c r="T70" s="42">
        <f t="shared" si="4"/>
        <v>3000</v>
      </c>
      <c r="V70" s="37"/>
    </row>
    <row r="71" spans="2:22" ht="28.5" x14ac:dyDescent="0.2">
      <c r="B71" s="41" t="str">
        <f>+'SEGUIMIENTO ANUAL'!B66</f>
        <v>Al  años 2023 se ejecuta el proyecto de aceras y bordillos en la Calle Miguel Punta Ullo</v>
      </c>
      <c r="C71" s="41" t="str">
        <f>+'SEGUIMIENTO ANUAL'!C66</f>
        <v>Proyecto aceras y bordillos en la Calle Miguel Punta Ullo</v>
      </c>
      <c r="D71" s="49">
        <f>+'SEGUIMIENTO ANUAL'!D66</f>
        <v>10000</v>
      </c>
      <c r="E71" s="42">
        <f>'SEGUIMIENTO ANUAL'!O66+SUM(G71:R71)</f>
        <v>10000</v>
      </c>
      <c r="F71" s="42">
        <f t="shared" si="3"/>
        <v>0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42">
        <f t="shared" si="2"/>
        <v>0</v>
      </c>
      <c r="T71" s="42">
        <f t="shared" si="4"/>
        <v>10000</v>
      </c>
      <c r="V71" s="37"/>
    </row>
    <row r="72" spans="2:22" ht="42.75" x14ac:dyDescent="0.2">
      <c r="B72" s="41" t="str">
        <f>+'SEGUIMIENTO ANUAL'!B67</f>
        <v>Al año 2023 se realiza una actualziación al PLan de Desarrollo y Ordenamiento Territorial de la Parroquia Unamuncho</v>
      </c>
      <c r="C72" s="41" t="str">
        <f>+'SEGUIMIENTO ANUAL'!C67</f>
        <v>Proyecto actualización del Plan de Desarrollo y Ordenamiento Territorial de la Parroquia Unamuncho.</v>
      </c>
      <c r="D72" s="49">
        <f>+'SEGUIMIENTO ANUAL'!D67</f>
        <v>20000</v>
      </c>
      <c r="E72" s="42">
        <f>'SEGUIMIENTO ANUAL'!O67+SUM(G72:R72)</f>
        <v>0</v>
      </c>
      <c r="F72" s="42">
        <f t="shared" si="3"/>
        <v>20000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42">
        <f t="shared" si="2"/>
        <v>0</v>
      </c>
      <c r="T72" s="42">
        <f t="shared" si="4"/>
        <v>20000</v>
      </c>
      <c r="V72" s="37"/>
    </row>
    <row r="73" spans="2:22" ht="28.5" x14ac:dyDescent="0.2">
      <c r="B73" s="41" t="str">
        <f>+'SEGUIMIENTO ANUAL'!B68</f>
        <v>Al año 2023 se ha realizado al menos 1 proceso de fortalecimiento de capacidades</v>
      </c>
      <c r="C73" s="41" t="str">
        <f>+'SEGUIMIENTO ANUAL'!C68</f>
        <v>Proyecto fortalecimiento de capacidades de los miembros del Gobierno Parroquial Unamuncho.</v>
      </c>
      <c r="D73" s="49">
        <f>+'SEGUIMIENTO ANUAL'!D68</f>
        <v>7000</v>
      </c>
      <c r="E73" s="42">
        <f>'SEGUIMIENTO ANUAL'!O68+SUM(G73:R73)</f>
        <v>0</v>
      </c>
      <c r="F73" s="42">
        <f t="shared" si="3"/>
        <v>7000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42">
        <f t="shared" si="2"/>
        <v>0</v>
      </c>
      <c r="T73" s="42">
        <f t="shared" si="4"/>
        <v>7000</v>
      </c>
      <c r="V73" s="37"/>
    </row>
    <row r="74" spans="2:22" ht="42.75" x14ac:dyDescent="0.2">
      <c r="B74" s="41" t="str">
        <f>+'SEGUIMIENTO ANUAL'!B69</f>
        <v>Implementar por 41 meses la Unidad de Planificación y Proyectos al años 2023</v>
      </c>
      <c r="C74" s="41" t="str">
        <f>+'SEGUIMIENTO ANUAL'!C69</f>
        <v>Proyecto fortalecimiento de la administración parroquial a través de la implementación de la Unidad de Planificación y Proyectos del Gobierno Parroquial Unamuncho.</v>
      </c>
      <c r="D74" s="49">
        <f>+'SEGUIMIENTO ANUAL'!D69</f>
        <v>29000</v>
      </c>
      <c r="E74" s="42">
        <f>'SEGUIMIENTO ANUAL'!O69+SUM(G74:R74)</f>
        <v>24979.84</v>
      </c>
      <c r="F74" s="42">
        <f t="shared" si="3"/>
        <v>4020.16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42">
        <f t="shared" si="2"/>
        <v>0</v>
      </c>
      <c r="T74" s="42">
        <f t="shared" si="4"/>
        <v>29000</v>
      </c>
      <c r="V74" s="37"/>
    </row>
    <row r="75" spans="2:22" ht="42.75" x14ac:dyDescent="0.2">
      <c r="B75" s="41" t="str">
        <f>+'SEGUIMIENTO ANUAL'!B70</f>
        <v>Contar por 41 meses con el personal de servicios generales al año 2023</v>
      </c>
      <c r="C75" s="41" t="str">
        <f>+'SEGUIMIENTO ANUAL'!C70</f>
        <v>Proyecto apoyo a la ejecución del servicio público del Gobierno Parroquial Unamuncho a través del personal de servicio generales.</v>
      </c>
      <c r="D75" s="49">
        <f>+'SEGUIMIENTO ANUAL'!D70</f>
        <v>19000</v>
      </c>
      <c r="E75" s="42">
        <f>'SEGUIMIENTO ANUAL'!O70+SUM(G75:R75)</f>
        <v>6657.63</v>
      </c>
      <c r="F75" s="42">
        <f t="shared" si="3"/>
        <v>12342.369999999999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42">
        <f t="shared" si="2"/>
        <v>0</v>
      </c>
      <c r="T75" s="42">
        <f t="shared" si="4"/>
        <v>19000</v>
      </c>
      <c r="V75" s="37"/>
    </row>
    <row r="76" spans="2:22" ht="42.75" x14ac:dyDescent="0.2">
      <c r="B76" s="41" t="str">
        <f>+'SEGUIMIENTO ANUAL'!B71</f>
        <v>Al año 2023 se ha realizado 4 procesos para el fortalecimiento de la página web del GADPRU</v>
      </c>
      <c r="C76" s="41" t="str">
        <f>+'SEGUIMIENTO ANUAL'!C71</f>
        <v>Proyecto reingenieria y reestructuración con fines inclusivos y fortalecimiento de la pagina web del GADPRU para mejorar el servicio público.</v>
      </c>
      <c r="D76" s="49">
        <f>+'SEGUIMIENTO ANUAL'!D71</f>
        <v>4000</v>
      </c>
      <c r="E76" s="42">
        <f>'SEGUIMIENTO ANUAL'!O71+SUM(G76:R76)</f>
        <v>0</v>
      </c>
      <c r="F76" s="42">
        <f t="shared" ref="F76:F102" si="5">D76-E76</f>
        <v>4000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42">
        <f t="shared" si="2"/>
        <v>0</v>
      </c>
      <c r="T76" s="42">
        <f t="shared" ref="T76:T102" si="6">IF(S76&lt;D76,D76-S76,0)</f>
        <v>4000</v>
      </c>
      <c r="V76" s="37"/>
    </row>
    <row r="77" spans="2:22" ht="42.75" x14ac:dyDescent="0.2">
      <c r="B77" s="41" t="str">
        <f>+'SEGUIMIENTO ANUAL'!B72</f>
        <v>Realizar 4 procesos de capacitación con líderes y representantes barriales al año 2023</v>
      </c>
      <c r="C77" s="41" t="str">
        <f>+'SEGUIMIENTO ANUAL'!C72</f>
        <v>Proyecto capacitación permanente a lideres locales acerca del uso y contenidos del PD y OT, POA, PAC del Gobierno Parroquial Unamuncho.</v>
      </c>
      <c r="D77" s="49">
        <f>+'SEGUIMIENTO ANUAL'!D72</f>
        <v>2000</v>
      </c>
      <c r="E77" s="42">
        <f>'SEGUIMIENTO ANUAL'!O72+SUM(G77:R77)</f>
        <v>0</v>
      </c>
      <c r="F77" s="42">
        <f t="shared" si="5"/>
        <v>2000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42">
        <f t="shared" ref="S77:S102" si="7">G77+H77+I77+J77+K77+L77+M77+N77+O77+P77+Q77+R77</f>
        <v>0</v>
      </c>
      <c r="T77" s="42">
        <f t="shared" si="6"/>
        <v>2000</v>
      </c>
      <c r="V77" s="37"/>
    </row>
    <row r="78" spans="2:22" ht="28.5" x14ac:dyDescent="0.2">
      <c r="B78" s="41" t="str">
        <f>+'SEGUIMIENTO ANUAL'!B73</f>
        <v xml:space="preserve">Al año 2023 se cuenta con 1 estudio de factibilidad para realizar el mantenimiento y adecuación del edificio del GAD </v>
      </c>
      <c r="C78" s="41" t="str">
        <f>+'SEGUIMIENTO ANUAL'!C73</f>
        <v>Estudio de factibilidad para el mantenimiento y adecuación del edificio del Gobierno Parroquial Unamuncho.</v>
      </c>
      <c r="D78" s="49">
        <f>+'SEGUIMIENTO ANUAL'!D73</f>
        <v>3000</v>
      </c>
      <c r="E78" s="42">
        <f>'SEGUIMIENTO ANUAL'!O73+SUM(G78:R78)</f>
        <v>3000</v>
      </c>
      <c r="F78" s="42">
        <f t="shared" si="5"/>
        <v>0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42">
        <f t="shared" si="7"/>
        <v>0</v>
      </c>
      <c r="T78" s="42">
        <f t="shared" si="6"/>
        <v>3000</v>
      </c>
      <c r="V78" s="37"/>
    </row>
    <row r="79" spans="2:22" ht="28.5" x14ac:dyDescent="0.2">
      <c r="B79" s="41" t="str">
        <f>+'SEGUIMIENTO ANUAL'!B74</f>
        <v>Al año 2023 se realiza 1 mantenimiento y adecuación del edificio del gadpru</v>
      </c>
      <c r="C79" s="41" t="str">
        <f>+'SEGUIMIENTO ANUAL'!C74</f>
        <v>Proyecto de mantenimiento y adecuación del edificio del Gobierno Parroquial Unamuncho.</v>
      </c>
      <c r="D79" s="49">
        <f>+'SEGUIMIENTO ANUAL'!D74</f>
        <v>7000</v>
      </c>
      <c r="E79" s="42">
        <f>'SEGUIMIENTO ANUAL'!O74+SUM(G79:R79)</f>
        <v>7860.47</v>
      </c>
      <c r="F79" s="42">
        <f t="shared" si="5"/>
        <v>-860.47000000000025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42">
        <f t="shared" si="7"/>
        <v>0</v>
      </c>
      <c r="T79" s="42">
        <f t="shared" si="6"/>
        <v>7000</v>
      </c>
      <c r="V79" s="37"/>
    </row>
    <row r="80" spans="2:22" ht="42.75" x14ac:dyDescent="0.2">
      <c r="B80" s="41" t="str">
        <f>+'SEGUIMIENTO ANUAL'!B75</f>
        <v>Al año 2023 se realiza 4 procesos de equipamiento en el área administrativa, técnica y demás del GADPRU</v>
      </c>
      <c r="C80" s="41" t="str">
        <f>+'SEGUIMIENTO ANUAL'!C75</f>
        <v>Proyecto equipamiento permanente de acuerdo a las necesidades del personal y de los procesos administrativos - técnicos.</v>
      </c>
      <c r="D80" s="49">
        <f>+'SEGUIMIENTO ANUAL'!D75</f>
        <v>8000</v>
      </c>
      <c r="E80" s="42">
        <f>'SEGUIMIENTO ANUAL'!O75+SUM(G80:R80)</f>
        <v>4763</v>
      </c>
      <c r="F80" s="42">
        <f t="shared" si="5"/>
        <v>3237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42">
        <f t="shared" si="7"/>
        <v>0</v>
      </c>
      <c r="T80" s="42">
        <f t="shared" si="6"/>
        <v>8000</v>
      </c>
      <c r="V80" s="37"/>
    </row>
    <row r="81" spans="2:22" ht="28.5" x14ac:dyDescent="0.2">
      <c r="B81" s="41" t="str">
        <f>+'SEGUIMIENTO ANUAL'!B76</f>
        <v>Realizar 4 procesos de socialización a la población al año 2023</v>
      </c>
      <c r="C81" s="41" t="str">
        <f>+'SEGUIMIENTO ANUAL'!C76</f>
        <v>Gestion para la socialización permanente a la ciudadania del servicio público brindado por la Tenencia Política.</v>
      </c>
      <c r="D81" s="49">
        <f>+'SEGUIMIENTO ANUAL'!D76</f>
        <v>0</v>
      </c>
      <c r="E81" s="42">
        <f>'SEGUIMIENTO ANUAL'!O76+SUM(G81:R81)</f>
        <v>0</v>
      </c>
      <c r="F81" s="42">
        <f t="shared" si="5"/>
        <v>0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42">
        <f t="shared" si="7"/>
        <v>0</v>
      </c>
      <c r="T81" s="42">
        <f t="shared" si="6"/>
        <v>0</v>
      </c>
      <c r="V81" s="37"/>
    </row>
    <row r="82" spans="2:22" ht="28.5" x14ac:dyDescent="0.2">
      <c r="B82" s="41" t="str">
        <f>+'SEGUIMIENTO ANUAL'!B77</f>
        <v>Realizar 2 procesos de socialización a la población al año 2023</v>
      </c>
      <c r="C82" s="41" t="str">
        <f>+'SEGUIMIENTO ANUAL'!C77</f>
        <v>Capacitación a la población acerca de normas pacíficas de conviencia en los territorios.</v>
      </c>
      <c r="D82" s="49">
        <f>+'SEGUIMIENTO ANUAL'!D77</f>
        <v>0</v>
      </c>
      <c r="E82" s="42">
        <f>'SEGUIMIENTO ANUAL'!O77+SUM(G82:R82)</f>
        <v>0</v>
      </c>
      <c r="F82" s="42">
        <f t="shared" si="5"/>
        <v>0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42">
        <f t="shared" si="7"/>
        <v>0</v>
      </c>
      <c r="T82" s="42">
        <f t="shared" si="6"/>
        <v>0</v>
      </c>
      <c r="V82" s="37"/>
    </row>
    <row r="83" spans="2:22" ht="28.5" x14ac:dyDescent="0.2">
      <c r="B83" s="41" t="str">
        <f>+'SEGUIMIENTO ANUAL'!B78</f>
        <v>Gestionar la legalización de 4 organizaciones sociales de base al año 2023</v>
      </c>
      <c r="C83" s="41" t="str">
        <f>+'SEGUIMIENTO ANUAL'!C78</f>
        <v>Gestion para la legalización de las organizaciones sociales locales.</v>
      </c>
      <c r="D83" s="49">
        <f>+'SEGUIMIENTO ANUAL'!D78</f>
        <v>0</v>
      </c>
      <c r="E83" s="42">
        <f>'SEGUIMIENTO ANUAL'!O78+SUM(G83:R83)</f>
        <v>0</v>
      </c>
      <c r="F83" s="42">
        <f t="shared" si="5"/>
        <v>0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42">
        <f t="shared" si="7"/>
        <v>0</v>
      </c>
      <c r="T83" s="42">
        <f t="shared" si="6"/>
        <v>0</v>
      </c>
      <c r="V83" s="37"/>
    </row>
    <row r="84" spans="2:22" ht="42.75" x14ac:dyDescent="0.2">
      <c r="B84" s="41" t="str">
        <f>+'SEGUIMIENTO ANUAL'!B79</f>
        <v>Implementar 1 sistema de perifoneo en el edificio del GADPRU al año 2023</v>
      </c>
      <c r="C84" s="41" t="str">
        <f>+'SEGUIMIENTO ANUAL'!C79</f>
        <v>Proyecto implementación de un sistema de perifoneo en el GAD Unamuncho como estrategia para la organización de los ciudadanos.</v>
      </c>
      <c r="D84" s="49">
        <f>+'SEGUIMIENTO ANUAL'!D79</f>
        <v>7000</v>
      </c>
      <c r="E84" s="42">
        <f>'SEGUIMIENTO ANUAL'!O79+SUM(G84:R84)</f>
        <v>5522</v>
      </c>
      <c r="F84" s="42">
        <f t="shared" si="5"/>
        <v>1478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42">
        <f t="shared" si="7"/>
        <v>0</v>
      </c>
      <c r="T84" s="42">
        <f t="shared" si="6"/>
        <v>7000</v>
      </c>
      <c r="V84" s="37"/>
    </row>
    <row r="85" spans="2:22" ht="42.75" x14ac:dyDescent="0.2">
      <c r="B85" s="41" t="str">
        <f>+'SEGUIMIENTO ANUAL'!B80</f>
        <v>Al año 2023 se actualiza y socializa 1 normativa local que regula la participación ciudadana</v>
      </c>
      <c r="C85" s="41" t="str">
        <f>+'SEGUIMIENTO ANUAL'!C80</f>
        <v>Proyecto fortalecimiento, actualización y socialización de la normativa local que regula la participación ciudadana y el control social.</v>
      </c>
      <c r="D85" s="49">
        <f>+'SEGUIMIENTO ANUAL'!D80</f>
        <v>0</v>
      </c>
      <c r="E85" s="42">
        <f>'SEGUIMIENTO ANUAL'!O80+SUM(G85:R85)</f>
        <v>0</v>
      </c>
      <c r="F85" s="42">
        <f t="shared" si="5"/>
        <v>0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42">
        <f t="shared" si="7"/>
        <v>0</v>
      </c>
      <c r="T85" s="42">
        <f t="shared" si="6"/>
        <v>0</v>
      </c>
      <c r="V85" s="37"/>
    </row>
    <row r="86" spans="2:22" ht="42.75" x14ac:dyDescent="0.2">
      <c r="B86" s="41" t="str">
        <f>+'SEGUIMIENTO ANUAL'!B81</f>
        <v>Al año 2023 se realiza 1 gestió con resultados para la apertura del servicio público en el UPC de la Parroquia Unamuncho</v>
      </c>
      <c r="C86" s="41" t="str">
        <f>+'SEGUIMIENTO ANUAL'!C81</f>
        <v>Gestión para la reapertura del servicio en el UPC de la Parroquia Unamuncho.</v>
      </c>
      <c r="D86" s="49">
        <f>+'SEGUIMIENTO ANUAL'!D81</f>
        <v>0</v>
      </c>
      <c r="E86" s="42">
        <f>'SEGUIMIENTO ANUAL'!O81+SUM(G86:R86)</f>
        <v>0</v>
      </c>
      <c r="F86" s="42">
        <f t="shared" si="5"/>
        <v>0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42">
        <f t="shared" si="7"/>
        <v>0</v>
      </c>
      <c r="T86" s="42">
        <f t="shared" si="6"/>
        <v>0</v>
      </c>
      <c r="V86" s="37"/>
    </row>
    <row r="87" spans="2:22" ht="28.5" x14ac:dyDescent="0.2">
      <c r="B87" s="41" t="str">
        <f>+'SEGUIMIENTO ANUAL'!B82</f>
        <v>Al año 2023 se cuenta con 1 Plan Parroquial de seguridad ciudadana</v>
      </c>
      <c r="C87" s="41" t="str">
        <f>+'SEGUIMIENTO ANUAL'!C82</f>
        <v>Proyecto elaboración del Plan de seguridad ciudadana de la Parroquia Unamuncho.</v>
      </c>
      <c r="D87" s="49">
        <f>+'SEGUIMIENTO ANUAL'!D82</f>
        <v>1000</v>
      </c>
      <c r="E87" s="42">
        <f>'SEGUIMIENTO ANUAL'!O82+SUM(G87:R87)</f>
        <v>1000</v>
      </c>
      <c r="F87" s="42">
        <f t="shared" si="5"/>
        <v>0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42">
        <f t="shared" si="7"/>
        <v>0</v>
      </c>
      <c r="T87" s="42">
        <f t="shared" si="6"/>
        <v>1000</v>
      </c>
      <c r="V87" s="37"/>
    </row>
    <row r="88" spans="2:22" ht="28.5" x14ac:dyDescent="0.2">
      <c r="B88" s="41" t="str">
        <f>+'SEGUIMIENTO ANUAL'!B83</f>
        <v xml:space="preserve">Al año 2023 se cuenta con 1 sistema de video vigilancia en sitios estratégicos de la Parroquia Unamuncho </v>
      </c>
      <c r="C88" s="41" t="str">
        <f>+'SEGUIMIENTO ANUAL'!C83</f>
        <v>Proyecto gestión sistemas de video vigilancia en sitios estratégicos de la Parroquia Unamuncho.</v>
      </c>
      <c r="D88" s="49">
        <f>+'SEGUIMIENTO ANUAL'!D83</f>
        <v>7000</v>
      </c>
      <c r="E88" s="42">
        <f>'SEGUIMIENTO ANUAL'!O83+SUM(G88:R88)</f>
        <v>4932</v>
      </c>
      <c r="F88" s="42">
        <f t="shared" si="5"/>
        <v>2068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42">
        <f t="shared" si="7"/>
        <v>0</v>
      </c>
      <c r="T88" s="42">
        <f t="shared" si="6"/>
        <v>7000</v>
      </c>
      <c r="V88" s="37"/>
    </row>
    <row r="89" spans="2:22" ht="57" x14ac:dyDescent="0.2">
      <c r="B89" s="41" t="str">
        <f>+'SEGUIMIENTO ANUAL'!B84</f>
        <v>Al año 2019 se colocan 8 contenedores para mejorar el sistema de recoleccion y almacenamiento de basura.</v>
      </c>
      <c r="C89" s="41" t="str">
        <f>+'SEGUIMIENTO ANUAL'!C84</f>
        <v>Proyecto permanente de conservacion ambiental y reutilizacion de desechos organicos e inorgánicos a travás de la ampliacion y mejoramiento del sistema de recoleccion y almacenamiento de basura.</v>
      </c>
      <c r="D89" s="49">
        <f>+'SEGUIMIENTO ANUAL'!D84</f>
        <v>7280</v>
      </c>
      <c r="E89" s="42">
        <f>'SEGUIMIENTO ANUAL'!O84+SUM(G89:R89)</f>
        <v>7347.2</v>
      </c>
      <c r="F89" s="42">
        <f t="shared" si="5"/>
        <v>-67.199999999999818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42">
        <f t="shared" si="7"/>
        <v>0</v>
      </c>
      <c r="T89" s="42">
        <f t="shared" si="6"/>
        <v>7280</v>
      </c>
      <c r="V89" s="37"/>
    </row>
    <row r="90" spans="2:22" ht="57" x14ac:dyDescent="0.2">
      <c r="B90" s="41" t="str">
        <f>+'SEGUIMIENTO ANUAL'!B85</f>
        <v>El año 2019 se atiende a 145 niños/as en la escuelita vacacional.</v>
      </c>
      <c r="C90" s="41" t="str">
        <f>+'SEGUIMIENTO ANUAL'!C85</f>
        <v>Proyecto atención a grupos vulnerables 2019 - La formacion integral como parte del proceso de desarrollo de niños y adolescentes de la parroquia Unamuncho (ESCUELITA VACACIONAL)</v>
      </c>
      <c r="D90" s="49">
        <f>+'SEGUIMIENTO ANUAL'!D85</f>
        <v>6392.62</v>
      </c>
      <c r="E90" s="42">
        <f>'SEGUIMIENTO ANUAL'!O85+SUM(G90:R90)</f>
        <v>6155.08</v>
      </c>
      <c r="F90" s="42">
        <f t="shared" si="5"/>
        <v>237.53999999999996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42">
        <f t="shared" si="7"/>
        <v>0</v>
      </c>
      <c r="T90" s="42">
        <f t="shared" si="6"/>
        <v>6392.62</v>
      </c>
      <c r="V90" s="37"/>
    </row>
    <row r="91" spans="2:22" ht="42.75" x14ac:dyDescent="0.2">
      <c r="B91" s="41" t="str">
        <f>+'SEGUIMIENTO ANUAL'!B86</f>
        <v>El año 2019 se atiende 30 personas en el area de rehabilitacion y fisioterapia.</v>
      </c>
      <c r="C91" s="41" t="str">
        <f>+'SEGUIMIENTO ANUAL'!C86</f>
        <v>Proyecto creacion y equipamiento del area de rehabilitacion y fisioterapia integral para el adulto mayor de la parroquia Unamuncho.</v>
      </c>
      <c r="D91" s="49">
        <f>+'SEGUIMIENTO ANUAL'!D86</f>
        <v>5881.65</v>
      </c>
      <c r="E91" s="42">
        <f>'SEGUIMIENTO ANUAL'!O86+SUM(G91:R91)</f>
        <v>4838</v>
      </c>
      <c r="F91" s="42">
        <f t="shared" si="5"/>
        <v>1043.6499999999996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42">
        <f t="shared" si="7"/>
        <v>0</v>
      </c>
      <c r="T91" s="42">
        <f t="shared" si="6"/>
        <v>5881.65</v>
      </c>
      <c r="V91" s="37"/>
    </row>
    <row r="92" spans="2:22" ht="42.75" x14ac:dyDescent="0.2">
      <c r="B92" s="41" t="str">
        <f>+'SEGUIMIENTO ANUAL'!B87</f>
        <v>Ejecutar 1 jornada de fomento productivo parroquial el año 2019.</v>
      </c>
      <c r="C92" s="41" t="str">
        <f>+'SEGUIMIENTO ANUAL'!C87</f>
        <v>Proyecto permanente de impulso agropecuario, industrial y turistico (Organización de jornadas de fomento productivo de la parroquia Unamuncho.)</v>
      </c>
      <c r="D92" s="49">
        <f>+'SEGUIMIENTO ANUAL'!D87</f>
        <v>4000</v>
      </c>
      <c r="E92" s="42">
        <f>'SEGUIMIENTO ANUAL'!O87+SUM(G92:R92)</f>
        <v>4302</v>
      </c>
      <c r="F92" s="42">
        <f t="shared" si="5"/>
        <v>-302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42">
        <f t="shared" si="7"/>
        <v>0</v>
      </c>
      <c r="T92" s="42">
        <f t="shared" si="6"/>
        <v>4000</v>
      </c>
      <c r="V92" s="37"/>
    </row>
    <row r="93" spans="2:22" ht="28.5" x14ac:dyDescent="0.2">
      <c r="B93" s="41" t="str">
        <f>+'SEGUIMIENTO ANUAL'!B88</f>
        <v>Al año 2019 se ha dado mantenimiento a 2 km de vías intraparroquiales.</v>
      </c>
      <c r="C93" s="41" t="str">
        <f>+'SEGUIMIENTO ANUAL'!C88</f>
        <v>Mantenimiento vial interno (ALQUILER DE MAQUINARIA)</v>
      </c>
      <c r="D93" s="49">
        <f>+'SEGUIMIENTO ANUAL'!D88</f>
        <v>1339.29</v>
      </c>
      <c r="E93" s="42">
        <f>'SEGUIMIENTO ANUAL'!O88+SUM(G93:R93)</f>
        <v>1207.2</v>
      </c>
      <c r="F93" s="42">
        <f t="shared" si="5"/>
        <v>132.08999999999992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42">
        <f t="shared" si="7"/>
        <v>0</v>
      </c>
      <c r="T93" s="42">
        <f t="shared" si="6"/>
        <v>1339.29</v>
      </c>
      <c r="V93" s="37"/>
    </row>
    <row r="94" spans="2:22" ht="28.5" x14ac:dyDescent="0.2">
      <c r="B94" s="41" t="str">
        <f>+'SEGUIMIENTO ANUAL'!B89</f>
        <v>Al año 2019 se ha dado mantenimiento a 10 km de vìas de la parroquia en convenio con el HGPT</v>
      </c>
      <c r="C94" s="41" t="str">
        <f>+'SEGUIMIENTO ANUAL'!C89</f>
        <v>Mantenimiento vial interno (CONVENIO HGPT)</v>
      </c>
      <c r="D94" s="49">
        <f>+'SEGUIMIENTO ANUAL'!D89</f>
        <v>432.57</v>
      </c>
      <c r="E94" s="42">
        <f>'SEGUIMIENTO ANUAL'!O89+SUM(G94:R94)</f>
        <v>432.57</v>
      </c>
      <c r="F94" s="42">
        <f t="shared" si="5"/>
        <v>0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42">
        <f t="shared" si="7"/>
        <v>0</v>
      </c>
      <c r="T94" s="42">
        <f t="shared" si="6"/>
        <v>432.57</v>
      </c>
      <c r="V94" s="37"/>
    </row>
    <row r="95" spans="2:22" ht="42.75" x14ac:dyDescent="0.2">
      <c r="B95" s="41" t="str">
        <f>+'SEGUIMIENTO ANUAL'!B90</f>
        <v>Al año 2019 se mejora 2 km de aceras y bordillos en varios sectores de la parroquia.</v>
      </c>
      <c r="C95" s="41" t="str">
        <f>+'SEGUIMIENTO ANUAL'!C90</f>
        <v>Mejoramiento de aceras y bordillos en el caserio La Primave ra , Jesus del Gran Poder Paccha, Bellavista, Mirador y Barrio Centro (SEGUNDA ETAPA)</v>
      </c>
      <c r="D95" s="49">
        <f>+'SEGUIMIENTO ANUAL'!D90</f>
        <v>119722.8256</v>
      </c>
      <c r="E95" s="42">
        <f>'SEGUIMIENTO ANUAL'!O90+SUM(G95:R95)</f>
        <v>128073.12</v>
      </c>
      <c r="F95" s="42">
        <f t="shared" si="5"/>
        <v>-8350.2943999999989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42">
        <f t="shared" si="7"/>
        <v>0</v>
      </c>
      <c r="T95" s="42">
        <f t="shared" si="6"/>
        <v>119722.8256</v>
      </c>
      <c r="V95" s="37"/>
    </row>
    <row r="96" spans="2:22" ht="57" x14ac:dyDescent="0.2">
      <c r="B96" s="41" t="str">
        <f>+'SEGUIMIENTO ANUAL'!B91</f>
        <v>Al año 2019 se ha ejecutado 1 proceso de consultoria.</v>
      </c>
      <c r="C96" s="41" t="str">
        <f>+'SEGUIMIENTO ANUAL'!C91</f>
        <v>Fiscalización de la obra mejoramiento de aceras y bordillos en el caserio La Primave ra
, Jesus del Gran Poder Paccha, Bellavista, Mirador y Barrio Centro (SEGUNDA ETAPA)</v>
      </c>
      <c r="D96" s="49">
        <f>+'SEGUIMIENTO ANUAL'!D91</f>
        <v>8035</v>
      </c>
      <c r="E96" s="42">
        <f>'SEGUIMIENTO ANUAL'!O91+SUM(G96:R96)</f>
        <v>7782.23</v>
      </c>
      <c r="F96" s="42">
        <f t="shared" si="5"/>
        <v>252.77000000000044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42">
        <f t="shared" si="7"/>
        <v>0</v>
      </c>
      <c r="T96" s="42">
        <f t="shared" si="6"/>
        <v>8035</v>
      </c>
      <c r="V96" s="37"/>
    </row>
    <row r="97" spans="2:22" ht="28.5" x14ac:dyDescent="0.2">
      <c r="B97" s="41" t="str">
        <f>+'SEGUIMIENTO ANUAL'!B92</f>
        <v>Al año 2019 se realiza 1 mantenimiento del Parque Central.</v>
      </c>
      <c r="C97" s="41" t="str">
        <f>+'SEGUIMIENTO ANUAL'!C92</f>
        <v>Mantenimiento de espacios publicos: Parque Central de la Parroquia Unamuncho</v>
      </c>
      <c r="D97" s="49">
        <f>+'SEGUIMIENTO ANUAL'!D92</f>
        <v>7898.16</v>
      </c>
      <c r="E97" s="42">
        <f>'SEGUIMIENTO ANUAL'!O92+SUM(G97:R97)</f>
        <v>7898.16</v>
      </c>
      <c r="F97" s="42">
        <f t="shared" si="5"/>
        <v>0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42">
        <f t="shared" si="7"/>
        <v>0</v>
      </c>
      <c r="T97" s="42">
        <f t="shared" si="6"/>
        <v>7898.16</v>
      </c>
      <c r="V97" s="37"/>
    </row>
    <row r="98" spans="2:22" ht="28.5" x14ac:dyDescent="0.2">
      <c r="B98" s="41" t="str">
        <f>+'SEGUIMIENTO ANUAL'!B93</f>
        <v>Al año 2019 se ha mejorado 1 area recreativa del caserio la Primavera</v>
      </c>
      <c r="C98" s="41" t="str">
        <f>+'SEGUIMIENTO ANUAL'!C93</f>
        <v>Mejoramiento y adecuacion de las areas recreativas del caserio La Primavera</v>
      </c>
      <c r="D98" s="49">
        <f>+'SEGUIMIENTO ANUAL'!D93</f>
        <v>106481.776</v>
      </c>
      <c r="E98" s="42">
        <f>'SEGUIMIENTO ANUAL'!O93+SUM(G98:R98)</f>
        <v>127392.71</v>
      </c>
      <c r="F98" s="42">
        <f t="shared" si="5"/>
        <v>-20910.934000000008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42">
        <f t="shared" si="7"/>
        <v>0</v>
      </c>
      <c r="T98" s="42">
        <f t="shared" si="6"/>
        <v>106481.776</v>
      </c>
      <c r="V98" s="37"/>
    </row>
    <row r="99" spans="2:22" ht="28.5" x14ac:dyDescent="0.2">
      <c r="B99" s="41" t="str">
        <f>+'SEGUIMIENTO ANUAL'!B94</f>
        <v>Al año 2019 se ha ejecutado 1  proceso de consultoria.</v>
      </c>
      <c r="C99" s="41" t="str">
        <f>+'SEGUIMIENTO ANUAL'!C94</f>
        <v>Fiscalización de la obra mejoramiento y adecuación de las áreas recreativas del caserio La Primavera</v>
      </c>
      <c r="D99" s="49">
        <f>+'SEGUIMIENTO ANUAL'!D94</f>
        <v>5801.4459999999999</v>
      </c>
      <c r="E99" s="42">
        <f>'SEGUIMIENTO ANUAL'!O94+SUM(G99:R99)</f>
        <v>5849.56</v>
      </c>
      <c r="F99" s="42">
        <f t="shared" si="5"/>
        <v>-48.114000000000487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42">
        <f t="shared" si="7"/>
        <v>0</v>
      </c>
      <c r="T99" s="42">
        <f t="shared" si="6"/>
        <v>5801.4459999999999</v>
      </c>
      <c r="V99" s="37"/>
    </row>
    <row r="100" spans="2:22" ht="42.75" x14ac:dyDescent="0.2">
      <c r="B100" s="41" t="str">
        <f>+'SEGUIMIENTO ANUAL'!B95</f>
        <v>Contar por 7 meses con el asesoramiento técnico al año 2019.</v>
      </c>
      <c r="C100" s="41" t="str">
        <f>+'SEGUIMIENTO ANUAL'!C95</f>
        <v>Plan de fortalecimiento institucional (fortalecimiento de la administracón parroquial a través de la implementación de la unidad técnica)</v>
      </c>
      <c r="D100" s="49">
        <f>+'SEGUIMIENTO ANUAL'!D95</f>
        <v>5894</v>
      </c>
      <c r="E100" s="42">
        <f>'SEGUIMIENTO ANUAL'!O95+SUM(G100:R100)</f>
        <v>6724.97</v>
      </c>
      <c r="F100" s="42">
        <f t="shared" si="5"/>
        <v>-830.97000000000025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42">
        <f t="shared" si="7"/>
        <v>0</v>
      </c>
      <c r="T100" s="42">
        <f t="shared" si="6"/>
        <v>5894</v>
      </c>
      <c r="V100" s="37"/>
    </row>
    <row r="101" spans="2:22" ht="42.75" x14ac:dyDescent="0.2">
      <c r="B101" s="41" t="str">
        <f>+'SEGUIMIENTO ANUAL'!B96</f>
        <v>Implementar 1 plan de fortalecimiento institucional - equipamiento con equipos informáticos, mobiliario y demás al año 2019.</v>
      </c>
      <c r="C101" s="41" t="str">
        <f>+'SEGUIMIENTO ANUAL'!C96</f>
        <v>Plan de fortalecimiento institucional (equipamiento de acuerdo a las necesidades del personal y de los procesos administrativos - técnicos)</v>
      </c>
      <c r="D101" s="49">
        <f>+'SEGUIMIENTO ANUAL'!D96</f>
        <v>4000</v>
      </c>
      <c r="E101" s="42">
        <f>'SEGUIMIENTO ANUAL'!O96+SUM(G101:R101)</f>
        <v>4647.8100000000004</v>
      </c>
      <c r="F101" s="42">
        <f t="shared" si="5"/>
        <v>-647.8100000000004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42">
        <f t="shared" si="7"/>
        <v>0</v>
      </c>
      <c r="T101" s="42">
        <f t="shared" si="6"/>
        <v>4000</v>
      </c>
      <c r="V101" s="37"/>
    </row>
    <row r="102" spans="2:22" ht="42.75" x14ac:dyDescent="0.2">
      <c r="B102" s="41" t="str">
        <f>+'SEGUIMIENTO ANUAL'!B97</f>
        <v>Al año 2019 se realiza 1  mantenimiento interno y arreglo de las instalaciones eléctricas de las oficinas de secretaria.</v>
      </c>
      <c r="C102" s="41" t="str">
        <f>+'SEGUIMIENTO ANUAL'!C97</f>
        <v>Plan de fortalecimiento institucional (mantenimiento interno y arreglo de las instalaciones eléctricas de las oficinas de secretaria)</v>
      </c>
      <c r="D102" s="49">
        <f>+'SEGUIMIENTO ANUAL'!D97</f>
        <v>2000</v>
      </c>
      <c r="E102" s="42">
        <f>'SEGUIMIENTO ANUAL'!O97+SUM(G102:R102)</f>
        <v>5794.24</v>
      </c>
      <c r="F102" s="42">
        <f t="shared" si="5"/>
        <v>-3794.24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59">
        <f t="shared" si="7"/>
        <v>0</v>
      </c>
      <c r="T102" s="59">
        <f t="shared" si="6"/>
        <v>2000</v>
      </c>
      <c r="V102" s="37"/>
    </row>
    <row r="103" spans="2:22" x14ac:dyDescent="0.2">
      <c r="E103" s="89" t="s">
        <v>269</v>
      </c>
      <c r="F103" s="89" t="s">
        <v>275</v>
      </c>
      <c r="S103" s="62"/>
      <c r="T103" s="63"/>
      <c r="V103" s="37"/>
    </row>
    <row r="104" spans="2:22" x14ac:dyDescent="0.2">
      <c r="E104" s="89"/>
      <c r="F104" s="89"/>
      <c r="S104" s="60"/>
      <c r="T104" s="61"/>
      <c r="V104" s="37"/>
    </row>
    <row r="105" spans="2:22" ht="15.75" x14ac:dyDescent="0.25">
      <c r="B105" s="88" t="s">
        <v>277</v>
      </c>
      <c r="C105" s="88"/>
      <c r="E105" s="50">
        <f>SUM(E12:E102)</f>
        <v>1168210.8799999997</v>
      </c>
      <c r="F105" s="50">
        <f>SUM(F12:F102)</f>
        <v>3446098.7375999992</v>
      </c>
      <c r="V105" s="37"/>
    </row>
    <row r="106" spans="2:22" x14ac:dyDescent="0.2">
      <c r="V106" s="37"/>
    </row>
    <row r="107" spans="2:22" x14ac:dyDescent="0.2">
      <c r="V107" s="37"/>
    </row>
    <row r="108" spans="2:22" x14ac:dyDescent="0.2">
      <c r="V108" s="37"/>
    </row>
    <row r="109" spans="2:22" x14ac:dyDescent="0.2">
      <c r="V109" s="37"/>
    </row>
    <row r="110" spans="2:22" x14ac:dyDescent="0.2">
      <c r="V110" s="37"/>
    </row>
    <row r="111" spans="2:22" x14ac:dyDescent="0.2">
      <c r="V111" s="37"/>
    </row>
    <row r="112" spans="2:22" x14ac:dyDescent="0.2">
      <c r="V112" s="37"/>
    </row>
    <row r="113" spans="22:22" x14ac:dyDescent="0.2">
      <c r="V113" s="37"/>
    </row>
    <row r="114" spans="22:22" x14ac:dyDescent="0.2">
      <c r="V114" s="37"/>
    </row>
    <row r="115" spans="22:22" x14ac:dyDescent="0.2">
      <c r="V115" s="37"/>
    </row>
    <row r="116" spans="22:22" x14ac:dyDescent="0.2">
      <c r="V116" s="37"/>
    </row>
    <row r="117" spans="22:22" x14ac:dyDescent="0.2">
      <c r="V117" s="37"/>
    </row>
    <row r="118" spans="22:22" x14ac:dyDescent="0.2">
      <c r="V118" s="37"/>
    </row>
    <row r="119" spans="22:22" x14ac:dyDescent="0.2">
      <c r="V119" s="37"/>
    </row>
    <row r="120" spans="22:22" x14ac:dyDescent="0.2">
      <c r="V120" s="37"/>
    </row>
    <row r="121" spans="22:22" x14ac:dyDescent="0.2">
      <c r="V121" s="37"/>
    </row>
    <row r="122" spans="22:22" x14ac:dyDescent="0.2">
      <c r="V122" s="37"/>
    </row>
    <row r="123" spans="22:22" x14ac:dyDescent="0.2">
      <c r="V123" s="37"/>
    </row>
    <row r="124" spans="22:22" x14ac:dyDescent="0.2">
      <c r="V124" s="37"/>
    </row>
    <row r="125" spans="22:22" x14ac:dyDescent="0.2">
      <c r="V125" s="37"/>
    </row>
    <row r="126" spans="22:22" x14ac:dyDescent="0.2">
      <c r="V126" s="37"/>
    </row>
    <row r="127" spans="22:22" x14ac:dyDescent="0.2">
      <c r="V127" s="37"/>
    </row>
    <row r="128" spans="22:22" x14ac:dyDescent="0.2">
      <c r="V128" s="37"/>
    </row>
    <row r="129" spans="1:22" x14ac:dyDescent="0.2">
      <c r="V129" s="37"/>
    </row>
    <row r="130" spans="1:22" x14ac:dyDescent="0.2">
      <c r="V130" s="37"/>
    </row>
    <row r="131" spans="1:22" x14ac:dyDescent="0.2">
      <c r="V131" s="37"/>
    </row>
    <row r="132" spans="1:22" x14ac:dyDescent="0.2">
      <c r="V132" s="37"/>
    </row>
    <row r="133" spans="1:22" x14ac:dyDescent="0.2">
      <c r="V133" s="37"/>
    </row>
    <row r="134" spans="1:22" x14ac:dyDescent="0.2">
      <c r="V134" s="37"/>
    </row>
    <row r="135" spans="1:22" x14ac:dyDescent="0.2">
      <c r="V135" s="37"/>
    </row>
    <row r="136" spans="1:22" x14ac:dyDescent="0.2">
      <c r="V136" s="37"/>
    </row>
    <row r="137" spans="1:22" x14ac:dyDescent="0.2">
      <c r="V137" s="37"/>
    </row>
    <row r="138" spans="1:22" ht="11.25" customHeight="1" x14ac:dyDescent="0.2">
      <c r="A138" s="37"/>
      <c r="B138" s="37"/>
      <c r="C138" s="37"/>
      <c r="D138" s="37"/>
      <c r="E138" s="37"/>
      <c r="F138" s="37"/>
      <c r="G138" s="64"/>
      <c r="H138" s="64"/>
      <c r="I138" s="64"/>
      <c r="J138" s="64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</row>
  </sheetData>
  <mergeCells count="14">
    <mergeCell ref="D4:R5"/>
    <mergeCell ref="D10:D11"/>
    <mergeCell ref="E10:E11"/>
    <mergeCell ref="F10:F11"/>
    <mergeCell ref="B10:B11"/>
    <mergeCell ref="C10:C11"/>
    <mergeCell ref="G10:J10"/>
    <mergeCell ref="K10:N10"/>
    <mergeCell ref="O10:R10"/>
    <mergeCell ref="S10:S11"/>
    <mergeCell ref="T10:T11"/>
    <mergeCell ref="B105:C105"/>
    <mergeCell ref="E103:E104"/>
    <mergeCell ref="F103:F104"/>
  </mergeCells>
  <conditionalFormatting sqref="G12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H12:R12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G13:R10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B049-A662-4EB8-A201-5FF9238F2A66}">
  <dimension ref="A1:O105"/>
  <sheetViews>
    <sheetView showGridLines="0" zoomScale="70" zoomScaleNormal="70" workbookViewId="0"/>
  </sheetViews>
  <sheetFormatPr baseColWidth="10" defaultRowHeight="14.25" x14ac:dyDescent="0.2"/>
  <cols>
    <col min="2" max="2" width="27.625" customWidth="1"/>
    <col min="3" max="3" width="12.375" customWidth="1"/>
    <col min="4" max="4" width="13.875" customWidth="1"/>
    <col min="6" max="6" width="26.125" customWidth="1"/>
    <col min="13" max="13" width="13.875" customWidth="1"/>
    <col min="14" max="14" width="11" customWidth="1"/>
    <col min="15" max="15" width="1.875" customWidth="1"/>
  </cols>
  <sheetData>
    <row r="1" spans="2:15" x14ac:dyDescent="0.2">
      <c r="O1" s="37"/>
    </row>
    <row r="2" spans="2:15" x14ac:dyDescent="0.2">
      <c r="O2" s="37"/>
    </row>
    <row r="3" spans="2:15" x14ac:dyDescent="0.2">
      <c r="O3" s="37"/>
    </row>
    <row r="4" spans="2:15" x14ac:dyDescent="0.2">
      <c r="O4" s="37"/>
    </row>
    <row r="5" spans="2:15" x14ac:dyDescent="0.2">
      <c r="O5" s="37"/>
    </row>
    <row r="6" spans="2:15" x14ac:dyDescent="0.2">
      <c r="O6" s="37"/>
    </row>
    <row r="7" spans="2:15" x14ac:dyDescent="0.2">
      <c r="M7" s="74" t="s">
        <v>280</v>
      </c>
      <c r="O7" s="37"/>
    </row>
    <row r="8" spans="2:15" ht="28.5" customHeight="1" x14ac:dyDescent="0.3">
      <c r="M8" s="75">
        <v>1</v>
      </c>
      <c r="O8" s="37"/>
    </row>
    <row r="9" spans="2:15" ht="31.5" x14ac:dyDescent="0.2">
      <c r="B9" s="71" t="s">
        <v>140</v>
      </c>
      <c r="C9" s="70" t="s">
        <v>278</v>
      </c>
      <c r="D9" s="70" t="s">
        <v>279</v>
      </c>
      <c r="F9" s="72" t="s">
        <v>140</v>
      </c>
      <c r="G9" s="73" t="s">
        <v>259</v>
      </c>
      <c r="H9" s="73" t="s">
        <v>260</v>
      </c>
      <c r="O9" s="37"/>
    </row>
    <row r="10" spans="2:15" ht="57" x14ac:dyDescent="0.2">
      <c r="B10" s="41" t="str">
        <f>+'SEGUIMIENTO TRIMESTRAL'!C12</f>
        <v>Proyecto fortalecimiento de capacidades, educación y capacitación a la población en temas ambientales</v>
      </c>
      <c r="C10" s="42">
        <f>+'SEGUIMIENTO TRIMESTRAL'!S12</f>
        <v>500</v>
      </c>
      <c r="D10" s="42">
        <f>+'SEGUIMIENTO TRIMESTRAL'!T12</f>
        <v>2500</v>
      </c>
      <c r="F10" s="65" t="str">
        <f>INDEX(B10:B100,M8)</f>
        <v>Proyecto fortalecimiento de capacidades, educación y capacitación a la población en temas ambientales</v>
      </c>
      <c r="G10" s="66">
        <f>VLOOKUP(F10,$B$10:$D$100,2,0)</f>
        <v>500</v>
      </c>
      <c r="H10" s="66">
        <f>VLOOKUP(F10,$B$10:$D$100,3,0)</f>
        <v>2500</v>
      </c>
      <c r="O10" s="37"/>
    </row>
    <row r="11" spans="2:15" ht="42.75" x14ac:dyDescent="0.2">
      <c r="B11" s="41" t="str">
        <f>+'SEGUIMIENTO TRIMESTRAL'!C13</f>
        <v>Proyecto conservación y ampliación de espacios naturales en la parroquia</v>
      </c>
      <c r="C11" s="42">
        <f>+'SEGUIMIENTO TRIMESTRAL'!S13</f>
        <v>0</v>
      </c>
      <c r="D11" s="42">
        <f>+'SEGUIMIENTO TRIMESTRAL'!T13</f>
        <v>5000</v>
      </c>
      <c r="O11" s="37"/>
    </row>
    <row r="12" spans="2:15" ht="57" x14ac:dyDescent="0.2">
      <c r="B12" s="41" t="str">
        <f>+'SEGUIMIENTO TRIMESTRAL'!C14</f>
        <v>Seguimiento a los procesos de regulación y manejo integral en botaderos y escombreras a nivel parroquial</v>
      </c>
      <c r="C12" s="42">
        <f>+'SEGUIMIENTO TRIMESTRAL'!S14</f>
        <v>0</v>
      </c>
      <c r="D12" s="42">
        <f>+'SEGUIMIENTO TRIMESTRAL'!T14</f>
        <v>1000</v>
      </c>
      <c r="O12" s="37"/>
    </row>
    <row r="13" spans="2:15" ht="71.25" x14ac:dyDescent="0.2">
      <c r="B13" s="41" t="str">
        <f>+'SEGUIMIENTO TRIMESTRAL'!C15</f>
        <v>Proyecto mejoramiento y ampliación del sistema de almacenamiento temporal y manejo parcial de desechos a nivel parroquial</v>
      </c>
      <c r="C13" s="42">
        <f>+'SEGUIMIENTO TRIMESTRAL'!S15</f>
        <v>0</v>
      </c>
      <c r="D13" s="42">
        <f>+'SEGUIMIENTO TRIMESTRAL'!T15</f>
        <v>14000</v>
      </c>
      <c r="O13" s="37"/>
    </row>
    <row r="14" spans="2:15" ht="28.5" x14ac:dyDescent="0.2">
      <c r="B14" s="41" t="str">
        <f>+'SEGUIMIENTO TRIMESTRAL'!C16</f>
        <v>Plan parroquial de gestión de riesgos y actuación en crisis</v>
      </c>
      <c r="C14" s="42">
        <f>+'SEGUIMIENTO TRIMESTRAL'!S16</f>
        <v>0</v>
      </c>
      <c r="D14" s="42">
        <f>+'SEGUIMIENTO TRIMESTRAL'!T16</f>
        <v>6000</v>
      </c>
      <c r="O14" s="37"/>
    </row>
    <row r="15" spans="2:15" ht="28.5" x14ac:dyDescent="0.2">
      <c r="B15" s="41" t="str">
        <f>+'SEGUIMIENTO TRIMESTRAL'!C17</f>
        <v>Proyecto capacitación en riesgos y actuación en crisis</v>
      </c>
      <c r="C15" s="42">
        <f>+'SEGUIMIENTO TRIMESTRAL'!S17</f>
        <v>0</v>
      </c>
      <c r="D15" s="42">
        <f>+'SEGUIMIENTO TRIMESTRAL'!T17</f>
        <v>3000</v>
      </c>
      <c r="O15" s="37"/>
    </row>
    <row r="16" spans="2:15" ht="57" x14ac:dyDescent="0.2">
      <c r="B16" s="41" t="str">
        <f>+'SEGUIMIENTO TRIMESTRAL'!C18</f>
        <v>Proyecto manejo de TICs y herramientas de comunicación con la población vulnerable de la Parroquia Unamuncho</v>
      </c>
      <c r="C16" s="42">
        <f>+'SEGUIMIENTO TRIMESTRAL'!S18</f>
        <v>0</v>
      </c>
      <c r="D16" s="42">
        <f>+'SEGUIMIENTO TRIMESTRAL'!T18</f>
        <v>2000</v>
      </c>
      <c r="O16" s="37"/>
    </row>
    <row r="17" spans="2:15" ht="71.25" x14ac:dyDescent="0.2">
      <c r="B17" s="41" t="str">
        <f>+'SEGUIMIENTO TRIMESTRAL'!C19</f>
        <v>Proyecto fortalecimiento de la calidad de la educación y mejoramiento de la infraestructura educativa en la Parroquia Unamuncho</v>
      </c>
      <c r="C17" s="42">
        <f>+'SEGUIMIENTO TRIMESTRAL'!S19</f>
        <v>0</v>
      </c>
      <c r="D17" s="42">
        <f>+'SEGUIMIENTO TRIMESTRAL'!T19</f>
        <v>50000</v>
      </c>
      <c r="O17" s="37"/>
    </row>
    <row r="18" spans="2:15" ht="85.5" x14ac:dyDescent="0.2">
      <c r="B18" s="41" t="str">
        <f>+'SEGUIMIENTO TRIMESTRAL'!C20</f>
        <v>Gestión permanente hára la implementación del servicio de salud pública, brigadas médicas, furgones de la salud y demás acciones en la Parroquia Unamuncho</v>
      </c>
      <c r="C18" s="42">
        <f>+'SEGUIMIENTO TRIMESTRAL'!S20</f>
        <v>0</v>
      </c>
      <c r="D18" s="42">
        <f>+'SEGUIMIENTO TRIMESTRAL'!T20</f>
        <v>1000</v>
      </c>
      <c r="O18" s="37"/>
    </row>
    <row r="19" spans="2:15" ht="42.75" x14ac:dyDescent="0.2">
      <c r="B19" s="41" t="str">
        <f>+'SEGUIMIENTO TRIMESTRAL'!C21</f>
        <v>Proyecto contrucción de espacios públicos y culturales a nivel Parroquial</v>
      </c>
      <c r="C19" s="42">
        <f>+'SEGUIMIENTO TRIMESTRAL'!S21</f>
        <v>0</v>
      </c>
      <c r="D19" s="42">
        <f>+'SEGUIMIENTO TRIMESTRAL'!T21</f>
        <v>200000</v>
      </c>
      <c r="O19" s="37"/>
    </row>
    <row r="20" spans="2:15" ht="71.25" x14ac:dyDescent="0.2">
      <c r="B20" s="41" t="str">
        <f>+'SEGUIMIENTO TRIMESTRAL'!C22</f>
        <v>Proyecto adecuación de infraestructura física y accesibilidad en los principales espacios públicos de la Parroquia Unamuncho</v>
      </c>
      <c r="C20" s="42">
        <f>+'SEGUIMIENTO TRIMESTRAL'!S22</f>
        <v>0</v>
      </c>
      <c r="D20" s="42">
        <f>+'SEGUIMIENTO TRIMESTRAL'!T22</f>
        <v>15000</v>
      </c>
      <c r="O20" s="37"/>
    </row>
    <row r="21" spans="2:15" ht="42.75" x14ac:dyDescent="0.2">
      <c r="B21" s="41" t="str">
        <f>+'SEGUIMIENTO TRIMESTRAL'!C23</f>
        <v>Estudio para el mejoramiento del estadio Caserio La Primavera de la Parroquia Unamuncho</v>
      </c>
      <c r="C21" s="42">
        <f>+'SEGUIMIENTO TRIMESTRAL'!S23</f>
        <v>0</v>
      </c>
      <c r="D21" s="42">
        <f>+'SEGUIMIENTO TRIMESTRAL'!T23</f>
        <v>9000</v>
      </c>
      <c r="O21" s="37"/>
    </row>
    <row r="22" spans="2:15" ht="42.75" x14ac:dyDescent="0.2">
      <c r="B22" s="41" t="str">
        <f>+'SEGUIMIENTO TRIMESTRAL'!C24</f>
        <v>Proyecto para el mejoramiento del estadio Caserio La Primavera de la Parroquia Unamuncho</v>
      </c>
      <c r="C22" s="42">
        <f>+'SEGUIMIENTO TRIMESTRAL'!S24</f>
        <v>0</v>
      </c>
      <c r="D22" s="42">
        <f>+'SEGUIMIENTO TRIMESTRAL'!T24</f>
        <v>80000</v>
      </c>
      <c r="O22" s="37"/>
    </row>
    <row r="23" spans="2:15" ht="57" x14ac:dyDescent="0.2">
      <c r="B23" s="41" t="str">
        <f>+'SEGUIMIENTO TRIMESTRAL'!C25</f>
        <v>Fiscalización de la obra mejoramiento del estadio Caserio La Primavera de la Parroquia Unamuncho</v>
      </c>
      <c r="C23" s="42">
        <f>+'SEGUIMIENTO TRIMESTRAL'!S25</f>
        <v>0</v>
      </c>
      <c r="D23" s="42">
        <f>+'SEGUIMIENTO TRIMESTRAL'!T25</f>
        <v>9000</v>
      </c>
      <c r="O23" s="37"/>
    </row>
    <row r="24" spans="2:15" ht="28.5" x14ac:dyDescent="0.2">
      <c r="B24" s="41" t="str">
        <f>+'SEGUIMIENTO TRIMESTRAL'!C26</f>
        <v>Proyecto mejoramiento del Estadio Central</v>
      </c>
      <c r="C24" s="42">
        <f>+'SEGUIMIENTO TRIMESTRAL'!S26</f>
        <v>0</v>
      </c>
      <c r="D24" s="42">
        <f>+'SEGUIMIENTO TRIMESTRAL'!T26</f>
        <v>116000</v>
      </c>
      <c r="O24" s="37"/>
    </row>
    <row r="25" spans="2:15" ht="57" x14ac:dyDescent="0.2">
      <c r="B25" s="41" t="str">
        <f>+'SEGUIMIENTO TRIMESTRAL'!C27</f>
        <v>Proyecto mantenimiento y mejoramiento de espacios públicos culturales y deportivos a nivel Parroquial</v>
      </c>
      <c r="C25" s="42">
        <f>+'SEGUIMIENTO TRIMESTRAL'!S27</f>
        <v>0</v>
      </c>
      <c r="D25" s="42">
        <f>+'SEGUIMIENTO TRIMESTRAL'!T27</f>
        <v>100000</v>
      </c>
      <c r="O25" s="37"/>
    </row>
    <row r="26" spans="2:15" ht="71.25" x14ac:dyDescent="0.2">
      <c r="B26" s="41" t="str">
        <f>+'SEGUIMIENTO TRIMESTRAL'!C28</f>
        <v>Proyecto mejoramiento de casas comunales barriales y de encuentro social en diferentes sectores de la Parroquia Unamuncho</v>
      </c>
      <c r="C26" s="42">
        <f>+'SEGUIMIENTO TRIMESTRAL'!S28</f>
        <v>0</v>
      </c>
      <c r="D26" s="42">
        <f>+'SEGUIMIENTO TRIMESTRAL'!T28</f>
        <v>15000</v>
      </c>
      <c r="O26" s="37"/>
    </row>
    <row r="27" spans="2:15" ht="42.75" x14ac:dyDescent="0.2">
      <c r="B27" s="41" t="str">
        <f>+'SEGUIMIENTO TRIMESTRAL'!C29</f>
        <v>Proyecto atención integral del ciclo de vida desarrollo infantil integral CDI</v>
      </c>
      <c r="C27" s="42">
        <f>+'SEGUIMIENTO TRIMESTRAL'!S29</f>
        <v>0</v>
      </c>
      <c r="D27" s="42">
        <f>+'SEGUIMIENTO TRIMESTRAL'!T29</f>
        <v>260000</v>
      </c>
      <c r="O27" s="37"/>
    </row>
    <row r="28" spans="2:15" ht="71.25" x14ac:dyDescent="0.2">
      <c r="B28" s="41" t="str">
        <f>+'SEGUIMIENTO TRIMESTRAL'!C30</f>
        <v>Proyecto atención integral del ciclo de vida , atención domiciliaria y espacios alternativos para adultos mayores y personas con discapacidad</v>
      </c>
      <c r="C28" s="42">
        <f>+'SEGUIMIENTO TRIMESTRAL'!S30</f>
        <v>0</v>
      </c>
      <c r="D28" s="42">
        <f>+'SEGUIMIENTO TRIMESTRAL'!T30</f>
        <v>80000</v>
      </c>
      <c r="O28" s="37"/>
    </row>
    <row r="29" spans="2:15" ht="71.25" x14ac:dyDescent="0.2">
      <c r="B29" s="41" t="str">
        <f>+'SEGUIMIENTO TRIMESTRAL'!C31</f>
        <v>Proyectos fortalecimiento del área de rehabilitación y fisioterapia integral para el adulto mayor y personas con discapacidad de la Parroquia Unamuncho</v>
      </c>
      <c r="C29" s="42">
        <f>+'SEGUIMIENTO TRIMESTRAL'!S31</f>
        <v>0</v>
      </c>
      <c r="D29" s="42">
        <f>+'SEGUIMIENTO TRIMESTRAL'!T31</f>
        <v>28000</v>
      </c>
      <c r="O29" s="37"/>
    </row>
    <row r="30" spans="2:15" ht="57" x14ac:dyDescent="0.2">
      <c r="B30" s="41" t="str">
        <f>+'SEGUIMIENTO TRIMESTRAL'!C32</f>
        <v>Proyecto organización de escuelitas vacacionales y deportivas para niños, niñas y adolescentes.</v>
      </c>
      <c r="C30" s="42">
        <f>+'SEGUIMIENTO TRIMESTRAL'!S32</f>
        <v>0</v>
      </c>
      <c r="D30" s="42">
        <f>+'SEGUIMIENTO TRIMESTRAL'!T32</f>
        <v>24000</v>
      </c>
      <c r="O30" s="37"/>
    </row>
    <row r="31" spans="2:15" ht="42.75" x14ac:dyDescent="0.2">
      <c r="B31" s="41" t="str">
        <f>+'SEGUIMIENTO TRIMESTRAL'!C33</f>
        <v>Proyecto organización de escuelitas de artes, danza, música para niños, niñas y adolescentes</v>
      </c>
      <c r="C31" s="42">
        <f>+'SEGUIMIENTO TRIMESTRAL'!S33</f>
        <v>0</v>
      </c>
      <c r="D31" s="42">
        <f>+'SEGUIMIENTO TRIMESTRAL'!T33</f>
        <v>24000</v>
      </c>
      <c r="O31" s="37"/>
    </row>
    <row r="32" spans="2:15" ht="114" x14ac:dyDescent="0.2">
      <c r="B32" s="41" t="str">
        <f>+'SEGUIMIENTO TRIMESTRAL'!C34</f>
        <v>Proyecto desarrollo de la estimulación psicomotriz educación nutricional y cuidado personal e intercambio de experiencias como estrategia para la inclusión social con el grupo de adultos mayores y personas con discapacidad de la Parroquia Unamuncho</v>
      </c>
      <c r="C32" s="42">
        <f>+'SEGUIMIENTO TRIMESTRAL'!S34</f>
        <v>0</v>
      </c>
      <c r="D32" s="42">
        <f>+'SEGUIMIENTO TRIMESTRAL'!T34</f>
        <v>28000</v>
      </c>
      <c r="O32" s="37"/>
    </row>
    <row r="33" spans="2:15" ht="85.5" x14ac:dyDescent="0.2">
      <c r="B33" s="41" t="str">
        <f>+'SEGUIMIENTO TRIMESTRAL'!C35</f>
        <v>Proyecto mantenimiento y adecuación del espacio físico destinado al encuentro común del grupo de adultos mayores y personas con disapacidad de la Parroquia Unamuncho</v>
      </c>
      <c r="C33" s="42">
        <f>+'SEGUIMIENTO TRIMESTRAL'!S35</f>
        <v>0</v>
      </c>
      <c r="D33" s="42">
        <f>+'SEGUIMIENTO TRIMESTRAL'!T35</f>
        <v>7000</v>
      </c>
      <c r="O33" s="37"/>
    </row>
    <row r="34" spans="2:15" ht="42.75" x14ac:dyDescent="0.2">
      <c r="B34" s="41" t="str">
        <f>+'SEGUIMIENTO TRIMESTRAL'!C36</f>
        <v xml:space="preserve">Plan de revitalización de la identidad cultural de los habitantes de la Parroquia Unamuncho </v>
      </c>
      <c r="C34" s="42">
        <f>+'SEGUIMIENTO TRIMESTRAL'!S36</f>
        <v>0</v>
      </c>
      <c r="D34" s="42">
        <f>+'SEGUIMIENTO TRIMESTRAL'!T36</f>
        <v>5000</v>
      </c>
      <c r="O34" s="37"/>
    </row>
    <row r="35" spans="2:15" ht="42.75" x14ac:dyDescent="0.2">
      <c r="B35" s="41" t="str">
        <f>+'SEGUIMIENTO TRIMESTRAL'!C37</f>
        <v>Proyecto fortalecimiento de capacidades de la población en temas de producción agrícola</v>
      </c>
      <c r="C35" s="42">
        <f>+'SEGUIMIENTO TRIMESTRAL'!S37</f>
        <v>0</v>
      </c>
      <c r="D35" s="42">
        <f>+'SEGUIMIENTO TRIMESTRAL'!T37</f>
        <v>5000</v>
      </c>
      <c r="O35" s="37"/>
    </row>
    <row r="36" spans="2:15" ht="28.5" x14ac:dyDescent="0.2">
      <c r="B36" s="41" t="str">
        <f>+'SEGUIMIENTO TRIMESTRAL'!C38</f>
        <v>Proyecto apoyo al sector agrícola de la Parroquia Unamuncho</v>
      </c>
      <c r="C36" s="42">
        <f>+'SEGUIMIENTO TRIMESTRAL'!S38</f>
        <v>0</v>
      </c>
      <c r="D36" s="42">
        <f>+'SEGUIMIENTO TRIMESTRAL'!T38</f>
        <v>9000</v>
      </c>
      <c r="O36" s="37"/>
    </row>
    <row r="37" spans="2:15" ht="57" x14ac:dyDescent="0.2">
      <c r="B37" s="41" t="str">
        <f>+'SEGUIMIENTO TRIMESTRAL'!C39</f>
        <v>Proyecto organización de jornadas de fomento productivo feria de emprendimientos productivos</v>
      </c>
      <c r="C37" s="42">
        <f>+'SEGUIMIENTO TRIMESTRAL'!S39</f>
        <v>0</v>
      </c>
      <c r="D37" s="42">
        <f>+'SEGUIMIENTO TRIMESTRAL'!T39</f>
        <v>24000</v>
      </c>
      <c r="O37" s="37"/>
    </row>
    <row r="38" spans="2:15" ht="42.75" x14ac:dyDescent="0.2">
      <c r="B38" s="41" t="str">
        <f>+'SEGUIMIENTO TRIMESTRAL'!C40</f>
        <v>Proyecto comercialización interna de corto plazo - ferias libres permanentes</v>
      </c>
      <c r="C38" s="42">
        <f>+'SEGUIMIENTO TRIMESTRAL'!S40</f>
        <v>0</v>
      </c>
      <c r="D38" s="42">
        <f>+'SEGUIMIENTO TRIMESTRAL'!T40</f>
        <v>25000</v>
      </c>
      <c r="O38" s="37"/>
    </row>
    <row r="39" spans="2:15" ht="42.75" x14ac:dyDescent="0.2">
      <c r="B39" s="41" t="str">
        <f>+'SEGUIMIENTO TRIMESTRAL'!C41</f>
        <v>Gestión para la implementación del centro de transferencia agrícola norte</v>
      </c>
      <c r="C39" s="42">
        <f>+'SEGUIMIENTO TRIMESTRAL'!S41</f>
        <v>0</v>
      </c>
      <c r="D39" s="42">
        <f>+'SEGUIMIENTO TRIMESTRAL'!T41</f>
        <v>0</v>
      </c>
      <c r="O39" s="37"/>
    </row>
    <row r="40" spans="2:15" ht="42.75" x14ac:dyDescent="0.2">
      <c r="B40" s="41" t="str">
        <f>+'SEGUIMIENTO TRIMESTRAL'!C42</f>
        <v>Proyecto fortalecimiento de capacidades de la población en temas de producción pecuaria</v>
      </c>
      <c r="C40" s="42">
        <f>+'SEGUIMIENTO TRIMESTRAL'!S42</f>
        <v>0</v>
      </c>
      <c r="D40" s="42">
        <f>+'SEGUIMIENTO TRIMESTRAL'!T42</f>
        <v>5000</v>
      </c>
      <c r="O40" s="37"/>
    </row>
    <row r="41" spans="2:15" ht="28.5" x14ac:dyDescent="0.2">
      <c r="B41" s="41" t="str">
        <f>+'SEGUIMIENTO TRIMESTRAL'!C43</f>
        <v>Proyecto apoyo al sector pecuario de la Parroquia Unamuncho</v>
      </c>
      <c r="C41" s="42">
        <f>+'SEGUIMIENTO TRIMESTRAL'!S43</f>
        <v>0</v>
      </c>
      <c r="D41" s="42">
        <f>+'SEGUIMIENTO TRIMESTRAL'!T43</f>
        <v>9000</v>
      </c>
      <c r="O41" s="37"/>
    </row>
    <row r="42" spans="2:15" ht="42.75" x14ac:dyDescent="0.2">
      <c r="B42" s="41" t="str">
        <f>+'SEGUIMIENTO TRIMESTRAL'!C44</f>
        <v>Proyecto fortalecimiento de capcidades de la población en temas de producción textil</v>
      </c>
      <c r="C42" s="42">
        <f>+'SEGUIMIENTO TRIMESTRAL'!S44</f>
        <v>0</v>
      </c>
      <c r="D42" s="42">
        <f>+'SEGUIMIENTO TRIMESTRAL'!T44</f>
        <v>5000</v>
      </c>
      <c r="O42" s="37"/>
    </row>
    <row r="43" spans="2:15" ht="42.75" x14ac:dyDescent="0.2">
      <c r="B43" s="41" t="str">
        <f>+'SEGUIMIENTO TRIMESTRAL'!C45</f>
        <v>Proyecto apoyo al fortalecimiento secio organizativo del sector textil de la Parroquia Unamuncho</v>
      </c>
      <c r="C43" s="42">
        <f>+'SEGUIMIENTO TRIMESTRAL'!S45</f>
        <v>0</v>
      </c>
      <c r="D43" s="42">
        <f>+'SEGUIMIENTO TRIMESTRAL'!T45</f>
        <v>1000</v>
      </c>
      <c r="O43" s="37"/>
    </row>
    <row r="44" spans="2:15" ht="42.75" x14ac:dyDescent="0.2">
      <c r="B44" s="41" t="str">
        <f>+'SEGUIMIENTO TRIMESTRAL'!C46</f>
        <v>Plan de marketing turístico y productivo de la Parroquia Unamuncho</v>
      </c>
      <c r="C44" s="42">
        <f>+'SEGUIMIENTO TRIMESTRAL'!S46</f>
        <v>0</v>
      </c>
      <c r="D44" s="42">
        <f>+'SEGUIMIENTO TRIMESTRAL'!T46</f>
        <v>7000</v>
      </c>
      <c r="O44" s="37"/>
    </row>
    <row r="45" spans="2:15" ht="42.75" x14ac:dyDescent="0.2">
      <c r="B45" s="41" t="str">
        <f>+'SEGUIMIENTO TRIMESTRAL'!C47</f>
        <v>Proyecto fortalecimiento de capacidad de la población en temas de turismo</v>
      </c>
      <c r="C45" s="42">
        <f>+'SEGUIMIENTO TRIMESTRAL'!S47</f>
        <v>0</v>
      </c>
      <c r="D45" s="42">
        <f>+'SEGUIMIENTO TRIMESTRAL'!T47</f>
        <v>5000</v>
      </c>
      <c r="O45" s="37"/>
    </row>
    <row r="46" spans="2:15" x14ac:dyDescent="0.2">
      <c r="B46" s="41" t="str">
        <f>+'SEGUIMIENTO TRIMESTRAL'!C48</f>
        <v>Plan de desarrollo Turístico</v>
      </c>
      <c r="C46" s="42">
        <f>+'SEGUIMIENTO TRIMESTRAL'!S48</f>
        <v>0</v>
      </c>
      <c r="D46" s="42">
        <f>+'SEGUIMIENTO TRIMESTRAL'!T48</f>
        <v>1000</v>
      </c>
      <c r="O46" s="37"/>
    </row>
    <row r="47" spans="2:15" ht="42.75" x14ac:dyDescent="0.2">
      <c r="B47" s="41" t="str">
        <f>+'SEGUIMIENTO TRIMESTRAL'!C49</f>
        <v>Gestión para la socialización servicios banca pública con fines productivos</v>
      </c>
      <c r="C47" s="42">
        <f>+'SEGUIMIENTO TRIMESTRAL'!S49</f>
        <v>0</v>
      </c>
      <c r="D47" s="42">
        <f>+'SEGUIMIENTO TRIMESTRAL'!T49</f>
        <v>1000</v>
      </c>
      <c r="O47" s="37"/>
    </row>
    <row r="48" spans="2:15" ht="28.5" x14ac:dyDescent="0.2">
      <c r="B48" s="41" t="str">
        <f>+'SEGUIMIENTO TRIMESTRAL'!C50</f>
        <v>Proyecto descontaminación del canal Latacunga Salcedo Ambato</v>
      </c>
      <c r="C48" s="42">
        <f>+'SEGUIMIENTO TRIMESTRAL'!S50</f>
        <v>0</v>
      </c>
      <c r="D48" s="42">
        <f>+'SEGUIMIENTO TRIMESTRAL'!T50</f>
        <v>2000000</v>
      </c>
      <c r="O48" s="37"/>
    </row>
    <row r="49" spans="2:15" ht="42.75" x14ac:dyDescent="0.2">
      <c r="B49" s="41" t="str">
        <f>+'SEGUIMIENTO TRIMESTRAL'!C51</f>
        <v>Proyecto mejoramiento y tecnificación en los sistemas de riesgo a nivel Parroquial</v>
      </c>
      <c r="C49" s="42">
        <f>+'SEGUIMIENTO TRIMESTRAL'!S51</f>
        <v>0</v>
      </c>
      <c r="D49" s="42">
        <f>+'SEGUIMIENTO TRIMESTRAL'!T51</f>
        <v>25000</v>
      </c>
      <c r="O49" s="37"/>
    </row>
    <row r="50" spans="2:15" ht="42.75" x14ac:dyDescent="0.2">
      <c r="B50" s="41" t="str">
        <f>+'SEGUIMIENTO TRIMESTRAL'!C52</f>
        <v>Proyecto ampliación y mejoramiento del sistema de agua potable a nivel Parroquial</v>
      </c>
      <c r="C50" s="42">
        <f>+'SEGUIMIENTO TRIMESTRAL'!S52</f>
        <v>0</v>
      </c>
      <c r="D50" s="42">
        <f>+'SEGUIMIENTO TRIMESTRAL'!T52</f>
        <v>6000</v>
      </c>
      <c r="O50" s="37"/>
    </row>
    <row r="51" spans="2:15" ht="57" x14ac:dyDescent="0.2">
      <c r="B51" s="41" t="str">
        <f>+'SEGUIMIENTO TRIMESTRAL'!C53</f>
        <v>Proyecto ampliación y mejoramiento del sistema de alcantarillado sanitario a nivel Parroquial</v>
      </c>
      <c r="C51" s="42">
        <f>+'SEGUIMIENTO TRIMESTRAL'!S53</f>
        <v>0</v>
      </c>
      <c r="D51" s="42">
        <f>+'SEGUIMIENTO TRIMESTRAL'!T53</f>
        <v>315000</v>
      </c>
      <c r="O51" s="37"/>
    </row>
    <row r="52" spans="2:15" ht="28.5" x14ac:dyDescent="0.2">
      <c r="B52" s="41" t="str">
        <f>+'SEGUIMIENTO TRIMESTRAL'!C54</f>
        <v>Proyecto alcantarillado sanitario para el Barrio San Jacinto</v>
      </c>
      <c r="C52" s="42">
        <f>+'SEGUIMIENTO TRIMESTRAL'!S54</f>
        <v>0</v>
      </c>
      <c r="D52" s="42">
        <f>+'SEGUIMIENTO TRIMESTRAL'!T54</f>
        <v>65000</v>
      </c>
      <c r="O52" s="37"/>
    </row>
    <row r="53" spans="2:15" ht="28.5" x14ac:dyDescent="0.2">
      <c r="B53" s="41" t="str">
        <f>+'SEGUIMIENTO TRIMESTRAL'!C55</f>
        <v>Proyecto alcantarillado sanitario para el Barrio Las Carmelitas</v>
      </c>
      <c r="C53" s="42">
        <f>+'SEGUIMIENTO TRIMESTRAL'!S55</f>
        <v>0</v>
      </c>
      <c r="D53" s="42">
        <f>+'SEGUIMIENTO TRIMESTRAL'!T55</f>
        <v>40000</v>
      </c>
      <c r="O53" s="37"/>
    </row>
    <row r="54" spans="2:15" ht="28.5" x14ac:dyDescent="0.2">
      <c r="B54" s="41" t="str">
        <f>+'SEGUIMIENTO TRIMESTRAL'!C56</f>
        <v>Proyecto alcantarillado sanitario para el Barrio La Merced</v>
      </c>
      <c r="C54" s="42">
        <f>+'SEGUIMIENTO TRIMESTRAL'!S56</f>
        <v>0</v>
      </c>
      <c r="D54" s="42">
        <f>+'SEGUIMIENTO TRIMESTRAL'!T56</f>
        <v>20000</v>
      </c>
      <c r="O54" s="37"/>
    </row>
    <row r="55" spans="2:15" ht="57" x14ac:dyDescent="0.2">
      <c r="B55" s="41" t="str">
        <f>+'SEGUIMIENTO TRIMESTRAL'!C57</f>
        <v>Gestión para la ampliación del servicio de recolección de desechos comunes a nivel Parroquial</v>
      </c>
      <c r="C55" s="42">
        <f>+'SEGUIMIENTO TRIMESTRAL'!S57</f>
        <v>0</v>
      </c>
      <c r="D55" s="42">
        <f>+'SEGUIMIENTO TRIMESTRAL'!T57</f>
        <v>0</v>
      </c>
      <c r="O55" s="37"/>
    </row>
    <row r="56" spans="2:15" ht="57" x14ac:dyDescent="0.2">
      <c r="B56" s="41" t="str">
        <f>+'SEGUIMIENTO TRIMESTRAL'!C58</f>
        <v>Gestión para el mejoramiento y ampliación del servicio de transporte público a nivel Parroquial</v>
      </c>
      <c r="C56" s="42">
        <f>+'SEGUIMIENTO TRIMESTRAL'!S58</f>
        <v>0</v>
      </c>
      <c r="D56" s="42">
        <f>+'SEGUIMIENTO TRIMESTRAL'!T58</f>
        <v>0</v>
      </c>
      <c r="O56" s="37"/>
    </row>
    <row r="57" spans="2:15" ht="85.5" x14ac:dyDescent="0.2">
      <c r="B57" s="41" t="str">
        <f>+'SEGUIMIENTO TRIMESTRAL'!C59</f>
        <v>Proyecto apoyo al mejoramiento del sistema de movilidad parroquial mediante la colocación de paradas de buses en sitios estratégicos de la Parroquia Unamuncho</v>
      </c>
      <c r="C57" s="42">
        <f>+'SEGUIMIENTO TRIMESTRAL'!S59</f>
        <v>0</v>
      </c>
      <c r="D57" s="42">
        <f>+'SEGUIMIENTO TRIMESTRAL'!T59</f>
        <v>14000</v>
      </c>
      <c r="O57" s="37"/>
    </row>
    <row r="58" spans="2:15" ht="57" x14ac:dyDescent="0.2">
      <c r="B58" s="41" t="str">
        <f>+'SEGUIMIENTO TRIMESTRAL'!C60</f>
        <v xml:space="preserve">Proyecto mejoramiento de la capa de rodadum en vías de competencia provincial y parroquial </v>
      </c>
      <c r="C58" s="42">
        <f>+'SEGUIMIENTO TRIMESTRAL'!S60</f>
        <v>0</v>
      </c>
      <c r="D58" s="42">
        <f>+'SEGUIMIENTO TRIMESTRAL'!T60</f>
        <v>45000</v>
      </c>
      <c r="O58" s="37"/>
    </row>
    <row r="59" spans="2:15" ht="42.75" x14ac:dyDescent="0.2">
      <c r="B59" s="41" t="str">
        <f>+'SEGUIMIENTO TRIMESTRAL'!C61</f>
        <v>Proyecto asfaltado de la vía desde la Iglesia del Barrio San José hasta el Barrio La Dolorosa</v>
      </c>
      <c r="C59" s="42">
        <f>+'SEGUIMIENTO TRIMESTRAL'!S61</f>
        <v>0</v>
      </c>
      <c r="D59" s="42">
        <f>+'SEGUIMIENTO TRIMESTRAL'!T61</f>
        <v>50000</v>
      </c>
      <c r="O59" s="37"/>
    </row>
    <row r="60" spans="2:15" ht="57" x14ac:dyDescent="0.2">
      <c r="B60" s="41" t="str">
        <f>+'SEGUIMIENTO TRIMESTRAL'!C62</f>
        <v>Proyecto asfaltado de la vía que ingresa desde la gasolinera Tigre Americano hasta la Antigua Panamericana Norte</v>
      </c>
      <c r="C60" s="42">
        <f>+'SEGUIMIENTO TRIMESTRAL'!S62</f>
        <v>0</v>
      </c>
      <c r="D60" s="42">
        <f>+'SEGUIMIENTO TRIMESTRAL'!T62</f>
        <v>25000</v>
      </c>
      <c r="O60" s="37"/>
    </row>
    <row r="61" spans="2:15" ht="57" x14ac:dyDescent="0.2">
      <c r="B61" s="41" t="str">
        <f>+'SEGUIMIENTO TRIMESTRAL'!C63</f>
        <v xml:space="preserve">Proyecto asafaltado de la vía que ingresa desde la gasolinera El Jardín hasta la Antigua Panamericana Norte </v>
      </c>
      <c r="C61" s="42">
        <f>+'SEGUIMIENTO TRIMESTRAL'!S63</f>
        <v>0</v>
      </c>
      <c r="D61" s="42">
        <f>+'SEGUIMIENTO TRIMESTRAL'!T63</f>
        <v>25000</v>
      </c>
      <c r="O61" s="37"/>
    </row>
    <row r="62" spans="2:15" ht="71.25" x14ac:dyDescent="0.2">
      <c r="B62" s="41" t="str">
        <f>+'SEGUIMIENTO TRIMESTRAL'!C64</f>
        <v>Proyecto mantenimiento preventivo de las vías de competencia provincial y parroquial a través de convenio de congestión comunitaria</v>
      </c>
      <c r="C62" s="42">
        <f>+'SEGUIMIENTO TRIMESTRAL'!S64</f>
        <v>0</v>
      </c>
      <c r="D62" s="42">
        <f>+'SEGUIMIENTO TRIMESTRAL'!T64</f>
        <v>16150.28</v>
      </c>
      <c r="O62" s="37"/>
    </row>
    <row r="63" spans="2:15" ht="71.25" x14ac:dyDescent="0.2">
      <c r="B63" s="41" t="str">
        <f>+'SEGUIMIENTO TRIMESTRAL'!C65</f>
        <v>Proyecto mejoramiento y mantenimiento de las vías competencia provincial y parroquial a través del alquiler de maquinaria pesada</v>
      </c>
      <c r="C63" s="42">
        <f>+'SEGUIMIENTO TRIMESTRAL'!S65</f>
        <v>0</v>
      </c>
      <c r="D63" s="42">
        <f>+'SEGUIMIENTO TRIMESTRAL'!T65</f>
        <v>6000</v>
      </c>
      <c r="O63" s="37"/>
    </row>
    <row r="64" spans="2:15" ht="42.75" x14ac:dyDescent="0.2">
      <c r="B64" s="41" t="str">
        <f>+'SEGUIMIENTO TRIMESTRAL'!C66</f>
        <v>Gestión para la adecuación del Puente carrozable en el Barrio El Conde</v>
      </c>
      <c r="C64" s="42">
        <f>+'SEGUIMIENTO TRIMESTRAL'!S66</f>
        <v>0</v>
      </c>
      <c r="D64" s="42">
        <f>+'SEGUIMIENTO TRIMESTRAL'!T66</f>
        <v>30000</v>
      </c>
      <c r="O64" s="37"/>
    </row>
    <row r="65" spans="2:15" ht="42.75" x14ac:dyDescent="0.2">
      <c r="B65" s="41" t="str">
        <f>+'SEGUIMIENTO TRIMESTRAL'!C67</f>
        <v>Proyecto mejoramiento de la capa de rodadura en vías competencia municipal</v>
      </c>
      <c r="C65" s="42">
        <f>+'SEGUIMIENTO TRIMESTRAL'!S67</f>
        <v>0</v>
      </c>
      <c r="D65" s="42">
        <f>+'SEGUIMIENTO TRIMESTRAL'!T67</f>
        <v>232000</v>
      </c>
      <c r="O65" s="37"/>
    </row>
    <row r="66" spans="2:15" ht="28.5" x14ac:dyDescent="0.2">
      <c r="B66" s="41" t="str">
        <f>+'SEGUIMIENTO TRIMESTRAL'!C68</f>
        <v>Proyecto asfaltado de la calle Lucas Fulubuga</v>
      </c>
      <c r="C66" s="42">
        <f>+'SEGUIMIENTO TRIMESTRAL'!S68</f>
        <v>0</v>
      </c>
      <c r="D66" s="42">
        <f>+'SEGUIMIENTO TRIMESTRAL'!T68</f>
        <v>106000</v>
      </c>
      <c r="O66" s="37"/>
    </row>
    <row r="67" spans="2:15" ht="57" x14ac:dyDescent="0.2">
      <c r="B67" s="41" t="str">
        <f>+'SEGUIMIENTO TRIMESTRAL'!C69</f>
        <v>Gestión para la actualización y ejecución de planes viales en los principales centros poblados de la Parroquia Unamuncho</v>
      </c>
      <c r="C67" s="42">
        <f>+'SEGUIMIENTO TRIMESTRAL'!S69</f>
        <v>0</v>
      </c>
      <c r="D67" s="42">
        <f>+'SEGUIMIENTO TRIMESTRAL'!T69</f>
        <v>0</v>
      </c>
      <c r="O67" s="37"/>
    </row>
    <row r="68" spans="2:15" ht="57" x14ac:dyDescent="0.2">
      <c r="B68" s="41" t="str">
        <f>+'SEGUIMIENTO TRIMESTRAL'!C70</f>
        <v>Gestión para la ejecución del plan de nomenclatura vial en los principales centros poblados de la Parroquia Unamuncho</v>
      </c>
      <c r="C68" s="42">
        <f>+'SEGUIMIENTO TRIMESTRAL'!S70</f>
        <v>0</v>
      </c>
      <c r="D68" s="42">
        <f>+'SEGUIMIENTO TRIMESTRAL'!T70</f>
        <v>3000</v>
      </c>
      <c r="O68" s="37"/>
    </row>
    <row r="69" spans="2:15" ht="28.5" x14ac:dyDescent="0.2">
      <c r="B69" s="41" t="str">
        <f>+'SEGUIMIENTO TRIMESTRAL'!C71</f>
        <v>Proyecto aceras y bordillos en la Calle Miguel Punta Ullo</v>
      </c>
      <c r="C69" s="42">
        <f>+'SEGUIMIENTO TRIMESTRAL'!S71</f>
        <v>0</v>
      </c>
      <c r="D69" s="42">
        <f>+'SEGUIMIENTO TRIMESTRAL'!T71</f>
        <v>10000</v>
      </c>
      <c r="O69" s="37"/>
    </row>
    <row r="70" spans="2:15" ht="57" x14ac:dyDescent="0.2">
      <c r="B70" s="41" t="str">
        <f>+'SEGUIMIENTO TRIMESTRAL'!C72</f>
        <v>Proyecto actualización del Plan de Desarrollo y Ordenamiento Territorial de la Parroquia Unamuncho.</v>
      </c>
      <c r="C70" s="42">
        <f>+'SEGUIMIENTO TRIMESTRAL'!S72</f>
        <v>0</v>
      </c>
      <c r="D70" s="42">
        <f>+'SEGUIMIENTO TRIMESTRAL'!T72</f>
        <v>20000</v>
      </c>
      <c r="O70" s="37"/>
    </row>
    <row r="71" spans="2:15" ht="42.75" x14ac:dyDescent="0.2">
      <c r="B71" s="41" t="str">
        <f>+'SEGUIMIENTO TRIMESTRAL'!C73</f>
        <v>Proyecto fortalecimiento de capacidades de los miembros del Gobierno Parroquial Unamuncho.</v>
      </c>
      <c r="C71" s="42">
        <f>+'SEGUIMIENTO TRIMESTRAL'!S73</f>
        <v>0</v>
      </c>
      <c r="D71" s="42">
        <f>+'SEGUIMIENTO TRIMESTRAL'!T73</f>
        <v>7000</v>
      </c>
      <c r="O71" s="37"/>
    </row>
    <row r="72" spans="2:15" ht="71.25" x14ac:dyDescent="0.2">
      <c r="B72" s="41" t="str">
        <f>+'SEGUIMIENTO TRIMESTRAL'!C74</f>
        <v>Proyecto fortalecimiento de la administración parroquial a través de la implementación de la Unidad de Planificación y Proyectos del Gobierno Parroquial Unamuncho.</v>
      </c>
      <c r="C72" s="42">
        <f>+'SEGUIMIENTO TRIMESTRAL'!S74</f>
        <v>0</v>
      </c>
      <c r="D72" s="42">
        <f>+'SEGUIMIENTO TRIMESTRAL'!T74</f>
        <v>29000</v>
      </c>
      <c r="O72" s="37"/>
    </row>
    <row r="73" spans="2:15" ht="57" x14ac:dyDescent="0.2">
      <c r="B73" s="41" t="str">
        <f>+'SEGUIMIENTO TRIMESTRAL'!C75</f>
        <v>Proyecto apoyo a la ejecución del servicio público del Gobierno Parroquial Unamuncho a través del personal de servicio generales.</v>
      </c>
      <c r="C73" s="42">
        <f>+'SEGUIMIENTO TRIMESTRAL'!S75</f>
        <v>0</v>
      </c>
      <c r="D73" s="42">
        <f>+'SEGUIMIENTO TRIMESTRAL'!T75</f>
        <v>19000</v>
      </c>
      <c r="O73" s="37"/>
    </row>
    <row r="74" spans="2:15" ht="71.25" x14ac:dyDescent="0.2">
      <c r="B74" s="41" t="str">
        <f>+'SEGUIMIENTO TRIMESTRAL'!C76</f>
        <v>Proyecto reingenieria y reestructuración con fines inclusivos y fortalecimiento de la pagina web del GADPRU para mejorar el servicio público.</v>
      </c>
      <c r="C74" s="42">
        <f>+'SEGUIMIENTO TRIMESTRAL'!S76</f>
        <v>0</v>
      </c>
      <c r="D74" s="42">
        <f>+'SEGUIMIENTO TRIMESTRAL'!T76</f>
        <v>4000</v>
      </c>
      <c r="O74" s="37"/>
    </row>
    <row r="75" spans="2:15" ht="71.25" x14ac:dyDescent="0.2">
      <c r="B75" s="41" t="str">
        <f>+'SEGUIMIENTO TRIMESTRAL'!C77</f>
        <v>Proyecto capacitación permanente a lideres locales acerca del uso y contenidos del PD y OT, POA, PAC del Gobierno Parroquial Unamuncho.</v>
      </c>
      <c r="C75" s="42">
        <f>+'SEGUIMIENTO TRIMESTRAL'!S77</f>
        <v>0</v>
      </c>
      <c r="D75" s="42">
        <f>+'SEGUIMIENTO TRIMESTRAL'!T77</f>
        <v>2000</v>
      </c>
      <c r="O75" s="37"/>
    </row>
    <row r="76" spans="2:15" ht="57" x14ac:dyDescent="0.2">
      <c r="B76" s="41" t="str">
        <f>+'SEGUIMIENTO TRIMESTRAL'!C78</f>
        <v>Estudio de factibilidad para el mantenimiento y adecuación del edificio del Gobierno Parroquial Unamuncho.</v>
      </c>
      <c r="C76" s="42">
        <f>+'SEGUIMIENTO TRIMESTRAL'!S78</f>
        <v>0</v>
      </c>
      <c r="D76" s="42">
        <f>+'SEGUIMIENTO TRIMESTRAL'!T78</f>
        <v>3000</v>
      </c>
      <c r="O76" s="37"/>
    </row>
    <row r="77" spans="2:15" ht="42.75" x14ac:dyDescent="0.2">
      <c r="B77" s="41" t="str">
        <f>+'SEGUIMIENTO TRIMESTRAL'!C79</f>
        <v>Proyecto de mantenimiento y adecuación del edificio del Gobierno Parroquial Unamuncho.</v>
      </c>
      <c r="C77" s="42">
        <f>+'SEGUIMIENTO TRIMESTRAL'!S79</f>
        <v>0</v>
      </c>
      <c r="D77" s="42">
        <f>+'SEGUIMIENTO TRIMESTRAL'!T79</f>
        <v>7000</v>
      </c>
      <c r="O77" s="37"/>
    </row>
    <row r="78" spans="2:15" ht="57" x14ac:dyDescent="0.2">
      <c r="B78" s="41" t="str">
        <f>+'SEGUIMIENTO TRIMESTRAL'!C80</f>
        <v>Proyecto equipamiento permanente de acuerdo a las necesidades del personal y de los procesos administrativos - técnicos.</v>
      </c>
      <c r="C78" s="42">
        <f>+'SEGUIMIENTO TRIMESTRAL'!S80</f>
        <v>0</v>
      </c>
      <c r="D78" s="42">
        <f>+'SEGUIMIENTO TRIMESTRAL'!T80</f>
        <v>8000</v>
      </c>
      <c r="O78" s="37"/>
    </row>
    <row r="79" spans="2:15" ht="57" x14ac:dyDescent="0.2">
      <c r="B79" s="41" t="str">
        <f>+'SEGUIMIENTO TRIMESTRAL'!C81</f>
        <v>Gestion para la socialización permanente a la ciudadania del servicio público brindado por la Tenencia Política.</v>
      </c>
      <c r="C79" s="42">
        <f>+'SEGUIMIENTO TRIMESTRAL'!S81</f>
        <v>0</v>
      </c>
      <c r="D79" s="42">
        <f>+'SEGUIMIENTO TRIMESTRAL'!T81</f>
        <v>0</v>
      </c>
      <c r="O79" s="37"/>
    </row>
    <row r="80" spans="2:15" ht="42.75" x14ac:dyDescent="0.2">
      <c r="B80" s="41" t="str">
        <f>+'SEGUIMIENTO TRIMESTRAL'!C82</f>
        <v>Capacitación a la población acerca de normas pacíficas de conviencia en los territorios.</v>
      </c>
      <c r="C80" s="42">
        <f>+'SEGUIMIENTO TRIMESTRAL'!S82</f>
        <v>0</v>
      </c>
      <c r="D80" s="42">
        <f>+'SEGUIMIENTO TRIMESTRAL'!T82</f>
        <v>0</v>
      </c>
      <c r="O80" s="37"/>
    </row>
    <row r="81" spans="2:15" ht="28.5" x14ac:dyDescent="0.2">
      <c r="B81" s="41" t="str">
        <f>+'SEGUIMIENTO TRIMESTRAL'!C83</f>
        <v>Gestion para la legalización de las organizaciones sociales locales.</v>
      </c>
      <c r="C81" s="42">
        <f>+'SEGUIMIENTO TRIMESTRAL'!S83</f>
        <v>0</v>
      </c>
      <c r="D81" s="42">
        <f>+'SEGUIMIENTO TRIMESTRAL'!T83</f>
        <v>0</v>
      </c>
      <c r="O81" s="37"/>
    </row>
    <row r="82" spans="2:15" ht="57" x14ac:dyDescent="0.2">
      <c r="B82" s="41" t="str">
        <f>+'SEGUIMIENTO TRIMESTRAL'!C84</f>
        <v>Proyecto implementación de un sistema de perifoneo en el GAD Unamuncho como estrategia para la organización de los ciudadanos.</v>
      </c>
      <c r="C82" s="42">
        <f>+'SEGUIMIENTO TRIMESTRAL'!S84</f>
        <v>0</v>
      </c>
      <c r="D82" s="42">
        <f>+'SEGUIMIENTO TRIMESTRAL'!T84</f>
        <v>7000</v>
      </c>
      <c r="O82" s="37"/>
    </row>
    <row r="83" spans="2:15" ht="71.25" x14ac:dyDescent="0.2">
      <c r="B83" s="41" t="str">
        <f>+'SEGUIMIENTO TRIMESTRAL'!C85</f>
        <v>Proyecto fortalecimiento, actualización y socialización de la normativa local que regula la participación ciudadana y el control social.</v>
      </c>
      <c r="C83" s="42">
        <f>+'SEGUIMIENTO TRIMESTRAL'!S85</f>
        <v>0</v>
      </c>
      <c r="D83" s="42">
        <f>+'SEGUIMIENTO TRIMESTRAL'!T85</f>
        <v>0</v>
      </c>
      <c r="O83" s="37"/>
    </row>
    <row r="84" spans="2:15" ht="42.75" x14ac:dyDescent="0.2">
      <c r="B84" s="41" t="str">
        <f>+'SEGUIMIENTO TRIMESTRAL'!C86</f>
        <v>Gestión para la reapertura del servicio en el UPC de la Parroquia Unamuncho.</v>
      </c>
      <c r="C84" s="42">
        <f>+'SEGUIMIENTO TRIMESTRAL'!S86</f>
        <v>0</v>
      </c>
      <c r="D84" s="42">
        <f>+'SEGUIMIENTO TRIMESTRAL'!T86</f>
        <v>0</v>
      </c>
      <c r="O84" s="37"/>
    </row>
    <row r="85" spans="2:15" ht="42.75" x14ac:dyDescent="0.2">
      <c r="B85" s="41" t="str">
        <f>+'SEGUIMIENTO TRIMESTRAL'!C87</f>
        <v>Proyecto elaboración del Plan de seguridad ciudadana de la Parroquia Unamuncho.</v>
      </c>
      <c r="C85" s="42">
        <f>+'SEGUIMIENTO TRIMESTRAL'!S87</f>
        <v>0</v>
      </c>
      <c r="D85" s="42">
        <f>+'SEGUIMIENTO TRIMESTRAL'!T87</f>
        <v>1000</v>
      </c>
      <c r="O85" s="37"/>
    </row>
    <row r="86" spans="2:15" ht="57" x14ac:dyDescent="0.2">
      <c r="B86" s="41" t="str">
        <f>+'SEGUIMIENTO TRIMESTRAL'!C88</f>
        <v>Proyecto gestión sistemas de video vigilancia en sitios estratégicos de la Parroquia Unamuncho.</v>
      </c>
      <c r="C86" s="42">
        <f>+'SEGUIMIENTO TRIMESTRAL'!S88</f>
        <v>0</v>
      </c>
      <c r="D86" s="42">
        <f>+'SEGUIMIENTO TRIMESTRAL'!T88</f>
        <v>7000</v>
      </c>
      <c r="O86" s="37"/>
    </row>
    <row r="87" spans="2:15" ht="99.75" x14ac:dyDescent="0.2">
      <c r="B87" s="41" t="str">
        <f>+'SEGUIMIENTO TRIMESTRAL'!C89</f>
        <v>Proyecto permanente de conservacion ambiental y reutilizacion de desechos organicos e inorgánicos a travás de la ampliacion y mejoramiento del sistema de recoleccion y almacenamiento de basura.</v>
      </c>
      <c r="C87" s="42">
        <f>+'SEGUIMIENTO TRIMESTRAL'!S89</f>
        <v>0</v>
      </c>
      <c r="D87" s="42">
        <f>+'SEGUIMIENTO TRIMESTRAL'!T89</f>
        <v>7280</v>
      </c>
      <c r="O87" s="37"/>
    </row>
    <row r="88" spans="2:15" ht="99.75" x14ac:dyDescent="0.2">
      <c r="B88" s="41" t="str">
        <f>+'SEGUIMIENTO TRIMESTRAL'!C90</f>
        <v>Proyecto atención a grupos vulnerables 2019 - La formacion integral como parte del proceso de desarrollo de niños y adolescentes de la parroquia Unamuncho (ESCUELITA VACACIONAL)</v>
      </c>
      <c r="C88" s="42">
        <f>+'SEGUIMIENTO TRIMESTRAL'!S90</f>
        <v>0</v>
      </c>
      <c r="D88" s="42">
        <f>+'SEGUIMIENTO TRIMESTRAL'!T90</f>
        <v>6392.62</v>
      </c>
      <c r="O88" s="37"/>
    </row>
    <row r="89" spans="2:15" ht="71.25" x14ac:dyDescent="0.2">
      <c r="B89" s="41" t="str">
        <f>+'SEGUIMIENTO TRIMESTRAL'!C91</f>
        <v>Proyecto creacion y equipamiento del area de rehabilitacion y fisioterapia integral para el adulto mayor de la parroquia Unamuncho.</v>
      </c>
      <c r="C89" s="42">
        <f>+'SEGUIMIENTO TRIMESTRAL'!S91</f>
        <v>0</v>
      </c>
      <c r="D89" s="42">
        <f>+'SEGUIMIENTO TRIMESTRAL'!T91</f>
        <v>5881.65</v>
      </c>
      <c r="O89" s="37"/>
    </row>
    <row r="90" spans="2:15" ht="71.25" x14ac:dyDescent="0.2">
      <c r="B90" s="41" t="str">
        <f>+'SEGUIMIENTO TRIMESTRAL'!C92</f>
        <v>Proyecto permanente de impulso agropecuario, industrial y turistico (Organización de jornadas de fomento productivo de la parroquia Unamuncho.)</v>
      </c>
      <c r="C90" s="42">
        <f>+'SEGUIMIENTO TRIMESTRAL'!S92</f>
        <v>0</v>
      </c>
      <c r="D90" s="42">
        <f>+'SEGUIMIENTO TRIMESTRAL'!T92</f>
        <v>4000</v>
      </c>
      <c r="O90" s="37"/>
    </row>
    <row r="91" spans="2:15" ht="28.5" x14ac:dyDescent="0.2">
      <c r="B91" s="41" t="str">
        <f>+'SEGUIMIENTO TRIMESTRAL'!C93</f>
        <v>Mantenimiento vial interno (ALQUILER DE MAQUINARIA)</v>
      </c>
      <c r="C91" s="42">
        <f>+'SEGUIMIENTO TRIMESTRAL'!S93</f>
        <v>0</v>
      </c>
      <c r="D91" s="42">
        <f>+'SEGUIMIENTO TRIMESTRAL'!T93</f>
        <v>1339.29</v>
      </c>
      <c r="O91" s="37"/>
    </row>
    <row r="92" spans="2:15" ht="28.5" x14ac:dyDescent="0.2">
      <c r="B92" s="41" t="str">
        <f>+'SEGUIMIENTO TRIMESTRAL'!C94</f>
        <v>Mantenimiento vial interno (CONVENIO HGPT)</v>
      </c>
      <c r="C92" s="42">
        <f>+'SEGUIMIENTO TRIMESTRAL'!S94</f>
        <v>0</v>
      </c>
      <c r="D92" s="42">
        <f>+'SEGUIMIENTO TRIMESTRAL'!T94</f>
        <v>432.57</v>
      </c>
      <c r="O92" s="37"/>
    </row>
    <row r="93" spans="2:15" ht="71.25" x14ac:dyDescent="0.2">
      <c r="B93" s="41" t="str">
        <f>+'SEGUIMIENTO TRIMESTRAL'!C95</f>
        <v>Mejoramiento de aceras y bordillos en el caserio La Primave ra , Jesus del Gran Poder Paccha, Bellavista, Mirador y Barrio Centro (SEGUNDA ETAPA)</v>
      </c>
      <c r="C93" s="42">
        <f>+'SEGUIMIENTO TRIMESTRAL'!S95</f>
        <v>0</v>
      </c>
      <c r="D93" s="42">
        <f>+'SEGUIMIENTO TRIMESTRAL'!T95</f>
        <v>119722.8256</v>
      </c>
      <c r="O93" s="37"/>
    </row>
    <row r="94" spans="2:15" ht="99.75" x14ac:dyDescent="0.2">
      <c r="B94" s="41" t="str">
        <f>+'SEGUIMIENTO TRIMESTRAL'!C96</f>
        <v>Fiscalización de la obra mejoramiento de aceras y bordillos en el caserio La Primave ra
, Jesus del Gran Poder Paccha, Bellavista, Mirador y Barrio Centro (SEGUNDA ETAPA)</v>
      </c>
      <c r="C94" s="42">
        <f>+'SEGUIMIENTO TRIMESTRAL'!S96</f>
        <v>0</v>
      </c>
      <c r="D94" s="42">
        <f>+'SEGUIMIENTO TRIMESTRAL'!T96</f>
        <v>8035</v>
      </c>
      <c r="O94" s="37"/>
    </row>
    <row r="95" spans="2:15" ht="42.75" x14ac:dyDescent="0.2">
      <c r="B95" s="41" t="str">
        <f>+'SEGUIMIENTO TRIMESTRAL'!C97</f>
        <v>Mantenimiento de espacios publicos: Parque Central de la Parroquia Unamuncho</v>
      </c>
      <c r="C95" s="42">
        <f>+'SEGUIMIENTO TRIMESTRAL'!S97</f>
        <v>0</v>
      </c>
      <c r="D95" s="42">
        <f>+'SEGUIMIENTO TRIMESTRAL'!T97</f>
        <v>7898.16</v>
      </c>
      <c r="O95" s="37"/>
    </row>
    <row r="96" spans="2:15" ht="42.75" x14ac:dyDescent="0.2">
      <c r="B96" s="41" t="str">
        <f>+'SEGUIMIENTO TRIMESTRAL'!C98</f>
        <v>Mejoramiento y adecuacion de las areas recreativas del caserio La Primavera</v>
      </c>
      <c r="C96" s="42">
        <f>+'SEGUIMIENTO TRIMESTRAL'!S98</f>
        <v>0</v>
      </c>
      <c r="D96" s="42">
        <f>+'SEGUIMIENTO TRIMESTRAL'!T98</f>
        <v>106481.776</v>
      </c>
      <c r="O96" s="37"/>
    </row>
    <row r="97" spans="1:15" ht="57" x14ac:dyDescent="0.2">
      <c r="B97" s="41" t="str">
        <f>+'SEGUIMIENTO TRIMESTRAL'!C99</f>
        <v>Fiscalización de la obra mejoramiento y adecuación de las áreas recreativas del caserio La Primavera</v>
      </c>
      <c r="C97" s="42">
        <f>+'SEGUIMIENTO TRIMESTRAL'!S99</f>
        <v>0</v>
      </c>
      <c r="D97" s="42">
        <f>+'SEGUIMIENTO TRIMESTRAL'!T99</f>
        <v>5801.4459999999999</v>
      </c>
      <c r="O97" s="37"/>
    </row>
    <row r="98" spans="1:15" ht="71.25" x14ac:dyDescent="0.2">
      <c r="B98" s="41" t="str">
        <f>+'SEGUIMIENTO TRIMESTRAL'!C100</f>
        <v>Plan de fortalecimiento institucional (fortalecimiento de la administracón parroquial a través de la implementación de la unidad técnica)</v>
      </c>
      <c r="C98" s="42">
        <f>+'SEGUIMIENTO TRIMESTRAL'!S100</f>
        <v>0</v>
      </c>
      <c r="D98" s="42">
        <f>+'SEGUIMIENTO TRIMESTRAL'!T100</f>
        <v>5894</v>
      </c>
      <c r="O98" s="37"/>
    </row>
    <row r="99" spans="1:15" ht="71.25" x14ac:dyDescent="0.2">
      <c r="B99" s="41" t="str">
        <f>+'SEGUIMIENTO TRIMESTRAL'!C101</f>
        <v>Plan de fortalecimiento institucional (equipamiento de acuerdo a las necesidades del personal y de los procesos administrativos - técnicos)</v>
      </c>
      <c r="C99" s="42">
        <f>+'SEGUIMIENTO TRIMESTRAL'!S101</f>
        <v>0</v>
      </c>
      <c r="D99" s="42">
        <f>+'SEGUIMIENTO TRIMESTRAL'!T101</f>
        <v>4000</v>
      </c>
      <c r="O99" s="37"/>
    </row>
    <row r="100" spans="1:15" ht="71.25" x14ac:dyDescent="0.2">
      <c r="B100" s="41" t="str">
        <f>+'SEGUIMIENTO TRIMESTRAL'!C102</f>
        <v>Plan de fortalecimiento institucional (mantenimiento interno y arreglo de las instalaciones eléctricas de las oficinas de secretaria)</v>
      </c>
      <c r="C100" s="42">
        <f>+'SEGUIMIENTO TRIMESTRAL'!S102</f>
        <v>0</v>
      </c>
      <c r="D100" s="42">
        <f>+'SEGUIMIENTO TRIMESTRAL'!T102</f>
        <v>2000</v>
      </c>
      <c r="O100" s="37"/>
    </row>
    <row r="101" spans="1:15" x14ac:dyDescent="0.2">
      <c r="O101" s="37"/>
    </row>
    <row r="102" spans="1:15" x14ac:dyDescent="0.2">
      <c r="O102" s="37"/>
    </row>
    <row r="103" spans="1:15" x14ac:dyDescent="0.2">
      <c r="O103" s="37"/>
    </row>
    <row r="104" spans="1:15" x14ac:dyDescent="0.2">
      <c r="O104" s="37"/>
    </row>
    <row r="105" spans="1:15" ht="9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</row>
  </sheetData>
  <pageMargins left="0.7" right="0.7" top="0.75" bottom="0.75" header="0.3" footer="0.3"/>
  <pageSetup paperSize="9" orientation="portrait" horizontalDpi="0" verticalDpi="0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Drop Down 1">
              <controlPr defaultSize="0" autoLine="0" autoPict="0">
                <anchor moveWithCells="1">
                  <from>
                    <xdr:col>8</xdr:col>
                    <xdr:colOff>485775</xdr:colOff>
                    <xdr:row>6</xdr:row>
                    <xdr:rowOff>171450</xdr:rowOff>
                  </from>
                  <to>
                    <xdr:col>11</xdr:col>
                    <xdr:colOff>352425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C247-3348-4FFA-A951-52501E43BDDC}">
  <dimension ref="A1:Q33"/>
  <sheetViews>
    <sheetView showGridLines="0" zoomScale="80" zoomScaleNormal="80" workbookViewId="0"/>
  </sheetViews>
  <sheetFormatPr baseColWidth="10" defaultRowHeight="14.25" x14ac:dyDescent="0.2"/>
  <cols>
    <col min="3" max="3" width="28.75" bestFit="1" customWidth="1"/>
    <col min="17" max="17" width="1.875" customWidth="1"/>
  </cols>
  <sheetData>
    <row r="1" spans="3:17" x14ac:dyDescent="0.2">
      <c r="Q1" s="37"/>
    </row>
    <row r="2" spans="3:17" x14ac:dyDescent="0.2">
      <c r="Q2" s="37"/>
    </row>
    <row r="3" spans="3:17" x14ac:dyDescent="0.2">
      <c r="Q3" s="37"/>
    </row>
    <row r="4" spans="3:17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Q4" s="37"/>
    </row>
    <row r="5" spans="3:17" x14ac:dyDescent="0.2">
      <c r="C5" s="18"/>
      <c r="D5" s="18"/>
      <c r="E5" s="18"/>
      <c r="F5" s="18"/>
      <c r="G5" s="18"/>
      <c r="H5" s="18"/>
      <c r="I5" s="18"/>
      <c r="J5" s="18"/>
      <c r="K5" s="18"/>
      <c r="L5" s="18"/>
      <c r="Q5" s="37"/>
    </row>
    <row r="6" spans="3:17" ht="15" x14ac:dyDescent="0.25">
      <c r="C6" s="34"/>
      <c r="D6" s="35"/>
      <c r="E6" s="36"/>
      <c r="F6" s="36"/>
      <c r="G6" s="36"/>
      <c r="H6" s="36"/>
      <c r="I6" s="36"/>
      <c r="J6" s="36"/>
      <c r="K6" s="36"/>
      <c r="L6" s="36"/>
      <c r="Q6" s="37"/>
    </row>
    <row r="7" spans="3:17" ht="15" x14ac:dyDescent="0.2">
      <c r="C7" s="34"/>
      <c r="D7" s="94" t="s">
        <v>276</v>
      </c>
      <c r="E7" s="95"/>
      <c r="F7" s="95"/>
      <c r="G7" s="95"/>
      <c r="H7" s="95"/>
      <c r="I7" s="96"/>
      <c r="J7" s="99" t="s">
        <v>271</v>
      </c>
      <c r="K7" s="99"/>
      <c r="L7" s="99"/>
      <c r="Q7" s="37"/>
    </row>
    <row r="8" spans="3:17" ht="15" x14ac:dyDescent="0.2">
      <c r="C8" s="34"/>
      <c r="D8" s="81">
        <v>2019</v>
      </c>
      <c r="E8" s="81">
        <v>2020</v>
      </c>
      <c r="F8" s="81">
        <v>2021</v>
      </c>
      <c r="G8" s="81">
        <v>2022</v>
      </c>
      <c r="H8" s="81">
        <v>2023</v>
      </c>
      <c r="I8" s="81">
        <v>2024</v>
      </c>
      <c r="J8" s="82">
        <v>2019</v>
      </c>
      <c r="K8" s="82">
        <v>2020</v>
      </c>
      <c r="L8" s="82">
        <v>2021</v>
      </c>
      <c r="M8" s="82">
        <v>2022</v>
      </c>
      <c r="N8" s="82">
        <v>2023</v>
      </c>
      <c r="O8" s="82">
        <v>2024</v>
      </c>
      <c r="Q8" s="37"/>
    </row>
    <row r="9" spans="3:17" ht="15" x14ac:dyDescent="0.25">
      <c r="C9" s="45" t="s">
        <v>269</v>
      </c>
      <c r="D9" s="46">
        <f>+'SEGUIMIENTO ANUAL'!E98</f>
        <v>339708.87999999995</v>
      </c>
      <c r="E9" s="46">
        <f>+'SEGUIMIENTO ANUAL'!F98</f>
        <v>513193.9</v>
      </c>
      <c r="F9" s="46">
        <f>+'SEGUIMIENTO ANUAL'!G98</f>
        <v>314808.09999999998</v>
      </c>
      <c r="G9" s="46">
        <f>+'SEGUIMIENTO ANUAL'!H98</f>
        <v>0</v>
      </c>
      <c r="H9" s="46">
        <f>+'SEGUIMIENTO ANUAL'!I98</f>
        <v>0</v>
      </c>
      <c r="I9" s="46">
        <f>+'SEGUIMIENTO ANUAL'!J98</f>
        <v>0</v>
      </c>
      <c r="J9" s="97" t="str">
        <f t="shared" ref="J9:O9" si="0">IF(D11=100%,"Avance óptimo",IF(D11&lt;49.9%,"Avance con problemas","Avance medio"))</f>
        <v>Avance medio</v>
      </c>
      <c r="K9" s="97" t="str">
        <f t="shared" si="0"/>
        <v>Avance medio</v>
      </c>
      <c r="L9" s="97" t="str">
        <f t="shared" si="0"/>
        <v>Avance medio</v>
      </c>
      <c r="M9" s="97" t="str">
        <f t="shared" si="0"/>
        <v>Avance con problemas</v>
      </c>
      <c r="N9" s="97" t="str">
        <f t="shared" si="0"/>
        <v>Avance con problemas</v>
      </c>
      <c r="O9" s="97" t="str">
        <f t="shared" si="0"/>
        <v>Avance con problemas</v>
      </c>
      <c r="Q9" s="37"/>
    </row>
    <row r="10" spans="3:17" ht="15" x14ac:dyDescent="0.25">
      <c r="C10" s="45" t="s">
        <v>270</v>
      </c>
      <c r="D10" s="48">
        <v>645382.57999999996</v>
      </c>
      <c r="E10" s="48">
        <v>319991.82</v>
      </c>
      <c r="F10" s="48">
        <v>378503.46</v>
      </c>
      <c r="G10" s="80">
        <v>350000</v>
      </c>
      <c r="H10" s="80">
        <v>150000</v>
      </c>
      <c r="I10" s="80">
        <v>80000</v>
      </c>
      <c r="J10" s="98"/>
      <c r="K10" s="98"/>
      <c r="L10" s="98"/>
      <c r="M10" s="98"/>
      <c r="N10" s="98"/>
      <c r="O10" s="98"/>
      <c r="Q10" s="37"/>
    </row>
    <row r="11" spans="3:17" ht="15" x14ac:dyDescent="0.25">
      <c r="C11" s="34"/>
      <c r="D11" s="47">
        <f>D9/D10</f>
        <v>0.52636822022683039</v>
      </c>
      <c r="E11" s="47">
        <f>E9/E10</f>
        <v>1.6037719339200609</v>
      </c>
      <c r="F11" s="47">
        <f>F9/F10</f>
        <v>0.83171789235427318</v>
      </c>
      <c r="G11" s="47">
        <f t="shared" ref="G11:I11" si="1">G9/G10</f>
        <v>0</v>
      </c>
      <c r="H11" s="47">
        <f t="shared" si="1"/>
        <v>0</v>
      </c>
      <c r="I11" s="47">
        <f t="shared" si="1"/>
        <v>0</v>
      </c>
      <c r="J11" s="36"/>
      <c r="K11" s="36"/>
      <c r="L11" s="36"/>
      <c r="Q11" s="37"/>
    </row>
    <row r="12" spans="3:17" ht="15" x14ac:dyDescent="0.25">
      <c r="C12" s="34"/>
      <c r="D12" s="35"/>
      <c r="E12" s="36"/>
      <c r="F12" s="36"/>
      <c r="G12" s="36"/>
      <c r="H12" s="36"/>
      <c r="I12" s="36"/>
      <c r="J12" s="36"/>
      <c r="K12" s="36"/>
      <c r="L12" s="36"/>
      <c r="Q12" s="37"/>
    </row>
    <row r="13" spans="3:17" x14ac:dyDescent="0.2">
      <c r="C13" s="18"/>
      <c r="D13" s="18"/>
      <c r="E13" s="18"/>
      <c r="F13" s="18"/>
      <c r="G13" s="18"/>
      <c r="H13" s="18"/>
      <c r="I13" s="18"/>
      <c r="J13" s="18"/>
      <c r="K13" s="18"/>
      <c r="L13" s="18"/>
      <c r="Q13" s="37"/>
    </row>
    <row r="14" spans="3:17" x14ac:dyDescent="0.2">
      <c r="C14" s="18"/>
      <c r="D14" s="18"/>
      <c r="E14" s="18"/>
      <c r="F14" s="18"/>
      <c r="G14" s="18"/>
      <c r="H14" s="18"/>
      <c r="I14" s="18"/>
      <c r="J14" s="18"/>
      <c r="K14" s="18"/>
      <c r="L14" s="18"/>
      <c r="Q14" s="37"/>
    </row>
    <row r="15" spans="3:17" x14ac:dyDescent="0.2">
      <c r="C15" s="18"/>
      <c r="D15" s="18"/>
      <c r="E15" s="18"/>
      <c r="F15" s="18"/>
      <c r="G15" s="18"/>
      <c r="H15" s="18"/>
      <c r="I15" s="18"/>
      <c r="J15" s="18"/>
      <c r="K15" s="18"/>
      <c r="L15" s="18"/>
      <c r="Q15" s="37"/>
    </row>
    <row r="16" spans="3:17" x14ac:dyDescent="0.2">
      <c r="Q16" s="37"/>
    </row>
    <row r="17" spans="17:17" x14ac:dyDescent="0.2">
      <c r="Q17" s="37"/>
    </row>
    <row r="18" spans="17:17" x14ac:dyDescent="0.2">
      <c r="Q18" s="37"/>
    </row>
    <row r="19" spans="17:17" x14ac:dyDescent="0.2">
      <c r="Q19" s="37"/>
    </row>
    <row r="20" spans="17:17" x14ac:dyDescent="0.2">
      <c r="Q20" s="37"/>
    </row>
    <row r="21" spans="17:17" x14ac:dyDescent="0.2">
      <c r="Q21" s="37"/>
    </row>
    <row r="22" spans="17:17" x14ac:dyDescent="0.2">
      <c r="Q22" s="37"/>
    </row>
    <row r="23" spans="17:17" x14ac:dyDescent="0.2">
      <c r="Q23" s="37"/>
    </row>
    <row r="24" spans="17:17" x14ac:dyDescent="0.2">
      <c r="Q24" s="37"/>
    </row>
    <row r="25" spans="17:17" x14ac:dyDescent="0.2">
      <c r="Q25" s="37"/>
    </row>
    <row r="26" spans="17:17" x14ac:dyDescent="0.2">
      <c r="Q26" s="37"/>
    </row>
    <row r="27" spans="17:17" x14ac:dyDescent="0.2">
      <c r="Q27" s="37"/>
    </row>
    <row r="28" spans="17:17" x14ac:dyDescent="0.2">
      <c r="Q28" s="37"/>
    </row>
    <row r="29" spans="17:17" x14ac:dyDescent="0.2">
      <c r="Q29" s="37"/>
    </row>
    <row r="30" spans="17:17" x14ac:dyDescent="0.2">
      <c r="Q30" s="37"/>
    </row>
    <row r="31" spans="17:17" x14ac:dyDescent="0.2">
      <c r="Q31" s="37"/>
    </row>
    <row r="32" spans="17:17" x14ac:dyDescent="0.2">
      <c r="Q32" s="37"/>
    </row>
    <row r="33" spans="1:17" ht="9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</sheetData>
  <mergeCells count="8">
    <mergeCell ref="D7:I7"/>
    <mergeCell ref="M9:M10"/>
    <mergeCell ref="N9:N10"/>
    <mergeCell ref="O9:O10"/>
    <mergeCell ref="J7:L7"/>
    <mergeCell ref="J9:J10"/>
    <mergeCell ref="K9:K10"/>
    <mergeCell ref="L9:L10"/>
  </mergeCells>
  <conditionalFormatting sqref="J9">
    <cfRule type="cellIs" dxfId="14" priority="10" operator="equal">
      <formula>"Avance con problemas"</formula>
    </cfRule>
    <cfRule type="cellIs" dxfId="13" priority="11" operator="equal">
      <formula>"Avance medio"</formula>
    </cfRule>
    <cfRule type="cellIs" dxfId="12" priority="12" operator="equal">
      <formula>"Avance óptimo"</formula>
    </cfRule>
  </conditionalFormatting>
  <conditionalFormatting sqref="K9:L9">
    <cfRule type="cellIs" dxfId="11" priority="7" operator="equal">
      <formula>"Avance con problemas"</formula>
    </cfRule>
    <cfRule type="cellIs" dxfId="10" priority="8" operator="equal">
      <formula>"Avance medio"</formula>
    </cfRule>
    <cfRule type="cellIs" dxfId="9" priority="9" operator="equal">
      <formula>"Avance óptimo"</formula>
    </cfRule>
  </conditionalFormatting>
  <conditionalFormatting sqref="M9:O9">
    <cfRule type="cellIs" dxfId="8" priority="1" operator="equal">
      <formula>"Avance con problemas"</formula>
    </cfRule>
    <cfRule type="cellIs" dxfId="7" priority="2" operator="equal">
      <formula>"Avance medio"</formula>
    </cfRule>
    <cfRule type="cellIs" dxfId="6" priority="3" operator="equal">
      <formula>"Avance óptimo"</formula>
    </cfRule>
  </conditionalFormatting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PORTADA</vt:lpstr>
      <vt:lpstr>ÍNDICE DE CONTENIDOS</vt:lpstr>
      <vt:lpstr>INTRODUCCIÓN</vt:lpstr>
      <vt:lpstr>INSTRUCCIONES</vt:lpstr>
      <vt:lpstr>SEGUIMIENTO ANUAL</vt:lpstr>
      <vt:lpstr>GRÁFICAS ANUAL</vt:lpstr>
      <vt:lpstr>SEGUIMIENTO TRIMESTRAL</vt:lpstr>
      <vt:lpstr>GRÁFICOS TRIMESTRAL</vt:lpstr>
      <vt:lpstr>M. CUMPLIMIENTO PRESUP. TOTAL</vt:lpstr>
      <vt:lpstr>NIVELES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2022-07-23T16:54:32Z</dcterms:created>
  <dcterms:modified xsi:type="dcterms:W3CDTF">2022-08-03T22:53:56Z</dcterms:modified>
</cp:coreProperties>
</file>