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rave\Desktop\"/>
    </mc:Choice>
  </mc:AlternateContent>
  <xr:revisionPtr revIDLastSave="0" documentId="13_ncr:1_{F3AE34B0-8C5A-4FE2-ABAD-D308E1F7AE12}" xr6:coauthVersionLast="47" xr6:coauthVersionMax="47" xr10:uidLastSave="{00000000-0000-0000-0000-000000000000}"/>
  <bookViews>
    <workbookView xWindow="-120" yWindow="-120" windowWidth="20730" windowHeight="11160" tabRatio="757" activeTab="1" xr2:uid="{00000000-000D-0000-FFFF-FFFF00000000}"/>
  </bookViews>
  <sheets>
    <sheet name="Resumen CI" sheetId="12" r:id="rId1"/>
    <sheet name="EVALUACIÓN DE CONTROL INTERNO" sheetId="13" r:id="rId2"/>
    <sheet name="IDENTIFICACIÓN DEL RIESGO" sheetId="14" state="hidden" r:id="rId3"/>
    <sheet name="Hoja2" sheetId="9" state="hidden" r:id="rId4"/>
    <sheet name="GRAFICO-MAPA DE RIESGO" sheetId="10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8" i="12" l="1"/>
  <c r="D127" i="12"/>
  <c r="D106" i="12"/>
  <c r="D105" i="12"/>
  <c r="D104" i="12"/>
  <c r="D83" i="12"/>
  <c r="D82" i="12"/>
  <c r="D80" i="12"/>
  <c r="D81" i="12"/>
  <c r="D59" i="12"/>
  <c r="D58" i="12"/>
  <c r="D57" i="12"/>
  <c r="D36" i="12"/>
  <c r="D35" i="12"/>
  <c r="D34" i="12"/>
  <c r="D33" i="12"/>
  <c r="D32" i="12"/>
  <c r="D31" i="12"/>
  <c r="D30" i="12"/>
  <c r="D29" i="12"/>
  <c r="C37" i="12"/>
  <c r="G100" i="13" l="1"/>
  <c r="H98" i="13"/>
  <c r="H96" i="13"/>
  <c r="H93" i="13"/>
  <c r="H91" i="13"/>
  <c r="H89" i="13"/>
  <c r="H88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65" i="13"/>
  <c r="H63" i="13"/>
  <c r="H62" i="13"/>
  <c r="H60" i="13"/>
  <c r="H55" i="13"/>
  <c r="H54" i="13"/>
  <c r="H43" i="13"/>
  <c r="H44" i="13"/>
  <c r="H42" i="13"/>
  <c r="H39" i="13"/>
  <c r="H40" i="13"/>
  <c r="H38" i="13"/>
  <c r="H36" i="13"/>
  <c r="H35" i="13"/>
  <c r="H20" i="13"/>
  <c r="H21" i="13"/>
  <c r="H22" i="13"/>
  <c r="H23" i="13"/>
  <c r="H24" i="13"/>
  <c r="H25" i="13"/>
  <c r="H19" i="13"/>
  <c r="H9" i="13"/>
  <c r="H10" i="13"/>
  <c r="H11" i="13"/>
  <c r="H12" i="13"/>
  <c r="H13" i="13"/>
  <c r="H8" i="13"/>
  <c r="F100" i="13"/>
  <c r="H5" i="10" l="1"/>
  <c r="G12" i="14"/>
  <c r="F12" i="14"/>
  <c r="H12" i="14" s="1"/>
  <c r="H11" i="14"/>
  <c r="H10" i="14"/>
  <c r="H9" i="14"/>
  <c r="H8" i="14"/>
  <c r="H7" i="14"/>
  <c r="H6" i="14"/>
  <c r="H5" i="14"/>
  <c r="D103" i="13"/>
  <c r="D104" i="13"/>
  <c r="H58" i="13"/>
  <c r="H52" i="13"/>
  <c r="H51" i="13"/>
  <c r="H49" i="13"/>
  <c r="H48" i="13"/>
  <c r="H47" i="13"/>
  <c r="H33" i="13"/>
  <c r="H32" i="13"/>
  <c r="H31" i="13"/>
  <c r="H29" i="13"/>
  <c r="H28" i="13"/>
  <c r="H27" i="13"/>
  <c r="H17" i="13"/>
  <c r="H16" i="13"/>
  <c r="H15" i="13"/>
  <c r="H100" i="13" l="1"/>
  <c r="G103" i="13"/>
  <c r="H103" i="13" s="1"/>
  <c r="I103" i="13" s="1"/>
  <c r="D129" i="12"/>
  <c r="D132" i="12" s="1"/>
  <c r="C129" i="12"/>
  <c r="D133" i="12" s="1"/>
  <c r="D107" i="12"/>
  <c r="D110" i="12" s="1"/>
  <c r="C107" i="12"/>
  <c r="D111" i="12" s="1"/>
  <c r="D84" i="12"/>
  <c r="D87" i="12" s="1"/>
  <c r="C84" i="12"/>
  <c r="D88" i="12" s="1"/>
  <c r="D60" i="12"/>
  <c r="D63" i="12" s="1"/>
  <c r="C60" i="12"/>
  <c r="D64" i="12" s="1"/>
  <c r="D37" i="12"/>
  <c r="D40" i="12" s="1"/>
  <c r="D41" i="12"/>
  <c r="F110" i="12" l="1"/>
  <c r="F113" i="12" s="1"/>
  <c r="C7" i="12"/>
  <c r="C6" i="12"/>
  <c r="D7" i="12"/>
  <c r="C8" i="12"/>
  <c r="D6" i="12"/>
  <c r="D8" i="12"/>
  <c r="C4" i="12"/>
  <c r="D4" i="12"/>
  <c r="C5" i="12"/>
  <c r="D5" i="12"/>
  <c r="F132" i="12"/>
  <c r="F115" i="12"/>
  <c r="F117" i="12" s="1"/>
  <c r="F63" i="12"/>
  <c r="F66" i="12" s="1"/>
  <c r="F87" i="12"/>
  <c r="F40" i="12"/>
  <c r="F137" i="12" l="1"/>
  <c r="F139" i="12" s="1"/>
  <c r="F135" i="12"/>
  <c r="F92" i="12"/>
  <c r="F94" i="12" s="1"/>
  <c r="F90" i="12"/>
  <c r="F45" i="12"/>
  <c r="F47" i="12" s="1"/>
  <c r="F43" i="12"/>
  <c r="F68" i="12"/>
  <c r="F70" i="12" s="1"/>
  <c r="D9" i="12"/>
  <c r="D12" i="12" s="1"/>
  <c r="C9" i="12"/>
  <c r="D13" i="12" s="1"/>
  <c r="F12" i="12" l="1"/>
  <c r="F17" i="12" l="1"/>
  <c r="F19" i="12" s="1"/>
  <c r="F15" i="12"/>
</calcChain>
</file>

<file path=xl/sharedStrings.xml><?xml version="1.0" encoding="utf-8"?>
<sst xmlns="http://schemas.openxmlformats.org/spreadsheetml/2006/main" count="420" uniqueCount="249">
  <si>
    <t>SI</t>
  </si>
  <si>
    <t>CUESTIONARIO DE CONTROL INTERNO</t>
  </si>
  <si>
    <t>PREGUNTAS</t>
  </si>
  <si>
    <t>Medio de Verificación</t>
  </si>
  <si>
    <t>Respuestas</t>
  </si>
  <si>
    <t>Calificación</t>
  </si>
  <si>
    <t>Observaciones</t>
  </si>
  <si>
    <t>NO</t>
  </si>
  <si>
    <t>N/A</t>
  </si>
  <si>
    <t>P</t>
  </si>
  <si>
    <t>C</t>
  </si>
  <si>
    <t>%</t>
  </si>
  <si>
    <t>NC=CT/P</t>
  </si>
  <si>
    <t xml:space="preserve">NC      = </t>
  </si>
  <si>
    <t>=</t>
  </si>
  <si>
    <t>BAJO</t>
  </si>
  <si>
    <t>15%-50%</t>
  </si>
  <si>
    <t>ALTO</t>
  </si>
  <si>
    <t>NIVEL DE RIESGO DE CONTROL</t>
  </si>
  <si>
    <t>MODERADO</t>
  </si>
  <si>
    <t>51%-75%</t>
  </si>
  <si>
    <t>76%-95%</t>
  </si>
  <si>
    <t>Procedimientos:</t>
  </si>
  <si>
    <t>Conclusión:</t>
  </si>
  <si>
    <r>
      <rPr>
        <b/>
        <sz val="9"/>
        <rFont val="Arial"/>
        <family val="2"/>
      </rPr>
      <t>Elaborado por:</t>
    </r>
    <r>
      <rPr>
        <sz val="9"/>
        <rFont val="Arial"/>
        <family val="2"/>
      </rPr>
      <t xml:space="preserve"> </t>
    </r>
  </si>
  <si>
    <r>
      <rPr>
        <b/>
        <sz val="9"/>
        <rFont val="Arial"/>
        <family val="2"/>
      </rPr>
      <t>Fecha</t>
    </r>
    <r>
      <rPr>
        <sz val="9"/>
        <rFont val="Arial"/>
        <family val="2"/>
      </rPr>
      <t xml:space="preserve">: </t>
    </r>
  </si>
  <si>
    <t xml:space="preserve">Integridad y valores éticos </t>
  </si>
  <si>
    <t xml:space="preserve">Identificación y análisis de riegos </t>
  </si>
  <si>
    <t xml:space="preserve">Información relevante </t>
  </si>
  <si>
    <t xml:space="preserve">Comunicación interna </t>
  </si>
  <si>
    <t xml:space="preserve">Comunicación externa </t>
  </si>
  <si>
    <t xml:space="preserve">Evaluación continua y puntual </t>
  </si>
  <si>
    <t>¿Cuenta la Entidad con un Código de Ética?</t>
  </si>
  <si>
    <t>¿Cuenta la entidad con valores institucionales definidos?</t>
  </si>
  <si>
    <t>¿Se realizó una adecuada segregación de actividades y la separación de funciones incompatibles?</t>
  </si>
  <si>
    <t>MATRIZ DE IDENTIFICACIÓN Y VALORACIÓN DE RIESGOS</t>
  </si>
  <si>
    <t>IDENTIFICACIÓN</t>
  </si>
  <si>
    <t>ANÁLISIS</t>
  </si>
  <si>
    <t>AUDITORÍA</t>
  </si>
  <si>
    <t>CALIFICACIÓN</t>
  </si>
  <si>
    <t>EVALUACIÓN</t>
  </si>
  <si>
    <t>No. RIESGO</t>
  </si>
  <si>
    <t>RIESGO</t>
  </si>
  <si>
    <t>DESCRIPCIÓN O DETALLE DEL RIESGO</t>
  </si>
  <si>
    <t>CAUSAS (Factores internos y externos)</t>
  </si>
  <si>
    <t>EFECTOS (Consecuencias)</t>
  </si>
  <si>
    <t>IMPACTO</t>
  </si>
  <si>
    <t>PROBABILIDAD</t>
  </si>
  <si>
    <t>NIVEL DEL RIESGO</t>
  </si>
  <si>
    <t>ZONA DE RIESGO</t>
  </si>
  <si>
    <t>PRUEBAS</t>
  </si>
  <si>
    <t>R1</t>
  </si>
  <si>
    <t>MEDIO</t>
  </si>
  <si>
    <t>R2</t>
  </si>
  <si>
    <t>R3</t>
  </si>
  <si>
    <t>R4</t>
  </si>
  <si>
    <t>R5</t>
  </si>
  <si>
    <t xml:space="preserve">TABLA DE PROBABILIDAD </t>
  </si>
  <si>
    <t>NIVEL</t>
  </si>
  <si>
    <t>DESCRIPTOR</t>
  </si>
  <si>
    <t>DESCRIPCIÓN</t>
  </si>
  <si>
    <t>FRECUENCIA</t>
  </si>
  <si>
    <t>Raro</t>
  </si>
  <si>
    <t>El    evento    puede    ocurrir    solo    en circunstancias excepcionales.</t>
  </si>
  <si>
    <t>No se ha presentado en el  último</t>
  </si>
  <si>
    <t>Improbable</t>
  </si>
  <si>
    <t>El    evento   puede    ocurrir    en    algún momento</t>
  </si>
  <si>
    <t>Al menos 1 vez en el año</t>
  </si>
  <si>
    <t>Posible</t>
  </si>
  <si>
    <t>El   evento   podría    ocurrir   en   algún momento</t>
  </si>
  <si>
    <t>Al menos 1 vez cada tres meses.</t>
  </si>
  <si>
    <t>Probable</t>
  </si>
  <si>
    <t>El evento probablemente ocurrirá en la mayoría de las circunstancias</t>
  </si>
  <si>
    <t>Al menos de 1 vez cada mes</t>
  </si>
  <si>
    <t>Casi Cierto</t>
  </si>
  <si>
    <t>Se espera que el evento ocurra en la mayoría de las circunstancias</t>
  </si>
  <si>
    <t>Más de 1 vez en el mes</t>
  </si>
  <si>
    <t>TABLA DE IMPACTO</t>
  </si>
  <si>
    <t>Insignificante</t>
  </si>
  <si>
    <t>Si el hecho llegara a presentarse, tendría consecuencias o efectos mínimos sobre la entidad.</t>
  </si>
  <si>
    <t>Menor</t>
  </si>
  <si>
    <t>Si el hecho llegara a presentarse, tendría bajo impacto o efecto sobre la entidad.</t>
  </si>
  <si>
    <t>Moderado</t>
  </si>
  <si>
    <t>Si el hecho llegara a presentarse, tendría medianas consecuencias o efectos sobre la entidad.</t>
  </si>
  <si>
    <t>Mayor</t>
  </si>
  <si>
    <t>Si el hecho llegara a presentarse, tendría altas consecuencias o efectos sobre la entidad</t>
  </si>
  <si>
    <t>Catastrófico</t>
  </si>
  <si>
    <t>Si el hecho llegara a presentarse, tendría desastrosas consecuencias o efectos sobre la entidad.</t>
  </si>
  <si>
    <t>TABLA DE RIESGOS</t>
  </si>
  <si>
    <t>Bajo</t>
  </si>
  <si>
    <t>1 - 8</t>
  </si>
  <si>
    <t>Medio</t>
  </si>
  <si>
    <t>9 - 18</t>
  </si>
  <si>
    <t>Alto</t>
  </si>
  <si>
    <t>19 - 25</t>
  </si>
  <si>
    <t>,,</t>
  </si>
  <si>
    <t>MAPA DE RIESGOS</t>
  </si>
  <si>
    <t>Caso cierto</t>
  </si>
  <si>
    <t xml:space="preserve">En el estudio de mercado se incluyeron solo productos importados, sin tomar en cuenta también los de fabricación nacional </t>
  </si>
  <si>
    <t>R6</t>
  </si>
  <si>
    <t>R7</t>
  </si>
  <si>
    <t>La empresa Ingeniería Empresarial y Tecnología Grupobolders CIA. LTDA. presentó documentación referente al equipo técnico y experiencia que no fue íntegra, legal y veraz.</t>
  </si>
  <si>
    <t>Ingeniería Empresarial y Tecnología Grupobolders CIA. LTDA.  subcontrató los servicios de la persona natural con RUC 0503331050001 con nombre comercial DARJAVI MECHANIC &amp; IMPORTS por 18 000,00 USD sin IVA.</t>
  </si>
  <si>
    <t>Clasificador Central de Productos CPC seleccionado fue erróneo</t>
  </si>
  <si>
    <t xml:space="preserve">El estudio de mercado para la definición del presupuesto referencial fue elaborado utilizando cotizaciones que contenían información que no era veraz. </t>
  </si>
  <si>
    <t>1. ENTORNO DE CONTROL</t>
  </si>
  <si>
    <t>Principio</t>
  </si>
  <si>
    <t>Ponderación</t>
  </si>
  <si>
    <t>Total</t>
  </si>
  <si>
    <t>2. EVALUCIÓN DE RIESGOS</t>
  </si>
  <si>
    <t>3. ACTIVIDADES DE CONTROL</t>
  </si>
  <si>
    <t>4. INFORMACIÓN Y COMUNICACIÓN</t>
  </si>
  <si>
    <t>5. ACTIVIDADES DE SUPERVISIÓN</t>
  </si>
  <si>
    <t>a) Nivel de Confianza</t>
  </si>
  <si>
    <t>a) Nivel de Riesgo</t>
  </si>
  <si>
    <t>RC= 100 - NC</t>
  </si>
  <si>
    <t xml:space="preserve">RC      = </t>
  </si>
  <si>
    <t xml:space="preserve"> 100 - 33%</t>
  </si>
  <si>
    <t xml:space="preserve"> =</t>
  </si>
  <si>
    <t>Componente</t>
  </si>
  <si>
    <t>COMPONENTES DE CONTROL INTERNO</t>
  </si>
  <si>
    <t xml:space="preserve"> 100 - 8%</t>
  </si>
  <si>
    <t>b) Nivel de Riesgo</t>
  </si>
  <si>
    <t>NIVEL DE RIESGO DE CONTROL (RC)</t>
  </si>
  <si>
    <t>GRADO DE CONFIANZA 
( NC )</t>
  </si>
  <si>
    <t xml:space="preserve"> 100 - 47%</t>
  </si>
  <si>
    <t xml:space="preserve"> 100 - 78%</t>
  </si>
  <si>
    <t xml:space="preserve"> 100 - 67%</t>
  </si>
  <si>
    <t xml:space="preserve"> 100 - 43%</t>
  </si>
  <si>
    <t xml:space="preserve">ENTORNO DE CONTROL </t>
  </si>
  <si>
    <t xml:space="preserve">EVALUACIÓN DE RIESGOS </t>
  </si>
  <si>
    <t xml:space="preserve">ACTIVIDADES DE CONTROL </t>
  </si>
  <si>
    <t xml:space="preserve">INFORMACIÓN Y COMUNICACIÓN </t>
  </si>
  <si>
    <t xml:space="preserve">ACTIVIDADES DE SUPERVISIÓN </t>
  </si>
  <si>
    <t xml:space="preserve">Fase precontactual </t>
  </si>
  <si>
    <t>En la creación de la necesidad de la compra se utilizó una denominación de los bienes no acorde a lo que realmente se deseaba adquirir.</t>
  </si>
  <si>
    <t xml:space="preserve">Los pliegos fueron aprobados constando en ellos los bienes cuya denominación no existe en el mercado y que no estaban acorde a la necesidad de la institución.
</t>
  </si>
  <si>
    <r>
      <rPr>
        <b/>
        <sz val="9"/>
        <rFont val="Arial"/>
        <family val="2"/>
      </rPr>
      <t>Revisado por</t>
    </r>
    <r>
      <rPr>
        <sz val="9"/>
        <rFont val="Arial"/>
        <family val="2"/>
      </rPr>
      <t>: VCST</t>
    </r>
  </si>
  <si>
    <r>
      <rPr>
        <b/>
        <sz val="9"/>
        <rFont val="Arial"/>
        <family val="2"/>
      </rPr>
      <t>Fecha</t>
    </r>
    <r>
      <rPr>
        <sz val="9"/>
        <rFont val="Arial"/>
        <family val="2"/>
      </rPr>
      <t>: 15-12-2021</t>
    </r>
  </si>
  <si>
    <t>Examen especial al___________________</t>
  </si>
  <si>
    <t>_______________________________________________________</t>
  </si>
  <si>
    <r>
      <rPr>
        <b/>
        <sz val="10"/>
        <rFont val="Arial"/>
        <family val="2"/>
      </rPr>
      <t>Prueba de cumplimiento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 xml:space="preserve">
Prueba sustantiva
</t>
    </r>
  </si>
  <si>
    <t xml:space="preserve">Prueba de cumplimiento
</t>
  </si>
  <si>
    <r>
      <rPr>
        <b/>
        <sz val="10"/>
        <rFont val="Arial"/>
        <family val="2"/>
      </rPr>
      <t xml:space="preserve">Prueba mixta o de doble propósito </t>
    </r>
    <r>
      <rPr>
        <sz val="10"/>
        <rFont val="Arial"/>
        <family val="2"/>
      </rPr>
      <t xml:space="preserve">
</t>
    </r>
  </si>
  <si>
    <r>
      <rPr>
        <b/>
        <sz val="10"/>
        <rFont val="Arial"/>
        <family val="2"/>
      </rPr>
      <t>Prueba de cumplimiento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Pruebas sustantivas</t>
    </r>
    <r>
      <rPr>
        <sz val="10"/>
        <rFont val="Arial"/>
        <family val="2"/>
      </rPr>
      <t xml:space="preserve"> 
</t>
    </r>
  </si>
  <si>
    <t>Generales</t>
  </si>
  <si>
    <t>¿La máxima autoridad ha divulgado a los servidores de la Institución, las normas de control interno emitidas por la CGE?</t>
  </si>
  <si>
    <t>¿Se ha establecido formalmente la obligación de desarrollar actividades o labores habituales de la Institución, con apego a las normas de control interno?</t>
  </si>
  <si>
    <t>¿La máxima autoridad ha establecido por escrito las líneas de conducta para alcanzar los objetivos estratégicos y operativos de la Institución?</t>
  </si>
  <si>
    <t>¿Se han difundido las disposiciones legales relacionadas con la Institución?</t>
  </si>
  <si>
    <t>¿Se han establecido lineamientos para garantizar el uso eficiente de los recursos de la Institución?</t>
  </si>
  <si>
    <t>¿Se han definido mecanismos que promuevan la incorporación del personal al cumplimiento de valores institucionales?</t>
  </si>
  <si>
    <t>Administración estratégica</t>
  </si>
  <si>
    <t>¿La entidad cuenta con un plan plurianual (estratégico)?</t>
  </si>
  <si>
    <t>¿La institución definió su misión y visión?</t>
  </si>
  <si>
    <t>¿Los objetivos estratégicos están alineados a la planificación nacional?</t>
  </si>
  <si>
    <t>¿Los planes operativos de la Institución se vinculan al presupuesto de la entidad?</t>
  </si>
  <si>
    <t>¿Los planes operativos anuales de la Institución están sometidos a seguimiento y evaluación?</t>
  </si>
  <si>
    <t>¿Se han establecido indicadores para la Gestión de la Institución?</t>
  </si>
  <si>
    <t>¿Los instrumentos de planificación estratégica y operativa fueron oficializados y difundidos a los servidores de la Institución?</t>
  </si>
  <si>
    <t xml:space="preserve"> Políticas y Prácticas de Talento Humano</t>
  </si>
  <si>
    <t>¿La entidad acogió el marco legal aplicable y la normativa que regula las relaciones laborales en materia de administración del talento humano?</t>
  </si>
  <si>
    <t>¿La entidad diseñó políticas para la administración del talento humano?</t>
  </si>
  <si>
    <t>¿La entidad tiene un proceso de selección del talento humano?</t>
  </si>
  <si>
    <t xml:space="preserve"> Estructura Organizativa</t>
  </si>
  <si>
    <t>¿La entidad cuenta con una estructura orgánica (organigrama)?</t>
  </si>
  <si>
    <t>¿La entidad cuenta con un estatuto orgánico de gestión por procesos?</t>
  </si>
  <si>
    <t>¿La institución cuenta con manuales de proceso con sus respectivos flujos de información?</t>
  </si>
  <si>
    <t xml:space="preserve"> Delegación de Autoridad</t>
  </si>
  <si>
    <t>¿La entidad estableció instrumentos de delegación de funciones?</t>
  </si>
  <si>
    <t>¿Las funciones que corresponden a cada área se encuentran debidamente limitadas y se evalúan periódicamente su cumplimiento?</t>
  </si>
  <si>
    <t xml:space="preserve"> Competencia Profesional</t>
  </si>
  <si>
    <t>¿La entidad cuenta con un manual de puestos?</t>
  </si>
  <si>
    <t>¿El Manual contiene las actividades y competencias de los cargos (perfiles de competencias por cargo)?</t>
  </si>
  <si>
    <t>¿Los programas de capacitación estarán dirigidos a mantener los niveles de competencia requeridos?</t>
  </si>
  <si>
    <t xml:space="preserve"> Coordinación de Acciones organizacionales</t>
  </si>
  <si>
    <t>¿Las servidoras y servidores de las Unidades, participan en el diseño de mecanismos de coordinación para las áreas en donde desempeñan sus labores?</t>
  </si>
  <si>
    <t>La dirección otorga la adecuada atención para la supervisión y cumplimiento del control interno</t>
  </si>
  <si>
    <t>¿La institución define los objetivos con suficiente claridad para permitir la identificación y evaluación de los riesgos asociados?</t>
  </si>
  <si>
    <t>¿La entidad ha establecido políticas y estrategias para la gestión de riesgos?</t>
  </si>
  <si>
    <t xml:space="preserve">¿Cuenta la entidad con un plan de mitigación de riesgos? </t>
  </si>
  <si>
    <t xml:space="preserve">Valoración de los riesgos </t>
  </si>
  <si>
    <t>¿Se han establecido políticas y niveles de autorización asociados a la compra y venta de activos, reduciendo el riesgo de fraude en tales operaciones?</t>
  </si>
  <si>
    <t>Respuesta al riesgo</t>
  </si>
  <si>
    <t>¿En la institución se identifican las opciones de respuestas al riesgo, para evitar, reducir, compartir y aceptar?</t>
  </si>
  <si>
    <t>Separación de funciones y rotación de labores</t>
  </si>
  <si>
    <t>Autorización y aprobación de transacciones y operaciones</t>
  </si>
  <si>
    <t>¿En el GAD se encuentran segregadas y diferenciadas la responsabilidad de autorizar, ejecutar, registrar y comprobar una transacción, entre las distintas áreas de responsabilidad definidas en la entidad?</t>
  </si>
  <si>
    <t>¿La dirección establece procedimientos de supervisión de los procesos y operaciones para asegurar que cumplan con la normativa y medir la eficiencia y eficacia de los objetivos y contribuir a la mejora continua?</t>
  </si>
  <si>
    <t>Supervisión</t>
  </si>
  <si>
    <t>¿En el GAD las recomendaciones realizadas por auditorias se corrigen y ejecutan de manera oportuna?</t>
  </si>
  <si>
    <t>¿La máxima autoridad de la institución designa a los responsables del presupuesto, los mismos que delinean procedimientos de control interno para el cumplimiento de la fase del ciclo presupuestario?</t>
  </si>
  <si>
    <t>¿El POA del año 2022 se realizó en concordancia con el Plan de Desarrollo y Ordenamiento Territorial?</t>
  </si>
  <si>
    <t>¿La unidad financiera o la persona encargada aplica procedimientos de control para evaluar el seguimiento a la ejecución del presupuesto?</t>
  </si>
  <si>
    <t>¿Se aplican indicadores presupuestarios para evaluar la eficiencia y eficacia del presupuesto y el cumplimiento de objetivos y metas?</t>
  </si>
  <si>
    <t>¿El GAD difundió la información relacionada con el presupuesto en la página Web de la institución?</t>
  </si>
  <si>
    <t>¿Se realizan conciliaciones bancarias y las mismas son elaboradas en forma oportuna por lo menos una vez al mes para confirmar los saldos de bancos con los registros internos?</t>
  </si>
  <si>
    <t>¿Se cancelan oportunamente las obligaciones contraídas por la institución, de acuerdo a un cronograma de vencimientos para evitar recargos multas e intereses?</t>
  </si>
  <si>
    <t>¿La Contabilidad Gubernamental de la institución se basó en los principios y normas técnicas para el registro de las operaciones y presentación de la información financiera?</t>
  </si>
  <si>
    <t>¿Se realiza la verificación de que todas las operaciones se registren y se contabilicen dentro del período correspondiente y por el importe correcto?</t>
  </si>
  <si>
    <t>¿Los servidores responsables de la administración de anticipos de fondo, presentan los sustentos necesarios que permitan validar los egresos realizados, con la documentación soporte debidamente legalizada?</t>
  </si>
  <si>
    <t>¿Los sistemas de información cuentan con controles adecuados para garantizar la confiabilidad y seguridad en los niveles de acceso de información y datos sensibles?</t>
  </si>
  <si>
    <t>¿Se establecen los controles pertinentes que garanticen razonablemente la calidad de la información y de la comunicación?</t>
  </si>
  <si>
    <t>¿La política de comunicación interna permite las interacciones entre las servidoras y servidores, así como entre las distintas unidades administrativas?</t>
  </si>
  <si>
    <t>¿Se dispone de canales de comunicación abiertos que permitan trasladar la información de manera segura, correcta y oportuna a los destinatarios dentro y fuera de la institución?</t>
  </si>
  <si>
    <t xml:space="preserve">¿La dirección estableció procedimientos de supervisión de los procesos para asegurar que cumplan con las normas y regulaciones establecidas? </t>
  </si>
  <si>
    <t>Evaluación periódica</t>
  </si>
  <si>
    <t>1. Generales</t>
  </si>
  <si>
    <t xml:space="preserve">2. Integridad y valores éticos </t>
  </si>
  <si>
    <t>3. Administración estratégica</t>
  </si>
  <si>
    <t>4. Políticas y prácticas de talento humano</t>
  </si>
  <si>
    <t>5. Estructura organizativa</t>
  </si>
  <si>
    <t>6. Delegación de autoridad</t>
  </si>
  <si>
    <t>7. Competencia profesional</t>
  </si>
  <si>
    <t>8. Coordinación de acciones organizacionales</t>
  </si>
  <si>
    <t>1. Identificación y análisis de riesgos</t>
  </si>
  <si>
    <t>2. Valoración de riesgos</t>
  </si>
  <si>
    <t>3. Respuesta al riesgo</t>
  </si>
  <si>
    <t>1. Separación de funciones y rotación de labores</t>
  </si>
  <si>
    <t>3. Supervisión</t>
  </si>
  <si>
    <t>4. Operaciones administrativas y financieras</t>
  </si>
  <si>
    <t>Operaciones administrativas y financieras (Administración financiera - Presupuesto, Tesorería, Contabilidad Gubernamental, Anticipo de fondos)</t>
  </si>
  <si>
    <t>La dirección se preocupa de los proceso y funciones de contabilidad y de la fiabilidad de la información financiera y de la salvaguarda de los activos</t>
  </si>
  <si>
    <t>La institución evalúa periódicamente el nivel de exposición al fraude en todos sus procesos, así ́ como considera el nivel de afectación en cada una de sus áreas</t>
  </si>
  <si>
    <t>¿Se fijan objetivos generales y específicos en la programación de ingresos y gastos en la ejecución presupuestaria para asegurar la disponibilidad presupuestaria en las asignaciones aprobadas?</t>
  </si>
  <si>
    <t>¿La dirección verifica junto a su equipo de trabajo que todos los ingresos y gastos estén debidamente presupuestados?</t>
  </si>
  <si>
    <t>¿El tesorero verifica la razonabilidad y exactitud numérica de las transacciones, verifica que tenga la autorización para proceder al registro contable de las operaciones?</t>
  </si>
  <si>
    <t>¿El tesorero garantiza la recaudación de ingresos por cualquier concepto a través de la entrega al usuario de comprobantes de ingresos válidos pre impreso y pre numerado, emite comprobantes autorizados?</t>
  </si>
  <si>
    <t>¿La contabilidad brinda información financiera oportuna y confiable para la toma de decisiones y refleja la integración contable y presupuestaria de sus operaciones?</t>
  </si>
  <si>
    <t>¿Se han implementado políticas de archivo para conservar la documentación tanto de archivos físicos como magnéticos de las operaciones financieras y administrativas?</t>
  </si>
  <si>
    <t>¿Se respalda la información de operaciones financieras con la documentación soporte suficiente y pertinente que sustente la propiedad, legalidad y veracidad, la misma que es archivada en orden cronológico y secuencial?</t>
  </si>
  <si>
    <t>¿Se realiza un seguimiento de manera continua durante la ejecución de las actividades a través de evaluaciones periódicas?</t>
  </si>
  <si>
    <t xml:space="preserve">1. Información relevante </t>
  </si>
  <si>
    <t xml:space="preserve">2. Comunicación interna </t>
  </si>
  <si>
    <t xml:space="preserve">3. Comunicación externa </t>
  </si>
  <si>
    <t xml:space="preserve">1. Evaluación continua y puntual </t>
  </si>
  <si>
    <t>2. Evaluación periódica</t>
  </si>
  <si>
    <t>Nivel de Confianza:</t>
  </si>
  <si>
    <t xml:space="preserve">Nivel de Riesgo: </t>
  </si>
  <si>
    <t xml:space="preserve">Nivel de Confianza: </t>
  </si>
  <si>
    <t>Nivel de Riesgo:</t>
  </si>
  <si>
    <t>2. Autorización y aprobación de transacciones y operaciones</t>
  </si>
  <si>
    <t>GRADO DE CONFIANZA             ( NC )</t>
  </si>
  <si>
    <t>¿La máxima autoridad ha establecido por escrito medidas de control para alcanzar los objetivos estratégicos y operativos?</t>
  </si>
  <si>
    <t>¿Los riesgos, sus probabilidades de ocurrencia, impacto y cuantificación han sido registrados por escrito?</t>
  </si>
  <si>
    <t>¿El tesorero realiza el control previo a la autorización para la ejecución del gasto y verifica que esa operación tenga relación con la misión y conste en los planes operativos anuales y presupuestos??</t>
  </si>
  <si>
    <t>¿El GAD publicó en la página web de la institución los planes y programas para el año 2022 según Art. 7 LOTAIP Literal k)?</t>
  </si>
  <si>
    <t>¿El presupuesto del GAD fue aprobado en los plazos establecidos en el Art. 245 COOTAD?</t>
  </si>
  <si>
    <t>¿El presidente del GAD realizó la rendición de cuentas sobre la ejecución presupuestaria al año 2021?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</si>
</sst>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0.00"/>
  </numFmts>
  <fonts count="2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7"/>
      <color theme="1"/>
      <name val="Arial"/>
      <family val="2"/>
    </font>
    <font>
      <sz val="10"/>
      <color theme="1"/>
      <name val="Arial"/>
      <family val="2"/>
    </font>
    <font>
      <sz val="10"/>
      <name val="Arial"/>
    </font>
    <font>
      <sz val="9"/>
      <name val="Wingdings 2"/>
      <family val="1"/>
      <charset val="2"/>
    </font>
    <font>
      <b/>
      <sz val="10"/>
      <color theme="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name val="Wingdings 2"/>
      <family val="1"/>
      <charset val="2"/>
    </font>
    <font>
      <b/>
      <sz val="10"/>
      <name val="Calibri"/>
      <family val="2"/>
      <scheme val="minor"/>
    </font>
    <font>
      <b/>
      <sz val="14"/>
      <name val="Arial"/>
      <family val="2"/>
    </font>
    <font>
      <sz val="14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b/>
      <sz val="9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5D9F1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1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6" fillId="0" borderId="0">
      <alignment vertical="top"/>
    </xf>
    <xf numFmtId="0" fontId="9" fillId="0" borderId="0"/>
    <xf numFmtId="9" fontId="9" fillId="0" borderId="0" applyFont="0" applyFill="0" applyBorder="0" applyAlignment="0" applyProtection="0"/>
    <xf numFmtId="9" fontId="14" fillId="0" borderId="0" applyFont="0" applyFill="0" applyBorder="0" applyAlignment="0" applyProtection="0"/>
  </cellStyleXfs>
  <cellXfs count="215">
    <xf numFmtId="0" fontId="0" fillId="0" borderId="0" xfId="0"/>
    <xf numFmtId="0" fontId="3" fillId="2" borderId="0" xfId="1" applyFont="1" applyFill="1"/>
    <xf numFmtId="0" fontId="3" fillId="2" borderId="0" xfId="1" applyFont="1" applyFill="1" applyAlignment="1">
      <alignment horizontal="center" vertical="center"/>
    </xf>
    <xf numFmtId="0" fontId="7" fillId="4" borderId="5" xfId="1" applyFont="1" applyFill="1" applyBorder="1" applyAlignment="1" applyProtection="1">
      <alignment horizontal="center"/>
      <protection locked="0"/>
    </xf>
    <xf numFmtId="0" fontId="7" fillId="5" borderId="6" xfId="1" applyFont="1" applyFill="1" applyBorder="1" applyAlignment="1" applyProtection="1">
      <alignment horizontal="center"/>
      <protection locked="0"/>
    </xf>
    <xf numFmtId="0" fontId="7" fillId="6" borderId="5" xfId="1" applyFont="1" applyFill="1" applyBorder="1" applyAlignment="1" applyProtection="1">
      <alignment horizontal="center"/>
      <protection locked="0"/>
    </xf>
    <xf numFmtId="0" fontId="7" fillId="6" borderId="6" xfId="1" applyFont="1" applyFill="1" applyBorder="1" applyAlignment="1" applyProtection="1">
      <alignment horizontal="center"/>
      <protection locked="0"/>
    </xf>
    <xf numFmtId="0" fontId="7" fillId="5" borderId="5" xfId="1" applyFont="1" applyFill="1" applyBorder="1" applyAlignment="1" applyProtection="1">
      <alignment horizontal="center"/>
      <protection locked="0"/>
    </xf>
    <xf numFmtId="0" fontId="7" fillId="4" borderId="6" xfId="1" applyFont="1" applyFill="1" applyBorder="1" applyAlignment="1" applyProtection="1">
      <alignment horizontal="center"/>
      <protection locked="0"/>
    </xf>
    <xf numFmtId="0" fontId="2" fillId="2" borderId="0" xfId="1" applyFont="1" applyFill="1"/>
    <xf numFmtId="0" fontId="3" fillId="0" borderId="0" xfId="1" applyFont="1" applyFill="1"/>
    <xf numFmtId="0" fontId="4" fillId="0" borderId="0" xfId="1" applyFont="1" applyFill="1" applyBorder="1" applyAlignment="1" applyProtection="1">
      <alignment horizontal="justify" vertical="center"/>
      <protection locked="0"/>
    </xf>
    <xf numFmtId="0" fontId="4" fillId="0" borderId="0" xfId="1" applyFont="1" applyFill="1" applyBorder="1" applyAlignment="1" applyProtection="1">
      <alignment horizontal="justify" vertical="center" wrapText="1"/>
      <protection locked="0"/>
    </xf>
    <xf numFmtId="0" fontId="3" fillId="2" borderId="0" xfId="1" applyFont="1" applyFill="1" applyBorder="1"/>
    <xf numFmtId="0" fontId="1" fillId="0" borderId="0" xfId="0" applyFont="1"/>
    <xf numFmtId="0" fontId="12" fillId="10" borderId="1" xfId="0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vertical="center" wrapText="1"/>
    </xf>
    <xf numFmtId="0" fontId="13" fillId="10" borderId="1" xfId="0" applyFont="1" applyFill="1" applyBorder="1" applyAlignment="1">
      <alignment vertical="top" wrapText="1"/>
    </xf>
    <xf numFmtId="0" fontId="13" fillId="10" borderId="1" xfId="0" applyFont="1" applyFill="1" applyBorder="1" applyAlignment="1">
      <alignment horizontal="justify" vertical="top" wrapText="1"/>
    </xf>
    <xf numFmtId="0" fontId="12" fillId="10" borderId="1" xfId="0" applyFont="1" applyFill="1" applyBorder="1" applyAlignment="1">
      <alignment horizontal="center" vertical="top" wrapText="1"/>
    </xf>
    <xf numFmtId="0" fontId="13" fillId="10" borderId="1" xfId="0" applyFont="1" applyFill="1" applyBorder="1" applyAlignment="1">
      <alignment horizontal="left" vertical="center" wrapText="1"/>
    </xf>
    <xf numFmtId="16" fontId="0" fillId="0" borderId="0" xfId="0" applyNumberFormat="1"/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 textRotation="90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/>
    <xf numFmtId="0" fontId="3" fillId="0" borderId="43" xfId="1" applyFont="1" applyFill="1" applyBorder="1" applyAlignment="1" applyProtection="1">
      <alignment horizontal="justify" vertical="center"/>
      <protection locked="0"/>
    </xf>
    <xf numFmtId="0" fontId="3" fillId="0" borderId="0" xfId="1" applyFont="1" applyFill="1" applyAlignment="1">
      <alignment horizontal="center" vertical="center"/>
    </xf>
    <xf numFmtId="0" fontId="3" fillId="0" borderId="1" xfId="1" applyFont="1" applyFill="1" applyBorder="1" applyAlignment="1" applyProtection="1">
      <alignment horizontal="justify" vertical="center" wrapText="1"/>
      <protection locked="0"/>
    </xf>
    <xf numFmtId="164" fontId="15" fillId="0" borderId="1" xfId="1" applyNumberFormat="1" applyFont="1" applyFill="1" applyBorder="1" applyAlignment="1">
      <alignment horizontal="center" vertical="center"/>
    </xf>
    <xf numFmtId="0" fontId="10" fillId="0" borderId="1" xfId="1" applyFont="1" applyFill="1" applyBorder="1"/>
    <xf numFmtId="0" fontId="10" fillId="0" borderId="1" xfId="1" applyFont="1" applyFill="1" applyBorder="1" applyAlignment="1" applyProtection="1">
      <alignment horizontal="center" vertical="center"/>
      <protection locked="0"/>
    </xf>
    <xf numFmtId="0" fontId="3" fillId="0" borderId="1" xfId="1" applyFont="1" applyFill="1" applyBorder="1" applyAlignment="1" applyProtection="1">
      <alignment horizontal="center" vertical="center"/>
      <protection locked="0"/>
    </xf>
    <xf numFmtId="9" fontId="5" fillId="0" borderId="1" xfId="2" applyNumberFormat="1" applyFont="1" applyFill="1" applyBorder="1" applyAlignment="1" applyProtection="1">
      <alignment vertical="center"/>
      <protection locked="0" hidden="1"/>
    </xf>
    <xf numFmtId="0" fontId="3" fillId="0" borderId="1" xfId="1" applyFont="1" applyFill="1" applyBorder="1" applyAlignment="1" applyProtection="1">
      <alignment horizontal="justify" vertical="center"/>
      <protection locked="0"/>
    </xf>
    <xf numFmtId="0" fontId="3" fillId="0" borderId="1" xfId="1" applyFont="1" applyFill="1" applyBorder="1" applyAlignment="1">
      <alignment vertical="top"/>
    </xf>
    <xf numFmtId="0" fontId="3" fillId="0" borderId="1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/>
    </xf>
    <xf numFmtId="1" fontId="2" fillId="0" borderId="1" xfId="1" applyNumberFormat="1" applyFont="1" applyFill="1" applyBorder="1" applyAlignment="1">
      <alignment horizontal="center"/>
    </xf>
    <xf numFmtId="0" fontId="2" fillId="0" borderId="0" xfId="1" applyFont="1" applyFill="1" applyAlignment="1">
      <alignment horizontal="right"/>
    </xf>
    <xf numFmtId="1" fontId="1" fillId="0" borderId="3" xfId="3" applyNumberFormat="1" applyFont="1" applyFill="1" applyBorder="1" applyAlignment="1" applyProtection="1">
      <alignment horizontal="center" vertical="center"/>
      <protection locked="0" hidden="1"/>
    </xf>
    <xf numFmtId="0" fontId="1" fillId="0" borderId="0" xfId="1" applyFont="1" applyFill="1" applyBorder="1"/>
    <xf numFmtId="9" fontId="5" fillId="0" borderId="0" xfId="2" applyNumberFormat="1" applyFont="1" applyFill="1" applyBorder="1" applyAlignment="1" applyProtection="1">
      <alignment vertical="center"/>
      <protection locked="0" hidden="1"/>
    </xf>
    <xf numFmtId="0" fontId="3" fillId="0" borderId="0" xfId="1" applyFont="1" applyFill="1" applyBorder="1" applyAlignment="1">
      <alignment horizontal="center" vertical="center"/>
    </xf>
    <xf numFmtId="1" fontId="1" fillId="0" borderId="0" xfId="3" applyNumberFormat="1" applyFont="1" applyFill="1" applyBorder="1" applyAlignment="1" applyProtection="1">
      <alignment horizontal="center" vertical="center"/>
      <protection locked="0" hidden="1"/>
    </xf>
    <xf numFmtId="9" fontId="5" fillId="0" borderId="0" xfId="2" applyNumberFormat="1" applyFont="1" applyFill="1" applyBorder="1" applyAlignment="1" applyProtection="1">
      <alignment horizontal="center" vertical="center"/>
      <protection locked="0" hidden="1"/>
    </xf>
    <xf numFmtId="0" fontId="18" fillId="0" borderId="0" xfId="0" applyFont="1"/>
    <xf numFmtId="0" fontId="5" fillId="2" borderId="22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justify"/>
    </xf>
    <xf numFmtId="0" fontId="1" fillId="0" borderId="22" xfId="0" applyFont="1" applyFill="1" applyBorder="1" applyAlignment="1">
      <alignment horizontal="justify" vertical="center" wrapText="1"/>
    </xf>
    <xf numFmtId="0" fontId="1" fillId="0" borderId="1" xfId="0" applyFont="1" applyFill="1" applyBorder="1" applyAlignment="1">
      <alignment horizontal="justify" vertical="center" wrapText="1"/>
    </xf>
    <xf numFmtId="0" fontId="1" fillId="0" borderId="45" xfId="0" applyFont="1" applyFill="1" applyBorder="1" applyAlignment="1">
      <alignment vertical="center" wrapText="1"/>
    </xf>
    <xf numFmtId="0" fontId="1" fillId="0" borderId="1" xfId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justify" vertical="center" wrapText="1"/>
    </xf>
    <xf numFmtId="0" fontId="1" fillId="2" borderId="45" xfId="0" applyFont="1" applyFill="1" applyBorder="1" applyAlignment="1">
      <alignment vertical="center" wrapText="1"/>
    </xf>
    <xf numFmtId="0" fontId="1" fillId="0" borderId="1" xfId="0" applyFont="1" applyBorder="1" applyAlignment="1">
      <alignment horizontal="justify" vertical="center" wrapText="1"/>
    </xf>
    <xf numFmtId="0" fontId="1" fillId="2" borderId="1" xfId="0" applyFont="1" applyFill="1" applyBorder="1" applyAlignment="1">
      <alignment horizontal="justify" vertical="center" wrapText="1"/>
    </xf>
    <xf numFmtId="0" fontId="1" fillId="0" borderId="45" xfId="0" applyFont="1" applyBorder="1" applyAlignment="1">
      <alignment horizontal="justify" vertical="center" wrapText="1"/>
    </xf>
    <xf numFmtId="0" fontId="1" fillId="2" borderId="45" xfId="0" applyFont="1" applyFill="1" applyBorder="1" applyAlignment="1">
      <alignment horizontal="justify" vertical="center" wrapText="1"/>
    </xf>
    <xf numFmtId="0" fontId="1" fillId="0" borderId="45" xfId="1" applyFont="1" applyFill="1" applyBorder="1" applyAlignment="1">
      <alignment horizontal="center" vertical="center" wrapText="1"/>
    </xf>
    <xf numFmtId="0" fontId="1" fillId="0" borderId="24" xfId="0" applyFont="1" applyBorder="1" applyAlignment="1">
      <alignment horizontal="justify" vertical="center" wrapText="1"/>
    </xf>
    <xf numFmtId="0" fontId="1" fillId="2" borderId="24" xfId="0" applyFont="1" applyFill="1" applyBorder="1" applyAlignment="1">
      <alignment horizontal="justify" vertical="center" wrapText="1"/>
    </xf>
    <xf numFmtId="0" fontId="1" fillId="0" borderId="24" xfId="1" applyFont="1" applyFill="1" applyBorder="1" applyAlignment="1">
      <alignment horizontal="center" vertical="center" wrapText="1"/>
    </xf>
    <xf numFmtId="0" fontId="5" fillId="0" borderId="24" xfId="0" applyFont="1" applyFill="1" applyBorder="1" applyAlignment="1">
      <alignment horizontal="center" vertical="center" wrapText="1"/>
    </xf>
    <xf numFmtId="0" fontId="1" fillId="0" borderId="25" xfId="1" applyFont="1" applyFill="1" applyBorder="1" applyAlignment="1">
      <alignment horizontal="justify" vertical="center" wrapText="1"/>
    </xf>
    <xf numFmtId="0" fontId="3" fillId="0" borderId="43" xfId="1" applyFont="1" applyFill="1" applyBorder="1" applyAlignment="1" applyProtection="1">
      <alignment horizontal="justify" vertical="center" wrapText="1"/>
      <protection locked="0"/>
    </xf>
    <xf numFmtId="0" fontId="3" fillId="0" borderId="44" xfId="1" applyFont="1" applyFill="1" applyBorder="1" applyAlignment="1" applyProtection="1">
      <alignment horizontal="justify" vertical="center" wrapText="1"/>
      <protection locked="0"/>
    </xf>
    <xf numFmtId="0" fontId="5" fillId="0" borderId="23" xfId="0" applyFont="1" applyFill="1" applyBorder="1" applyAlignment="1">
      <alignment horizontal="justify" vertical="center" wrapText="1"/>
    </xf>
    <xf numFmtId="0" fontId="0" fillId="0" borderId="0" xfId="0" applyFill="1"/>
    <xf numFmtId="0" fontId="10" fillId="0" borderId="43" xfId="1" applyFont="1" applyFill="1" applyBorder="1" applyAlignment="1" applyProtection="1">
      <alignment horizontal="center" vertical="center"/>
      <protection locked="0"/>
    </xf>
    <xf numFmtId="0" fontId="3" fillId="0" borderId="43" xfId="1" applyFont="1" applyFill="1" applyBorder="1" applyAlignment="1" applyProtection="1">
      <alignment horizontal="center" vertical="center"/>
      <protection locked="0"/>
    </xf>
    <xf numFmtId="9" fontId="5" fillId="0" borderId="43" xfId="2" applyNumberFormat="1" applyFont="1" applyFill="1" applyBorder="1" applyAlignment="1" applyProtection="1">
      <alignment vertical="center"/>
      <protection locked="0" hidden="1"/>
    </xf>
    <xf numFmtId="0" fontId="2" fillId="0" borderId="1" xfId="1" applyFont="1" applyFill="1" applyBorder="1" applyAlignment="1" applyProtection="1">
      <alignment horizontal="center" vertical="center"/>
      <protection locked="0"/>
    </xf>
    <xf numFmtId="0" fontId="2" fillId="0" borderId="1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justify" vertical="center" wrapText="1"/>
    </xf>
    <xf numFmtId="0" fontId="3" fillId="0" borderId="1" xfId="1" applyFont="1" applyFill="1" applyBorder="1"/>
    <xf numFmtId="164" fontId="15" fillId="0" borderId="1" xfId="1" quotePrefix="1" applyNumberFormat="1" applyFont="1" applyFill="1" applyBorder="1" applyAlignment="1">
      <alignment horizontal="center" vertical="center"/>
    </xf>
    <xf numFmtId="0" fontId="3" fillId="0" borderId="1" xfId="1" applyFont="1" applyFill="1" applyBorder="1" applyAlignment="1" applyProtection="1">
      <alignment vertical="center" wrapText="1"/>
      <protection locked="0"/>
    </xf>
    <xf numFmtId="0" fontId="2" fillId="11" borderId="1" xfId="1" applyFont="1" applyFill="1" applyBorder="1" applyAlignment="1" applyProtection="1">
      <alignment horizontal="center" vertical="center"/>
      <protection locked="0"/>
    </xf>
    <xf numFmtId="0" fontId="2" fillId="12" borderId="1" xfId="1" applyFont="1" applyFill="1" applyBorder="1" applyAlignment="1">
      <alignment horizontal="left" vertical="center" wrapText="1"/>
    </xf>
    <xf numFmtId="0" fontId="2" fillId="12" borderId="1" xfId="1" applyFont="1" applyFill="1" applyBorder="1" applyAlignment="1">
      <alignment horizontal="center" vertical="center" wrapText="1"/>
    </xf>
    <xf numFmtId="0" fontId="2" fillId="12" borderId="1" xfId="1" applyFont="1" applyFill="1" applyBorder="1" applyAlignment="1" applyProtection="1">
      <alignment horizontal="center" vertical="center"/>
      <protection locked="0"/>
    </xf>
    <xf numFmtId="0" fontId="3" fillId="12" borderId="1" xfId="1" applyFont="1" applyFill="1" applyBorder="1" applyAlignment="1" applyProtection="1">
      <alignment horizontal="justify" vertical="center" wrapText="1"/>
      <protection locked="0"/>
    </xf>
    <xf numFmtId="164" fontId="15" fillId="12" borderId="1" xfId="1" applyNumberFormat="1" applyFont="1" applyFill="1" applyBorder="1" applyAlignment="1">
      <alignment horizontal="center" vertical="center"/>
    </xf>
    <xf numFmtId="0" fontId="10" fillId="12" borderId="1" xfId="1" applyFont="1" applyFill="1" applyBorder="1" applyAlignment="1" applyProtection="1">
      <alignment horizontal="center" vertical="center"/>
      <protection locked="0"/>
    </xf>
    <xf numFmtId="0" fontId="3" fillId="12" borderId="1" xfId="1" applyFont="1" applyFill="1" applyBorder="1" applyAlignment="1" applyProtection="1">
      <alignment horizontal="center" vertical="center"/>
      <protection locked="0"/>
    </xf>
    <xf numFmtId="9" fontId="5" fillId="12" borderId="1" xfId="2" applyNumberFormat="1" applyFont="1" applyFill="1" applyBorder="1" applyAlignment="1" applyProtection="1">
      <alignment vertical="center"/>
      <protection locked="0" hidden="1"/>
    </xf>
    <xf numFmtId="0" fontId="3" fillId="12" borderId="1" xfId="1" applyFont="1" applyFill="1" applyBorder="1" applyAlignment="1" applyProtection="1">
      <alignment horizontal="justify" vertical="center"/>
      <protection locked="0"/>
    </xf>
    <xf numFmtId="164" fontId="15" fillId="12" borderId="1" xfId="1" quotePrefix="1" applyNumberFormat="1" applyFont="1" applyFill="1" applyBorder="1" applyAlignment="1">
      <alignment horizontal="center" vertical="center"/>
    </xf>
    <xf numFmtId="0" fontId="3" fillId="12" borderId="1" xfId="1" applyFont="1" applyFill="1" applyBorder="1" applyAlignment="1">
      <alignment horizontal="justify" vertical="center" wrapText="1"/>
    </xf>
    <xf numFmtId="0" fontId="10" fillId="12" borderId="1" xfId="1" applyFont="1" applyFill="1" applyBorder="1"/>
    <xf numFmtId="0" fontId="3" fillId="0" borderId="1" xfId="1" applyFont="1" applyFill="1" applyBorder="1" applyAlignment="1">
      <alignment vertical="center" wrapText="1"/>
    </xf>
    <xf numFmtId="0" fontId="3" fillId="12" borderId="1" xfId="1" applyFont="1" applyFill="1" applyBorder="1" applyAlignment="1">
      <alignment vertical="center" wrapText="1"/>
    </xf>
    <xf numFmtId="0" fontId="3" fillId="12" borderId="1" xfId="1" applyFont="1" applyFill="1" applyBorder="1"/>
    <xf numFmtId="0" fontId="3" fillId="12" borderId="1" xfId="1" applyFont="1" applyFill="1" applyBorder="1" applyAlignment="1" applyProtection="1">
      <alignment vertical="center" wrapText="1"/>
      <protection locked="0"/>
    </xf>
    <xf numFmtId="0" fontId="19" fillId="0" borderId="0" xfId="0" applyFont="1"/>
    <xf numFmtId="0" fontId="20" fillId="0" borderId="0" xfId="0" applyFont="1"/>
    <xf numFmtId="0" fontId="19" fillId="0" borderId="33" xfId="0" applyFont="1" applyBorder="1"/>
    <xf numFmtId="0" fontId="19" fillId="0" borderId="34" xfId="0" applyFont="1" applyBorder="1"/>
    <xf numFmtId="0" fontId="19" fillId="0" borderId="35" xfId="0" applyFont="1" applyBorder="1"/>
    <xf numFmtId="0" fontId="19" fillId="0" borderId="0" xfId="0" applyFont="1" applyBorder="1"/>
    <xf numFmtId="0" fontId="20" fillId="0" borderId="36" xfId="0" applyFont="1" applyBorder="1" applyAlignment="1">
      <alignment horizontal="left" vertical="center" wrapText="1"/>
    </xf>
    <xf numFmtId="0" fontId="20" fillId="0" borderId="32" xfId="0" applyNumberFormat="1" applyFont="1" applyBorder="1" applyAlignment="1">
      <alignment vertical="center"/>
    </xf>
    <xf numFmtId="0" fontId="20" fillId="0" borderId="37" xfId="0" applyNumberFormat="1" applyFont="1" applyBorder="1" applyAlignment="1">
      <alignment vertical="center"/>
    </xf>
    <xf numFmtId="0" fontId="20" fillId="0" borderId="0" xfId="0" applyNumberFormat="1" applyFont="1" applyBorder="1"/>
    <xf numFmtId="0" fontId="19" fillId="0" borderId="38" xfId="0" applyFont="1" applyBorder="1"/>
    <xf numFmtId="0" fontId="19" fillId="0" borderId="39" xfId="0" applyNumberFormat="1" applyFont="1" applyBorder="1" applyAlignment="1">
      <alignment vertical="center"/>
    </xf>
    <xf numFmtId="0" fontId="19" fillId="0" borderId="40" xfId="0" applyNumberFormat="1" applyFont="1" applyBorder="1" applyAlignment="1">
      <alignment vertical="center"/>
    </xf>
    <xf numFmtId="0" fontId="19" fillId="0" borderId="0" xfId="0" applyNumberFormat="1" applyFont="1" applyBorder="1"/>
    <xf numFmtId="0" fontId="20" fillId="0" borderId="0" xfId="0" applyFont="1" applyFill="1"/>
    <xf numFmtId="0" fontId="21" fillId="0" borderId="0" xfId="0" applyFont="1" applyFill="1" applyBorder="1" applyAlignment="1">
      <alignment vertical="center" wrapText="1"/>
    </xf>
    <xf numFmtId="1" fontId="23" fillId="0" borderId="3" xfId="3" applyNumberFormat="1" applyFont="1" applyFill="1" applyBorder="1" applyAlignment="1" applyProtection="1">
      <alignment horizontal="center" vertical="center"/>
      <protection locked="0" hidden="1"/>
    </xf>
    <xf numFmtId="1" fontId="23" fillId="0" borderId="0" xfId="3" applyNumberFormat="1" applyFont="1" applyFill="1" applyBorder="1" applyAlignment="1" applyProtection="1">
      <alignment horizontal="center" vertical="center"/>
      <protection locked="0" hidden="1"/>
    </xf>
    <xf numFmtId="0" fontId="22" fillId="0" borderId="0" xfId="1" applyFont="1" applyFill="1" applyAlignment="1">
      <alignment horizontal="center" vertical="center"/>
    </xf>
    <xf numFmtId="0" fontId="19" fillId="0" borderId="0" xfId="1" applyFont="1" applyFill="1" applyBorder="1" applyAlignment="1" applyProtection="1">
      <alignment horizontal="center" vertical="center"/>
      <protection locked="0"/>
    </xf>
    <xf numFmtId="9" fontId="23" fillId="0" borderId="0" xfId="2" applyFont="1" applyFill="1" applyBorder="1" applyAlignment="1" applyProtection="1">
      <alignment horizontal="center" vertical="center"/>
      <protection locked="0" hidden="1"/>
    </xf>
    <xf numFmtId="9" fontId="23" fillId="0" borderId="0" xfId="8" applyFont="1" applyFill="1" applyBorder="1" applyAlignment="1">
      <alignment horizontal="center" vertical="center"/>
    </xf>
    <xf numFmtId="0" fontId="23" fillId="0" borderId="0" xfId="1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9" fontId="19" fillId="0" borderId="0" xfId="4" applyFont="1" applyFill="1" applyBorder="1" applyAlignment="1" applyProtection="1">
      <alignment horizontal="center" vertical="center"/>
      <protection locked="0"/>
    </xf>
    <xf numFmtId="0" fontId="20" fillId="0" borderId="0" xfId="0" applyFont="1" applyAlignment="1">
      <alignment horizontal="center" vertical="center"/>
    </xf>
    <xf numFmtId="0" fontId="20" fillId="4" borderId="20" xfId="1" applyFont="1" applyFill="1" applyBorder="1" applyAlignment="1" applyProtection="1">
      <alignment horizontal="center" vertical="center"/>
      <protection locked="0"/>
    </xf>
    <xf numFmtId="0" fontId="20" fillId="2" borderId="20" xfId="1" applyFont="1" applyFill="1" applyBorder="1" applyAlignment="1" applyProtection="1">
      <alignment horizontal="center" vertical="center"/>
      <protection locked="0"/>
    </xf>
    <xf numFmtId="0" fontId="20" fillId="5" borderId="20" xfId="1" applyFont="1" applyFill="1" applyBorder="1" applyAlignment="1" applyProtection="1">
      <alignment horizontal="center" vertical="center"/>
      <protection locked="0"/>
    </xf>
    <xf numFmtId="0" fontId="20" fillId="6" borderId="1" xfId="1" applyFont="1" applyFill="1" applyBorder="1" applyAlignment="1" applyProtection="1">
      <alignment horizontal="center" vertical="center"/>
      <protection locked="0"/>
    </xf>
    <xf numFmtId="0" fontId="20" fillId="2" borderId="1" xfId="1" applyFont="1" applyFill="1" applyBorder="1" applyAlignment="1" applyProtection="1">
      <alignment horizontal="center" vertical="center"/>
      <protection locked="0"/>
    </xf>
    <xf numFmtId="0" fontId="20" fillId="5" borderId="24" xfId="1" applyFont="1" applyFill="1" applyBorder="1" applyAlignment="1" applyProtection="1">
      <alignment horizontal="center" vertical="center"/>
      <protection locked="0"/>
    </xf>
    <xf numFmtId="0" fontId="20" fillId="7" borderId="24" xfId="1" applyFont="1" applyFill="1" applyBorder="1" applyAlignment="1" applyProtection="1">
      <alignment horizontal="center" vertical="center"/>
      <protection locked="0"/>
    </xf>
    <xf numFmtId="0" fontId="20" fillId="4" borderId="24" xfId="1" applyFont="1" applyFill="1" applyBorder="1" applyAlignment="1" applyProtection="1">
      <alignment horizontal="center" vertical="center"/>
      <protection locked="0"/>
    </xf>
    <xf numFmtId="0" fontId="20" fillId="0" borderId="0" xfId="0" applyFont="1" applyAlignment="1">
      <alignment vertical="center"/>
    </xf>
    <xf numFmtId="0" fontId="20" fillId="0" borderId="36" xfId="0" applyFont="1" applyBorder="1" applyAlignment="1">
      <alignment vertical="center" wrapText="1"/>
    </xf>
    <xf numFmtId="0" fontId="20" fillId="0" borderId="0" xfId="0" applyNumberFormat="1" applyFont="1" applyBorder="1" applyAlignment="1">
      <alignment vertical="center"/>
    </xf>
    <xf numFmtId="0" fontId="19" fillId="0" borderId="39" xfId="0" applyNumberFormat="1" applyFont="1" applyBorder="1"/>
    <xf numFmtId="0" fontId="19" fillId="0" borderId="40" xfId="0" applyNumberFormat="1" applyFont="1" applyBorder="1"/>
    <xf numFmtId="0" fontId="20" fillId="0" borderId="0" xfId="0" applyFont="1" applyAlignment="1"/>
    <xf numFmtId="9" fontId="22" fillId="0" borderId="0" xfId="8" applyFont="1" applyFill="1" applyBorder="1" applyAlignment="1">
      <alignment horizontal="center" vertical="center"/>
    </xf>
    <xf numFmtId="1" fontId="24" fillId="12" borderId="0" xfId="3" applyNumberFormat="1" applyFont="1" applyFill="1" applyBorder="1" applyAlignment="1" applyProtection="1">
      <alignment horizontal="center" vertical="center"/>
      <protection locked="0" hidden="1"/>
    </xf>
    <xf numFmtId="0" fontId="19" fillId="0" borderId="0" xfId="1" applyFont="1" applyFill="1" applyBorder="1" applyAlignment="1" applyProtection="1">
      <alignment horizontal="center" vertical="center"/>
      <protection locked="0"/>
    </xf>
    <xf numFmtId="9" fontId="23" fillId="0" borderId="0" xfId="2" applyFont="1" applyFill="1" applyBorder="1" applyAlignment="1" applyProtection="1">
      <alignment horizontal="center" vertical="center"/>
      <protection locked="0" hidden="1"/>
    </xf>
    <xf numFmtId="9" fontId="19" fillId="0" borderId="0" xfId="4" applyFont="1" applyFill="1" applyBorder="1" applyAlignment="1" applyProtection="1">
      <alignment horizontal="center" vertical="center"/>
      <protection locked="0"/>
    </xf>
    <xf numFmtId="0" fontId="22" fillId="0" borderId="16" xfId="5" applyFont="1" applyFill="1" applyBorder="1" applyAlignment="1" applyProtection="1">
      <alignment horizontal="center" vertical="center" wrapText="1"/>
      <protection locked="0"/>
    </xf>
    <xf numFmtId="0" fontId="22" fillId="0" borderId="2" xfId="5" applyFont="1" applyFill="1" applyBorder="1" applyAlignment="1" applyProtection="1">
      <alignment horizontal="center" vertical="center" wrapText="1"/>
      <protection locked="0"/>
    </xf>
    <xf numFmtId="0" fontId="22" fillId="0" borderId="41" xfId="5" applyFont="1" applyFill="1" applyBorder="1" applyAlignment="1" applyProtection="1">
      <alignment horizontal="center" vertical="center" wrapText="1"/>
      <protection locked="0"/>
    </xf>
    <xf numFmtId="0" fontId="22" fillId="0" borderId="18" xfId="5" applyFont="1" applyFill="1" applyBorder="1" applyAlignment="1" applyProtection="1">
      <alignment horizontal="center" vertical="center" wrapText="1"/>
      <protection locked="0"/>
    </xf>
    <xf numFmtId="0" fontId="22" fillId="0" borderId="31" xfId="5" applyFont="1" applyFill="1" applyBorder="1" applyAlignment="1" applyProtection="1">
      <alignment horizontal="center" vertical="center" wrapText="1"/>
      <protection locked="0"/>
    </xf>
    <xf numFmtId="0" fontId="22" fillId="0" borderId="42" xfId="5" applyFont="1" applyFill="1" applyBorder="1" applyAlignment="1" applyProtection="1">
      <alignment horizontal="center" vertical="center" wrapText="1"/>
      <protection locked="0"/>
    </xf>
    <xf numFmtId="0" fontId="22" fillId="0" borderId="0" xfId="1" applyFont="1" applyFill="1" applyAlignment="1">
      <alignment horizontal="center" vertical="center"/>
    </xf>
    <xf numFmtId="9" fontId="23" fillId="0" borderId="0" xfId="8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2" fillId="11" borderId="1" xfId="1" applyFont="1" applyFill="1" applyBorder="1" applyAlignment="1">
      <alignment horizontal="center" vertical="center" wrapText="1"/>
    </xf>
    <xf numFmtId="0" fontId="2" fillId="11" borderId="1" xfId="1" applyFont="1" applyFill="1" applyBorder="1" applyAlignment="1" applyProtection="1">
      <alignment horizontal="center"/>
      <protection locked="0"/>
    </xf>
    <xf numFmtId="0" fontId="3" fillId="2" borderId="0" xfId="1" applyFont="1" applyFill="1" applyAlignment="1">
      <alignment horizontal="justify"/>
    </xf>
    <xf numFmtId="0" fontId="5" fillId="0" borderId="0" xfId="1" applyFont="1" applyFill="1" applyBorder="1" applyAlignment="1" applyProtection="1">
      <alignment horizontal="center" vertical="center"/>
      <protection locked="0"/>
    </xf>
    <xf numFmtId="9" fontId="1" fillId="0" borderId="0" xfId="2" applyFont="1" applyFill="1" applyBorder="1" applyAlignment="1" applyProtection="1">
      <alignment horizontal="center" vertical="center"/>
      <protection locked="0" hidden="1"/>
    </xf>
    <xf numFmtId="9" fontId="16" fillId="0" borderId="0" xfId="4" applyFont="1" applyFill="1" applyBorder="1" applyAlignment="1" applyProtection="1">
      <alignment horizontal="center" vertical="center"/>
      <protection locked="0"/>
    </xf>
    <xf numFmtId="0" fontId="5" fillId="3" borderId="4" xfId="5" applyFont="1" applyFill="1" applyBorder="1" applyAlignment="1" applyProtection="1">
      <alignment horizontal="center" vertical="center" wrapText="1"/>
      <protection locked="0"/>
    </xf>
    <xf numFmtId="0" fontId="5" fillId="3" borderId="10" xfId="5" applyFont="1" applyFill="1" applyBorder="1" applyAlignment="1" applyProtection="1">
      <alignment horizontal="center" vertical="center" wrapText="1"/>
      <protection locked="0"/>
    </xf>
    <xf numFmtId="0" fontId="5" fillId="3" borderId="13" xfId="5" applyFont="1" applyFill="1" applyBorder="1" applyAlignment="1" applyProtection="1">
      <alignment horizontal="center" vertical="center" wrapText="1"/>
      <protection locked="0"/>
    </xf>
    <xf numFmtId="0" fontId="8" fillId="2" borderId="6" xfId="1" applyFont="1" applyFill="1" applyBorder="1" applyAlignment="1" applyProtection="1">
      <alignment horizontal="center"/>
      <protection locked="0"/>
    </xf>
    <xf numFmtId="0" fontId="8" fillId="2" borderId="7" xfId="1" applyFont="1" applyFill="1" applyBorder="1" applyAlignment="1" applyProtection="1">
      <alignment horizontal="center"/>
      <protection locked="0"/>
    </xf>
    <xf numFmtId="0" fontId="5" fillId="3" borderId="8" xfId="5" applyFont="1" applyFill="1" applyBorder="1" applyAlignment="1" applyProtection="1">
      <alignment horizontal="center" vertical="center" wrapText="1"/>
      <protection locked="0"/>
    </xf>
    <xf numFmtId="0" fontId="5" fillId="3" borderId="9" xfId="5" applyFont="1" applyFill="1" applyBorder="1" applyAlignment="1" applyProtection="1">
      <alignment horizontal="center" vertical="center" wrapText="1"/>
      <protection locked="0"/>
    </xf>
    <xf numFmtId="0" fontId="5" fillId="3" borderId="11" xfId="5" applyFont="1" applyFill="1" applyBorder="1" applyAlignment="1" applyProtection="1">
      <alignment horizontal="center" vertical="center" wrapText="1"/>
      <protection locked="0"/>
    </xf>
    <xf numFmtId="0" fontId="5" fillId="3" borderId="12" xfId="5" applyFont="1" applyFill="1" applyBorder="1" applyAlignment="1" applyProtection="1">
      <alignment horizontal="center" vertical="center" wrapText="1"/>
      <protection locked="0"/>
    </xf>
    <xf numFmtId="0" fontId="5" fillId="3" borderId="14" xfId="5" applyFont="1" applyFill="1" applyBorder="1" applyAlignment="1" applyProtection="1">
      <alignment horizontal="center" vertical="center" wrapText="1"/>
      <protection locked="0"/>
    </xf>
    <xf numFmtId="0" fontId="5" fillId="3" borderId="15" xfId="5" applyFont="1" applyFill="1" applyBorder="1" applyAlignment="1" applyProtection="1">
      <alignment horizontal="center" vertical="center" wrapText="1"/>
      <protection locked="0"/>
    </xf>
    <xf numFmtId="0" fontId="8" fillId="7" borderId="6" xfId="1" applyFont="1" applyFill="1" applyBorder="1" applyAlignment="1" applyProtection="1">
      <alignment horizontal="center"/>
      <protection locked="0"/>
    </xf>
    <xf numFmtId="0" fontId="8" fillId="7" borderId="7" xfId="1" applyFont="1" applyFill="1" applyBorder="1" applyAlignment="1" applyProtection="1">
      <alignment horizontal="center"/>
      <protection locked="0"/>
    </xf>
    <xf numFmtId="0" fontId="1" fillId="9" borderId="45" xfId="0" applyFont="1" applyFill="1" applyBorder="1" applyAlignment="1">
      <alignment horizontal="justify" vertical="center" wrapText="1"/>
    </xf>
    <xf numFmtId="0" fontId="1" fillId="9" borderId="47" xfId="0" applyFont="1" applyFill="1" applyBorder="1" applyAlignment="1">
      <alignment horizontal="justify" vertical="center" wrapText="1"/>
    </xf>
    <xf numFmtId="0" fontId="1" fillId="9" borderId="49" xfId="0" applyFont="1" applyFill="1" applyBorder="1" applyAlignment="1">
      <alignment horizontal="justify" vertical="center" wrapText="1"/>
    </xf>
    <xf numFmtId="0" fontId="1" fillId="0" borderId="46" xfId="0" applyFont="1" applyFill="1" applyBorder="1" applyAlignment="1">
      <alignment horizontal="justify" vertical="center" wrapText="1"/>
    </xf>
    <xf numFmtId="0" fontId="1" fillId="0" borderId="48" xfId="0" applyFont="1" applyFill="1" applyBorder="1" applyAlignment="1">
      <alignment horizontal="justify" vertical="center" wrapText="1"/>
    </xf>
    <xf numFmtId="0" fontId="1" fillId="0" borderId="46" xfId="1" applyFont="1" applyFill="1" applyBorder="1" applyAlignment="1">
      <alignment horizontal="justify" vertical="center" wrapText="1"/>
    </xf>
    <xf numFmtId="0" fontId="1" fillId="0" borderId="48" xfId="1" applyFont="1" applyFill="1" applyBorder="1" applyAlignment="1">
      <alignment horizontal="justify" vertical="center" wrapText="1"/>
    </xf>
    <xf numFmtId="0" fontId="17" fillId="0" borderId="16" xfId="0" applyFont="1" applyBorder="1" applyAlignment="1">
      <alignment horizontal="center"/>
    </xf>
    <xf numFmtId="0" fontId="17" fillId="0" borderId="17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1" fillId="8" borderId="19" xfId="0" applyFont="1" applyFill="1" applyBorder="1" applyAlignment="1">
      <alignment horizontal="center" vertical="center"/>
    </xf>
    <xf numFmtId="0" fontId="11" fillId="8" borderId="20" xfId="0" applyFont="1" applyFill="1" applyBorder="1" applyAlignment="1">
      <alignment horizontal="center" vertical="center"/>
    </xf>
    <xf numFmtId="0" fontId="11" fillId="8" borderId="22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1" fillId="8" borderId="20" xfId="0" applyFont="1" applyFill="1" applyBorder="1" applyAlignment="1">
      <alignment horizontal="center"/>
    </xf>
    <xf numFmtId="0" fontId="11" fillId="8" borderId="21" xfId="0" applyFont="1" applyFill="1" applyBorder="1" applyAlignment="1">
      <alignment horizontal="center" vertical="center"/>
    </xf>
    <xf numFmtId="0" fontId="11" fillId="8" borderId="23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/>
    </xf>
    <xf numFmtId="2" fontId="1" fillId="4" borderId="26" xfId="0" quotePrefix="1" applyNumberFormat="1" applyFont="1" applyFill="1" applyBorder="1" applyAlignment="1">
      <alignment horizontal="center" vertical="center" wrapText="1"/>
    </xf>
    <xf numFmtId="2" fontId="1" fillId="4" borderId="27" xfId="0" applyNumberFormat="1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justify" vertical="center" wrapText="1"/>
    </xf>
    <xf numFmtId="0" fontId="12" fillId="10" borderId="1" xfId="0" applyFont="1" applyFill="1" applyBorder="1" applyAlignment="1">
      <alignment horizontal="center" vertical="top" wrapText="1"/>
    </xf>
    <xf numFmtId="2" fontId="1" fillId="5" borderId="26" xfId="0" quotePrefix="1" applyNumberFormat="1" applyFont="1" applyFill="1" applyBorder="1" applyAlignment="1">
      <alignment horizontal="center" vertical="center" wrapText="1"/>
    </xf>
    <xf numFmtId="2" fontId="1" fillId="5" borderId="27" xfId="0" applyNumberFormat="1" applyFont="1" applyFill="1" applyBorder="1" applyAlignment="1">
      <alignment horizontal="center" vertical="center" wrapText="1"/>
    </xf>
    <xf numFmtId="2" fontId="1" fillId="6" borderId="26" xfId="0" quotePrefix="1" applyNumberFormat="1" applyFont="1" applyFill="1" applyBorder="1" applyAlignment="1">
      <alignment horizontal="center" vertical="center" wrapText="1"/>
    </xf>
    <xf numFmtId="2" fontId="1" fillId="6" borderId="27" xfId="0" applyNumberFormat="1" applyFont="1" applyFill="1" applyBorder="1" applyAlignment="1">
      <alignment horizontal="center" vertical="center" wrapText="1"/>
    </xf>
    <xf numFmtId="0" fontId="11" fillId="8" borderId="0" xfId="0" applyFont="1" applyFill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 vertical="center" textRotation="90"/>
    </xf>
    <xf numFmtId="0" fontId="5" fillId="0" borderId="30" xfId="0" applyFont="1" applyBorder="1" applyAlignment="1">
      <alignment horizontal="center"/>
    </xf>
    <xf numFmtId="0" fontId="8" fillId="0" borderId="1" xfId="0" applyFont="1" applyBorder="1" applyAlignment="1">
      <alignment vertical="center" wrapText="1"/>
    </xf>
    <xf numFmtId="0" fontId="25" fillId="13" borderId="1" xfId="0" applyFont="1" applyFill="1" applyBorder="1" applyAlignment="1">
      <alignment horizontal="justify" vertical="center"/>
    </xf>
    <xf numFmtId="0" fontId="4" fillId="0" borderId="1" xfId="0" applyFont="1" applyBorder="1" applyAlignment="1">
      <alignment horizontal="justify" vertical="center"/>
    </xf>
    <xf numFmtId="0" fontId="4" fillId="0" borderId="1" xfId="0" applyFont="1" applyBorder="1" applyAlignment="1">
      <alignment horizontal="justify" vertical="center" wrapText="1"/>
    </xf>
    <xf numFmtId="0" fontId="25" fillId="13" borderId="1" xfId="0" applyFont="1" applyFill="1" applyBorder="1" applyAlignment="1">
      <alignment vertical="center" wrapText="1"/>
    </xf>
  </cellXfs>
  <cellStyles count="9">
    <cellStyle name="Normal" xfId="0" builtinId="0"/>
    <cellStyle name="Normal 2" xfId="1" xr:uid="{00000000-0005-0000-0000-000001000000}"/>
    <cellStyle name="Normal 2 3" xfId="3" xr:uid="{00000000-0005-0000-0000-000002000000}"/>
    <cellStyle name="Normal 3" xfId="5" xr:uid="{00000000-0005-0000-0000-000003000000}"/>
    <cellStyle name="Normal 4" xfId="6" xr:uid="{00000000-0005-0000-0000-000004000000}"/>
    <cellStyle name="Porcentaje" xfId="8" builtinId="5"/>
    <cellStyle name="Porcentaje 2" xfId="2" xr:uid="{00000000-0005-0000-0000-000006000000}"/>
    <cellStyle name="Porcentaje 3" xfId="7" xr:uid="{00000000-0005-0000-0000-000007000000}"/>
    <cellStyle name="Porcentual 2 2" xfId="4" xr:uid="{00000000-0005-0000-0000-000008000000}"/>
  </cellStyles>
  <dxfs count="46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1. ENTORNO DE CONTROL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'Resumen CI'!$C$28</c:f>
              <c:strCache>
                <c:ptCount val="1"/>
                <c:pt idx="0">
                  <c:v>Ponderación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strRef>
              <c:f>'Resumen CI'!$B$29:$B$36</c:f>
              <c:strCache>
                <c:ptCount val="8"/>
                <c:pt idx="0">
                  <c:v>1. Generales</c:v>
                </c:pt>
                <c:pt idx="1">
                  <c:v>2. Integridad y valores éticos </c:v>
                </c:pt>
                <c:pt idx="2">
                  <c:v>3. Administración estratégica</c:v>
                </c:pt>
                <c:pt idx="3">
                  <c:v>4. Políticas y prácticas de talento humano</c:v>
                </c:pt>
                <c:pt idx="4">
                  <c:v>5. Estructura organizativa</c:v>
                </c:pt>
                <c:pt idx="5">
                  <c:v>6. Delegación de autoridad</c:v>
                </c:pt>
                <c:pt idx="6">
                  <c:v>7. Competencia profesional</c:v>
                </c:pt>
                <c:pt idx="7">
                  <c:v>8. Coordinación de acciones organizacionales</c:v>
                </c:pt>
              </c:strCache>
            </c:strRef>
          </c:cat>
          <c:val>
            <c:numRef>
              <c:f>'Resumen CI'!$C$29:$C$36</c:f>
              <c:numCache>
                <c:formatCode>General</c:formatCode>
                <c:ptCount val="8"/>
                <c:pt idx="0">
                  <c:v>6</c:v>
                </c:pt>
                <c:pt idx="1">
                  <c:v>3</c:v>
                </c:pt>
                <c:pt idx="2">
                  <c:v>7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F-4B63-859C-8CD269D67C1F}"/>
            </c:ext>
          </c:extLst>
        </c:ser>
        <c:ser>
          <c:idx val="1"/>
          <c:order val="1"/>
          <c:tx>
            <c:strRef>
              <c:f>'Resumen CI'!$D$28</c:f>
              <c:strCache>
                <c:ptCount val="1"/>
                <c:pt idx="0">
                  <c:v>Calificación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strRef>
              <c:f>'Resumen CI'!$B$29:$B$36</c:f>
              <c:strCache>
                <c:ptCount val="8"/>
                <c:pt idx="0">
                  <c:v>1. Generales</c:v>
                </c:pt>
                <c:pt idx="1">
                  <c:v>2. Integridad y valores éticos </c:v>
                </c:pt>
                <c:pt idx="2">
                  <c:v>3. Administración estratégica</c:v>
                </c:pt>
                <c:pt idx="3">
                  <c:v>4. Políticas y prácticas de talento humano</c:v>
                </c:pt>
                <c:pt idx="4">
                  <c:v>5. Estructura organizativa</c:v>
                </c:pt>
                <c:pt idx="5">
                  <c:v>6. Delegación de autoridad</c:v>
                </c:pt>
                <c:pt idx="6">
                  <c:v>7. Competencia profesional</c:v>
                </c:pt>
                <c:pt idx="7">
                  <c:v>8. Coordinación de acciones organizacionales</c:v>
                </c:pt>
              </c:strCache>
            </c:strRef>
          </c:cat>
          <c:val>
            <c:numRef>
              <c:f>'Resumen CI'!$D$29:$D$36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F-4B63-859C-8CD269D67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04578255"/>
        <c:axId val="904562447"/>
        <c:axId val="897463183"/>
      </c:bar3DChart>
      <c:catAx>
        <c:axId val="90457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04562447"/>
        <c:crosses val="autoZero"/>
        <c:auto val="1"/>
        <c:lblAlgn val="ctr"/>
        <c:lblOffset val="100"/>
        <c:noMultiLvlLbl val="0"/>
      </c:catAx>
      <c:valAx>
        <c:axId val="90456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04578255"/>
        <c:crosses val="autoZero"/>
        <c:crossBetween val="between"/>
      </c:valAx>
      <c:serAx>
        <c:axId val="897463183"/>
        <c:scaling>
          <c:orientation val="minMax"/>
        </c:scaling>
        <c:delete val="1"/>
        <c:axPos val="b"/>
        <c:majorTickMark val="none"/>
        <c:minorTickMark val="none"/>
        <c:tickLblPos val="nextTo"/>
        <c:crossAx val="90456244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2. EVALUCIÓN DE RIESGOS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'Resumen CI'!$C$56</c:f>
              <c:strCache>
                <c:ptCount val="1"/>
                <c:pt idx="0">
                  <c:v>Ponderación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strRef>
              <c:f>'Resumen CI'!$B$57:$B$59</c:f>
              <c:strCache>
                <c:ptCount val="3"/>
                <c:pt idx="0">
                  <c:v>1. Identificación y análisis de riesgos</c:v>
                </c:pt>
                <c:pt idx="1">
                  <c:v>2. Valoración de riesgos</c:v>
                </c:pt>
                <c:pt idx="2">
                  <c:v>3. Respuesta al riesgo</c:v>
                </c:pt>
              </c:strCache>
            </c:strRef>
          </c:cat>
          <c:val>
            <c:numRef>
              <c:f>'Resumen CI'!$C$57:$C$59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1A-457A-965F-0B7DC32BC331}"/>
            </c:ext>
          </c:extLst>
        </c:ser>
        <c:ser>
          <c:idx val="1"/>
          <c:order val="1"/>
          <c:tx>
            <c:strRef>
              <c:f>'Resumen CI'!$D$56</c:f>
              <c:strCache>
                <c:ptCount val="1"/>
                <c:pt idx="0">
                  <c:v>Calificación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strRef>
              <c:f>'Resumen CI'!$B$57:$B$59</c:f>
              <c:strCache>
                <c:ptCount val="3"/>
                <c:pt idx="0">
                  <c:v>1. Identificación y análisis de riesgos</c:v>
                </c:pt>
                <c:pt idx="1">
                  <c:v>2. Valoración de riesgos</c:v>
                </c:pt>
                <c:pt idx="2">
                  <c:v>3. Respuesta al riesgo</c:v>
                </c:pt>
              </c:strCache>
            </c:strRef>
          </c:cat>
          <c:val>
            <c:numRef>
              <c:f>'Resumen CI'!$D$57:$D$59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1A-457A-965F-0B7DC32BC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04578255"/>
        <c:axId val="904562447"/>
        <c:axId val="897463183"/>
      </c:bar3DChart>
      <c:catAx>
        <c:axId val="90457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04562447"/>
        <c:crosses val="autoZero"/>
        <c:auto val="1"/>
        <c:lblAlgn val="ctr"/>
        <c:lblOffset val="100"/>
        <c:noMultiLvlLbl val="0"/>
      </c:catAx>
      <c:valAx>
        <c:axId val="90456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04578255"/>
        <c:crosses val="autoZero"/>
        <c:crossBetween val="between"/>
      </c:valAx>
      <c:serAx>
        <c:axId val="897463183"/>
        <c:scaling>
          <c:orientation val="minMax"/>
        </c:scaling>
        <c:delete val="1"/>
        <c:axPos val="b"/>
        <c:majorTickMark val="none"/>
        <c:minorTickMark val="none"/>
        <c:tickLblPos val="nextTo"/>
        <c:crossAx val="90456244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3. ACTIVIDADES DE CONTROL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'Resumen CI'!$C$79</c:f>
              <c:strCache>
                <c:ptCount val="1"/>
                <c:pt idx="0">
                  <c:v>Ponderación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strRef>
              <c:f>'Resumen CI'!$B$80:$B$83</c:f>
              <c:strCache>
                <c:ptCount val="4"/>
                <c:pt idx="0">
                  <c:v>1. Separación de funciones y rotación de labores</c:v>
                </c:pt>
                <c:pt idx="1">
                  <c:v>2. Autorización y aprobación de transacciones y operaciones</c:v>
                </c:pt>
                <c:pt idx="2">
                  <c:v>3. Supervisión</c:v>
                </c:pt>
                <c:pt idx="3">
                  <c:v>4. Operaciones administrativas y financieras</c:v>
                </c:pt>
              </c:strCache>
            </c:strRef>
          </c:cat>
          <c:val>
            <c:numRef>
              <c:f>'Resumen CI'!$C$80:$C$83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17-4D01-9E73-1BAD1FA12818}"/>
            </c:ext>
          </c:extLst>
        </c:ser>
        <c:ser>
          <c:idx val="1"/>
          <c:order val="1"/>
          <c:tx>
            <c:strRef>
              <c:f>'Resumen CI'!$D$79</c:f>
              <c:strCache>
                <c:ptCount val="1"/>
                <c:pt idx="0">
                  <c:v>Calificación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strRef>
              <c:f>'Resumen CI'!$B$80:$B$83</c:f>
              <c:strCache>
                <c:ptCount val="4"/>
                <c:pt idx="0">
                  <c:v>1. Separación de funciones y rotación de labores</c:v>
                </c:pt>
                <c:pt idx="1">
                  <c:v>2. Autorización y aprobación de transacciones y operaciones</c:v>
                </c:pt>
                <c:pt idx="2">
                  <c:v>3. Supervisión</c:v>
                </c:pt>
                <c:pt idx="3">
                  <c:v>4. Operaciones administrativas y financieras</c:v>
                </c:pt>
              </c:strCache>
            </c:strRef>
          </c:cat>
          <c:val>
            <c:numRef>
              <c:f>'Resumen CI'!$D$80:$D$83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17-4D01-9E73-1BAD1FA12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04578255"/>
        <c:axId val="904562447"/>
        <c:axId val="897463183"/>
      </c:bar3DChart>
      <c:catAx>
        <c:axId val="90457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04562447"/>
        <c:crosses val="autoZero"/>
        <c:auto val="1"/>
        <c:lblAlgn val="ctr"/>
        <c:lblOffset val="100"/>
        <c:noMultiLvlLbl val="0"/>
      </c:catAx>
      <c:valAx>
        <c:axId val="90456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04578255"/>
        <c:crosses val="autoZero"/>
        <c:crossBetween val="between"/>
      </c:valAx>
      <c:serAx>
        <c:axId val="897463183"/>
        <c:scaling>
          <c:orientation val="minMax"/>
        </c:scaling>
        <c:delete val="1"/>
        <c:axPos val="b"/>
        <c:majorTickMark val="none"/>
        <c:minorTickMark val="none"/>
        <c:tickLblPos val="nextTo"/>
        <c:crossAx val="90456244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4. INFORMACIÓN Y COMUNICACIÓN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'Resumen CI'!$C$103</c:f>
              <c:strCache>
                <c:ptCount val="1"/>
                <c:pt idx="0">
                  <c:v>Ponderación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strRef>
              <c:f>'Resumen CI'!$B$104:$B$106</c:f>
              <c:strCache>
                <c:ptCount val="3"/>
                <c:pt idx="0">
                  <c:v>1. Información relevante </c:v>
                </c:pt>
                <c:pt idx="1">
                  <c:v>2. Comunicación interna </c:v>
                </c:pt>
                <c:pt idx="2">
                  <c:v>3. Comunicación externa </c:v>
                </c:pt>
              </c:strCache>
            </c:strRef>
          </c:cat>
          <c:val>
            <c:numRef>
              <c:f>'Resumen CI'!$C$104:$C$106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7F-488B-AE64-BE00DA1D0DFD}"/>
            </c:ext>
          </c:extLst>
        </c:ser>
        <c:ser>
          <c:idx val="1"/>
          <c:order val="1"/>
          <c:tx>
            <c:strRef>
              <c:f>'Resumen CI'!$D$103</c:f>
              <c:strCache>
                <c:ptCount val="1"/>
                <c:pt idx="0">
                  <c:v>Calificación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strRef>
              <c:f>'Resumen CI'!$B$104:$B$106</c:f>
              <c:strCache>
                <c:ptCount val="3"/>
                <c:pt idx="0">
                  <c:v>1. Información relevante </c:v>
                </c:pt>
                <c:pt idx="1">
                  <c:v>2. Comunicación interna </c:v>
                </c:pt>
                <c:pt idx="2">
                  <c:v>3. Comunicación externa </c:v>
                </c:pt>
              </c:strCache>
            </c:strRef>
          </c:cat>
          <c:val>
            <c:numRef>
              <c:f>'Resumen CI'!$D$104:$D$106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7F-488B-AE64-BE00DA1D0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04578255"/>
        <c:axId val="904562447"/>
        <c:axId val="897463183"/>
      </c:bar3DChart>
      <c:catAx>
        <c:axId val="90457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04562447"/>
        <c:crosses val="autoZero"/>
        <c:auto val="1"/>
        <c:lblAlgn val="ctr"/>
        <c:lblOffset val="100"/>
        <c:noMultiLvlLbl val="0"/>
      </c:catAx>
      <c:valAx>
        <c:axId val="90456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04578255"/>
        <c:crosses val="autoZero"/>
        <c:crossBetween val="between"/>
      </c:valAx>
      <c:serAx>
        <c:axId val="897463183"/>
        <c:scaling>
          <c:orientation val="minMax"/>
        </c:scaling>
        <c:delete val="1"/>
        <c:axPos val="b"/>
        <c:majorTickMark val="none"/>
        <c:minorTickMark val="none"/>
        <c:tickLblPos val="nextTo"/>
        <c:crossAx val="90456244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5. ACTIVIDADES DE SUPERVISIÓN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'Resumen CI'!$C$126</c:f>
              <c:strCache>
                <c:ptCount val="1"/>
                <c:pt idx="0">
                  <c:v>Ponderación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strRef>
              <c:f>'Resumen CI'!$B$127:$B$128</c:f>
              <c:strCache>
                <c:ptCount val="2"/>
                <c:pt idx="0">
                  <c:v>1. Evaluación continua y puntual </c:v>
                </c:pt>
                <c:pt idx="1">
                  <c:v>2. Evaluación periódica</c:v>
                </c:pt>
              </c:strCache>
            </c:strRef>
          </c:cat>
          <c:val>
            <c:numRef>
              <c:f>'Resumen CI'!$C$127:$C$128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8A-4248-A1B8-82B9148DEACA}"/>
            </c:ext>
          </c:extLst>
        </c:ser>
        <c:ser>
          <c:idx val="1"/>
          <c:order val="1"/>
          <c:tx>
            <c:strRef>
              <c:f>'Resumen CI'!$D$126</c:f>
              <c:strCache>
                <c:ptCount val="1"/>
                <c:pt idx="0">
                  <c:v>Calificación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strRef>
              <c:f>'Resumen CI'!$B$127:$B$128</c:f>
              <c:strCache>
                <c:ptCount val="2"/>
                <c:pt idx="0">
                  <c:v>1. Evaluación continua y puntual </c:v>
                </c:pt>
                <c:pt idx="1">
                  <c:v>2. Evaluación periódica</c:v>
                </c:pt>
              </c:strCache>
            </c:strRef>
          </c:cat>
          <c:val>
            <c:numRef>
              <c:f>'Resumen CI'!$D$127:$D$128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8A-4248-A1B8-82B9148DE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04578255"/>
        <c:axId val="904562447"/>
        <c:axId val="897463183"/>
      </c:bar3DChart>
      <c:catAx>
        <c:axId val="90457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04562447"/>
        <c:crosses val="autoZero"/>
        <c:auto val="1"/>
        <c:lblAlgn val="ctr"/>
        <c:lblOffset val="100"/>
        <c:noMultiLvlLbl val="0"/>
      </c:catAx>
      <c:valAx>
        <c:axId val="90456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04578255"/>
        <c:crosses val="autoZero"/>
        <c:crossBetween val="between"/>
      </c:valAx>
      <c:serAx>
        <c:axId val="897463183"/>
        <c:scaling>
          <c:orientation val="minMax"/>
        </c:scaling>
        <c:delete val="1"/>
        <c:axPos val="b"/>
        <c:majorTickMark val="none"/>
        <c:minorTickMark val="none"/>
        <c:tickLblPos val="nextTo"/>
        <c:crossAx val="90456244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EVALUACIÓN</a:t>
            </a:r>
            <a:r>
              <a:rPr lang="es-MX" baseline="0"/>
              <a:t> DE CONTROL INTERNO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strRef>
              <c:f>'Resumen CI'!$C$3</c:f>
              <c:strCache>
                <c:ptCount val="1"/>
                <c:pt idx="0">
                  <c:v>Ponderación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strRef>
              <c:f>'Resumen CI'!$B$4:$B$8</c:f>
              <c:strCache>
                <c:ptCount val="5"/>
                <c:pt idx="0">
                  <c:v>1. ENTORNO DE CONTROL</c:v>
                </c:pt>
                <c:pt idx="1">
                  <c:v>2. EVALUCIÓN DE RIESGOS</c:v>
                </c:pt>
                <c:pt idx="2">
                  <c:v>3. ACTIVIDADES DE CONTROL</c:v>
                </c:pt>
                <c:pt idx="3">
                  <c:v>4. INFORMACIÓN Y COMUNICACIÓN</c:v>
                </c:pt>
                <c:pt idx="4">
                  <c:v>5. ACTIVIDADES DE SUPERVISIÓN</c:v>
                </c:pt>
              </c:strCache>
            </c:strRef>
          </c:cat>
          <c:val>
            <c:numRef>
              <c:f>'Resumen CI'!$C$4:$C$8</c:f>
              <c:numCache>
                <c:formatCode>General</c:formatCode>
                <c:ptCount val="5"/>
                <c:pt idx="0">
                  <c:v>30</c:v>
                </c:pt>
                <c:pt idx="1">
                  <c:v>7</c:v>
                </c:pt>
                <c:pt idx="2">
                  <c:v>25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66-46D2-B4C3-8138650343B7}"/>
            </c:ext>
          </c:extLst>
        </c:ser>
        <c:ser>
          <c:idx val="1"/>
          <c:order val="1"/>
          <c:tx>
            <c:strRef>
              <c:f>'Resumen CI'!$D$3</c:f>
              <c:strCache>
                <c:ptCount val="1"/>
                <c:pt idx="0">
                  <c:v>Calificación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strRef>
              <c:f>'Resumen CI'!$B$4:$B$8</c:f>
              <c:strCache>
                <c:ptCount val="5"/>
                <c:pt idx="0">
                  <c:v>1. ENTORNO DE CONTROL</c:v>
                </c:pt>
                <c:pt idx="1">
                  <c:v>2. EVALUCIÓN DE RIESGOS</c:v>
                </c:pt>
                <c:pt idx="2">
                  <c:v>3. ACTIVIDADES DE CONTROL</c:v>
                </c:pt>
                <c:pt idx="3">
                  <c:v>4. INFORMACIÓN Y COMUNICACIÓN</c:v>
                </c:pt>
                <c:pt idx="4">
                  <c:v>5. ACTIVIDADES DE SUPERVISIÓN</c:v>
                </c:pt>
              </c:strCache>
            </c:strRef>
          </c:cat>
          <c:val>
            <c:numRef>
              <c:f>'Resumen CI'!$D$4:$D$8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66-46D2-B4C3-813865034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10566623"/>
        <c:axId val="1010562463"/>
        <c:axId val="0"/>
      </c:bar3DChart>
      <c:catAx>
        <c:axId val="1010566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010562463"/>
        <c:crosses val="autoZero"/>
        <c:auto val="1"/>
        <c:lblAlgn val="ctr"/>
        <c:lblOffset val="100"/>
        <c:noMultiLvlLbl val="0"/>
      </c:catAx>
      <c:valAx>
        <c:axId val="101056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01056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25</xdr:row>
      <xdr:rowOff>0</xdr:rowOff>
    </xdr:from>
    <xdr:to>
      <xdr:col>12</xdr:col>
      <xdr:colOff>21167</xdr:colOff>
      <xdr:row>38</xdr:row>
      <xdr:rowOff>68791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53</xdr:row>
      <xdr:rowOff>0</xdr:rowOff>
    </xdr:from>
    <xdr:to>
      <xdr:col>12</xdr:col>
      <xdr:colOff>21167</xdr:colOff>
      <xdr:row>63</xdr:row>
      <xdr:rowOff>33071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76</xdr:row>
      <xdr:rowOff>0</xdr:rowOff>
    </xdr:from>
    <xdr:to>
      <xdr:col>12</xdr:col>
      <xdr:colOff>21167</xdr:colOff>
      <xdr:row>89</xdr:row>
      <xdr:rowOff>9258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100</xdr:row>
      <xdr:rowOff>0</xdr:rowOff>
    </xdr:from>
    <xdr:to>
      <xdr:col>12</xdr:col>
      <xdr:colOff>21167</xdr:colOff>
      <xdr:row>112</xdr:row>
      <xdr:rowOff>9258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123</xdr:row>
      <xdr:rowOff>0</xdr:rowOff>
    </xdr:from>
    <xdr:to>
      <xdr:col>12</xdr:col>
      <xdr:colOff>21167</xdr:colOff>
      <xdr:row>136</xdr:row>
      <xdr:rowOff>140227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2643187</xdr:colOff>
      <xdr:row>1</xdr:row>
      <xdr:rowOff>205976</xdr:rowOff>
    </xdr:from>
    <xdr:to>
      <xdr:col>11</xdr:col>
      <xdr:colOff>750093</xdr:colOff>
      <xdr:row>11</xdr:row>
      <xdr:rowOff>8332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27709</xdr:colOff>
      <xdr:row>5</xdr:row>
      <xdr:rowOff>16452</xdr:rowOff>
    </xdr:from>
    <xdr:to>
      <xdr:col>7</xdr:col>
      <xdr:colOff>387709</xdr:colOff>
      <xdr:row>5</xdr:row>
      <xdr:rowOff>235403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5485534" y="1454727"/>
          <a:ext cx="360000" cy="21895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R3</a:t>
          </a:r>
          <a:endParaRPr lang="en-US" sz="1100"/>
        </a:p>
      </xdr:txBody>
    </xdr:sp>
    <xdr:clientData/>
  </xdr:twoCellAnchor>
  <xdr:twoCellAnchor>
    <xdr:from>
      <xdr:col>6</xdr:col>
      <xdr:colOff>19050</xdr:colOff>
      <xdr:row>6</xdr:row>
      <xdr:rowOff>19050</xdr:rowOff>
    </xdr:from>
    <xdr:to>
      <xdr:col>6</xdr:col>
      <xdr:colOff>379050</xdr:colOff>
      <xdr:row>6</xdr:row>
      <xdr:rowOff>238001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4629150" y="2247900"/>
          <a:ext cx="360000" cy="21895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R1</a:t>
          </a:r>
          <a:endParaRPr lang="en-US" sz="1100"/>
        </a:p>
      </xdr:txBody>
    </xdr:sp>
    <xdr:clientData/>
  </xdr:twoCellAnchor>
  <xdr:twoCellAnchor>
    <xdr:from>
      <xdr:col>6</xdr:col>
      <xdr:colOff>19050</xdr:colOff>
      <xdr:row>5</xdr:row>
      <xdr:rowOff>19050</xdr:rowOff>
    </xdr:from>
    <xdr:to>
      <xdr:col>6</xdr:col>
      <xdr:colOff>379050</xdr:colOff>
      <xdr:row>5</xdr:row>
      <xdr:rowOff>238001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4629150" y="1457325"/>
          <a:ext cx="360000" cy="21895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R2</a:t>
          </a:r>
          <a:endParaRPr lang="en-US" sz="1100"/>
        </a:p>
      </xdr:txBody>
    </xdr:sp>
    <xdr:clientData/>
  </xdr:twoCellAnchor>
  <xdr:twoCellAnchor>
    <xdr:from>
      <xdr:col>6</xdr:col>
      <xdr:colOff>438150</xdr:colOff>
      <xdr:row>5</xdr:row>
      <xdr:rowOff>19050</xdr:rowOff>
    </xdr:from>
    <xdr:to>
      <xdr:col>6</xdr:col>
      <xdr:colOff>798150</xdr:colOff>
      <xdr:row>5</xdr:row>
      <xdr:rowOff>238001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5048250" y="1457325"/>
          <a:ext cx="360000" cy="21895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R4</a:t>
          </a:r>
          <a:endParaRPr lang="en-US" sz="1100"/>
        </a:p>
      </xdr:txBody>
    </xdr:sp>
    <xdr:clientData/>
  </xdr:twoCellAnchor>
  <xdr:twoCellAnchor>
    <xdr:from>
      <xdr:col>7</xdr:col>
      <xdr:colOff>446809</xdr:colOff>
      <xdr:row>5</xdr:row>
      <xdr:rowOff>25977</xdr:rowOff>
    </xdr:from>
    <xdr:to>
      <xdr:col>7</xdr:col>
      <xdr:colOff>806809</xdr:colOff>
      <xdr:row>5</xdr:row>
      <xdr:rowOff>244928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5904634" y="1464252"/>
          <a:ext cx="360000" cy="21895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R5</a:t>
          </a:r>
          <a:endParaRPr lang="en-US" sz="1100"/>
        </a:p>
      </xdr:txBody>
    </xdr:sp>
    <xdr:clientData/>
  </xdr:twoCellAnchor>
  <xdr:twoCellAnchor>
    <xdr:from>
      <xdr:col>7</xdr:col>
      <xdr:colOff>28575</xdr:colOff>
      <xdr:row>4</xdr:row>
      <xdr:rowOff>19050</xdr:rowOff>
    </xdr:from>
    <xdr:to>
      <xdr:col>7</xdr:col>
      <xdr:colOff>388575</xdr:colOff>
      <xdr:row>4</xdr:row>
      <xdr:rowOff>238001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5486400" y="666750"/>
          <a:ext cx="360000" cy="21895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R7</a:t>
          </a:r>
          <a:endParaRPr lang="en-US" sz="1100"/>
        </a:p>
      </xdr:txBody>
    </xdr:sp>
    <xdr:clientData/>
  </xdr:twoCellAnchor>
  <xdr:twoCellAnchor>
    <xdr:from>
      <xdr:col>7</xdr:col>
      <xdr:colOff>19050</xdr:colOff>
      <xdr:row>5</xdr:row>
      <xdr:rowOff>552450</xdr:rowOff>
    </xdr:from>
    <xdr:to>
      <xdr:col>7</xdr:col>
      <xdr:colOff>379050</xdr:colOff>
      <xdr:row>5</xdr:row>
      <xdr:rowOff>771401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5476875" y="1990725"/>
          <a:ext cx="360000" cy="21895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R6</a:t>
          </a:r>
          <a:endParaRPr lang="en-US" sz="1100"/>
        </a:p>
      </xdr:txBody>
    </xdr:sp>
    <xdr:clientData/>
  </xdr:twoCellAnchor>
  <xdr:twoCellAnchor>
    <xdr:from>
      <xdr:col>6</xdr:col>
      <xdr:colOff>148167</xdr:colOff>
      <xdr:row>6</xdr:row>
      <xdr:rowOff>433917</xdr:rowOff>
    </xdr:from>
    <xdr:to>
      <xdr:col>6</xdr:col>
      <xdr:colOff>508167</xdr:colOff>
      <xdr:row>6</xdr:row>
      <xdr:rowOff>652868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4751917" y="2656417"/>
          <a:ext cx="360000" cy="21895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12</a:t>
          </a:r>
          <a:endParaRPr lang="en-US" sz="1100"/>
        </a:p>
      </xdr:txBody>
    </xdr:sp>
    <xdr:clientData/>
  </xdr:twoCellAnchor>
  <xdr:twoCellAnchor>
    <xdr:from>
      <xdr:col>6</xdr:col>
      <xdr:colOff>173567</xdr:colOff>
      <xdr:row>5</xdr:row>
      <xdr:rowOff>385234</xdr:rowOff>
    </xdr:from>
    <xdr:to>
      <xdr:col>6</xdr:col>
      <xdr:colOff>533567</xdr:colOff>
      <xdr:row>5</xdr:row>
      <xdr:rowOff>604185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4777317" y="1813984"/>
          <a:ext cx="360000" cy="21895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16</a:t>
          </a:r>
          <a:endParaRPr lang="en-US" sz="1100"/>
        </a:p>
      </xdr:txBody>
    </xdr:sp>
    <xdr:clientData/>
  </xdr:twoCellAnchor>
  <xdr:twoCellAnchor>
    <xdr:from>
      <xdr:col>7</xdr:col>
      <xdr:colOff>198967</xdr:colOff>
      <xdr:row>5</xdr:row>
      <xdr:rowOff>273051</xdr:rowOff>
    </xdr:from>
    <xdr:to>
      <xdr:col>7</xdr:col>
      <xdr:colOff>558967</xdr:colOff>
      <xdr:row>5</xdr:row>
      <xdr:rowOff>492002</xdr:rowOff>
    </xdr:to>
    <xdr:sp macro="" textlink="">
      <xdr:nvSpPr>
        <xdr:cNvPr id="15" name="Rectángulo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5649384" y="1701801"/>
          <a:ext cx="360000" cy="21895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20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43"/>
  <sheetViews>
    <sheetView showGridLines="0" topLeftCell="A43" zoomScale="60" zoomScaleNormal="60" workbookViewId="0">
      <selection activeCell="B75" sqref="B75"/>
    </sheetView>
  </sheetViews>
  <sheetFormatPr baseColWidth="10" defaultColWidth="11.42578125" defaultRowHeight="14.25" x14ac:dyDescent="0.2"/>
  <cols>
    <col min="1" max="1" width="3.140625" style="105" customWidth="1"/>
    <col min="2" max="2" width="39.85546875" style="105" customWidth="1"/>
    <col min="3" max="5" width="14.7109375" style="105" customWidth="1"/>
    <col min="6" max="6" width="39.85546875" style="105" customWidth="1"/>
    <col min="7" max="16384" width="11.42578125" style="105"/>
  </cols>
  <sheetData>
    <row r="1" spans="2:6" ht="15" x14ac:dyDescent="0.25">
      <c r="B1" s="104" t="s">
        <v>120</v>
      </c>
    </row>
    <row r="2" spans="2:6" ht="15" thickBot="1" x14ac:dyDescent="0.25"/>
    <row r="3" spans="2:6" s="104" customFormat="1" ht="15" x14ac:dyDescent="0.25">
      <c r="B3" s="106" t="s">
        <v>119</v>
      </c>
      <c r="C3" s="107" t="s">
        <v>107</v>
      </c>
      <c r="D3" s="108" t="s">
        <v>5</v>
      </c>
      <c r="E3" s="109"/>
    </row>
    <row r="4" spans="2:6" ht="30.6" customHeight="1" x14ac:dyDescent="0.2">
      <c r="B4" s="110" t="s">
        <v>105</v>
      </c>
      <c r="C4" s="111">
        <f>+C37</f>
        <v>30</v>
      </c>
      <c r="D4" s="112">
        <f>+D37</f>
        <v>0</v>
      </c>
      <c r="E4" s="113"/>
    </row>
    <row r="5" spans="2:6" ht="30.6" customHeight="1" x14ac:dyDescent="0.2">
      <c r="B5" s="110" t="s">
        <v>109</v>
      </c>
      <c r="C5" s="111">
        <f>+C60</f>
        <v>7</v>
      </c>
      <c r="D5" s="112">
        <f>D60</f>
        <v>0</v>
      </c>
      <c r="E5" s="113"/>
    </row>
    <row r="6" spans="2:6" ht="30.6" customHeight="1" x14ac:dyDescent="0.2">
      <c r="B6" s="110" t="s">
        <v>110</v>
      </c>
      <c r="C6" s="111">
        <f>C84</f>
        <v>25</v>
      </c>
      <c r="D6" s="112">
        <f>D84</f>
        <v>0</v>
      </c>
      <c r="E6" s="113"/>
    </row>
    <row r="7" spans="2:6" ht="30.6" customHeight="1" x14ac:dyDescent="0.2">
      <c r="B7" s="110" t="s">
        <v>111</v>
      </c>
      <c r="C7" s="111">
        <f>C107</f>
        <v>4</v>
      </c>
      <c r="D7" s="112">
        <f>D107</f>
        <v>0</v>
      </c>
      <c r="E7" s="113"/>
    </row>
    <row r="8" spans="2:6" ht="30.6" customHeight="1" x14ac:dyDescent="0.2">
      <c r="B8" s="110" t="s">
        <v>112</v>
      </c>
      <c r="C8" s="111">
        <f>C129</f>
        <v>2</v>
      </c>
      <c r="D8" s="112">
        <f>D129</f>
        <v>0</v>
      </c>
      <c r="E8" s="113"/>
    </row>
    <row r="9" spans="2:6" s="104" customFormat="1" ht="15.75" thickBot="1" x14ac:dyDescent="0.3">
      <c r="B9" s="114" t="s">
        <v>108</v>
      </c>
      <c r="C9" s="115">
        <f>SUM(C4:C8)</f>
        <v>68</v>
      </c>
      <c r="D9" s="116">
        <f>SUM(D4:D8)</f>
        <v>0</v>
      </c>
      <c r="E9" s="117"/>
    </row>
    <row r="10" spans="2:6" s="118" customFormat="1" x14ac:dyDescent="0.2"/>
    <row r="11" spans="2:6" s="118" customFormat="1" x14ac:dyDescent="0.2">
      <c r="B11" s="119" t="s">
        <v>113</v>
      </c>
      <c r="C11" s="105"/>
      <c r="D11" s="105"/>
      <c r="E11" s="105"/>
      <c r="F11" s="105"/>
    </row>
    <row r="12" spans="2:6" s="118" customFormat="1" ht="15" thickBot="1" x14ac:dyDescent="0.25">
      <c r="B12" s="155" t="s">
        <v>12</v>
      </c>
      <c r="C12" s="146" t="s">
        <v>13</v>
      </c>
      <c r="D12" s="120">
        <f>+D9</f>
        <v>0</v>
      </c>
      <c r="E12" s="147" t="s">
        <v>14</v>
      </c>
      <c r="F12" s="156">
        <f>+D12/D13</f>
        <v>0</v>
      </c>
    </row>
    <row r="13" spans="2:6" s="118" customFormat="1" x14ac:dyDescent="0.2">
      <c r="B13" s="155"/>
      <c r="C13" s="146"/>
      <c r="D13" s="121">
        <f>+C9</f>
        <v>68</v>
      </c>
      <c r="E13" s="147"/>
      <c r="F13" s="156"/>
    </row>
    <row r="14" spans="2:6" s="118" customFormat="1" ht="15" x14ac:dyDescent="0.2">
      <c r="B14" s="122"/>
      <c r="C14" s="123"/>
      <c r="D14" s="121"/>
      <c r="E14" s="124"/>
      <c r="F14" s="125" t="s">
        <v>237</v>
      </c>
    </row>
    <row r="15" spans="2:6" s="118" customFormat="1" ht="15" x14ac:dyDescent="0.2">
      <c r="B15" s="122"/>
      <c r="C15" s="123"/>
      <c r="D15" s="121"/>
      <c r="E15" s="124"/>
      <c r="F15" s="144" t="str">
        <f>IF(50%&gt;=F12,"BAJO",IF(75%&lt;F12,"ALTO","MODERADO"))</f>
        <v>BAJO</v>
      </c>
    </row>
    <row r="16" spans="2:6" s="118" customFormat="1" ht="15" x14ac:dyDescent="0.2">
      <c r="B16" s="119" t="s">
        <v>114</v>
      </c>
      <c r="C16" s="123"/>
      <c r="D16" s="121"/>
      <c r="E16" s="124"/>
      <c r="F16" s="125"/>
    </row>
    <row r="17" spans="2:8" s="118" customFormat="1" ht="15" x14ac:dyDescent="0.2">
      <c r="B17" s="126" t="s">
        <v>115</v>
      </c>
      <c r="C17" s="123" t="s">
        <v>116</v>
      </c>
      <c r="D17" s="145" t="s">
        <v>128</v>
      </c>
      <c r="E17" s="124" t="s">
        <v>118</v>
      </c>
      <c r="F17" s="125">
        <f>1-F12</f>
        <v>1</v>
      </c>
    </row>
    <row r="18" spans="2:8" s="127" customFormat="1" ht="15" x14ac:dyDescent="0.25">
      <c r="B18" s="126"/>
      <c r="C18" s="123"/>
      <c r="D18" s="121"/>
      <c r="E18" s="124"/>
      <c r="F18" s="125" t="s">
        <v>238</v>
      </c>
      <c r="G18" s="148"/>
      <c r="H18" s="148"/>
    </row>
    <row r="19" spans="2:8" s="127" customFormat="1" ht="15" x14ac:dyDescent="0.25">
      <c r="B19" s="126"/>
      <c r="C19" s="123"/>
      <c r="D19" s="121"/>
      <c r="E19" s="124"/>
      <c r="F19" s="144" t="str">
        <f>IF(49%&lt;F17,"ALTO",IF(F17&lt;25%,"BAJO","MODERADO"))</f>
        <v>ALTO</v>
      </c>
      <c r="G19" s="128"/>
      <c r="H19" s="128"/>
    </row>
    <row r="20" spans="2:8" s="127" customFormat="1" ht="15.75" thickBot="1" x14ac:dyDescent="0.3">
      <c r="B20" s="126"/>
      <c r="C20" s="123"/>
      <c r="D20" s="121"/>
      <c r="E20" s="124"/>
      <c r="F20" s="125"/>
      <c r="G20" s="128"/>
      <c r="H20" s="128"/>
    </row>
    <row r="21" spans="2:8" s="129" customFormat="1" ht="15.75" customHeight="1" x14ac:dyDescent="0.25">
      <c r="B21" s="149" t="s">
        <v>124</v>
      </c>
      <c r="C21" s="130" t="s">
        <v>15</v>
      </c>
      <c r="D21" s="131" t="s">
        <v>16</v>
      </c>
      <c r="E21" s="132" t="s">
        <v>17</v>
      </c>
      <c r="F21" s="152" t="s">
        <v>123</v>
      </c>
      <c r="H21" s="126"/>
    </row>
    <row r="22" spans="2:8" s="129" customFormat="1" x14ac:dyDescent="0.25">
      <c r="B22" s="150"/>
      <c r="C22" s="133" t="s">
        <v>19</v>
      </c>
      <c r="D22" s="134" t="s">
        <v>20</v>
      </c>
      <c r="E22" s="133" t="s">
        <v>19</v>
      </c>
      <c r="F22" s="153"/>
      <c r="H22" s="126"/>
    </row>
    <row r="23" spans="2:8" s="129" customFormat="1" ht="15" thickBot="1" x14ac:dyDescent="0.3">
      <c r="B23" s="151"/>
      <c r="C23" s="135" t="s">
        <v>17</v>
      </c>
      <c r="D23" s="136" t="s">
        <v>21</v>
      </c>
      <c r="E23" s="137" t="s">
        <v>15</v>
      </c>
      <c r="F23" s="154"/>
      <c r="H23" s="126"/>
    </row>
    <row r="26" spans="2:8" ht="15" x14ac:dyDescent="0.25">
      <c r="B26" s="104" t="s">
        <v>105</v>
      </c>
    </row>
    <row r="27" spans="2:8" ht="15" thickBot="1" x14ac:dyDescent="0.25"/>
    <row r="28" spans="2:8" s="104" customFormat="1" ht="15" x14ac:dyDescent="0.25">
      <c r="B28" s="106" t="s">
        <v>106</v>
      </c>
      <c r="C28" s="107" t="s">
        <v>107</v>
      </c>
      <c r="D28" s="108" t="s">
        <v>5</v>
      </c>
      <c r="E28" s="109"/>
    </row>
    <row r="29" spans="2:8" ht="30.6" customHeight="1" x14ac:dyDescent="0.2">
      <c r="B29" s="110" t="s">
        <v>207</v>
      </c>
      <c r="C29" s="111">
        <v>6</v>
      </c>
      <c r="D29" s="112">
        <f>+SUM('EVALUACIÓN DE CONTROL INTERNO'!G8:G13)</f>
        <v>0</v>
      </c>
      <c r="E29" s="113"/>
    </row>
    <row r="30" spans="2:8" ht="30.6" customHeight="1" x14ac:dyDescent="0.2">
      <c r="B30" s="110" t="s">
        <v>208</v>
      </c>
      <c r="C30" s="111">
        <v>3</v>
      </c>
      <c r="D30" s="112">
        <f>+SUM('EVALUACIÓN DE CONTROL INTERNO'!G15:G17)</f>
        <v>0</v>
      </c>
      <c r="E30" s="113"/>
    </row>
    <row r="31" spans="2:8" ht="30.6" customHeight="1" x14ac:dyDescent="0.2">
      <c r="B31" s="110" t="s">
        <v>209</v>
      </c>
      <c r="C31" s="111">
        <v>7</v>
      </c>
      <c r="D31" s="112">
        <f>+SUM('EVALUACIÓN DE CONTROL INTERNO'!G19:G25)</f>
        <v>0</v>
      </c>
      <c r="E31" s="113"/>
    </row>
    <row r="32" spans="2:8" ht="30.6" customHeight="1" x14ac:dyDescent="0.2">
      <c r="B32" s="110" t="s">
        <v>210</v>
      </c>
      <c r="C32" s="111">
        <v>3</v>
      </c>
      <c r="D32" s="112">
        <f>+SUM('EVALUACIÓN DE CONTROL INTERNO'!G27:G29)</f>
        <v>0</v>
      </c>
      <c r="E32" s="113"/>
    </row>
    <row r="33" spans="2:8" ht="30.6" customHeight="1" x14ac:dyDescent="0.2">
      <c r="B33" s="110" t="s">
        <v>211</v>
      </c>
      <c r="C33" s="111">
        <v>3</v>
      </c>
      <c r="D33" s="112">
        <f>+SUM('EVALUACIÓN DE CONTROL INTERNO'!G31:G33)</f>
        <v>0</v>
      </c>
      <c r="E33" s="113"/>
    </row>
    <row r="34" spans="2:8" ht="30.6" customHeight="1" x14ac:dyDescent="0.2">
      <c r="B34" s="110" t="s">
        <v>212</v>
      </c>
      <c r="C34" s="111">
        <v>2</v>
      </c>
      <c r="D34" s="112">
        <f>+SUM('EVALUACIÓN DE CONTROL INTERNO'!G35:G36)</f>
        <v>0</v>
      </c>
      <c r="E34" s="113"/>
    </row>
    <row r="35" spans="2:8" ht="30.6" customHeight="1" x14ac:dyDescent="0.2">
      <c r="B35" s="110" t="s">
        <v>213</v>
      </c>
      <c r="C35" s="111">
        <v>3</v>
      </c>
      <c r="D35" s="112">
        <f>+SUM('EVALUACIÓN DE CONTROL INTERNO'!G38:G40)</f>
        <v>0</v>
      </c>
      <c r="E35" s="113"/>
    </row>
    <row r="36" spans="2:8" ht="30.6" customHeight="1" x14ac:dyDescent="0.2">
      <c r="B36" s="110" t="s">
        <v>214</v>
      </c>
      <c r="C36" s="111">
        <v>3</v>
      </c>
      <c r="D36" s="112">
        <f>+SUM('EVALUACIÓN DE CONTROL INTERNO'!G42:G44)</f>
        <v>0</v>
      </c>
      <c r="E36" s="113"/>
    </row>
    <row r="37" spans="2:8" s="104" customFormat="1" ht="15.75" thickBot="1" x14ac:dyDescent="0.3">
      <c r="B37" s="114" t="s">
        <v>108</v>
      </c>
      <c r="C37" s="115">
        <f>SUM(C29:C36)</f>
        <v>30</v>
      </c>
      <c r="D37" s="116">
        <f>SUM(D29:D36)</f>
        <v>0</v>
      </c>
      <c r="E37" s="117"/>
    </row>
    <row r="38" spans="2:8" s="118" customFormat="1" x14ac:dyDescent="0.2"/>
    <row r="39" spans="2:8" s="118" customFormat="1" x14ac:dyDescent="0.2">
      <c r="B39" s="119" t="s">
        <v>113</v>
      </c>
      <c r="C39" s="105"/>
      <c r="D39" s="105"/>
      <c r="E39" s="105"/>
      <c r="F39" s="105"/>
    </row>
    <row r="40" spans="2:8" s="118" customFormat="1" ht="15" thickBot="1" x14ac:dyDescent="0.25">
      <c r="B40" s="155" t="s">
        <v>12</v>
      </c>
      <c r="C40" s="146" t="s">
        <v>13</v>
      </c>
      <c r="D40" s="120">
        <f>+D37</f>
        <v>0</v>
      </c>
      <c r="E40" s="147" t="s">
        <v>14</v>
      </c>
      <c r="F40" s="156">
        <f>+D40/D41</f>
        <v>0</v>
      </c>
    </row>
    <row r="41" spans="2:8" s="118" customFormat="1" x14ac:dyDescent="0.2">
      <c r="B41" s="155"/>
      <c r="C41" s="146"/>
      <c r="D41" s="121">
        <f>+C37</f>
        <v>30</v>
      </c>
      <c r="E41" s="147"/>
      <c r="F41" s="156"/>
    </row>
    <row r="42" spans="2:8" s="118" customFormat="1" ht="15" x14ac:dyDescent="0.2">
      <c r="B42" s="122"/>
      <c r="C42" s="123"/>
      <c r="D42" s="121"/>
      <c r="E42" s="124"/>
      <c r="F42" s="125" t="s">
        <v>239</v>
      </c>
    </row>
    <row r="43" spans="2:8" s="118" customFormat="1" ht="15" x14ac:dyDescent="0.2">
      <c r="B43" s="122"/>
      <c r="C43" s="123"/>
      <c r="D43" s="121"/>
      <c r="E43" s="124"/>
      <c r="F43" s="144" t="str">
        <f>IF(50%&gt;=F40,"BAJO",IF(75%&lt;F40,"ALTO","MODERADO"))</f>
        <v>BAJO</v>
      </c>
    </row>
    <row r="44" spans="2:8" s="118" customFormat="1" ht="15" x14ac:dyDescent="0.2">
      <c r="B44" s="119" t="s">
        <v>122</v>
      </c>
      <c r="C44" s="123"/>
      <c r="D44" s="121"/>
      <c r="E44" s="124"/>
      <c r="F44" s="125"/>
    </row>
    <row r="45" spans="2:8" s="118" customFormat="1" ht="15" x14ac:dyDescent="0.2">
      <c r="B45" s="126" t="s">
        <v>115</v>
      </c>
      <c r="C45" s="123" t="s">
        <v>116</v>
      </c>
      <c r="D45" s="145" t="s">
        <v>125</v>
      </c>
      <c r="E45" s="124" t="s">
        <v>118</v>
      </c>
      <c r="F45" s="125">
        <f>1-F40</f>
        <v>1</v>
      </c>
    </row>
    <row r="46" spans="2:8" s="127" customFormat="1" ht="15" x14ac:dyDescent="0.25">
      <c r="B46" s="126"/>
      <c r="C46" s="123"/>
      <c r="D46" s="121"/>
      <c r="E46" s="124"/>
      <c r="F46" s="125" t="s">
        <v>238</v>
      </c>
      <c r="G46" s="148"/>
      <c r="H46" s="148"/>
    </row>
    <row r="47" spans="2:8" s="127" customFormat="1" ht="15" x14ac:dyDescent="0.25">
      <c r="B47" s="126"/>
      <c r="C47" s="123"/>
      <c r="D47" s="121"/>
      <c r="E47" s="124"/>
      <c r="F47" s="144" t="str">
        <f>IF(49%&lt;F45,"ALTO",IF(F45&lt;25%,"BAJO","MODERADO"))</f>
        <v>ALTO</v>
      </c>
      <c r="G47" s="128"/>
      <c r="H47" s="128"/>
    </row>
    <row r="48" spans="2:8" s="127" customFormat="1" ht="15" thickBot="1" x14ac:dyDescent="0.3">
      <c r="B48" s="126"/>
      <c r="C48" s="126"/>
      <c r="D48" s="126"/>
      <c r="E48" s="126"/>
      <c r="F48" s="126"/>
      <c r="G48" s="126"/>
      <c r="H48" s="126"/>
    </row>
    <row r="49" spans="2:8" s="129" customFormat="1" ht="15.75" customHeight="1" x14ac:dyDescent="0.25">
      <c r="B49" s="149" t="s">
        <v>124</v>
      </c>
      <c r="C49" s="130" t="s">
        <v>15</v>
      </c>
      <c r="D49" s="131" t="s">
        <v>16</v>
      </c>
      <c r="E49" s="132" t="s">
        <v>17</v>
      </c>
      <c r="F49" s="152" t="s">
        <v>123</v>
      </c>
      <c r="H49" s="126"/>
    </row>
    <row r="50" spans="2:8" s="129" customFormat="1" x14ac:dyDescent="0.25">
      <c r="B50" s="150"/>
      <c r="C50" s="133" t="s">
        <v>19</v>
      </c>
      <c r="D50" s="134" t="s">
        <v>20</v>
      </c>
      <c r="E50" s="133" t="s">
        <v>19</v>
      </c>
      <c r="F50" s="153"/>
      <c r="H50" s="126"/>
    </row>
    <row r="51" spans="2:8" s="129" customFormat="1" ht="15" thickBot="1" x14ac:dyDescent="0.3">
      <c r="B51" s="151"/>
      <c r="C51" s="135" t="s">
        <v>17</v>
      </c>
      <c r="D51" s="136" t="s">
        <v>21</v>
      </c>
      <c r="E51" s="137" t="s">
        <v>15</v>
      </c>
      <c r="F51" s="154"/>
      <c r="H51" s="126"/>
    </row>
    <row r="52" spans="2:8" s="129" customFormat="1" x14ac:dyDescent="0.25">
      <c r="H52" s="127"/>
    </row>
    <row r="53" spans="2:8" s="129" customFormat="1" x14ac:dyDescent="0.25">
      <c r="H53" s="127"/>
    </row>
    <row r="54" spans="2:8" ht="15" x14ac:dyDescent="0.25">
      <c r="B54" s="104" t="s">
        <v>109</v>
      </c>
    </row>
    <row r="55" spans="2:8" ht="15" thickBot="1" x14ac:dyDescent="0.25"/>
    <row r="56" spans="2:8" ht="15" x14ac:dyDescent="0.25">
      <c r="B56" s="106" t="s">
        <v>106</v>
      </c>
      <c r="C56" s="107" t="s">
        <v>107</v>
      </c>
      <c r="D56" s="108" t="s">
        <v>5</v>
      </c>
      <c r="E56" s="109"/>
    </row>
    <row r="57" spans="2:8" s="138" customFormat="1" ht="30" customHeight="1" x14ac:dyDescent="0.25">
      <c r="B57" s="139" t="s">
        <v>215</v>
      </c>
      <c r="C57" s="111">
        <v>3</v>
      </c>
      <c r="D57" s="112">
        <f>+SUM('EVALUACIÓN DE CONTROL INTERNO'!G47:G49)</f>
        <v>0</v>
      </c>
      <c r="E57" s="140"/>
    </row>
    <row r="58" spans="2:8" s="138" customFormat="1" ht="30" customHeight="1" x14ac:dyDescent="0.25">
      <c r="B58" s="139" t="s">
        <v>216</v>
      </c>
      <c r="C58" s="111">
        <v>2</v>
      </c>
      <c r="D58" s="112">
        <f>+SUM('EVALUACIÓN DE CONTROL INTERNO'!G51:G52)</f>
        <v>0</v>
      </c>
      <c r="E58" s="140"/>
    </row>
    <row r="59" spans="2:8" s="138" customFormat="1" ht="30" customHeight="1" x14ac:dyDescent="0.25">
      <c r="B59" s="139" t="s">
        <v>217</v>
      </c>
      <c r="C59" s="111">
        <v>2</v>
      </c>
      <c r="D59" s="112">
        <f>+SUM('EVALUACIÓN DE CONTROL INTERNO'!G54:G55)</f>
        <v>0</v>
      </c>
      <c r="E59" s="140"/>
    </row>
    <row r="60" spans="2:8" ht="15.75" thickBot="1" x14ac:dyDescent="0.3">
      <c r="B60" s="114" t="s">
        <v>108</v>
      </c>
      <c r="C60" s="141">
        <f>SUM(C57:C59)</f>
        <v>7</v>
      </c>
      <c r="D60" s="142">
        <f>SUM(D57:D59)</f>
        <v>0</v>
      </c>
      <c r="E60" s="117"/>
    </row>
    <row r="62" spans="2:8" x14ac:dyDescent="0.2">
      <c r="B62" s="119" t="s">
        <v>113</v>
      </c>
    </row>
    <row r="63" spans="2:8" ht="15" thickBot="1" x14ac:dyDescent="0.25">
      <c r="B63" s="155" t="s">
        <v>12</v>
      </c>
      <c r="C63" s="146" t="s">
        <v>13</v>
      </c>
      <c r="D63" s="120">
        <f>+D60</f>
        <v>0</v>
      </c>
      <c r="E63" s="147" t="s">
        <v>14</v>
      </c>
      <c r="F63" s="156">
        <f>+D63/D64</f>
        <v>0</v>
      </c>
    </row>
    <row r="64" spans="2:8" x14ac:dyDescent="0.2">
      <c r="B64" s="155"/>
      <c r="C64" s="146"/>
      <c r="D64" s="121">
        <f>+C60</f>
        <v>7</v>
      </c>
      <c r="E64" s="147"/>
      <c r="F64" s="156"/>
    </row>
    <row r="65" spans="2:8" ht="15" x14ac:dyDescent="0.2">
      <c r="B65" s="122"/>
      <c r="C65" s="123"/>
      <c r="D65" s="121"/>
      <c r="E65" s="124"/>
      <c r="F65" s="125" t="s">
        <v>239</v>
      </c>
    </row>
    <row r="66" spans="2:8" ht="15" x14ac:dyDescent="0.2">
      <c r="B66" s="122"/>
      <c r="C66" s="123"/>
      <c r="D66" s="121"/>
      <c r="E66" s="124"/>
      <c r="F66" s="144" t="str">
        <f>IF(50%&gt;=F63,"BAJO",IF(75%&lt;F63,"ALTO","MODERADO"))</f>
        <v>BAJO</v>
      </c>
    </row>
    <row r="67" spans="2:8" ht="15" x14ac:dyDescent="0.2">
      <c r="B67" s="119" t="s">
        <v>122</v>
      </c>
      <c r="C67" s="123"/>
      <c r="D67" s="121"/>
      <c r="E67" s="124"/>
      <c r="F67" s="125"/>
    </row>
    <row r="68" spans="2:8" ht="15" x14ac:dyDescent="0.2">
      <c r="B68" s="126" t="s">
        <v>115</v>
      </c>
      <c r="C68" s="123" t="s">
        <v>116</v>
      </c>
      <c r="D68" s="145" t="s">
        <v>121</v>
      </c>
      <c r="E68" s="124" t="s">
        <v>118</v>
      </c>
      <c r="F68" s="125">
        <f>1-F63</f>
        <v>1</v>
      </c>
    </row>
    <row r="69" spans="2:8" s="127" customFormat="1" ht="15" x14ac:dyDescent="0.25">
      <c r="B69" s="126"/>
      <c r="C69" s="123"/>
      <c r="D69" s="121"/>
      <c r="E69" s="124"/>
      <c r="F69" s="125" t="s">
        <v>240</v>
      </c>
      <c r="G69" s="148"/>
      <c r="H69" s="148"/>
    </row>
    <row r="70" spans="2:8" s="127" customFormat="1" ht="15" x14ac:dyDescent="0.25">
      <c r="B70" s="126"/>
      <c r="C70" s="123"/>
      <c r="D70" s="121"/>
      <c r="E70" s="124"/>
      <c r="F70" s="144" t="str">
        <f>IF(49%&lt;F68,"ALTO",IF(F68&lt;25%,"BAJO","MODERADO"))</f>
        <v>ALTO</v>
      </c>
      <c r="G70" s="128"/>
      <c r="H70" s="128"/>
    </row>
    <row r="71" spans="2:8" s="127" customFormat="1" ht="15" thickBot="1" x14ac:dyDescent="0.3">
      <c r="B71" s="126"/>
      <c r="C71" s="126"/>
      <c r="D71" s="126"/>
      <c r="E71" s="126"/>
      <c r="F71" s="126"/>
      <c r="G71" s="126"/>
      <c r="H71" s="126"/>
    </row>
    <row r="72" spans="2:8" s="129" customFormat="1" ht="15.75" customHeight="1" x14ac:dyDescent="0.25">
      <c r="B72" s="149" t="s">
        <v>242</v>
      </c>
      <c r="C72" s="130" t="s">
        <v>15</v>
      </c>
      <c r="D72" s="131" t="s">
        <v>16</v>
      </c>
      <c r="E72" s="132" t="s">
        <v>17</v>
      </c>
      <c r="F72" s="152" t="s">
        <v>123</v>
      </c>
      <c r="H72" s="126"/>
    </row>
    <row r="73" spans="2:8" s="129" customFormat="1" x14ac:dyDescent="0.25">
      <c r="B73" s="150"/>
      <c r="C73" s="133" t="s">
        <v>19</v>
      </c>
      <c r="D73" s="134" t="s">
        <v>20</v>
      </c>
      <c r="E73" s="133" t="s">
        <v>19</v>
      </c>
      <c r="F73" s="153"/>
      <c r="H73" s="126"/>
    </row>
    <row r="74" spans="2:8" s="129" customFormat="1" ht="15" thickBot="1" x14ac:dyDescent="0.3">
      <c r="B74" s="151"/>
      <c r="C74" s="135" t="s">
        <v>17</v>
      </c>
      <c r="D74" s="136" t="s">
        <v>21</v>
      </c>
      <c r="E74" s="137" t="s">
        <v>15</v>
      </c>
      <c r="F74" s="154"/>
      <c r="H74" s="126"/>
    </row>
    <row r="75" spans="2:8" x14ac:dyDescent="0.2">
      <c r="H75" s="118"/>
    </row>
    <row r="76" spans="2:8" x14ac:dyDescent="0.2">
      <c r="H76" s="118"/>
    </row>
    <row r="77" spans="2:8" ht="15" x14ac:dyDescent="0.25">
      <c r="B77" s="104" t="s">
        <v>110</v>
      </c>
    </row>
    <row r="78" spans="2:8" ht="15" thickBot="1" x14ac:dyDescent="0.25"/>
    <row r="79" spans="2:8" ht="15" x14ac:dyDescent="0.25">
      <c r="B79" s="106" t="s">
        <v>106</v>
      </c>
      <c r="C79" s="107" t="s">
        <v>107</v>
      </c>
      <c r="D79" s="108" t="s">
        <v>5</v>
      </c>
      <c r="E79" s="109"/>
    </row>
    <row r="80" spans="2:8" ht="30" customHeight="1" x14ac:dyDescent="0.2">
      <c r="B80" s="139" t="s">
        <v>218</v>
      </c>
      <c r="C80" s="111">
        <v>1</v>
      </c>
      <c r="D80" s="112">
        <f>+'EVALUACIÓN DE CONTROL INTERNO'!G58</f>
        <v>0</v>
      </c>
      <c r="E80" s="113"/>
    </row>
    <row r="81" spans="2:6" ht="30" customHeight="1" x14ac:dyDescent="0.2">
      <c r="B81" s="139" t="s">
        <v>241</v>
      </c>
      <c r="C81" s="111">
        <v>1</v>
      </c>
      <c r="D81" s="112">
        <f>+SUM('EVALUACIÓN DE CONTROL INTERNO'!G60)</f>
        <v>0</v>
      </c>
      <c r="E81" s="113"/>
    </row>
    <row r="82" spans="2:6" ht="30" customHeight="1" x14ac:dyDescent="0.2">
      <c r="B82" s="139" t="s">
        <v>219</v>
      </c>
      <c r="C82" s="111">
        <v>2</v>
      </c>
      <c r="D82" s="112">
        <f>+SUM('EVALUACIÓN DE CONTROL INTERNO'!G62:G63)</f>
        <v>0</v>
      </c>
      <c r="E82" s="113"/>
    </row>
    <row r="83" spans="2:6" ht="30" customHeight="1" x14ac:dyDescent="0.2">
      <c r="B83" s="139" t="s">
        <v>220</v>
      </c>
      <c r="C83" s="111">
        <v>21</v>
      </c>
      <c r="D83" s="112">
        <f>+SUM('EVALUACIÓN DE CONTROL INTERNO'!G65:G85)</f>
        <v>0</v>
      </c>
      <c r="E83" s="113"/>
    </row>
    <row r="84" spans="2:6" ht="15.75" thickBot="1" x14ac:dyDescent="0.3">
      <c r="B84" s="114" t="s">
        <v>108</v>
      </c>
      <c r="C84" s="141">
        <f>SUM(C80:C83)</f>
        <v>25</v>
      </c>
      <c r="D84" s="142">
        <f>SUM(D80:D83)</f>
        <v>0</v>
      </c>
      <c r="E84" s="117"/>
    </row>
    <row r="86" spans="2:6" x14ac:dyDescent="0.2">
      <c r="B86" s="119" t="s">
        <v>113</v>
      </c>
    </row>
    <row r="87" spans="2:6" ht="15" thickBot="1" x14ac:dyDescent="0.25">
      <c r="B87" s="155" t="s">
        <v>12</v>
      </c>
      <c r="C87" s="146" t="s">
        <v>13</v>
      </c>
      <c r="D87" s="120">
        <f>+D84</f>
        <v>0</v>
      </c>
      <c r="E87" s="147" t="s">
        <v>14</v>
      </c>
      <c r="F87" s="156">
        <f>+D87/D88</f>
        <v>0</v>
      </c>
    </row>
    <row r="88" spans="2:6" x14ac:dyDescent="0.2">
      <c r="B88" s="155"/>
      <c r="C88" s="146"/>
      <c r="D88" s="121">
        <f>+C84</f>
        <v>25</v>
      </c>
      <c r="E88" s="147"/>
      <c r="F88" s="156"/>
    </row>
    <row r="89" spans="2:6" ht="15" x14ac:dyDescent="0.2">
      <c r="B89" s="122"/>
      <c r="C89" s="123"/>
      <c r="D89" s="121"/>
      <c r="E89" s="124"/>
      <c r="F89" s="125" t="s">
        <v>239</v>
      </c>
    </row>
    <row r="90" spans="2:6" ht="15" x14ac:dyDescent="0.2">
      <c r="B90" s="122"/>
      <c r="C90" s="123"/>
      <c r="D90" s="121"/>
      <c r="E90" s="124"/>
      <c r="F90" s="144" t="str">
        <f>IF(50%&gt;=F87,"BAJO",IF(75%&lt;F87,"ALTO","MODERADO"))</f>
        <v>BAJO</v>
      </c>
    </row>
    <row r="91" spans="2:6" ht="15" x14ac:dyDescent="0.2">
      <c r="B91" s="119" t="s">
        <v>122</v>
      </c>
      <c r="C91" s="123"/>
      <c r="D91" s="121"/>
      <c r="E91" s="124"/>
      <c r="F91" s="125"/>
    </row>
    <row r="92" spans="2:6" ht="15" x14ac:dyDescent="0.2">
      <c r="B92" s="126" t="s">
        <v>115</v>
      </c>
      <c r="C92" s="123" t="s">
        <v>116</v>
      </c>
      <c r="D92" s="145" t="s">
        <v>117</v>
      </c>
      <c r="E92" s="124" t="s">
        <v>118</v>
      </c>
      <c r="F92" s="125">
        <f>1-F87</f>
        <v>1</v>
      </c>
    </row>
    <row r="93" spans="2:6" ht="15" x14ac:dyDescent="0.2">
      <c r="B93" s="126"/>
      <c r="C93" s="123"/>
      <c r="D93" s="121"/>
      <c r="E93" s="124"/>
      <c r="F93" s="125" t="s">
        <v>238</v>
      </c>
    </row>
    <row r="94" spans="2:6" ht="15" x14ac:dyDescent="0.2">
      <c r="B94" s="126"/>
      <c r="C94" s="123"/>
      <c r="D94" s="121"/>
      <c r="E94" s="124"/>
      <c r="F94" s="144" t="str">
        <f>IF(49%&lt;F92,"ALTO",IF(F92&lt;25%,"BAJO","MODERADO"))</f>
        <v>ALTO</v>
      </c>
    </row>
    <row r="95" spans="2:6" ht="15" thickBot="1" x14ac:dyDescent="0.25">
      <c r="B95" s="126"/>
      <c r="C95" s="126"/>
      <c r="D95" s="126"/>
      <c r="E95" s="126"/>
      <c r="F95" s="126"/>
    </row>
    <row r="96" spans="2:6" x14ac:dyDescent="0.2">
      <c r="B96" s="149" t="s">
        <v>124</v>
      </c>
      <c r="C96" s="130" t="s">
        <v>15</v>
      </c>
      <c r="D96" s="131" t="s">
        <v>16</v>
      </c>
      <c r="E96" s="132" t="s">
        <v>17</v>
      </c>
      <c r="F96" s="152" t="s">
        <v>123</v>
      </c>
    </row>
    <row r="97" spans="2:6" x14ac:dyDescent="0.2">
      <c r="B97" s="150"/>
      <c r="C97" s="133" t="s">
        <v>19</v>
      </c>
      <c r="D97" s="134" t="s">
        <v>20</v>
      </c>
      <c r="E97" s="133" t="s">
        <v>19</v>
      </c>
      <c r="F97" s="153"/>
    </row>
    <row r="98" spans="2:6" ht="15" thickBot="1" x14ac:dyDescent="0.25">
      <c r="B98" s="151"/>
      <c r="C98" s="135" t="s">
        <v>17</v>
      </c>
      <c r="D98" s="136" t="s">
        <v>21</v>
      </c>
      <c r="E98" s="137" t="s">
        <v>15</v>
      </c>
      <c r="F98" s="154"/>
    </row>
    <row r="101" spans="2:6" ht="15" x14ac:dyDescent="0.25">
      <c r="B101" s="104" t="s">
        <v>111</v>
      </c>
    </row>
    <row r="102" spans="2:6" ht="15" thickBot="1" x14ac:dyDescent="0.25"/>
    <row r="103" spans="2:6" ht="15" x14ac:dyDescent="0.25">
      <c r="B103" s="106" t="s">
        <v>106</v>
      </c>
      <c r="C103" s="107" t="s">
        <v>107</v>
      </c>
      <c r="D103" s="108" t="s">
        <v>5</v>
      </c>
      <c r="E103" s="109"/>
    </row>
    <row r="104" spans="2:6" ht="30" customHeight="1" x14ac:dyDescent="0.2">
      <c r="B104" s="139" t="s">
        <v>232</v>
      </c>
      <c r="C104" s="111">
        <v>2</v>
      </c>
      <c r="D104" s="112">
        <f>+SUM('EVALUACIÓN DE CONTROL INTERNO'!G88:G89)</f>
        <v>0</v>
      </c>
      <c r="E104" s="113"/>
    </row>
    <row r="105" spans="2:6" ht="30" customHeight="1" x14ac:dyDescent="0.2">
      <c r="B105" s="139" t="s">
        <v>233</v>
      </c>
      <c r="C105" s="111">
        <v>1</v>
      </c>
      <c r="D105" s="112">
        <f>+'EVALUACIÓN DE CONTROL INTERNO'!G91</f>
        <v>0</v>
      </c>
      <c r="E105" s="113"/>
    </row>
    <row r="106" spans="2:6" ht="30" customHeight="1" x14ac:dyDescent="0.2">
      <c r="B106" s="139" t="s">
        <v>234</v>
      </c>
      <c r="C106" s="111">
        <v>1</v>
      </c>
      <c r="D106" s="112">
        <f>+'EVALUACIÓN DE CONTROL INTERNO'!G93</f>
        <v>0</v>
      </c>
      <c r="E106" s="113"/>
    </row>
    <row r="107" spans="2:6" ht="15.75" thickBot="1" x14ac:dyDescent="0.3">
      <c r="B107" s="114" t="s">
        <v>108</v>
      </c>
      <c r="C107" s="141">
        <f>SUM(C104:C106)</f>
        <v>4</v>
      </c>
      <c r="D107" s="142">
        <f>SUM(D104:D106)</f>
        <v>0</v>
      </c>
      <c r="E107" s="117"/>
    </row>
    <row r="109" spans="2:6" x14ac:dyDescent="0.2">
      <c r="B109" s="119" t="s">
        <v>113</v>
      </c>
    </row>
    <row r="110" spans="2:6" ht="15" thickBot="1" x14ac:dyDescent="0.25">
      <c r="B110" s="155" t="s">
        <v>12</v>
      </c>
      <c r="C110" s="146" t="s">
        <v>13</v>
      </c>
      <c r="D110" s="120">
        <f>+D107</f>
        <v>0</v>
      </c>
      <c r="E110" s="147" t="s">
        <v>14</v>
      </c>
      <c r="F110" s="156">
        <f>+D110/D111</f>
        <v>0</v>
      </c>
    </row>
    <row r="111" spans="2:6" x14ac:dyDescent="0.2">
      <c r="B111" s="155"/>
      <c r="C111" s="146"/>
      <c r="D111" s="121">
        <f>+C107</f>
        <v>4</v>
      </c>
      <c r="E111" s="147"/>
      <c r="F111" s="156"/>
    </row>
    <row r="112" spans="2:6" ht="15" x14ac:dyDescent="0.2">
      <c r="B112" s="122"/>
      <c r="C112" s="123"/>
      <c r="D112" s="121"/>
      <c r="E112" s="124"/>
      <c r="F112" s="125" t="s">
        <v>239</v>
      </c>
    </row>
    <row r="113" spans="2:6" ht="15" x14ac:dyDescent="0.2">
      <c r="B113" s="122"/>
      <c r="C113" s="123"/>
      <c r="D113" s="121"/>
      <c r="E113" s="124"/>
      <c r="F113" s="144" t="str">
        <f>IF(50%&gt;=F110,"BAJO",IF(75%&lt;F110,"ALTO","MODERADO"))</f>
        <v>BAJO</v>
      </c>
    </row>
    <row r="114" spans="2:6" ht="15" x14ac:dyDescent="0.2">
      <c r="B114" s="119" t="s">
        <v>122</v>
      </c>
      <c r="C114" s="123"/>
      <c r="D114" s="121"/>
      <c r="E114" s="124"/>
      <c r="F114" s="125"/>
    </row>
    <row r="115" spans="2:6" ht="15" x14ac:dyDescent="0.2">
      <c r="B115" s="126" t="s">
        <v>115</v>
      </c>
      <c r="C115" s="123" t="s">
        <v>116</v>
      </c>
      <c r="D115" s="145" t="s">
        <v>126</v>
      </c>
      <c r="E115" s="124" t="s">
        <v>118</v>
      </c>
      <c r="F115" s="125">
        <f>1-F110</f>
        <v>1</v>
      </c>
    </row>
    <row r="116" spans="2:6" ht="15" x14ac:dyDescent="0.2">
      <c r="B116" s="126"/>
      <c r="C116" s="123"/>
      <c r="D116" s="121"/>
      <c r="E116" s="124"/>
      <c r="F116" s="125" t="s">
        <v>240</v>
      </c>
    </row>
    <row r="117" spans="2:6" ht="15" x14ac:dyDescent="0.2">
      <c r="B117" s="126"/>
      <c r="C117" s="123"/>
      <c r="D117" s="121"/>
      <c r="E117" s="124"/>
      <c r="F117" s="144" t="str">
        <f>IF(49%&lt;F115,"ALTO",IF(F115&lt;25%,"BAJO","MODERADO"))</f>
        <v>ALTO</v>
      </c>
    </row>
    <row r="118" spans="2:6" ht="15" thickBot="1" x14ac:dyDescent="0.25">
      <c r="B118" s="126"/>
      <c r="C118" s="126"/>
      <c r="D118" s="126"/>
      <c r="E118" s="126"/>
      <c r="F118" s="126"/>
    </row>
    <row r="119" spans="2:6" x14ac:dyDescent="0.2">
      <c r="B119" s="149" t="s">
        <v>124</v>
      </c>
      <c r="C119" s="130" t="s">
        <v>15</v>
      </c>
      <c r="D119" s="131" t="s">
        <v>16</v>
      </c>
      <c r="E119" s="132" t="s">
        <v>17</v>
      </c>
      <c r="F119" s="152" t="s">
        <v>123</v>
      </c>
    </row>
    <row r="120" spans="2:6" x14ac:dyDescent="0.2">
      <c r="B120" s="150"/>
      <c r="C120" s="133" t="s">
        <v>19</v>
      </c>
      <c r="D120" s="134" t="s">
        <v>20</v>
      </c>
      <c r="E120" s="133" t="s">
        <v>19</v>
      </c>
      <c r="F120" s="153"/>
    </row>
    <row r="121" spans="2:6" ht="15" thickBot="1" x14ac:dyDescent="0.25">
      <c r="B121" s="151"/>
      <c r="C121" s="135" t="s">
        <v>17</v>
      </c>
      <c r="D121" s="136" t="s">
        <v>21</v>
      </c>
      <c r="E121" s="137" t="s">
        <v>15</v>
      </c>
      <c r="F121" s="154"/>
    </row>
    <row r="122" spans="2:6" x14ac:dyDescent="0.2">
      <c r="B122" s="143"/>
      <c r="C122" s="143"/>
      <c r="D122" s="143"/>
      <c r="E122" s="143"/>
      <c r="F122" s="143"/>
    </row>
    <row r="124" spans="2:6" ht="15" x14ac:dyDescent="0.25">
      <c r="B124" s="104" t="s">
        <v>112</v>
      </c>
    </row>
    <row r="125" spans="2:6" ht="15" thickBot="1" x14ac:dyDescent="0.25"/>
    <row r="126" spans="2:6" ht="15" x14ac:dyDescent="0.25">
      <c r="B126" s="106" t="s">
        <v>106</v>
      </c>
      <c r="C126" s="107" t="s">
        <v>107</v>
      </c>
      <c r="D126" s="108" t="s">
        <v>5</v>
      </c>
      <c r="E126" s="109"/>
    </row>
    <row r="127" spans="2:6" x14ac:dyDescent="0.2">
      <c r="B127" s="139" t="s">
        <v>235</v>
      </c>
      <c r="C127" s="111">
        <v>1</v>
      </c>
      <c r="D127" s="112">
        <f>+'EVALUACIÓN DE CONTROL INTERNO'!G96</f>
        <v>0</v>
      </c>
      <c r="E127" s="113"/>
    </row>
    <row r="128" spans="2:6" x14ac:dyDescent="0.2">
      <c r="B128" s="139" t="s">
        <v>236</v>
      </c>
      <c r="C128" s="111">
        <v>1</v>
      </c>
      <c r="D128" s="112">
        <f>+'EVALUACIÓN DE CONTROL INTERNO'!G98</f>
        <v>0</v>
      </c>
      <c r="E128" s="113"/>
    </row>
    <row r="129" spans="2:6" ht="15.75" thickBot="1" x14ac:dyDescent="0.3">
      <c r="B129" s="114" t="s">
        <v>108</v>
      </c>
      <c r="C129" s="141">
        <f>SUM(C127:C128)</f>
        <v>2</v>
      </c>
      <c r="D129" s="142">
        <f>SUM(D127:D128)</f>
        <v>0</v>
      </c>
      <c r="E129" s="117"/>
    </row>
    <row r="131" spans="2:6" x14ac:dyDescent="0.2">
      <c r="B131" s="119" t="s">
        <v>113</v>
      </c>
    </row>
    <row r="132" spans="2:6" ht="15" thickBot="1" x14ac:dyDescent="0.25">
      <c r="B132" s="155" t="s">
        <v>12</v>
      </c>
      <c r="C132" s="146" t="s">
        <v>13</v>
      </c>
      <c r="D132" s="120">
        <f>+D129</f>
        <v>0</v>
      </c>
      <c r="E132" s="147" t="s">
        <v>14</v>
      </c>
      <c r="F132" s="156">
        <f>+D132/D133</f>
        <v>0</v>
      </c>
    </row>
    <row r="133" spans="2:6" x14ac:dyDescent="0.2">
      <c r="B133" s="155"/>
      <c r="C133" s="146"/>
      <c r="D133" s="121">
        <f>+C129</f>
        <v>2</v>
      </c>
      <c r="E133" s="147"/>
      <c r="F133" s="156"/>
    </row>
    <row r="134" spans="2:6" ht="15" x14ac:dyDescent="0.2">
      <c r="B134" s="122"/>
      <c r="C134" s="123"/>
      <c r="D134" s="121"/>
      <c r="E134" s="124"/>
      <c r="F134" s="125" t="s">
        <v>237</v>
      </c>
    </row>
    <row r="135" spans="2:6" ht="15" x14ac:dyDescent="0.2">
      <c r="B135" s="122"/>
      <c r="C135" s="123"/>
      <c r="D135" s="121"/>
      <c r="E135" s="124"/>
      <c r="F135" s="144" t="str">
        <f>IF(50%&gt;=F132,"BAJO",IF(75%&lt;F132,"ALTO","MODERADO"))</f>
        <v>BAJO</v>
      </c>
    </row>
    <row r="136" spans="2:6" ht="15" x14ac:dyDescent="0.2">
      <c r="B136" s="119" t="s">
        <v>122</v>
      </c>
      <c r="C136" s="123"/>
      <c r="D136" s="121"/>
      <c r="E136" s="124"/>
      <c r="F136" s="125"/>
    </row>
    <row r="137" spans="2:6" ht="15" x14ac:dyDescent="0.2">
      <c r="B137" s="126" t="s">
        <v>115</v>
      </c>
      <c r="C137" s="123" t="s">
        <v>116</v>
      </c>
      <c r="D137" s="145" t="s">
        <v>127</v>
      </c>
      <c r="E137" s="124" t="s">
        <v>118</v>
      </c>
      <c r="F137" s="125">
        <f>1-F132</f>
        <v>1</v>
      </c>
    </row>
    <row r="138" spans="2:6" ht="15" x14ac:dyDescent="0.2">
      <c r="B138" s="126"/>
      <c r="C138" s="123"/>
      <c r="D138" s="121"/>
      <c r="E138" s="124"/>
      <c r="F138" s="125" t="s">
        <v>238</v>
      </c>
    </row>
    <row r="139" spans="2:6" ht="15" x14ac:dyDescent="0.2">
      <c r="B139" s="126"/>
      <c r="C139" s="123"/>
      <c r="D139" s="121"/>
      <c r="E139" s="124"/>
      <c r="F139" s="144" t="str">
        <f>IF(49%&lt;F137,"ALTO",IF(F137&lt;25%,"BAJO","MODERADO"))</f>
        <v>ALTO</v>
      </c>
    </row>
    <row r="140" spans="2:6" ht="15" thickBot="1" x14ac:dyDescent="0.25">
      <c r="B140" s="126"/>
      <c r="C140" s="126"/>
      <c r="D140" s="126"/>
      <c r="E140" s="126"/>
      <c r="F140" s="126"/>
    </row>
    <row r="141" spans="2:6" x14ac:dyDescent="0.2">
      <c r="B141" s="149" t="s">
        <v>124</v>
      </c>
      <c r="C141" s="130" t="s">
        <v>15</v>
      </c>
      <c r="D141" s="131" t="s">
        <v>16</v>
      </c>
      <c r="E141" s="132" t="s">
        <v>17</v>
      </c>
      <c r="F141" s="152" t="s">
        <v>123</v>
      </c>
    </row>
    <row r="142" spans="2:6" x14ac:dyDescent="0.2">
      <c r="B142" s="150"/>
      <c r="C142" s="133" t="s">
        <v>19</v>
      </c>
      <c r="D142" s="134" t="s">
        <v>20</v>
      </c>
      <c r="E142" s="133" t="s">
        <v>19</v>
      </c>
      <c r="F142" s="153"/>
    </row>
    <row r="143" spans="2:6" ht="15" thickBot="1" x14ac:dyDescent="0.25">
      <c r="B143" s="151"/>
      <c r="C143" s="135" t="s">
        <v>17</v>
      </c>
      <c r="D143" s="136" t="s">
        <v>21</v>
      </c>
      <c r="E143" s="137" t="s">
        <v>15</v>
      </c>
      <c r="F143" s="154"/>
    </row>
  </sheetData>
  <mergeCells count="39">
    <mergeCell ref="B141:B143"/>
    <mergeCell ref="F141:F143"/>
    <mergeCell ref="B21:B23"/>
    <mergeCell ref="F21:F23"/>
    <mergeCell ref="B119:B121"/>
    <mergeCell ref="F119:F121"/>
    <mergeCell ref="B132:B133"/>
    <mergeCell ref="C132:C133"/>
    <mergeCell ref="E132:E133"/>
    <mergeCell ref="F132:F133"/>
    <mergeCell ref="B40:B41"/>
    <mergeCell ref="C40:C41"/>
    <mergeCell ref="E40:E41"/>
    <mergeCell ref="F40:F41"/>
    <mergeCell ref="B63:B64"/>
    <mergeCell ref="C63:C64"/>
    <mergeCell ref="B87:B88"/>
    <mergeCell ref="C87:C88"/>
    <mergeCell ref="E87:E88"/>
    <mergeCell ref="F87:F88"/>
    <mergeCell ref="B110:B111"/>
    <mergeCell ref="C110:C111"/>
    <mergeCell ref="E110:E111"/>
    <mergeCell ref="B96:B98"/>
    <mergeCell ref="F96:F98"/>
    <mergeCell ref="F110:F111"/>
    <mergeCell ref="G69:H69"/>
    <mergeCell ref="G18:H18"/>
    <mergeCell ref="E63:E64"/>
    <mergeCell ref="F63:F64"/>
    <mergeCell ref="B72:B74"/>
    <mergeCell ref="F72:F74"/>
    <mergeCell ref="C12:C13"/>
    <mergeCell ref="E12:E13"/>
    <mergeCell ref="G46:H46"/>
    <mergeCell ref="B49:B51"/>
    <mergeCell ref="F49:F51"/>
    <mergeCell ref="B12:B13"/>
    <mergeCell ref="F12:F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4"/>
  <sheetViews>
    <sheetView tabSelected="1" zoomScale="90" zoomScaleNormal="90" workbookViewId="0">
      <selection activeCell="B4" sqref="B4:B5"/>
    </sheetView>
  </sheetViews>
  <sheetFormatPr baseColWidth="10" defaultRowHeight="15" x14ac:dyDescent="0.25"/>
  <cols>
    <col min="1" max="1" width="64.85546875" customWidth="1"/>
    <col min="2" max="2" width="49.7109375" customWidth="1"/>
    <col min="3" max="3" width="12.85546875" customWidth="1"/>
    <col min="4" max="4" width="11.7109375" customWidth="1"/>
    <col min="5" max="5" width="10.85546875" customWidth="1"/>
    <col min="6" max="6" width="14.28515625" customWidth="1"/>
    <col min="9" max="9" width="51.5703125" customWidth="1"/>
  </cols>
  <sheetData>
    <row r="1" spans="1:9" x14ac:dyDescent="0.25">
      <c r="A1" s="157" t="s">
        <v>139</v>
      </c>
      <c r="B1" s="158"/>
      <c r="C1" s="158"/>
      <c r="D1" s="158"/>
      <c r="E1" s="158"/>
      <c r="F1" s="158"/>
      <c r="G1" s="158"/>
      <c r="H1" s="158"/>
      <c r="I1" s="158"/>
    </row>
    <row r="2" spans="1:9" x14ac:dyDescent="0.25">
      <c r="A2" s="159" t="s">
        <v>140</v>
      </c>
      <c r="B2" s="160"/>
      <c r="C2" s="160"/>
      <c r="D2" s="160"/>
      <c r="E2" s="160"/>
      <c r="F2" s="160"/>
      <c r="G2" s="160"/>
      <c r="H2" s="160"/>
      <c r="I2" s="160"/>
    </row>
    <row r="3" spans="1:9" x14ac:dyDescent="0.25">
      <c r="A3" s="157" t="s">
        <v>1</v>
      </c>
      <c r="B3" s="158"/>
      <c r="C3" s="158"/>
      <c r="D3" s="158"/>
      <c r="E3" s="158"/>
      <c r="F3" s="158"/>
      <c r="G3" s="158"/>
      <c r="H3" s="158"/>
      <c r="I3" s="158"/>
    </row>
    <row r="4" spans="1:9" x14ac:dyDescent="0.25">
      <c r="A4" s="161" t="s">
        <v>2</v>
      </c>
      <c r="B4" s="161" t="s">
        <v>3</v>
      </c>
      <c r="C4" s="162" t="s">
        <v>4</v>
      </c>
      <c r="D4" s="162"/>
      <c r="E4" s="162"/>
      <c r="F4" s="162" t="s">
        <v>5</v>
      </c>
      <c r="G4" s="162"/>
      <c r="H4" s="162"/>
      <c r="I4" s="161" t="s">
        <v>6</v>
      </c>
    </row>
    <row r="5" spans="1:9" x14ac:dyDescent="0.25">
      <c r="A5" s="161"/>
      <c r="B5" s="161"/>
      <c r="C5" s="87" t="s">
        <v>0</v>
      </c>
      <c r="D5" s="87" t="s">
        <v>7</v>
      </c>
      <c r="E5" s="87" t="s">
        <v>8</v>
      </c>
      <c r="F5" s="87" t="s">
        <v>9</v>
      </c>
      <c r="G5" s="87" t="s">
        <v>10</v>
      </c>
      <c r="H5" s="87" t="s">
        <v>11</v>
      </c>
      <c r="I5" s="161"/>
    </row>
    <row r="6" spans="1:9" x14ac:dyDescent="0.25">
      <c r="A6" s="88" t="s">
        <v>129</v>
      </c>
      <c r="B6" s="89"/>
      <c r="C6" s="90"/>
      <c r="D6" s="90"/>
      <c r="E6" s="90"/>
      <c r="F6" s="90"/>
      <c r="G6" s="90"/>
      <c r="H6" s="90"/>
      <c r="I6" s="89"/>
    </row>
    <row r="7" spans="1:9" x14ac:dyDescent="0.25">
      <c r="A7" s="88" t="s">
        <v>145</v>
      </c>
      <c r="B7" s="89"/>
      <c r="C7" s="90"/>
      <c r="D7" s="90"/>
      <c r="E7" s="90"/>
      <c r="F7" s="90"/>
      <c r="G7" s="90"/>
      <c r="H7" s="90"/>
      <c r="I7" s="89"/>
    </row>
    <row r="8" spans="1:9" ht="25.5" x14ac:dyDescent="0.25">
      <c r="A8" s="210" t="s">
        <v>146</v>
      </c>
      <c r="B8" s="82"/>
      <c r="C8" s="81"/>
      <c r="D8" s="81"/>
      <c r="E8" s="81"/>
      <c r="F8" s="81">
        <v>1</v>
      </c>
      <c r="G8" s="81"/>
      <c r="H8" s="37">
        <f>+G8/F8</f>
        <v>0</v>
      </c>
      <c r="I8" s="82"/>
    </row>
    <row r="9" spans="1:9" ht="38.25" x14ac:dyDescent="0.25">
      <c r="A9" s="210" t="s">
        <v>147</v>
      </c>
      <c r="B9" s="82"/>
      <c r="C9" s="81"/>
      <c r="D9" s="81"/>
      <c r="E9" s="81"/>
      <c r="F9" s="81">
        <v>1</v>
      </c>
      <c r="G9" s="81"/>
      <c r="H9" s="37">
        <f t="shared" ref="H9:H13" si="0">+G9/F9</f>
        <v>0</v>
      </c>
      <c r="I9" s="82"/>
    </row>
    <row r="10" spans="1:9" ht="25.5" x14ac:dyDescent="0.25">
      <c r="A10" s="210" t="s">
        <v>148</v>
      </c>
      <c r="B10" s="82"/>
      <c r="C10" s="81"/>
      <c r="D10" s="81"/>
      <c r="E10" s="81"/>
      <c r="F10" s="81">
        <v>1</v>
      </c>
      <c r="G10" s="81"/>
      <c r="H10" s="37">
        <f t="shared" si="0"/>
        <v>0</v>
      </c>
      <c r="I10" s="82"/>
    </row>
    <row r="11" spans="1:9" ht="25.5" x14ac:dyDescent="0.25">
      <c r="A11" s="210" t="s">
        <v>243</v>
      </c>
      <c r="B11" s="82"/>
      <c r="C11" s="81"/>
      <c r="D11" s="81"/>
      <c r="E11" s="81"/>
      <c r="F11" s="81">
        <v>1</v>
      </c>
      <c r="G11" s="81"/>
      <c r="H11" s="37">
        <f t="shared" si="0"/>
        <v>0</v>
      </c>
      <c r="I11" s="82"/>
    </row>
    <row r="12" spans="1:9" ht="25.9" customHeight="1" x14ac:dyDescent="0.25">
      <c r="A12" s="210" t="s">
        <v>149</v>
      </c>
      <c r="B12" s="82"/>
      <c r="C12" s="81"/>
      <c r="D12" s="81"/>
      <c r="E12" s="81"/>
      <c r="F12" s="81">
        <v>1</v>
      </c>
      <c r="G12" s="81"/>
      <c r="H12" s="37">
        <f t="shared" si="0"/>
        <v>0</v>
      </c>
      <c r="I12" s="82"/>
    </row>
    <row r="13" spans="1:9" ht="25.5" x14ac:dyDescent="0.25">
      <c r="A13" s="210" t="s">
        <v>150</v>
      </c>
      <c r="B13" s="82"/>
      <c r="C13" s="81"/>
      <c r="D13" s="81"/>
      <c r="E13" s="81"/>
      <c r="F13" s="81">
        <v>1</v>
      </c>
      <c r="G13" s="81"/>
      <c r="H13" s="37">
        <f t="shared" si="0"/>
        <v>0</v>
      </c>
      <c r="I13" s="82"/>
    </row>
    <row r="14" spans="1:9" x14ac:dyDescent="0.25">
      <c r="A14" s="211" t="s">
        <v>26</v>
      </c>
      <c r="B14" s="91"/>
      <c r="C14" s="92"/>
      <c r="D14" s="93"/>
      <c r="E14" s="93"/>
      <c r="F14" s="90"/>
      <c r="G14" s="94"/>
      <c r="H14" s="95"/>
      <c r="I14" s="96"/>
    </row>
    <row r="15" spans="1:9" x14ac:dyDescent="0.25">
      <c r="A15" s="212" t="s">
        <v>32</v>
      </c>
      <c r="B15" s="32"/>
      <c r="C15" s="33"/>
      <c r="D15" s="35"/>
      <c r="E15" s="35"/>
      <c r="F15" s="81">
        <v>1</v>
      </c>
      <c r="G15" s="36"/>
      <c r="H15" s="37">
        <f>G15/F15</f>
        <v>0</v>
      </c>
      <c r="I15" s="38"/>
    </row>
    <row r="16" spans="1:9" x14ac:dyDescent="0.25">
      <c r="A16" s="212" t="s">
        <v>33</v>
      </c>
      <c r="B16" s="83"/>
      <c r="C16" s="35"/>
      <c r="D16" s="84"/>
      <c r="E16" s="35"/>
      <c r="F16" s="81">
        <v>1</v>
      </c>
      <c r="G16" s="36"/>
      <c r="H16" s="37">
        <f t="shared" ref="H16:H96" si="1">G16/F16</f>
        <v>0</v>
      </c>
      <c r="I16" s="32"/>
    </row>
    <row r="17" spans="1:9" ht="24" x14ac:dyDescent="0.25">
      <c r="A17" s="213" t="s">
        <v>151</v>
      </c>
      <c r="B17" s="83"/>
      <c r="C17" s="33"/>
      <c r="D17" s="35"/>
      <c r="E17" s="35"/>
      <c r="F17" s="81">
        <v>1</v>
      </c>
      <c r="G17" s="36"/>
      <c r="H17" s="37">
        <f t="shared" si="1"/>
        <v>0</v>
      </c>
      <c r="I17" s="38"/>
    </row>
    <row r="18" spans="1:9" x14ac:dyDescent="0.25">
      <c r="A18" s="211" t="s">
        <v>152</v>
      </c>
      <c r="B18" s="91"/>
      <c r="C18" s="97"/>
      <c r="D18" s="93"/>
      <c r="E18" s="93"/>
      <c r="F18" s="90"/>
      <c r="G18" s="94"/>
      <c r="H18" s="95"/>
      <c r="I18" s="96"/>
    </row>
    <row r="19" spans="1:9" x14ac:dyDescent="0.25">
      <c r="A19" s="212" t="s">
        <v>153</v>
      </c>
      <c r="B19" s="32"/>
      <c r="C19" s="85"/>
      <c r="D19" s="35"/>
      <c r="E19" s="35"/>
      <c r="F19" s="81">
        <v>1</v>
      </c>
      <c r="G19" s="36"/>
      <c r="H19" s="37">
        <f>+G19/F19</f>
        <v>0</v>
      </c>
      <c r="I19" s="38"/>
    </row>
    <row r="20" spans="1:9" x14ac:dyDescent="0.25">
      <c r="A20" s="210" t="s">
        <v>154</v>
      </c>
      <c r="B20" s="32"/>
      <c r="C20" s="85"/>
      <c r="D20" s="35"/>
      <c r="E20" s="35"/>
      <c r="F20" s="81">
        <v>1</v>
      </c>
      <c r="G20" s="36"/>
      <c r="H20" s="37">
        <f t="shared" ref="H20:H25" si="2">+G20/F20</f>
        <v>0</v>
      </c>
      <c r="I20" s="38"/>
    </row>
    <row r="21" spans="1:9" x14ac:dyDescent="0.25">
      <c r="A21" s="210" t="s">
        <v>155</v>
      </c>
      <c r="B21" s="32"/>
      <c r="C21" s="85"/>
      <c r="D21" s="35"/>
      <c r="E21" s="35"/>
      <c r="F21" s="81">
        <v>1</v>
      </c>
      <c r="G21" s="36"/>
      <c r="H21" s="37">
        <f t="shared" si="2"/>
        <v>0</v>
      </c>
      <c r="I21" s="38"/>
    </row>
    <row r="22" spans="1:9" ht="15.6" customHeight="1" x14ac:dyDescent="0.25">
      <c r="A22" s="212" t="s">
        <v>156</v>
      </c>
      <c r="B22" s="32"/>
      <c r="C22" s="85"/>
      <c r="D22" s="35"/>
      <c r="E22" s="35"/>
      <c r="F22" s="81">
        <v>1</v>
      </c>
      <c r="G22" s="36"/>
      <c r="H22" s="37">
        <f t="shared" si="2"/>
        <v>0</v>
      </c>
      <c r="I22" s="86"/>
    </row>
    <row r="23" spans="1:9" ht="24" x14ac:dyDescent="0.25">
      <c r="A23" s="212" t="s">
        <v>157</v>
      </c>
      <c r="B23" s="32"/>
      <c r="C23" s="85"/>
      <c r="D23" s="35"/>
      <c r="E23" s="35"/>
      <c r="F23" s="81">
        <v>1</v>
      </c>
      <c r="G23" s="36"/>
      <c r="H23" s="37">
        <f t="shared" si="2"/>
        <v>0</v>
      </c>
      <c r="I23" s="86"/>
    </row>
    <row r="24" spans="1:9" x14ac:dyDescent="0.25">
      <c r="A24" s="212" t="s">
        <v>158</v>
      </c>
      <c r="B24" s="32"/>
      <c r="C24" s="85"/>
      <c r="D24" s="35"/>
      <c r="E24" s="35"/>
      <c r="F24" s="81">
        <v>1</v>
      </c>
      <c r="G24" s="36"/>
      <c r="H24" s="37">
        <f t="shared" si="2"/>
        <v>0</v>
      </c>
      <c r="I24" s="86"/>
    </row>
    <row r="25" spans="1:9" ht="24" x14ac:dyDescent="0.25">
      <c r="A25" s="212" t="s">
        <v>159</v>
      </c>
      <c r="B25" s="32"/>
      <c r="C25" s="35"/>
      <c r="D25" s="84"/>
      <c r="E25" s="35"/>
      <c r="F25" s="81">
        <v>1</v>
      </c>
      <c r="G25" s="36"/>
      <c r="H25" s="37">
        <f t="shared" si="2"/>
        <v>0</v>
      </c>
      <c r="I25" s="38"/>
    </row>
    <row r="26" spans="1:9" s="77" customFormat="1" x14ac:dyDescent="0.25">
      <c r="A26" s="211" t="s">
        <v>160</v>
      </c>
      <c r="B26" s="98"/>
      <c r="C26" s="97"/>
      <c r="D26" s="93"/>
      <c r="E26" s="93"/>
      <c r="F26" s="90"/>
      <c r="G26" s="94"/>
      <c r="H26" s="95"/>
      <c r="I26" s="96"/>
    </row>
    <row r="27" spans="1:9" s="77" customFormat="1" ht="24" x14ac:dyDescent="0.25">
      <c r="A27" s="212" t="s">
        <v>161</v>
      </c>
      <c r="B27" s="86"/>
      <c r="C27" s="85"/>
      <c r="D27" s="35"/>
      <c r="E27" s="35"/>
      <c r="F27" s="81">
        <v>1</v>
      </c>
      <c r="G27" s="36"/>
      <c r="H27" s="37">
        <f t="shared" si="1"/>
        <v>0</v>
      </c>
      <c r="I27" s="38"/>
    </row>
    <row r="28" spans="1:9" s="77" customFormat="1" x14ac:dyDescent="0.25">
      <c r="A28" s="213" t="s">
        <v>162</v>
      </c>
      <c r="B28" s="86"/>
      <c r="C28" s="85"/>
      <c r="D28" s="35"/>
      <c r="E28" s="35"/>
      <c r="F28" s="81">
        <v>1</v>
      </c>
      <c r="G28" s="36"/>
      <c r="H28" s="37">
        <f t="shared" si="1"/>
        <v>0</v>
      </c>
      <c r="I28" s="38"/>
    </row>
    <row r="29" spans="1:9" s="77" customFormat="1" x14ac:dyDescent="0.25">
      <c r="A29" s="213" t="s">
        <v>163</v>
      </c>
      <c r="B29" s="32"/>
      <c r="C29" s="85"/>
      <c r="D29" s="35"/>
      <c r="E29" s="35"/>
      <c r="F29" s="81">
        <v>1</v>
      </c>
      <c r="G29" s="36"/>
      <c r="H29" s="37">
        <f t="shared" si="1"/>
        <v>0</v>
      </c>
      <c r="I29" s="38"/>
    </row>
    <row r="30" spans="1:9" s="77" customFormat="1" x14ac:dyDescent="0.25">
      <c r="A30" s="211" t="s">
        <v>164</v>
      </c>
      <c r="B30" s="91"/>
      <c r="C30" s="97"/>
      <c r="D30" s="93"/>
      <c r="E30" s="93"/>
      <c r="F30" s="90"/>
      <c r="G30" s="94"/>
      <c r="H30" s="95"/>
      <c r="I30" s="96"/>
    </row>
    <row r="31" spans="1:9" x14ac:dyDescent="0.25">
      <c r="A31" s="213" t="s">
        <v>165</v>
      </c>
      <c r="B31" s="32"/>
      <c r="C31" s="35"/>
      <c r="D31" s="84"/>
      <c r="E31" s="35"/>
      <c r="F31" s="81">
        <v>1</v>
      </c>
      <c r="G31" s="36"/>
      <c r="H31" s="37">
        <f t="shared" si="1"/>
        <v>0</v>
      </c>
      <c r="I31" s="38"/>
    </row>
    <row r="32" spans="1:9" x14ac:dyDescent="0.25">
      <c r="A32" s="213" t="s">
        <v>166</v>
      </c>
      <c r="B32" s="32"/>
      <c r="C32" s="85"/>
      <c r="D32" s="35"/>
      <c r="E32" s="35"/>
      <c r="F32" s="81">
        <v>1</v>
      </c>
      <c r="G32" s="36"/>
      <c r="H32" s="37">
        <f t="shared" si="1"/>
        <v>0</v>
      </c>
      <c r="I32" s="32"/>
    </row>
    <row r="33" spans="1:9" ht="22.9" customHeight="1" x14ac:dyDescent="0.25">
      <c r="A33" s="212" t="s">
        <v>167</v>
      </c>
      <c r="B33" s="32"/>
      <c r="C33" s="35"/>
      <c r="D33" s="35"/>
      <c r="E33" s="35"/>
      <c r="F33" s="81">
        <v>1</v>
      </c>
      <c r="G33" s="36"/>
      <c r="H33" s="37">
        <f t="shared" si="1"/>
        <v>0</v>
      </c>
      <c r="I33" s="38"/>
    </row>
    <row r="34" spans="1:9" ht="14.45" customHeight="1" x14ac:dyDescent="0.25">
      <c r="A34" s="211" t="s">
        <v>168</v>
      </c>
      <c r="B34" s="91"/>
      <c r="C34" s="93"/>
      <c r="D34" s="93"/>
      <c r="E34" s="93"/>
      <c r="F34" s="90"/>
      <c r="G34" s="94"/>
      <c r="H34" s="95"/>
      <c r="I34" s="96"/>
    </row>
    <row r="35" spans="1:9" ht="22.9" customHeight="1" x14ac:dyDescent="0.25">
      <c r="A35" s="212" t="s">
        <v>169</v>
      </c>
      <c r="B35" s="32"/>
      <c r="C35" s="35"/>
      <c r="D35" s="35"/>
      <c r="E35" s="35"/>
      <c r="F35" s="81">
        <v>1</v>
      </c>
      <c r="G35" s="36"/>
      <c r="H35" s="37">
        <f t="shared" si="1"/>
        <v>0</v>
      </c>
      <c r="I35" s="38"/>
    </row>
    <row r="36" spans="1:9" ht="22.9" customHeight="1" x14ac:dyDescent="0.25">
      <c r="A36" s="212" t="s">
        <v>170</v>
      </c>
      <c r="B36" s="32"/>
      <c r="C36" s="35"/>
      <c r="D36" s="35"/>
      <c r="E36" s="35"/>
      <c r="F36" s="81">
        <v>1</v>
      </c>
      <c r="G36" s="36"/>
      <c r="H36" s="37">
        <f t="shared" si="1"/>
        <v>0</v>
      </c>
      <c r="I36" s="38"/>
    </row>
    <row r="37" spans="1:9" x14ac:dyDescent="0.25">
      <c r="A37" s="211" t="s">
        <v>171</v>
      </c>
      <c r="B37" s="98"/>
      <c r="C37" s="97"/>
      <c r="D37" s="93"/>
      <c r="E37" s="93"/>
      <c r="F37" s="90"/>
      <c r="G37" s="94"/>
      <c r="H37" s="95"/>
      <c r="I37" s="96"/>
    </row>
    <row r="38" spans="1:9" x14ac:dyDescent="0.25">
      <c r="A38" s="212" t="s">
        <v>172</v>
      </c>
      <c r="B38" s="83"/>
      <c r="C38" s="85"/>
      <c r="D38" s="35"/>
      <c r="E38" s="35"/>
      <c r="F38" s="81">
        <v>1</v>
      </c>
      <c r="G38" s="36"/>
      <c r="H38" s="37">
        <f t="shared" si="1"/>
        <v>0</v>
      </c>
      <c r="I38" s="38"/>
    </row>
    <row r="39" spans="1:9" ht="24" x14ac:dyDescent="0.25">
      <c r="A39" s="212" t="s">
        <v>173</v>
      </c>
      <c r="B39" s="83"/>
      <c r="C39" s="85"/>
      <c r="D39" s="35"/>
      <c r="E39" s="35"/>
      <c r="F39" s="81">
        <v>1</v>
      </c>
      <c r="G39" s="36"/>
      <c r="H39" s="37">
        <f t="shared" si="1"/>
        <v>0</v>
      </c>
      <c r="I39" s="38"/>
    </row>
    <row r="40" spans="1:9" ht="24" x14ac:dyDescent="0.25">
      <c r="A40" s="212" t="s">
        <v>174</v>
      </c>
      <c r="B40" s="83"/>
      <c r="C40" s="85"/>
      <c r="D40" s="35"/>
      <c r="E40" s="35"/>
      <c r="F40" s="81">
        <v>1</v>
      </c>
      <c r="G40" s="36"/>
      <c r="H40" s="37">
        <f t="shared" si="1"/>
        <v>0</v>
      </c>
      <c r="I40" s="38"/>
    </row>
    <row r="41" spans="1:9" x14ac:dyDescent="0.25">
      <c r="A41" s="211" t="s">
        <v>175</v>
      </c>
      <c r="B41" s="98"/>
      <c r="C41" s="97"/>
      <c r="D41" s="93"/>
      <c r="E41" s="93"/>
      <c r="F41" s="90"/>
      <c r="G41" s="94"/>
      <c r="H41" s="95"/>
      <c r="I41" s="96"/>
    </row>
    <row r="42" spans="1:9" ht="36" x14ac:dyDescent="0.25">
      <c r="A42" s="212" t="s">
        <v>176</v>
      </c>
      <c r="B42" s="83"/>
      <c r="C42" s="85"/>
      <c r="D42" s="35"/>
      <c r="E42" s="35"/>
      <c r="F42" s="81">
        <v>1</v>
      </c>
      <c r="G42" s="36"/>
      <c r="H42" s="37">
        <f t="shared" si="1"/>
        <v>0</v>
      </c>
      <c r="I42" s="38"/>
    </row>
    <row r="43" spans="1:9" ht="24" x14ac:dyDescent="0.25">
      <c r="A43" s="212" t="s">
        <v>177</v>
      </c>
      <c r="B43" s="83"/>
      <c r="C43" s="85"/>
      <c r="D43" s="35"/>
      <c r="E43" s="35"/>
      <c r="F43" s="81">
        <v>1</v>
      </c>
      <c r="G43" s="36"/>
      <c r="H43" s="37">
        <f t="shared" si="1"/>
        <v>0</v>
      </c>
      <c r="I43" s="38"/>
    </row>
    <row r="44" spans="1:9" ht="24" x14ac:dyDescent="0.25">
      <c r="A44" s="212" t="s">
        <v>222</v>
      </c>
      <c r="B44" s="83"/>
      <c r="C44" s="85"/>
      <c r="D44" s="35"/>
      <c r="E44" s="35"/>
      <c r="F44" s="81">
        <v>1</v>
      </c>
      <c r="G44" s="36"/>
      <c r="H44" s="37">
        <f t="shared" si="1"/>
        <v>0</v>
      </c>
      <c r="I44" s="38"/>
    </row>
    <row r="45" spans="1:9" x14ac:dyDescent="0.25">
      <c r="A45" s="214" t="s">
        <v>130</v>
      </c>
      <c r="B45" s="91"/>
      <c r="C45" s="97"/>
      <c r="D45" s="99"/>
      <c r="E45" s="93"/>
      <c r="F45" s="90"/>
      <c r="G45" s="94"/>
      <c r="H45" s="95"/>
      <c r="I45" s="96"/>
    </row>
    <row r="46" spans="1:9" x14ac:dyDescent="0.25">
      <c r="A46" s="211" t="s">
        <v>27</v>
      </c>
      <c r="B46" s="98"/>
      <c r="C46" s="92"/>
      <c r="D46" s="93"/>
      <c r="E46" s="93"/>
      <c r="F46" s="90"/>
      <c r="G46" s="94"/>
      <c r="H46" s="95"/>
      <c r="I46" s="96"/>
    </row>
    <row r="47" spans="1:9" ht="24" x14ac:dyDescent="0.25">
      <c r="A47" s="212" t="s">
        <v>178</v>
      </c>
      <c r="B47" s="86"/>
      <c r="C47" s="33"/>
      <c r="D47" s="35"/>
      <c r="E47" s="35"/>
      <c r="F47" s="81">
        <v>1</v>
      </c>
      <c r="G47" s="36"/>
      <c r="H47" s="37">
        <f t="shared" si="1"/>
        <v>0</v>
      </c>
      <c r="I47" s="86"/>
    </row>
    <row r="48" spans="1:9" x14ac:dyDescent="0.25">
      <c r="A48" s="212" t="s">
        <v>179</v>
      </c>
      <c r="B48" s="86"/>
      <c r="C48" s="33"/>
      <c r="D48" s="35"/>
      <c r="E48" s="35"/>
      <c r="F48" s="81">
        <v>1</v>
      </c>
      <c r="G48" s="36"/>
      <c r="H48" s="37">
        <f t="shared" si="1"/>
        <v>0</v>
      </c>
      <c r="I48" s="86"/>
    </row>
    <row r="49" spans="1:9" x14ac:dyDescent="0.25">
      <c r="A49" s="213" t="s">
        <v>180</v>
      </c>
      <c r="B49" s="86"/>
      <c r="C49" s="33"/>
      <c r="D49" s="35"/>
      <c r="E49" s="35"/>
      <c r="F49" s="81">
        <v>1</v>
      </c>
      <c r="G49" s="36"/>
      <c r="H49" s="37">
        <f t="shared" si="1"/>
        <v>0</v>
      </c>
      <c r="I49" s="86"/>
    </row>
    <row r="50" spans="1:9" s="77" customFormat="1" x14ac:dyDescent="0.25">
      <c r="A50" s="211" t="s">
        <v>181</v>
      </c>
      <c r="B50" s="91"/>
      <c r="C50" s="93"/>
      <c r="D50" s="92"/>
      <c r="E50" s="93"/>
      <c r="F50" s="90"/>
      <c r="G50" s="94"/>
      <c r="H50" s="95"/>
      <c r="I50" s="96"/>
    </row>
    <row r="51" spans="1:9" s="77" customFormat="1" ht="36" x14ac:dyDescent="0.25">
      <c r="A51" s="212" t="s">
        <v>223</v>
      </c>
      <c r="B51" s="100"/>
      <c r="C51" s="33"/>
      <c r="D51" s="35"/>
      <c r="E51" s="35"/>
      <c r="F51" s="81">
        <v>1</v>
      </c>
      <c r="G51" s="36"/>
      <c r="H51" s="37">
        <f t="shared" si="1"/>
        <v>0</v>
      </c>
      <c r="I51" s="32"/>
    </row>
    <row r="52" spans="1:9" s="77" customFormat="1" ht="24" x14ac:dyDescent="0.25">
      <c r="A52" s="212" t="s">
        <v>182</v>
      </c>
      <c r="B52" s="100"/>
      <c r="C52" s="33"/>
      <c r="D52" s="35"/>
      <c r="E52" s="35"/>
      <c r="F52" s="81">
        <v>1</v>
      </c>
      <c r="G52" s="36"/>
      <c r="H52" s="37">
        <f t="shared" si="1"/>
        <v>0</v>
      </c>
      <c r="I52" s="32"/>
    </row>
    <row r="53" spans="1:9" s="77" customFormat="1" x14ac:dyDescent="0.25">
      <c r="A53" s="211" t="s">
        <v>183</v>
      </c>
      <c r="B53" s="101"/>
      <c r="C53" s="92"/>
      <c r="D53" s="93"/>
      <c r="E53" s="93"/>
      <c r="F53" s="90"/>
      <c r="G53" s="94"/>
      <c r="H53" s="95"/>
      <c r="I53" s="96"/>
    </row>
    <row r="54" spans="1:9" ht="30.6" customHeight="1" x14ac:dyDescent="0.25">
      <c r="A54" s="212" t="s">
        <v>184</v>
      </c>
      <c r="B54" s="83"/>
      <c r="C54" s="33"/>
      <c r="D54" s="34"/>
      <c r="E54" s="35"/>
      <c r="F54" s="81">
        <v>1</v>
      </c>
      <c r="G54" s="36"/>
      <c r="H54" s="37">
        <f t="shared" si="1"/>
        <v>0</v>
      </c>
      <c r="I54" s="38"/>
    </row>
    <row r="55" spans="1:9" ht="24" x14ac:dyDescent="0.25">
      <c r="A55" s="212" t="s">
        <v>244</v>
      </c>
      <c r="B55" s="83"/>
      <c r="C55" s="33"/>
      <c r="D55" s="35"/>
      <c r="E55" s="35"/>
      <c r="F55" s="81">
        <v>1</v>
      </c>
      <c r="G55" s="36"/>
      <c r="H55" s="37">
        <f t="shared" si="1"/>
        <v>0</v>
      </c>
      <c r="I55" s="32"/>
    </row>
    <row r="56" spans="1:9" x14ac:dyDescent="0.25">
      <c r="A56" s="211" t="s">
        <v>131</v>
      </c>
      <c r="B56" s="91"/>
      <c r="C56" s="92"/>
      <c r="D56" s="93"/>
      <c r="E56" s="93"/>
      <c r="F56" s="90"/>
      <c r="G56" s="94"/>
      <c r="H56" s="95"/>
      <c r="I56" s="96"/>
    </row>
    <row r="57" spans="1:9" x14ac:dyDescent="0.25">
      <c r="A57" s="211" t="s">
        <v>185</v>
      </c>
      <c r="B57" s="91"/>
      <c r="C57" s="92"/>
      <c r="D57" s="93"/>
      <c r="E57" s="93"/>
      <c r="F57" s="90"/>
      <c r="G57" s="94"/>
      <c r="H57" s="95"/>
      <c r="I57" s="96"/>
    </row>
    <row r="58" spans="1:9" ht="24" x14ac:dyDescent="0.25">
      <c r="A58" s="212" t="s">
        <v>34</v>
      </c>
      <c r="B58" s="38"/>
      <c r="C58" s="35"/>
      <c r="D58" s="84"/>
      <c r="E58" s="35"/>
      <c r="F58" s="81">
        <v>1</v>
      </c>
      <c r="G58" s="36"/>
      <c r="H58" s="37">
        <f t="shared" si="1"/>
        <v>0</v>
      </c>
      <c r="I58" s="32"/>
    </row>
    <row r="59" spans="1:9" ht="18.600000000000001" customHeight="1" x14ac:dyDescent="0.25">
      <c r="A59" s="211" t="s">
        <v>186</v>
      </c>
      <c r="B59" s="96"/>
      <c r="C59" s="102"/>
      <c r="D59" s="93"/>
      <c r="E59" s="93"/>
      <c r="F59" s="90"/>
      <c r="G59" s="94"/>
      <c r="H59" s="95"/>
      <c r="I59" s="91"/>
    </row>
    <row r="60" spans="1:9" ht="18.600000000000001" customHeight="1" x14ac:dyDescent="0.25">
      <c r="A60" s="212" t="s">
        <v>187</v>
      </c>
      <c r="B60" s="86"/>
      <c r="C60" s="35"/>
      <c r="D60" s="35"/>
      <c r="E60" s="35"/>
      <c r="F60" s="81">
        <v>1</v>
      </c>
      <c r="G60" s="36"/>
      <c r="H60" s="37">
        <f t="shared" si="1"/>
        <v>0</v>
      </c>
      <c r="I60" s="38"/>
    </row>
    <row r="61" spans="1:9" ht="18.600000000000001" customHeight="1" x14ac:dyDescent="0.25">
      <c r="A61" s="211" t="s">
        <v>189</v>
      </c>
      <c r="B61" s="103"/>
      <c r="C61" s="93"/>
      <c r="D61" s="93"/>
      <c r="E61" s="93"/>
      <c r="F61" s="90"/>
      <c r="G61" s="94"/>
      <c r="H61" s="95"/>
      <c r="I61" s="96"/>
    </row>
    <row r="62" spans="1:9" ht="36" x14ac:dyDescent="0.25">
      <c r="A62" s="212" t="s">
        <v>188</v>
      </c>
      <c r="B62" s="86"/>
      <c r="C62" s="35"/>
      <c r="D62" s="35"/>
      <c r="E62" s="35"/>
      <c r="F62" s="81">
        <v>1</v>
      </c>
      <c r="G62" s="36"/>
      <c r="H62" s="37">
        <f t="shared" si="1"/>
        <v>0</v>
      </c>
      <c r="I62" s="38"/>
    </row>
    <row r="63" spans="1:9" ht="24" x14ac:dyDescent="0.25">
      <c r="A63" s="212" t="s">
        <v>190</v>
      </c>
      <c r="B63" s="86"/>
      <c r="C63" s="35"/>
      <c r="D63" s="35"/>
      <c r="E63" s="35"/>
      <c r="F63" s="81">
        <v>1</v>
      </c>
      <c r="G63" s="36"/>
      <c r="H63" s="37">
        <f t="shared" si="1"/>
        <v>0</v>
      </c>
      <c r="I63" s="38"/>
    </row>
    <row r="64" spans="1:9" ht="26.45" customHeight="1" x14ac:dyDescent="0.25">
      <c r="A64" s="211" t="s">
        <v>221</v>
      </c>
      <c r="B64" s="103"/>
      <c r="C64" s="93"/>
      <c r="D64" s="93"/>
      <c r="E64" s="93"/>
      <c r="F64" s="90"/>
      <c r="G64" s="94"/>
      <c r="H64" s="95"/>
      <c r="I64" s="96"/>
    </row>
    <row r="65" spans="1:9" ht="36" x14ac:dyDescent="0.25">
      <c r="A65" s="212" t="s">
        <v>191</v>
      </c>
      <c r="B65" s="32"/>
      <c r="C65" s="33"/>
      <c r="D65" s="35"/>
      <c r="E65" s="35"/>
      <c r="F65" s="81">
        <v>1</v>
      </c>
      <c r="G65" s="36"/>
      <c r="H65" s="37">
        <f t="shared" si="1"/>
        <v>0</v>
      </c>
      <c r="I65" s="38"/>
    </row>
    <row r="66" spans="1:9" ht="36" x14ac:dyDescent="0.25">
      <c r="A66" s="212" t="s">
        <v>224</v>
      </c>
      <c r="B66" s="32"/>
      <c r="C66" s="35"/>
      <c r="D66" s="35"/>
      <c r="E66" s="35"/>
      <c r="F66" s="81">
        <v>1</v>
      </c>
      <c r="G66" s="36"/>
      <c r="H66" s="37">
        <f t="shared" si="1"/>
        <v>0</v>
      </c>
      <c r="I66" s="38"/>
    </row>
    <row r="67" spans="1:9" ht="24" x14ac:dyDescent="0.25">
      <c r="A67" s="212" t="s">
        <v>225</v>
      </c>
      <c r="B67" s="86"/>
      <c r="C67" s="33"/>
      <c r="D67" s="35"/>
      <c r="E67" s="35"/>
      <c r="F67" s="81">
        <v>1</v>
      </c>
      <c r="G67" s="36"/>
      <c r="H67" s="37">
        <f t="shared" si="1"/>
        <v>0</v>
      </c>
      <c r="I67" s="86"/>
    </row>
    <row r="68" spans="1:9" ht="36" x14ac:dyDescent="0.25">
      <c r="A68" s="212" t="s">
        <v>245</v>
      </c>
      <c r="B68" s="86"/>
      <c r="C68" s="35"/>
      <c r="D68" s="35"/>
      <c r="E68" s="35"/>
      <c r="F68" s="81">
        <v>1</v>
      </c>
      <c r="G68" s="36"/>
      <c r="H68" s="37">
        <f t="shared" si="1"/>
        <v>0</v>
      </c>
      <c r="I68" s="86"/>
    </row>
    <row r="69" spans="1:9" ht="36" x14ac:dyDescent="0.25">
      <c r="A69" s="212" t="s">
        <v>226</v>
      </c>
      <c r="B69" s="32"/>
      <c r="C69" s="33"/>
      <c r="D69" s="35"/>
      <c r="E69" s="35"/>
      <c r="F69" s="81">
        <v>1</v>
      </c>
      <c r="G69" s="36"/>
      <c r="H69" s="37">
        <f t="shared" si="1"/>
        <v>0</v>
      </c>
      <c r="I69" s="38"/>
    </row>
    <row r="70" spans="1:9" ht="24" x14ac:dyDescent="0.25">
      <c r="A70" s="212" t="s">
        <v>192</v>
      </c>
      <c r="B70" s="86"/>
      <c r="C70" s="33"/>
      <c r="D70" s="35"/>
      <c r="E70" s="35"/>
      <c r="F70" s="81">
        <v>1</v>
      </c>
      <c r="G70" s="36"/>
      <c r="H70" s="37">
        <f t="shared" si="1"/>
        <v>0</v>
      </c>
      <c r="I70" s="38"/>
    </row>
    <row r="71" spans="1:9" ht="24" x14ac:dyDescent="0.25">
      <c r="A71" s="212" t="s">
        <v>246</v>
      </c>
      <c r="B71" s="86"/>
      <c r="C71" s="33"/>
      <c r="D71" s="35"/>
      <c r="E71" s="35"/>
      <c r="F71" s="81">
        <v>1</v>
      </c>
      <c r="G71" s="36"/>
      <c r="H71" s="37">
        <f t="shared" si="1"/>
        <v>0</v>
      </c>
      <c r="I71" s="38"/>
    </row>
    <row r="72" spans="1:9" ht="24" x14ac:dyDescent="0.25">
      <c r="A72" s="212" t="s">
        <v>247</v>
      </c>
      <c r="B72" s="86"/>
      <c r="C72" s="33"/>
      <c r="D72" s="35"/>
      <c r="E72" s="35"/>
      <c r="F72" s="81">
        <v>1</v>
      </c>
      <c r="G72" s="36"/>
      <c r="H72" s="37">
        <f t="shared" si="1"/>
        <v>0</v>
      </c>
      <c r="I72" s="32"/>
    </row>
    <row r="73" spans="1:9" ht="24" x14ac:dyDescent="0.25">
      <c r="A73" s="212" t="s">
        <v>193</v>
      </c>
      <c r="B73" s="32"/>
      <c r="C73" s="33"/>
      <c r="D73" s="35"/>
      <c r="E73" s="35"/>
      <c r="F73" s="81">
        <v>1</v>
      </c>
      <c r="G73" s="36"/>
      <c r="H73" s="37">
        <f t="shared" si="1"/>
        <v>0</v>
      </c>
      <c r="I73" s="32"/>
    </row>
    <row r="74" spans="1:9" ht="24" x14ac:dyDescent="0.25">
      <c r="A74" s="212" t="s">
        <v>194</v>
      </c>
      <c r="B74" s="32"/>
      <c r="C74" s="33"/>
      <c r="D74" s="35"/>
      <c r="E74" s="35"/>
      <c r="F74" s="81">
        <v>1</v>
      </c>
      <c r="G74" s="36"/>
      <c r="H74" s="37">
        <f t="shared" si="1"/>
        <v>0</v>
      </c>
      <c r="I74" s="32"/>
    </row>
    <row r="75" spans="1:9" ht="24" x14ac:dyDescent="0.25">
      <c r="A75" s="212" t="s">
        <v>248</v>
      </c>
      <c r="B75" s="32"/>
      <c r="C75" s="33"/>
      <c r="D75" s="35"/>
      <c r="E75" s="35"/>
      <c r="F75" s="81">
        <v>1</v>
      </c>
      <c r="G75" s="36"/>
      <c r="H75" s="37">
        <f t="shared" si="1"/>
        <v>0</v>
      </c>
      <c r="I75" s="32"/>
    </row>
    <row r="76" spans="1:9" ht="24" x14ac:dyDescent="0.25">
      <c r="A76" s="212" t="s">
        <v>195</v>
      </c>
      <c r="B76" s="32"/>
      <c r="C76" s="33"/>
      <c r="D76" s="35"/>
      <c r="E76" s="35"/>
      <c r="F76" s="81">
        <v>1</v>
      </c>
      <c r="G76" s="36"/>
      <c r="H76" s="37">
        <f t="shared" si="1"/>
        <v>0</v>
      </c>
      <c r="I76" s="32"/>
    </row>
    <row r="77" spans="1:9" ht="36" x14ac:dyDescent="0.25">
      <c r="A77" s="212" t="s">
        <v>227</v>
      </c>
      <c r="B77" s="32"/>
      <c r="C77" s="33"/>
      <c r="D77" s="35"/>
      <c r="E77" s="35"/>
      <c r="F77" s="81">
        <v>1</v>
      </c>
      <c r="G77" s="36"/>
      <c r="H77" s="37">
        <f t="shared" si="1"/>
        <v>0</v>
      </c>
      <c r="I77" s="32"/>
    </row>
    <row r="78" spans="1:9" ht="36" x14ac:dyDescent="0.25">
      <c r="A78" s="212" t="s">
        <v>196</v>
      </c>
      <c r="B78" s="32"/>
      <c r="C78" s="33"/>
      <c r="D78" s="35"/>
      <c r="E78" s="35"/>
      <c r="F78" s="81">
        <v>1</v>
      </c>
      <c r="G78" s="36"/>
      <c r="H78" s="37">
        <f t="shared" si="1"/>
        <v>0</v>
      </c>
      <c r="I78" s="32"/>
    </row>
    <row r="79" spans="1:9" ht="36" x14ac:dyDescent="0.25">
      <c r="A79" s="212" t="s">
        <v>197</v>
      </c>
      <c r="B79" s="32"/>
      <c r="C79" s="33"/>
      <c r="D79" s="35"/>
      <c r="E79" s="35"/>
      <c r="F79" s="81">
        <v>1</v>
      </c>
      <c r="G79" s="36"/>
      <c r="H79" s="37">
        <f t="shared" si="1"/>
        <v>0</v>
      </c>
      <c r="I79" s="32"/>
    </row>
    <row r="80" spans="1:9" ht="36" x14ac:dyDescent="0.25">
      <c r="A80" s="212" t="s">
        <v>198</v>
      </c>
      <c r="B80" s="32"/>
      <c r="C80" s="33"/>
      <c r="D80" s="35"/>
      <c r="E80" s="35"/>
      <c r="F80" s="81">
        <v>1</v>
      </c>
      <c r="G80" s="36"/>
      <c r="H80" s="37">
        <f t="shared" si="1"/>
        <v>0</v>
      </c>
      <c r="I80" s="32"/>
    </row>
    <row r="81" spans="1:9" ht="24" x14ac:dyDescent="0.25">
      <c r="A81" s="212" t="s">
        <v>199</v>
      </c>
      <c r="B81" s="32"/>
      <c r="C81" s="33"/>
      <c r="D81" s="35"/>
      <c r="E81" s="35"/>
      <c r="F81" s="81">
        <v>1</v>
      </c>
      <c r="G81" s="36"/>
      <c r="H81" s="37">
        <f t="shared" si="1"/>
        <v>0</v>
      </c>
      <c r="I81" s="32"/>
    </row>
    <row r="82" spans="1:9" ht="36" x14ac:dyDescent="0.25">
      <c r="A82" s="212" t="s">
        <v>228</v>
      </c>
      <c r="B82" s="32"/>
      <c r="C82" s="33"/>
      <c r="D82" s="35"/>
      <c r="E82" s="35"/>
      <c r="F82" s="81">
        <v>1</v>
      </c>
      <c r="G82" s="36"/>
      <c r="H82" s="37">
        <f t="shared" si="1"/>
        <v>0</v>
      </c>
      <c r="I82" s="32"/>
    </row>
    <row r="83" spans="1:9" ht="36" x14ac:dyDescent="0.25">
      <c r="A83" s="212" t="s">
        <v>229</v>
      </c>
      <c r="B83" s="32"/>
      <c r="C83" s="33"/>
      <c r="D83" s="35"/>
      <c r="E83" s="35"/>
      <c r="F83" s="81">
        <v>1</v>
      </c>
      <c r="G83" s="36"/>
      <c r="H83" s="37">
        <f t="shared" si="1"/>
        <v>0</v>
      </c>
      <c r="I83" s="32"/>
    </row>
    <row r="84" spans="1:9" ht="36" x14ac:dyDescent="0.25">
      <c r="A84" s="212" t="s">
        <v>230</v>
      </c>
      <c r="B84" s="32"/>
      <c r="C84" s="33"/>
      <c r="D84" s="35"/>
      <c r="E84" s="35"/>
      <c r="F84" s="81">
        <v>1</v>
      </c>
      <c r="G84" s="36"/>
      <c r="H84" s="37">
        <f t="shared" si="1"/>
        <v>0</v>
      </c>
      <c r="I84" s="32"/>
    </row>
    <row r="85" spans="1:9" ht="36" x14ac:dyDescent="0.25">
      <c r="A85" s="212" t="s">
        <v>200</v>
      </c>
      <c r="B85" s="32"/>
      <c r="C85" s="33"/>
      <c r="D85" s="35"/>
      <c r="E85" s="35"/>
      <c r="F85" s="81">
        <v>1</v>
      </c>
      <c r="G85" s="36"/>
      <c r="H85" s="37">
        <f t="shared" si="1"/>
        <v>0</v>
      </c>
      <c r="I85" s="32"/>
    </row>
    <row r="86" spans="1:9" x14ac:dyDescent="0.25">
      <c r="A86" s="211" t="s">
        <v>132</v>
      </c>
      <c r="B86" s="91"/>
      <c r="C86" s="92"/>
      <c r="D86" s="93"/>
      <c r="E86" s="93"/>
      <c r="F86" s="90"/>
      <c r="G86" s="94"/>
      <c r="H86" s="95"/>
      <c r="I86" s="96"/>
    </row>
    <row r="87" spans="1:9" x14ac:dyDescent="0.25">
      <c r="A87" s="211" t="s">
        <v>28</v>
      </c>
      <c r="B87" s="91"/>
      <c r="C87" s="92"/>
      <c r="D87" s="93"/>
      <c r="E87" s="93"/>
      <c r="F87" s="90"/>
      <c r="G87" s="94"/>
      <c r="H87" s="95"/>
      <c r="I87" s="96"/>
    </row>
    <row r="88" spans="1:9" ht="36" x14ac:dyDescent="0.25">
      <c r="A88" s="212" t="s">
        <v>201</v>
      </c>
      <c r="B88" s="32"/>
      <c r="C88" s="35"/>
      <c r="D88" s="84"/>
      <c r="E88" s="35"/>
      <c r="F88" s="81">
        <v>1</v>
      </c>
      <c r="G88" s="36"/>
      <c r="H88" s="37">
        <f t="shared" si="1"/>
        <v>0</v>
      </c>
      <c r="I88" s="32"/>
    </row>
    <row r="89" spans="1:9" ht="24" x14ac:dyDescent="0.25">
      <c r="A89" s="212" t="s">
        <v>202</v>
      </c>
      <c r="B89" s="32"/>
      <c r="C89" s="40"/>
      <c r="D89" s="35"/>
      <c r="E89" s="35"/>
      <c r="F89" s="81">
        <v>1</v>
      </c>
      <c r="G89" s="36"/>
      <c r="H89" s="37">
        <f t="shared" si="1"/>
        <v>0</v>
      </c>
      <c r="I89" s="38"/>
    </row>
    <row r="90" spans="1:9" x14ac:dyDescent="0.25">
      <c r="A90" s="211" t="s">
        <v>29</v>
      </c>
      <c r="B90" s="91"/>
      <c r="C90" s="92"/>
      <c r="D90" s="93"/>
      <c r="E90" s="93"/>
      <c r="F90" s="90"/>
      <c r="G90" s="94"/>
      <c r="H90" s="95"/>
      <c r="I90" s="96"/>
    </row>
    <row r="91" spans="1:9" ht="24" x14ac:dyDescent="0.25">
      <c r="A91" s="213" t="s">
        <v>203</v>
      </c>
      <c r="B91" s="32"/>
      <c r="C91" s="35"/>
      <c r="D91" s="35"/>
      <c r="E91" s="35"/>
      <c r="F91" s="81">
        <v>1</v>
      </c>
      <c r="G91" s="36"/>
      <c r="H91" s="37">
        <f t="shared" si="1"/>
        <v>0</v>
      </c>
      <c r="I91" s="38"/>
    </row>
    <row r="92" spans="1:9" x14ac:dyDescent="0.25">
      <c r="A92" s="211" t="s">
        <v>30</v>
      </c>
      <c r="B92" s="91"/>
      <c r="C92" s="92"/>
      <c r="D92" s="93"/>
      <c r="E92" s="93"/>
      <c r="F92" s="90"/>
      <c r="G92" s="94"/>
      <c r="H92" s="95"/>
      <c r="I92" s="96"/>
    </row>
    <row r="93" spans="1:9" ht="36" x14ac:dyDescent="0.25">
      <c r="A93" s="212" t="s">
        <v>204</v>
      </c>
      <c r="B93" s="32"/>
      <c r="C93" s="35"/>
      <c r="D93" s="35"/>
      <c r="E93" s="35"/>
      <c r="F93" s="81">
        <v>1</v>
      </c>
      <c r="G93" s="36"/>
      <c r="H93" s="37">
        <f t="shared" si="1"/>
        <v>0</v>
      </c>
      <c r="I93" s="38"/>
    </row>
    <row r="94" spans="1:9" x14ac:dyDescent="0.25">
      <c r="A94" s="211" t="s">
        <v>133</v>
      </c>
      <c r="B94" s="91"/>
      <c r="C94" s="92"/>
      <c r="D94" s="93"/>
      <c r="E94" s="93"/>
      <c r="F94" s="90"/>
      <c r="G94" s="94"/>
      <c r="H94" s="95"/>
      <c r="I94" s="96"/>
    </row>
    <row r="95" spans="1:9" x14ac:dyDescent="0.25">
      <c r="A95" s="211" t="s">
        <v>31</v>
      </c>
      <c r="B95" s="91"/>
      <c r="C95" s="92"/>
      <c r="D95" s="93"/>
      <c r="E95" s="93"/>
      <c r="F95" s="90"/>
      <c r="G95" s="94"/>
      <c r="H95" s="95"/>
      <c r="I95" s="96"/>
    </row>
    <row r="96" spans="1:9" ht="24" x14ac:dyDescent="0.25">
      <c r="A96" s="213" t="s">
        <v>205</v>
      </c>
      <c r="B96" s="32"/>
      <c r="C96" s="33"/>
      <c r="D96" s="35"/>
      <c r="E96" s="35"/>
      <c r="F96" s="81">
        <v>1</v>
      </c>
      <c r="G96" s="36"/>
      <c r="H96" s="37">
        <f t="shared" si="1"/>
        <v>0</v>
      </c>
      <c r="I96" s="38"/>
    </row>
    <row r="97" spans="1:12" x14ac:dyDescent="0.25">
      <c r="A97" s="211" t="s">
        <v>206</v>
      </c>
      <c r="B97" s="91"/>
      <c r="C97" s="92"/>
      <c r="D97" s="93"/>
      <c r="E97" s="93"/>
      <c r="F97" s="90"/>
      <c r="G97" s="94"/>
      <c r="H97" s="95"/>
      <c r="I97" s="96"/>
    </row>
    <row r="98" spans="1:12" ht="24" x14ac:dyDescent="0.25">
      <c r="A98" s="212" t="s">
        <v>231</v>
      </c>
      <c r="B98" s="32"/>
      <c r="C98" s="35"/>
      <c r="D98" s="35"/>
      <c r="E98" s="35"/>
      <c r="F98" s="81">
        <v>1</v>
      </c>
      <c r="G98" s="36"/>
      <c r="H98" s="37">
        <f t="shared" ref="H98" si="3">G98/F98</f>
        <v>0</v>
      </c>
      <c r="I98" s="38"/>
    </row>
    <row r="99" spans="1:12" ht="15.75" thickBot="1" x14ac:dyDescent="0.3">
      <c r="A99" s="30"/>
      <c r="B99" s="74"/>
      <c r="C99" s="78"/>
      <c r="D99" s="78"/>
      <c r="E99" s="78"/>
      <c r="F99" s="79"/>
      <c r="G99" s="79"/>
      <c r="H99" s="80"/>
      <c r="I99" s="75"/>
    </row>
    <row r="100" spans="1:12" x14ac:dyDescent="0.25">
      <c r="A100" s="39"/>
      <c r="B100" s="40"/>
      <c r="C100" s="41"/>
      <c r="D100" s="42"/>
      <c r="E100" s="42"/>
      <c r="F100" s="42">
        <f>SUM(F8:F99)</f>
        <v>68</v>
      </c>
      <c r="G100" s="42">
        <f>SUM(G14:G99)</f>
        <v>0</v>
      </c>
      <c r="H100" s="43">
        <f>SUM(H14:H99)</f>
        <v>0</v>
      </c>
      <c r="I100" s="42"/>
    </row>
    <row r="101" spans="1:12" x14ac:dyDescent="0.25">
      <c r="A101" s="10"/>
      <c r="B101" s="31"/>
      <c r="C101" s="31"/>
      <c r="D101" s="10"/>
      <c r="E101" s="10"/>
      <c r="F101" s="10"/>
      <c r="G101" s="10"/>
      <c r="H101" s="10"/>
      <c r="I101" s="10"/>
    </row>
    <row r="102" spans="1:12" x14ac:dyDescent="0.25">
      <c r="A102" s="10"/>
      <c r="B102" s="31"/>
      <c r="C102" s="31"/>
      <c r="D102" s="10"/>
      <c r="E102" s="10"/>
      <c r="F102" s="10"/>
      <c r="G102" s="10"/>
      <c r="H102" s="10"/>
      <c r="I102" s="10"/>
    </row>
    <row r="103" spans="1:12" ht="15.75" thickBot="1" x14ac:dyDescent="0.3">
      <c r="A103" s="10"/>
      <c r="B103" s="44" t="s">
        <v>12</v>
      </c>
      <c r="C103" s="164" t="s">
        <v>13</v>
      </c>
      <c r="D103" s="45">
        <f>G100</f>
        <v>0</v>
      </c>
      <c r="E103" s="165" t="s">
        <v>14</v>
      </c>
      <c r="F103" s="46"/>
      <c r="G103" s="47">
        <f>ROUND(D103/D104,2)</f>
        <v>0</v>
      </c>
      <c r="H103" s="166" t="str">
        <f>IF((G103&gt;75%),"ALTO",IF((G103&lt;51%),"BAJO","MODERADO"))</f>
        <v>BAJO</v>
      </c>
      <c r="I103" s="166" t="str">
        <f>IF((H103&gt;0.75),"ALTO",IF((H103&lt;0.51),"BAJO","MODERADO"))</f>
        <v>ALTO</v>
      </c>
    </row>
    <row r="104" spans="1:12" x14ac:dyDescent="0.25">
      <c r="A104" s="10"/>
      <c r="B104" s="48"/>
      <c r="C104" s="164"/>
      <c r="D104" s="49">
        <f>F100</f>
        <v>68</v>
      </c>
      <c r="E104" s="165"/>
      <c r="F104" s="47"/>
      <c r="G104" s="47"/>
      <c r="H104" s="47"/>
      <c r="I104" s="50"/>
    </row>
    <row r="106" spans="1:12" ht="15.75" thickBot="1" x14ac:dyDescent="0.3"/>
    <row r="107" spans="1:12" ht="15.75" thickBot="1" x14ac:dyDescent="0.3">
      <c r="A107" s="1"/>
      <c r="B107" s="167" t="s">
        <v>124</v>
      </c>
      <c r="C107" s="3" t="s">
        <v>15</v>
      </c>
      <c r="D107" s="170" t="s">
        <v>16</v>
      </c>
      <c r="E107" s="171"/>
      <c r="F107" s="4" t="s">
        <v>17</v>
      </c>
      <c r="G107" s="172" t="s">
        <v>18</v>
      </c>
      <c r="H107" s="173"/>
      <c r="I107" s="1"/>
      <c r="J107" s="1"/>
      <c r="K107" s="1"/>
      <c r="L107" s="1"/>
    </row>
    <row r="108" spans="1:12" ht="15.75" thickBot="1" x14ac:dyDescent="0.3">
      <c r="A108" s="1"/>
      <c r="B108" s="168"/>
      <c r="C108" s="5" t="s">
        <v>19</v>
      </c>
      <c r="D108" s="170" t="s">
        <v>20</v>
      </c>
      <c r="E108" s="171"/>
      <c r="F108" s="6" t="s">
        <v>19</v>
      </c>
      <c r="G108" s="174"/>
      <c r="H108" s="175"/>
      <c r="I108" s="1"/>
      <c r="J108" s="1"/>
      <c r="K108" s="1"/>
      <c r="L108" s="1"/>
    </row>
    <row r="109" spans="1:12" ht="15.75" thickBot="1" x14ac:dyDescent="0.3">
      <c r="A109" s="1"/>
      <c r="B109" s="169"/>
      <c r="C109" s="7" t="s">
        <v>17</v>
      </c>
      <c r="D109" s="178" t="s">
        <v>21</v>
      </c>
      <c r="E109" s="179"/>
      <c r="F109" s="8" t="s">
        <v>15</v>
      </c>
      <c r="G109" s="176"/>
      <c r="H109" s="177"/>
      <c r="I109" s="1"/>
      <c r="J109" s="1"/>
      <c r="K109" s="1"/>
      <c r="L109" s="1"/>
    </row>
    <row r="110" spans="1:12" x14ac:dyDescent="0.25">
      <c r="A110" s="1"/>
      <c r="B110" s="2"/>
      <c r="C110" s="2"/>
      <c r="D110" s="1"/>
      <c r="E110" s="1"/>
      <c r="F110" s="1"/>
      <c r="G110" s="1"/>
      <c r="H110" s="1"/>
      <c r="I110" s="1"/>
      <c r="J110" s="1"/>
      <c r="K110" s="1"/>
      <c r="L110" s="1"/>
    </row>
    <row r="111" spans="1:12" x14ac:dyDescent="0.25">
      <c r="A111" s="9" t="s">
        <v>22</v>
      </c>
      <c r="B111" s="2"/>
      <c r="C111" s="2"/>
      <c r="D111" s="1"/>
      <c r="E111" s="1"/>
      <c r="F111" s="1"/>
      <c r="G111" s="1"/>
      <c r="H111" s="1"/>
      <c r="I111" s="1"/>
      <c r="J111" s="1"/>
      <c r="K111" s="1"/>
      <c r="L111" s="1"/>
    </row>
    <row r="112" spans="1:12" x14ac:dyDescent="0.25">
      <c r="A112" s="1"/>
      <c r="B112" s="2"/>
      <c r="C112" s="2"/>
      <c r="D112" s="1"/>
      <c r="E112" s="1"/>
      <c r="F112" s="1"/>
      <c r="G112" s="1"/>
      <c r="H112" s="1"/>
      <c r="I112" s="1"/>
      <c r="J112" s="1"/>
      <c r="K112" s="1"/>
      <c r="L112" s="1"/>
    </row>
    <row r="113" spans="1:12" x14ac:dyDescent="0.25">
      <c r="A113" s="1"/>
      <c r="B113" s="2"/>
      <c r="C113" s="2"/>
      <c r="D113" s="1"/>
      <c r="E113" s="1"/>
      <c r="F113" s="1"/>
      <c r="G113" s="1"/>
      <c r="H113" s="1"/>
      <c r="I113" s="1"/>
      <c r="J113" s="1"/>
      <c r="K113" s="1"/>
      <c r="L113" s="1"/>
    </row>
    <row r="114" spans="1:12" x14ac:dyDescent="0.25">
      <c r="A114" s="9" t="s">
        <v>23</v>
      </c>
      <c r="B114" s="2"/>
      <c r="C114" s="2"/>
      <c r="D114" s="1"/>
      <c r="E114" s="1"/>
      <c r="F114" s="1"/>
      <c r="G114" s="1"/>
      <c r="H114" s="1"/>
      <c r="I114" s="1"/>
      <c r="J114" s="1"/>
      <c r="K114" s="1"/>
      <c r="L114" s="1"/>
    </row>
    <row r="115" spans="1:12" x14ac:dyDescent="0.25">
      <c r="A115" s="163"/>
      <c r="B115" s="163"/>
      <c r="C115" s="163"/>
      <c r="D115" s="163"/>
      <c r="E115" s="163"/>
      <c r="F115" s="163"/>
      <c r="G115" s="163"/>
      <c r="H115" s="163"/>
      <c r="I115" s="163"/>
      <c r="J115" s="1"/>
      <c r="K115" s="1"/>
      <c r="L115" s="1"/>
    </row>
    <row r="116" spans="1:12" x14ac:dyDescent="0.25">
      <c r="A116" s="1"/>
      <c r="B116" s="2"/>
      <c r="C116" s="2"/>
      <c r="D116" s="1"/>
      <c r="E116" s="1"/>
      <c r="F116" s="1"/>
      <c r="G116" s="1"/>
      <c r="H116" s="1"/>
      <c r="I116" s="1"/>
      <c r="J116" s="1"/>
      <c r="K116" s="1"/>
      <c r="L116" s="1"/>
    </row>
    <row r="117" spans="1:12" x14ac:dyDescent="0.25">
      <c r="A117" s="1"/>
      <c r="B117" s="2"/>
      <c r="C117" s="2"/>
      <c r="D117" s="1"/>
      <c r="E117" s="1"/>
      <c r="F117" s="1"/>
      <c r="G117" s="1"/>
      <c r="H117" s="1"/>
      <c r="I117" s="1" t="s">
        <v>24</v>
      </c>
      <c r="J117" s="1"/>
      <c r="K117" s="1" t="s">
        <v>25</v>
      </c>
      <c r="L117" s="1"/>
    </row>
    <row r="118" spans="1:12" x14ac:dyDescent="0.25">
      <c r="A118" s="1"/>
      <c r="B118" s="2"/>
      <c r="C118" s="2"/>
      <c r="D118" s="1"/>
      <c r="E118" s="1"/>
      <c r="F118" s="1"/>
      <c r="G118" s="1"/>
      <c r="H118" s="1"/>
      <c r="I118" s="1" t="s">
        <v>137</v>
      </c>
      <c r="J118" s="1"/>
      <c r="K118" s="1" t="s">
        <v>138</v>
      </c>
      <c r="L118" s="1"/>
    </row>
    <row r="119" spans="1:12" x14ac:dyDescent="0.25">
      <c r="A119" s="1"/>
      <c r="B119" s="2"/>
      <c r="C119" s="2"/>
      <c r="D119" s="1"/>
      <c r="E119" s="1"/>
      <c r="F119" s="1"/>
      <c r="G119" s="1"/>
      <c r="H119" s="1"/>
      <c r="I119" s="1"/>
      <c r="J119" s="1"/>
      <c r="K119" s="1"/>
      <c r="L119" s="1"/>
    </row>
    <row r="120" spans="1:12" x14ac:dyDescent="0.25">
      <c r="A120" s="1"/>
      <c r="B120" s="2"/>
      <c r="C120" s="2"/>
      <c r="D120" s="1"/>
      <c r="E120" s="1"/>
      <c r="F120" s="1"/>
      <c r="G120" s="1"/>
      <c r="H120" s="1"/>
      <c r="I120" s="1"/>
      <c r="J120" s="1"/>
      <c r="K120" s="1"/>
      <c r="L120" s="1"/>
    </row>
    <row r="121" spans="1:12" x14ac:dyDescent="0.25">
      <c r="A121" s="1"/>
      <c r="B121" s="2"/>
      <c r="C121" s="2"/>
      <c r="D121" s="1"/>
      <c r="E121" s="1"/>
      <c r="F121" s="1"/>
      <c r="G121" s="1"/>
      <c r="H121" s="1"/>
      <c r="I121" s="1"/>
      <c r="J121" s="1"/>
      <c r="K121" s="1"/>
      <c r="L121" s="1"/>
    </row>
    <row r="122" spans="1:12" x14ac:dyDescent="0.25">
      <c r="A122" s="11"/>
      <c r="B122" s="2"/>
      <c r="C122" s="2"/>
      <c r="D122" s="1"/>
      <c r="E122" s="1"/>
      <c r="F122" s="1"/>
      <c r="G122" s="1"/>
      <c r="H122" s="1"/>
      <c r="I122" s="1"/>
      <c r="J122" s="1"/>
      <c r="K122" s="1"/>
      <c r="L122" s="1"/>
    </row>
    <row r="123" spans="1:12" x14ac:dyDescent="0.25">
      <c r="A123" s="12"/>
      <c r="B123" s="2"/>
      <c r="C123" s="2"/>
      <c r="D123" s="1"/>
      <c r="E123" s="1"/>
      <c r="F123" s="1"/>
      <c r="G123" s="1"/>
      <c r="H123" s="1"/>
      <c r="I123" s="1"/>
      <c r="J123" s="1"/>
      <c r="K123" s="1"/>
      <c r="L123" s="1"/>
    </row>
    <row r="124" spans="1:12" x14ac:dyDescent="0.25">
      <c r="A124" s="13"/>
      <c r="B124" s="2"/>
      <c r="C124" s="2"/>
      <c r="D124" s="1"/>
      <c r="E124" s="1"/>
      <c r="F124" s="1"/>
      <c r="G124" s="1"/>
      <c r="H124" s="1"/>
      <c r="I124" s="1"/>
      <c r="J124" s="1"/>
      <c r="K124" s="1"/>
      <c r="L124" s="1"/>
    </row>
  </sheetData>
  <protectedRanges>
    <protectedRange sqref="C14:C15 D30 D33:D45 C59 C67 C69:C87 C90 C92 C46:C57 C94:C97 C17:C24 C65 C26:C30 C32" name="Rango1_1_1_1_1"/>
  </protectedRanges>
  <mergeCells count="17">
    <mergeCell ref="A115:I115"/>
    <mergeCell ref="C103:C104"/>
    <mergeCell ref="E103:E104"/>
    <mergeCell ref="H103:I103"/>
    <mergeCell ref="B107:B109"/>
    <mergeCell ref="D107:E107"/>
    <mergeCell ref="G107:H109"/>
    <mergeCell ref="D108:E108"/>
    <mergeCell ref="D109:E109"/>
    <mergeCell ref="A1:I1"/>
    <mergeCell ref="A2:I2"/>
    <mergeCell ref="A3:I3"/>
    <mergeCell ref="A4:A5"/>
    <mergeCell ref="B4:B5"/>
    <mergeCell ref="C4:E4"/>
    <mergeCell ref="F4:H4"/>
    <mergeCell ref="I4:I5"/>
  </mergeCells>
  <conditionalFormatting sqref="H45 H14:H17 H26:H36">
    <cfRule type="iconSet" priority="297">
      <iconSet>
        <cfvo type="percent" val="0"/>
        <cfvo type="percent" val="51"/>
        <cfvo type="num" val="76"/>
      </iconSet>
    </cfRule>
    <cfRule type="iconSet" priority="298">
      <iconSet>
        <cfvo type="percent" val="0"/>
        <cfvo type="percent" val="50" gte="0"/>
        <cfvo type="percent" val="75" gte="0"/>
      </iconSet>
    </cfRule>
  </conditionalFormatting>
  <conditionalFormatting sqref="H45 H14:H17 H26:H36">
    <cfRule type="iconSet" priority="295">
      <iconSet>
        <cfvo type="percent" val="0"/>
        <cfvo type="percent" val="51"/>
        <cfvo type="percent" val="76"/>
      </iconSet>
    </cfRule>
    <cfRule type="iconSet" priority="296">
      <iconSet iconSet="3TrafficLights2">
        <cfvo type="percent" val="0"/>
        <cfvo type="num" val="51"/>
        <cfvo type="num" val="76"/>
      </iconSet>
    </cfRule>
  </conditionalFormatting>
  <conditionalFormatting sqref="H45 H14:H17 H26:H36">
    <cfRule type="iconSet" priority="292">
      <iconSet>
        <cfvo type="percent" val="0"/>
        <cfvo type="num" val="0.51"/>
        <cfvo type="num" val="0.76"/>
      </iconSet>
    </cfRule>
    <cfRule type="iconSet" priority="293">
      <iconSet>
        <cfvo type="percent" val="0"/>
        <cfvo type="percent" val="0.51"/>
        <cfvo type="percent" val="0.76"/>
      </iconSet>
    </cfRule>
    <cfRule type="iconSet" priority="29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47">
    <cfRule type="iconSet" priority="290">
      <iconSet>
        <cfvo type="percent" val="0"/>
        <cfvo type="percent" val="51"/>
        <cfvo type="num" val="76"/>
      </iconSet>
    </cfRule>
    <cfRule type="iconSet" priority="291">
      <iconSet>
        <cfvo type="percent" val="0"/>
        <cfvo type="percent" val="50" gte="0"/>
        <cfvo type="percent" val="75" gte="0"/>
      </iconSet>
    </cfRule>
  </conditionalFormatting>
  <conditionalFormatting sqref="H47">
    <cfRule type="iconSet" priority="288">
      <iconSet>
        <cfvo type="percent" val="0"/>
        <cfvo type="percent" val="51"/>
        <cfvo type="percent" val="76"/>
      </iconSet>
    </cfRule>
    <cfRule type="iconSet" priority="289">
      <iconSet iconSet="3TrafficLights2">
        <cfvo type="percent" val="0"/>
        <cfvo type="num" val="51"/>
        <cfvo type="num" val="76"/>
      </iconSet>
    </cfRule>
  </conditionalFormatting>
  <conditionalFormatting sqref="H47">
    <cfRule type="iconSet" priority="285">
      <iconSet>
        <cfvo type="percent" val="0"/>
        <cfvo type="num" val="0.51"/>
        <cfvo type="num" val="0.76"/>
      </iconSet>
    </cfRule>
    <cfRule type="iconSet" priority="286">
      <iconSet>
        <cfvo type="percent" val="0"/>
        <cfvo type="percent" val="0.51"/>
        <cfvo type="percent" val="0.76"/>
      </iconSet>
    </cfRule>
    <cfRule type="iconSet" priority="287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49:H51">
    <cfRule type="iconSet" priority="283">
      <iconSet>
        <cfvo type="percent" val="0"/>
        <cfvo type="percent" val="51"/>
        <cfvo type="num" val="76"/>
      </iconSet>
    </cfRule>
    <cfRule type="iconSet" priority="284">
      <iconSet>
        <cfvo type="percent" val="0"/>
        <cfvo type="percent" val="50" gte="0"/>
        <cfvo type="percent" val="75" gte="0"/>
      </iconSet>
    </cfRule>
  </conditionalFormatting>
  <conditionalFormatting sqref="H49:H51">
    <cfRule type="iconSet" priority="281">
      <iconSet>
        <cfvo type="percent" val="0"/>
        <cfvo type="percent" val="51"/>
        <cfvo type="percent" val="76"/>
      </iconSet>
    </cfRule>
    <cfRule type="iconSet" priority="282">
      <iconSet iconSet="3TrafficLights2">
        <cfvo type="percent" val="0"/>
        <cfvo type="num" val="51"/>
        <cfvo type="num" val="76"/>
      </iconSet>
    </cfRule>
  </conditionalFormatting>
  <conditionalFormatting sqref="H49:H51">
    <cfRule type="iconSet" priority="278">
      <iconSet>
        <cfvo type="percent" val="0"/>
        <cfvo type="num" val="0.51"/>
        <cfvo type="num" val="0.76"/>
      </iconSet>
    </cfRule>
    <cfRule type="iconSet" priority="279">
      <iconSet>
        <cfvo type="percent" val="0"/>
        <cfvo type="percent" val="0.51"/>
        <cfvo type="percent" val="0.76"/>
      </iconSet>
    </cfRule>
    <cfRule type="iconSet" priority="280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94:H95 H92 H90 H53 H86:H87 H56:H57">
    <cfRule type="iconSet" priority="276">
      <iconSet>
        <cfvo type="percent" val="0"/>
        <cfvo type="percent" val="51"/>
        <cfvo type="num" val="76"/>
      </iconSet>
    </cfRule>
    <cfRule type="iconSet" priority="277">
      <iconSet>
        <cfvo type="percent" val="0"/>
        <cfvo type="percent" val="50" gte="0"/>
        <cfvo type="percent" val="75" gte="0"/>
      </iconSet>
    </cfRule>
  </conditionalFormatting>
  <conditionalFormatting sqref="H94:H95 H92 H90 H53 H86:H87 H56:H57">
    <cfRule type="iconSet" priority="274">
      <iconSet>
        <cfvo type="percent" val="0"/>
        <cfvo type="percent" val="51"/>
        <cfvo type="percent" val="76"/>
      </iconSet>
    </cfRule>
    <cfRule type="iconSet" priority="275">
      <iconSet iconSet="3TrafficLights2">
        <cfvo type="percent" val="0"/>
        <cfvo type="num" val="51"/>
        <cfvo type="num" val="76"/>
      </iconSet>
    </cfRule>
  </conditionalFormatting>
  <conditionalFormatting sqref="H94:H95 H92 H90 H53 H86:H87 H56:H57">
    <cfRule type="iconSet" priority="271">
      <iconSet>
        <cfvo type="percent" val="0"/>
        <cfvo type="num" val="0.51"/>
        <cfvo type="num" val="0.76"/>
      </iconSet>
    </cfRule>
    <cfRule type="iconSet" priority="272">
      <iconSet>
        <cfvo type="percent" val="0"/>
        <cfvo type="percent" val="0.51"/>
        <cfvo type="percent" val="0.76"/>
      </iconSet>
    </cfRule>
    <cfRule type="iconSet" priority="273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4">
    <cfRule type="iconSet" priority="264">
      <iconSet>
        <cfvo type="percent" val="0"/>
        <cfvo type="percent" val="51"/>
        <cfvo type="num" val="76"/>
      </iconSet>
    </cfRule>
    <cfRule type="iconSet" priority="265">
      <iconSet>
        <cfvo type="percent" val="0"/>
        <cfvo type="percent" val="50" gte="0"/>
        <cfvo type="percent" val="75" gte="0"/>
      </iconSet>
    </cfRule>
  </conditionalFormatting>
  <conditionalFormatting sqref="I104">
    <cfRule type="iconSet" priority="266">
      <iconSet>
        <cfvo type="percent" val="0"/>
        <cfvo type="percent" val="51"/>
        <cfvo type="percent" val="76"/>
      </iconSet>
    </cfRule>
    <cfRule type="iconSet" priority="267">
      <iconSet iconSet="3TrafficLights2">
        <cfvo type="percent" val="0"/>
        <cfvo type="num" val="51"/>
        <cfvo type="num" val="76"/>
      </iconSet>
    </cfRule>
  </conditionalFormatting>
  <conditionalFormatting sqref="I104">
    <cfRule type="iconSet" priority="268">
      <iconSet>
        <cfvo type="percent" val="0"/>
        <cfvo type="num" val="0.51"/>
        <cfvo type="num" val="0.76"/>
      </iconSet>
    </cfRule>
    <cfRule type="iconSet" priority="269">
      <iconSet>
        <cfvo type="percent" val="0"/>
        <cfvo type="percent" val="0.51"/>
        <cfvo type="percent" val="0.76"/>
      </iconSet>
    </cfRule>
    <cfRule type="iconSet" priority="270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G103">
    <cfRule type="iconSet" priority="262">
      <iconSet>
        <cfvo type="percent" val="0"/>
        <cfvo type="percent" val="51"/>
        <cfvo type="num" val="76"/>
      </iconSet>
    </cfRule>
    <cfRule type="iconSet" priority="263">
      <iconSet>
        <cfvo type="percent" val="0"/>
        <cfvo type="percent" val="50" gte="0"/>
        <cfvo type="percent" val="75" gte="0"/>
      </iconSet>
    </cfRule>
  </conditionalFormatting>
  <conditionalFormatting sqref="G103">
    <cfRule type="iconSet" priority="260">
      <iconSet>
        <cfvo type="percent" val="0"/>
        <cfvo type="percent" val="51"/>
        <cfvo type="percent" val="76"/>
      </iconSet>
    </cfRule>
    <cfRule type="iconSet" priority="261">
      <iconSet iconSet="3TrafficLights2">
        <cfvo type="percent" val="0"/>
        <cfvo type="num" val="51"/>
        <cfvo type="num" val="76"/>
      </iconSet>
    </cfRule>
  </conditionalFormatting>
  <conditionalFormatting sqref="G103">
    <cfRule type="iconSet" priority="257">
      <iconSet>
        <cfvo type="percent" val="0"/>
        <cfvo type="num" val="0.51"/>
        <cfvo type="num" val="0.76"/>
      </iconSet>
    </cfRule>
    <cfRule type="iconSet" priority="258">
      <iconSet>
        <cfvo type="percent" val="0"/>
        <cfvo type="percent" val="0.51"/>
        <cfvo type="percent" val="0.76"/>
      </iconSet>
    </cfRule>
    <cfRule type="iconSet" priority="259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8">
    <cfRule type="iconSet" priority="255">
      <iconSet>
        <cfvo type="percent" val="0"/>
        <cfvo type="percent" val="51"/>
        <cfvo type="num" val="76"/>
      </iconSet>
    </cfRule>
    <cfRule type="iconSet" priority="256">
      <iconSet>
        <cfvo type="percent" val="0"/>
        <cfvo type="percent" val="50" gte="0"/>
        <cfvo type="percent" val="75" gte="0"/>
      </iconSet>
    </cfRule>
  </conditionalFormatting>
  <conditionalFormatting sqref="H18">
    <cfRule type="iconSet" priority="253">
      <iconSet>
        <cfvo type="percent" val="0"/>
        <cfvo type="percent" val="51"/>
        <cfvo type="percent" val="76"/>
      </iconSet>
    </cfRule>
    <cfRule type="iconSet" priority="254">
      <iconSet iconSet="3TrafficLights2">
        <cfvo type="percent" val="0"/>
        <cfvo type="num" val="51"/>
        <cfvo type="num" val="76"/>
      </iconSet>
    </cfRule>
  </conditionalFormatting>
  <conditionalFormatting sqref="H18">
    <cfRule type="iconSet" priority="250">
      <iconSet>
        <cfvo type="percent" val="0"/>
        <cfvo type="num" val="0.51"/>
        <cfvo type="num" val="0.76"/>
      </iconSet>
    </cfRule>
    <cfRule type="iconSet" priority="251">
      <iconSet>
        <cfvo type="percent" val="0"/>
        <cfvo type="percent" val="0.51"/>
        <cfvo type="percent" val="0.76"/>
      </iconSet>
    </cfRule>
    <cfRule type="iconSet" priority="25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46">
    <cfRule type="iconSet" priority="234">
      <iconSet>
        <cfvo type="percent" val="0"/>
        <cfvo type="percent" val="51"/>
        <cfvo type="num" val="76"/>
      </iconSet>
    </cfRule>
    <cfRule type="iconSet" priority="235">
      <iconSet>
        <cfvo type="percent" val="0"/>
        <cfvo type="percent" val="50" gte="0"/>
        <cfvo type="percent" val="75" gte="0"/>
      </iconSet>
    </cfRule>
  </conditionalFormatting>
  <conditionalFormatting sqref="H46">
    <cfRule type="iconSet" priority="232">
      <iconSet>
        <cfvo type="percent" val="0"/>
        <cfvo type="percent" val="51"/>
        <cfvo type="percent" val="76"/>
      </iconSet>
    </cfRule>
    <cfRule type="iconSet" priority="233">
      <iconSet iconSet="3TrafficLights2">
        <cfvo type="percent" val="0"/>
        <cfvo type="num" val="51"/>
        <cfvo type="num" val="76"/>
      </iconSet>
    </cfRule>
  </conditionalFormatting>
  <conditionalFormatting sqref="H46">
    <cfRule type="iconSet" priority="229">
      <iconSet>
        <cfvo type="percent" val="0"/>
        <cfvo type="num" val="0.51"/>
        <cfvo type="num" val="0.76"/>
      </iconSet>
    </cfRule>
    <cfRule type="iconSet" priority="230">
      <iconSet>
        <cfvo type="percent" val="0"/>
        <cfvo type="percent" val="0.51"/>
        <cfvo type="percent" val="0.76"/>
      </iconSet>
    </cfRule>
    <cfRule type="iconSet" priority="231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48">
    <cfRule type="iconSet" priority="227">
      <iconSet>
        <cfvo type="percent" val="0"/>
        <cfvo type="percent" val="51"/>
        <cfvo type="num" val="76"/>
      </iconSet>
    </cfRule>
    <cfRule type="iconSet" priority="228">
      <iconSet>
        <cfvo type="percent" val="0"/>
        <cfvo type="percent" val="50" gte="0"/>
        <cfvo type="percent" val="75" gte="0"/>
      </iconSet>
    </cfRule>
  </conditionalFormatting>
  <conditionalFormatting sqref="H48">
    <cfRule type="iconSet" priority="225">
      <iconSet>
        <cfvo type="percent" val="0"/>
        <cfvo type="percent" val="51"/>
        <cfvo type="percent" val="76"/>
      </iconSet>
    </cfRule>
    <cfRule type="iconSet" priority="226">
      <iconSet iconSet="3TrafficLights2">
        <cfvo type="percent" val="0"/>
        <cfvo type="num" val="51"/>
        <cfvo type="num" val="76"/>
      </iconSet>
    </cfRule>
  </conditionalFormatting>
  <conditionalFormatting sqref="H48">
    <cfRule type="iconSet" priority="222">
      <iconSet>
        <cfvo type="percent" val="0"/>
        <cfvo type="num" val="0.51"/>
        <cfvo type="num" val="0.76"/>
      </iconSet>
    </cfRule>
    <cfRule type="iconSet" priority="223">
      <iconSet>
        <cfvo type="percent" val="0"/>
        <cfvo type="percent" val="0.51"/>
        <cfvo type="percent" val="0.76"/>
      </iconSet>
    </cfRule>
    <cfRule type="iconSet" priority="22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52">
    <cfRule type="iconSet" priority="220">
      <iconSet>
        <cfvo type="percent" val="0"/>
        <cfvo type="percent" val="51"/>
        <cfvo type="num" val="76"/>
      </iconSet>
    </cfRule>
    <cfRule type="iconSet" priority="221">
      <iconSet>
        <cfvo type="percent" val="0"/>
        <cfvo type="percent" val="50" gte="0"/>
        <cfvo type="percent" val="75" gte="0"/>
      </iconSet>
    </cfRule>
  </conditionalFormatting>
  <conditionalFormatting sqref="H52">
    <cfRule type="iconSet" priority="218">
      <iconSet>
        <cfvo type="percent" val="0"/>
        <cfvo type="percent" val="51"/>
        <cfvo type="percent" val="76"/>
      </iconSet>
    </cfRule>
    <cfRule type="iconSet" priority="219">
      <iconSet iconSet="3TrafficLights2">
        <cfvo type="percent" val="0"/>
        <cfvo type="num" val="51"/>
        <cfvo type="num" val="76"/>
      </iconSet>
    </cfRule>
  </conditionalFormatting>
  <conditionalFormatting sqref="H52">
    <cfRule type="iconSet" priority="215">
      <iconSet>
        <cfvo type="percent" val="0"/>
        <cfvo type="num" val="0.51"/>
        <cfvo type="num" val="0.76"/>
      </iconSet>
    </cfRule>
    <cfRule type="iconSet" priority="216">
      <iconSet>
        <cfvo type="percent" val="0"/>
        <cfvo type="percent" val="0.51"/>
        <cfvo type="percent" val="0.76"/>
      </iconSet>
    </cfRule>
    <cfRule type="iconSet" priority="217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58:H64">
    <cfRule type="iconSet" priority="185">
      <iconSet>
        <cfvo type="percent" val="0"/>
        <cfvo type="percent" val="51"/>
        <cfvo type="num" val="76"/>
      </iconSet>
    </cfRule>
    <cfRule type="iconSet" priority="186">
      <iconSet>
        <cfvo type="percent" val="0"/>
        <cfvo type="percent" val="50" gte="0"/>
        <cfvo type="percent" val="75" gte="0"/>
      </iconSet>
    </cfRule>
  </conditionalFormatting>
  <conditionalFormatting sqref="H58:H64">
    <cfRule type="iconSet" priority="183">
      <iconSet>
        <cfvo type="percent" val="0"/>
        <cfvo type="percent" val="51"/>
        <cfvo type="percent" val="76"/>
      </iconSet>
    </cfRule>
    <cfRule type="iconSet" priority="184">
      <iconSet iconSet="3TrafficLights2">
        <cfvo type="percent" val="0"/>
        <cfvo type="num" val="51"/>
        <cfvo type="num" val="76"/>
      </iconSet>
    </cfRule>
  </conditionalFormatting>
  <conditionalFormatting sqref="H58:H64">
    <cfRule type="iconSet" priority="180">
      <iconSet>
        <cfvo type="percent" val="0"/>
        <cfvo type="num" val="0.51"/>
        <cfvo type="num" val="0.76"/>
      </iconSet>
    </cfRule>
    <cfRule type="iconSet" priority="181">
      <iconSet>
        <cfvo type="percent" val="0"/>
        <cfvo type="percent" val="0.51"/>
        <cfvo type="percent" val="0.76"/>
      </iconSet>
    </cfRule>
    <cfRule type="iconSet" priority="18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37 H41">
    <cfRule type="iconSet" priority="376">
      <iconSet>
        <cfvo type="percent" val="0"/>
        <cfvo type="percent" val="51"/>
        <cfvo type="num" val="76"/>
      </iconSet>
    </cfRule>
    <cfRule type="iconSet" priority="377">
      <iconSet>
        <cfvo type="percent" val="0"/>
        <cfvo type="percent" val="50" gte="0"/>
        <cfvo type="percent" val="75" gte="0"/>
      </iconSet>
    </cfRule>
  </conditionalFormatting>
  <conditionalFormatting sqref="H37 H41">
    <cfRule type="iconSet" priority="378">
      <iconSet>
        <cfvo type="percent" val="0"/>
        <cfvo type="percent" val="51"/>
        <cfvo type="percent" val="76"/>
      </iconSet>
    </cfRule>
    <cfRule type="iconSet" priority="379">
      <iconSet iconSet="3TrafficLights2">
        <cfvo type="percent" val="0"/>
        <cfvo type="num" val="51"/>
        <cfvo type="num" val="76"/>
      </iconSet>
    </cfRule>
  </conditionalFormatting>
  <conditionalFormatting sqref="H37 H41">
    <cfRule type="iconSet" priority="380">
      <iconSet>
        <cfvo type="percent" val="0"/>
        <cfvo type="num" val="0.51"/>
        <cfvo type="num" val="0.76"/>
      </iconSet>
    </cfRule>
    <cfRule type="iconSet" priority="381">
      <iconSet>
        <cfvo type="percent" val="0"/>
        <cfvo type="percent" val="0.51"/>
        <cfvo type="percent" val="0.76"/>
      </iconSet>
    </cfRule>
    <cfRule type="iconSet" priority="38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99">
    <cfRule type="iconSet" priority="607">
      <iconSet>
        <cfvo type="percent" val="0"/>
        <cfvo type="percent" val="51"/>
        <cfvo type="num" val="76"/>
      </iconSet>
    </cfRule>
    <cfRule type="iconSet" priority="608">
      <iconSet>
        <cfvo type="percent" val="0"/>
        <cfvo type="percent" val="50" gte="0"/>
        <cfvo type="percent" val="75" gte="0"/>
      </iconSet>
    </cfRule>
  </conditionalFormatting>
  <conditionalFormatting sqref="H99">
    <cfRule type="iconSet" priority="609">
      <iconSet>
        <cfvo type="percent" val="0"/>
        <cfvo type="percent" val="51"/>
        <cfvo type="percent" val="76"/>
      </iconSet>
    </cfRule>
    <cfRule type="iconSet" priority="610">
      <iconSet iconSet="3TrafficLights2">
        <cfvo type="percent" val="0"/>
        <cfvo type="num" val="51"/>
        <cfvo type="num" val="76"/>
      </iconSet>
    </cfRule>
  </conditionalFormatting>
  <conditionalFormatting sqref="H99">
    <cfRule type="iconSet" priority="611">
      <iconSet>
        <cfvo type="percent" val="0"/>
        <cfvo type="num" val="0.51"/>
        <cfvo type="num" val="0.76"/>
      </iconSet>
    </cfRule>
    <cfRule type="iconSet" priority="612">
      <iconSet>
        <cfvo type="percent" val="0"/>
        <cfvo type="percent" val="0.51"/>
        <cfvo type="percent" val="0.76"/>
      </iconSet>
    </cfRule>
    <cfRule type="iconSet" priority="613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8:H13">
    <cfRule type="iconSet" priority="83">
      <iconSet>
        <cfvo type="percent" val="0"/>
        <cfvo type="percent" val="51"/>
        <cfvo type="num" val="76"/>
      </iconSet>
    </cfRule>
    <cfRule type="iconSet" priority="84">
      <iconSet>
        <cfvo type="percent" val="0"/>
        <cfvo type="percent" val="50" gte="0"/>
        <cfvo type="percent" val="75" gte="0"/>
      </iconSet>
    </cfRule>
  </conditionalFormatting>
  <conditionalFormatting sqref="H8:H13">
    <cfRule type="iconSet" priority="81">
      <iconSet>
        <cfvo type="percent" val="0"/>
        <cfvo type="percent" val="51"/>
        <cfvo type="percent" val="76"/>
      </iconSet>
    </cfRule>
    <cfRule type="iconSet" priority="82">
      <iconSet iconSet="3TrafficLights2">
        <cfvo type="percent" val="0"/>
        <cfvo type="num" val="51"/>
        <cfvo type="num" val="76"/>
      </iconSet>
    </cfRule>
  </conditionalFormatting>
  <conditionalFormatting sqref="H8:H13">
    <cfRule type="iconSet" priority="78">
      <iconSet>
        <cfvo type="percent" val="0"/>
        <cfvo type="num" val="0.51"/>
        <cfvo type="num" val="0.76"/>
      </iconSet>
    </cfRule>
    <cfRule type="iconSet" priority="79">
      <iconSet>
        <cfvo type="percent" val="0"/>
        <cfvo type="percent" val="0.51"/>
        <cfvo type="percent" val="0.76"/>
      </iconSet>
    </cfRule>
    <cfRule type="iconSet" priority="80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9:H25">
    <cfRule type="iconSet" priority="69">
      <iconSet>
        <cfvo type="percent" val="0"/>
        <cfvo type="percent" val="51"/>
        <cfvo type="num" val="76"/>
      </iconSet>
    </cfRule>
    <cfRule type="iconSet" priority="70">
      <iconSet>
        <cfvo type="percent" val="0"/>
        <cfvo type="percent" val="50" gte="0"/>
        <cfvo type="percent" val="75" gte="0"/>
      </iconSet>
    </cfRule>
  </conditionalFormatting>
  <conditionalFormatting sqref="H19:H25">
    <cfRule type="iconSet" priority="67">
      <iconSet>
        <cfvo type="percent" val="0"/>
        <cfvo type="percent" val="51"/>
        <cfvo type="percent" val="76"/>
      </iconSet>
    </cfRule>
    <cfRule type="iconSet" priority="68">
      <iconSet iconSet="3TrafficLights2">
        <cfvo type="percent" val="0"/>
        <cfvo type="num" val="51"/>
        <cfvo type="num" val="76"/>
      </iconSet>
    </cfRule>
  </conditionalFormatting>
  <conditionalFormatting sqref="H19:H25">
    <cfRule type="iconSet" priority="64">
      <iconSet>
        <cfvo type="percent" val="0"/>
        <cfvo type="num" val="0.51"/>
        <cfvo type="num" val="0.76"/>
      </iconSet>
    </cfRule>
    <cfRule type="iconSet" priority="65">
      <iconSet>
        <cfvo type="percent" val="0"/>
        <cfvo type="percent" val="0.51"/>
        <cfvo type="percent" val="0.76"/>
      </iconSet>
    </cfRule>
    <cfRule type="iconSet" priority="6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38:H40">
    <cfRule type="iconSet" priority="62">
      <iconSet>
        <cfvo type="percent" val="0"/>
        <cfvo type="percent" val="51"/>
        <cfvo type="num" val="76"/>
      </iconSet>
    </cfRule>
    <cfRule type="iconSet" priority="63">
      <iconSet>
        <cfvo type="percent" val="0"/>
        <cfvo type="percent" val="50" gte="0"/>
        <cfvo type="percent" val="75" gte="0"/>
      </iconSet>
    </cfRule>
  </conditionalFormatting>
  <conditionalFormatting sqref="H38:H40">
    <cfRule type="iconSet" priority="60">
      <iconSet>
        <cfvo type="percent" val="0"/>
        <cfvo type="percent" val="51"/>
        <cfvo type="percent" val="76"/>
      </iconSet>
    </cfRule>
    <cfRule type="iconSet" priority="61">
      <iconSet iconSet="3TrafficLights2">
        <cfvo type="percent" val="0"/>
        <cfvo type="num" val="51"/>
        <cfvo type="num" val="76"/>
      </iconSet>
    </cfRule>
  </conditionalFormatting>
  <conditionalFormatting sqref="H38:H40">
    <cfRule type="iconSet" priority="57">
      <iconSet>
        <cfvo type="percent" val="0"/>
        <cfvo type="num" val="0.51"/>
        <cfvo type="num" val="0.76"/>
      </iconSet>
    </cfRule>
    <cfRule type="iconSet" priority="58">
      <iconSet>
        <cfvo type="percent" val="0"/>
        <cfvo type="percent" val="0.51"/>
        <cfvo type="percent" val="0.76"/>
      </iconSet>
    </cfRule>
    <cfRule type="iconSet" priority="59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42:H44">
    <cfRule type="iconSet" priority="55">
      <iconSet>
        <cfvo type="percent" val="0"/>
        <cfvo type="percent" val="51"/>
        <cfvo type="num" val="76"/>
      </iconSet>
    </cfRule>
    <cfRule type="iconSet" priority="56">
      <iconSet>
        <cfvo type="percent" val="0"/>
        <cfvo type="percent" val="50" gte="0"/>
        <cfvo type="percent" val="75" gte="0"/>
      </iconSet>
    </cfRule>
  </conditionalFormatting>
  <conditionalFormatting sqref="H42:H44">
    <cfRule type="iconSet" priority="53">
      <iconSet>
        <cfvo type="percent" val="0"/>
        <cfvo type="percent" val="51"/>
        <cfvo type="percent" val="76"/>
      </iconSet>
    </cfRule>
    <cfRule type="iconSet" priority="54">
      <iconSet iconSet="3TrafficLights2">
        <cfvo type="percent" val="0"/>
        <cfvo type="num" val="51"/>
        <cfvo type="num" val="76"/>
      </iconSet>
    </cfRule>
  </conditionalFormatting>
  <conditionalFormatting sqref="H42:H44">
    <cfRule type="iconSet" priority="50">
      <iconSet>
        <cfvo type="percent" val="0"/>
        <cfvo type="num" val="0.51"/>
        <cfvo type="num" val="0.76"/>
      </iconSet>
    </cfRule>
    <cfRule type="iconSet" priority="51">
      <iconSet>
        <cfvo type="percent" val="0"/>
        <cfvo type="percent" val="0.51"/>
        <cfvo type="percent" val="0.76"/>
      </iconSet>
    </cfRule>
    <cfRule type="iconSet" priority="5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54:H55">
    <cfRule type="iconSet" priority="48">
      <iconSet>
        <cfvo type="percent" val="0"/>
        <cfvo type="percent" val="51"/>
        <cfvo type="num" val="76"/>
      </iconSet>
    </cfRule>
    <cfRule type="iconSet" priority="49">
      <iconSet>
        <cfvo type="percent" val="0"/>
        <cfvo type="percent" val="50" gte="0"/>
        <cfvo type="percent" val="75" gte="0"/>
      </iconSet>
    </cfRule>
  </conditionalFormatting>
  <conditionalFormatting sqref="H54:H55">
    <cfRule type="iconSet" priority="46">
      <iconSet>
        <cfvo type="percent" val="0"/>
        <cfvo type="percent" val="51"/>
        <cfvo type="percent" val="76"/>
      </iconSet>
    </cfRule>
    <cfRule type="iconSet" priority="47">
      <iconSet iconSet="3TrafficLights2">
        <cfvo type="percent" val="0"/>
        <cfvo type="num" val="51"/>
        <cfvo type="num" val="76"/>
      </iconSet>
    </cfRule>
  </conditionalFormatting>
  <conditionalFormatting sqref="H54:H55">
    <cfRule type="iconSet" priority="43">
      <iconSet>
        <cfvo type="percent" val="0"/>
        <cfvo type="num" val="0.51"/>
        <cfvo type="num" val="0.76"/>
      </iconSet>
    </cfRule>
    <cfRule type="iconSet" priority="44">
      <iconSet>
        <cfvo type="percent" val="0"/>
        <cfvo type="percent" val="0.51"/>
        <cfvo type="percent" val="0.76"/>
      </iconSet>
    </cfRule>
    <cfRule type="iconSet" priority="45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65:H85">
    <cfRule type="iconSet" priority="41">
      <iconSet>
        <cfvo type="percent" val="0"/>
        <cfvo type="percent" val="51"/>
        <cfvo type="num" val="76"/>
      </iconSet>
    </cfRule>
    <cfRule type="iconSet" priority="42">
      <iconSet>
        <cfvo type="percent" val="0"/>
        <cfvo type="percent" val="50" gte="0"/>
        <cfvo type="percent" val="75" gte="0"/>
      </iconSet>
    </cfRule>
  </conditionalFormatting>
  <conditionalFormatting sqref="H65:H85">
    <cfRule type="iconSet" priority="39">
      <iconSet>
        <cfvo type="percent" val="0"/>
        <cfvo type="percent" val="51"/>
        <cfvo type="percent" val="76"/>
      </iconSet>
    </cfRule>
    <cfRule type="iconSet" priority="40">
      <iconSet iconSet="3TrafficLights2">
        <cfvo type="percent" val="0"/>
        <cfvo type="num" val="51"/>
        <cfvo type="num" val="76"/>
      </iconSet>
    </cfRule>
  </conditionalFormatting>
  <conditionalFormatting sqref="H65:H85">
    <cfRule type="iconSet" priority="36">
      <iconSet>
        <cfvo type="percent" val="0"/>
        <cfvo type="num" val="0.51"/>
        <cfvo type="num" val="0.76"/>
      </iconSet>
    </cfRule>
    <cfRule type="iconSet" priority="37">
      <iconSet>
        <cfvo type="percent" val="0"/>
        <cfvo type="percent" val="0.51"/>
        <cfvo type="percent" val="0.76"/>
      </iconSet>
    </cfRule>
    <cfRule type="iconSet" priority="3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88">
    <cfRule type="iconSet" priority="34">
      <iconSet>
        <cfvo type="percent" val="0"/>
        <cfvo type="percent" val="51"/>
        <cfvo type="num" val="76"/>
      </iconSet>
    </cfRule>
    <cfRule type="iconSet" priority="35">
      <iconSet>
        <cfvo type="percent" val="0"/>
        <cfvo type="percent" val="50" gte="0"/>
        <cfvo type="percent" val="75" gte="0"/>
      </iconSet>
    </cfRule>
  </conditionalFormatting>
  <conditionalFormatting sqref="H88">
    <cfRule type="iconSet" priority="32">
      <iconSet>
        <cfvo type="percent" val="0"/>
        <cfvo type="percent" val="51"/>
        <cfvo type="percent" val="76"/>
      </iconSet>
    </cfRule>
    <cfRule type="iconSet" priority="33">
      <iconSet iconSet="3TrafficLights2">
        <cfvo type="percent" val="0"/>
        <cfvo type="num" val="51"/>
        <cfvo type="num" val="76"/>
      </iconSet>
    </cfRule>
  </conditionalFormatting>
  <conditionalFormatting sqref="H88">
    <cfRule type="iconSet" priority="29">
      <iconSet>
        <cfvo type="percent" val="0"/>
        <cfvo type="num" val="0.51"/>
        <cfvo type="num" val="0.76"/>
      </iconSet>
    </cfRule>
    <cfRule type="iconSet" priority="30">
      <iconSet>
        <cfvo type="percent" val="0"/>
        <cfvo type="percent" val="0.51"/>
        <cfvo type="percent" val="0.76"/>
      </iconSet>
    </cfRule>
    <cfRule type="iconSet" priority="31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89">
    <cfRule type="iconSet" priority="27">
      <iconSet>
        <cfvo type="percent" val="0"/>
        <cfvo type="percent" val="51"/>
        <cfvo type="num" val="76"/>
      </iconSet>
    </cfRule>
    <cfRule type="iconSet" priority="28">
      <iconSet>
        <cfvo type="percent" val="0"/>
        <cfvo type="percent" val="50" gte="0"/>
        <cfvo type="percent" val="75" gte="0"/>
      </iconSet>
    </cfRule>
  </conditionalFormatting>
  <conditionalFormatting sqref="H89">
    <cfRule type="iconSet" priority="25">
      <iconSet>
        <cfvo type="percent" val="0"/>
        <cfvo type="percent" val="51"/>
        <cfvo type="percent" val="76"/>
      </iconSet>
    </cfRule>
    <cfRule type="iconSet" priority="26">
      <iconSet iconSet="3TrafficLights2">
        <cfvo type="percent" val="0"/>
        <cfvo type="num" val="51"/>
        <cfvo type="num" val="76"/>
      </iconSet>
    </cfRule>
  </conditionalFormatting>
  <conditionalFormatting sqref="H89">
    <cfRule type="iconSet" priority="22">
      <iconSet>
        <cfvo type="percent" val="0"/>
        <cfvo type="num" val="0.51"/>
        <cfvo type="num" val="0.76"/>
      </iconSet>
    </cfRule>
    <cfRule type="iconSet" priority="23">
      <iconSet>
        <cfvo type="percent" val="0"/>
        <cfvo type="percent" val="0.51"/>
        <cfvo type="percent" val="0.76"/>
      </iconSet>
    </cfRule>
    <cfRule type="iconSet" priority="2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91">
    <cfRule type="iconSet" priority="20">
      <iconSet>
        <cfvo type="percent" val="0"/>
        <cfvo type="percent" val="51"/>
        <cfvo type="num" val="76"/>
      </iconSet>
    </cfRule>
    <cfRule type="iconSet" priority="21">
      <iconSet>
        <cfvo type="percent" val="0"/>
        <cfvo type="percent" val="50" gte="0"/>
        <cfvo type="percent" val="75" gte="0"/>
      </iconSet>
    </cfRule>
  </conditionalFormatting>
  <conditionalFormatting sqref="H91">
    <cfRule type="iconSet" priority="18">
      <iconSet>
        <cfvo type="percent" val="0"/>
        <cfvo type="percent" val="51"/>
        <cfvo type="percent" val="76"/>
      </iconSet>
    </cfRule>
    <cfRule type="iconSet" priority="19">
      <iconSet iconSet="3TrafficLights2">
        <cfvo type="percent" val="0"/>
        <cfvo type="num" val="51"/>
        <cfvo type="num" val="76"/>
      </iconSet>
    </cfRule>
  </conditionalFormatting>
  <conditionalFormatting sqref="H91">
    <cfRule type="iconSet" priority="15">
      <iconSet>
        <cfvo type="percent" val="0"/>
        <cfvo type="num" val="0.51"/>
        <cfvo type="num" val="0.76"/>
      </iconSet>
    </cfRule>
    <cfRule type="iconSet" priority="16">
      <iconSet>
        <cfvo type="percent" val="0"/>
        <cfvo type="percent" val="0.51"/>
        <cfvo type="percent" val="0.76"/>
      </iconSet>
    </cfRule>
    <cfRule type="iconSet" priority="17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93">
    <cfRule type="iconSet" priority="13">
      <iconSet>
        <cfvo type="percent" val="0"/>
        <cfvo type="percent" val="51"/>
        <cfvo type="num" val="76"/>
      </iconSet>
    </cfRule>
    <cfRule type="iconSet" priority="14">
      <iconSet>
        <cfvo type="percent" val="0"/>
        <cfvo type="percent" val="50" gte="0"/>
        <cfvo type="percent" val="75" gte="0"/>
      </iconSet>
    </cfRule>
  </conditionalFormatting>
  <conditionalFormatting sqref="H93">
    <cfRule type="iconSet" priority="11">
      <iconSet>
        <cfvo type="percent" val="0"/>
        <cfvo type="percent" val="51"/>
        <cfvo type="percent" val="76"/>
      </iconSet>
    </cfRule>
    <cfRule type="iconSet" priority="12">
      <iconSet iconSet="3TrafficLights2">
        <cfvo type="percent" val="0"/>
        <cfvo type="num" val="51"/>
        <cfvo type="num" val="76"/>
      </iconSet>
    </cfRule>
  </conditionalFormatting>
  <conditionalFormatting sqref="H93">
    <cfRule type="iconSet" priority="8">
      <iconSet>
        <cfvo type="percent" val="0"/>
        <cfvo type="num" val="0.51"/>
        <cfvo type="num" val="0.76"/>
      </iconSet>
    </cfRule>
    <cfRule type="iconSet" priority="9">
      <iconSet>
        <cfvo type="percent" val="0"/>
        <cfvo type="percent" val="0.51"/>
        <cfvo type="percent" val="0.76"/>
      </iconSet>
    </cfRule>
    <cfRule type="iconSet" priority="10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96:H98">
    <cfRule type="iconSet" priority="6">
      <iconSet>
        <cfvo type="percent" val="0"/>
        <cfvo type="percent" val="51"/>
        <cfvo type="num" val="76"/>
      </iconSet>
    </cfRule>
    <cfRule type="iconSet" priority="7">
      <iconSet>
        <cfvo type="percent" val="0"/>
        <cfvo type="percent" val="50" gte="0"/>
        <cfvo type="percent" val="75" gte="0"/>
      </iconSet>
    </cfRule>
  </conditionalFormatting>
  <conditionalFormatting sqref="H96:H98">
    <cfRule type="iconSet" priority="4">
      <iconSet>
        <cfvo type="percent" val="0"/>
        <cfvo type="percent" val="51"/>
        <cfvo type="percent" val="76"/>
      </iconSet>
    </cfRule>
    <cfRule type="iconSet" priority="5">
      <iconSet iconSet="3TrafficLights2">
        <cfvo type="percent" val="0"/>
        <cfvo type="num" val="51"/>
        <cfvo type="num" val="76"/>
      </iconSet>
    </cfRule>
  </conditionalFormatting>
  <conditionalFormatting sqref="H96:H98">
    <cfRule type="iconSet" priority="1">
      <iconSet>
        <cfvo type="percent" val="0"/>
        <cfvo type="num" val="0.51"/>
        <cfvo type="num" val="0.76"/>
      </iconSet>
    </cfRule>
    <cfRule type="iconSet" priority="2">
      <iconSet>
        <cfvo type="percent" val="0"/>
        <cfvo type="percent" val="0.51"/>
        <cfvo type="percent" val="0.76"/>
      </iconSet>
    </cfRule>
    <cfRule type="iconSet" priority="3">
      <iconSet iconSet="4RedToBlack">
        <cfvo type="percent" val="0"/>
        <cfvo type="percent" val="25"/>
        <cfvo type="percent" val="50"/>
        <cfvo type="percent" val="75"/>
      </iconSet>
    </cfRule>
  </conditionalFormatting>
  <dataValidations disablePrompts="1" count="2">
    <dataValidation type="list" allowBlank="1" showInputMessage="1" showErrorMessage="1" sqref="E51 D54 D86:D87 D60:D66 D56:D57 D69 D89:D95 E53:E96 D97:E99" xr:uid="{00000000-0002-0000-0100-000000000000}">
      <formula1>#REF!</formula1>
    </dataValidation>
    <dataValidation type="list" allowBlank="1" showInputMessage="1" showErrorMessage="1" sqref="D50 E47:E50 E52" xr:uid="{00000000-0002-0000-0100-000001000000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2"/>
  <sheetViews>
    <sheetView topLeftCell="D1" workbookViewId="0">
      <selection activeCell="F10" sqref="F10"/>
    </sheetView>
  </sheetViews>
  <sheetFormatPr baseColWidth="10" defaultColWidth="11.42578125" defaultRowHeight="12.75" x14ac:dyDescent="0.2"/>
  <cols>
    <col min="1" max="1" width="11.42578125" style="14"/>
    <col min="2" max="2" width="15.7109375" style="14" customWidth="1"/>
    <col min="3" max="3" width="53.7109375" style="14" customWidth="1"/>
    <col min="4" max="4" width="18.7109375" style="14" customWidth="1"/>
    <col min="5" max="5" width="27" style="14" customWidth="1"/>
    <col min="6" max="9" width="15.5703125" style="14" customWidth="1"/>
    <col min="10" max="10" width="49" style="14" customWidth="1"/>
    <col min="11" max="16384" width="11.42578125" style="14"/>
  </cols>
  <sheetData>
    <row r="1" spans="1:10" s="51" customFormat="1" ht="18.75" thickBot="1" x14ac:dyDescent="0.3">
      <c r="A1" s="187" t="s">
        <v>35</v>
      </c>
      <c r="B1" s="188"/>
      <c r="C1" s="188"/>
      <c r="D1" s="188"/>
      <c r="E1" s="188"/>
      <c r="F1" s="188"/>
      <c r="G1" s="188"/>
      <c r="H1" s="188"/>
      <c r="I1" s="188"/>
      <c r="J1" s="189"/>
    </row>
    <row r="2" spans="1:10" x14ac:dyDescent="0.2">
      <c r="A2" s="190" t="s">
        <v>36</v>
      </c>
      <c r="B2" s="191"/>
      <c r="C2" s="191"/>
      <c r="D2" s="191"/>
      <c r="E2" s="191"/>
      <c r="F2" s="194" t="s">
        <v>37</v>
      </c>
      <c r="G2" s="194"/>
      <c r="H2" s="194"/>
      <c r="I2" s="194"/>
      <c r="J2" s="195" t="s">
        <v>38</v>
      </c>
    </row>
    <row r="3" spans="1:10" x14ac:dyDescent="0.2">
      <c r="A3" s="192"/>
      <c r="B3" s="193"/>
      <c r="C3" s="193"/>
      <c r="D3" s="193"/>
      <c r="E3" s="193"/>
      <c r="F3" s="193" t="s">
        <v>39</v>
      </c>
      <c r="G3" s="193"/>
      <c r="H3" s="197" t="s">
        <v>40</v>
      </c>
      <c r="I3" s="197"/>
      <c r="J3" s="196"/>
    </row>
    <row r="4" spans="1:10" s="55" customFormat="1" ht="38.25" x14ac:dyDescent="0.2">
      <c r="A4" s="52" t="s">
        <v>41</v>
      </c>
      <c r="B4" s="53" t="s">
        <v>42</v>
      </c>
      <c r="C4" s="53" t="s">
        <v>43</v>
      </c>
      <c r="D4" s="53" t="s">
        <v>44</v>
      </c>
      <c r="E4" s="53" t="s">
        <v>45</v>
      </c>
      <c r="F4" s="53" t="s">
        <v>46</v>
      </c>
      <c r="G4" s="53" t="s">
        <v>47</v>
      </c>
      <c r="H4" s="53" t="s">
        <v>48</v>
      </c>
      <c r="I4" s="53" t="s">
        <v>49</v>
      </c>
      <c r="J4" s="54" t="s">
        <v>50</v>
      </c>
    </row>
    <row r="5" spans="1:10" ht="61.5" customHeight="1" x14ac:dyDescent="0.2">
      <c r="A5" s="56" t="s">
        <v>51</v>
      </c>
      <c r="B5" s="57" t="s">
        <v>134</v>
      </c>
      <c r="C5" s="57" t="s">
        <v>135</v>
      </c>
      <c r="D5" s="180"/>
      <c r="E5" s="58"/>
      <c r="F5" s="59">
        <v>4</v>
      </c>
      <c r="G5" s="59">
        <v>3</v>
      </c>
      <c r="H5" s="59">
        <f>+F5*G5</f>
        <v>12</v>
      </c>
      <c r="I5" s="60" t="s">
        <v>52</v>
      </c>
      <c r="J5" s="183" t="s">
        <v>141</v>
      </c>
    </row>
    <row r="6" spans="1:10" ht="95.25" customHeight="1" x14ac:dyDescent="0.2">
      <c r="A6" s="56" t="s">
        <v>53</v>
      </c>
      <c r="B6" s="57" t="s">
        <v>134</v>
      </c>
      <c r="C6" s="57" t="s">
        <v>136</v>
      </c>
      <c r="D6" s="181"/>
      <c r="E6" s="58"/>
      <c r="F6" s="59">
        <v>4</v>
      </c>
      <c r="G6" s="59">
        <v>4</v>
      </c>
      <c r="H6" s="59">
        <f t="shared" ref="H6:H11" si="0">+F6*G6</f>
        <v>16</v>
      </c>
      <c r="I6" s="61" t="s">
        <v>17</v>
      </c>
      <c r="J6" s="184"/>
    </row>
    <row r="7" spans="1:10" ht="25.5" x14ac:dyDescent="0.2">
      <c r="A7" s="56" t="s">
        <v>54</v>
      </c>
      <c r="B7" s="57" t="s">
        <v>134</v>
      </c>
      <c r="C7" s="62" t="s">
        <v>103</v>
      </c>
      <c r="D7" s="181"/>
      <c r="E7" s="63"/>
      <c r="F7" s="59">
        <v>5</v>
      </c>
      <c r="G7" s="59">
        <v>4</v>
      </c>
      <c r="H7" s="59">
        <f t="shared" si="0"/>
        <v>20</v>
      </c>
      <c r="I7" s="61" t="s">
        <v>17</v>
      </c>
      <c r="J7" s="76" t="s">
        <v>142</v>
      </c>
    </row>
    <row r="8" spans="1:10" ht="38.25" x14ac:dyDescent="0.2">
      <c r="A8" s="56" t="s">
        <v>55</v>
      </c>
      <c r="B8" s="57" t="s">
        <v>134</v>
      </c>
      <c r="C8" s="62" t="s">
        <v>104</v>
      </c>
      <c r="D8" s="181"/>
      <c r="E8" s="63"/>
      <c r="F8" s="59">
        <v>4</v>
      </c>
      <c r="G8" s="59">
        <v>4</v>
      </c>
      <c r="H8" s="59">
        <f t="shared" si="0"/>
        <v>16</v>
      </c>
      <c r="I8" s="60" t="s">
        <v>52</v>
      </c>
      <c r="J8" s="183" t="s">
        <v>143</v>
      </c>
    </row>
    <row r="9" spans="1:10" ht="51.75" customHeight="1" x14ac:dyDescent="0.2">
      <c r="A9" s="56" t="s">
        <v>56</v>
      </c>
      <c r="B9" s="57" t="s">
        <v>134</v>
      </c>
      <c r="C9" s="64" t="s">
        <v>98</v>
      </c>
      <c r="D9" s="181"/>
      <c r="E9" s="63"/>
      <c r="F9" s="59">
        <v>5</v>
      </c>
      <c r="G9" s="59">
        <v>4</v>
      </c>
      <c r="H9" s="59">
        <f t="shared" si="0"/>
        <v>20</v>
      </c>
      <c r="I9" s="61" t="s">
        <v>17</v>
      </c>
      <c r="J9" s="184"/>
    </row>
    <row r="10" spans="1:10" ht="79.5" customHeight="1" x14ac:dyDescent="0.2">
      <c r="A10" s="56" t="s">
        <v>99</v>
      </c>
      <c r="B10" s="57" t="s">
        <v>134</v>
      </c>
      <c r="C10" s="64" t="s">
        <v>101</v>
      </c>
      <c r="D10" s="181"/>
      <c r="E10" s="65"/>
      <c r="F10" s="59">
        <v>5</v>
      </c>
      <c r="G10" s="59">
        <v>4</v>
      </c>
      <c r="H10" s="59">
        <f t="shared" si="0"/>
        <v>20</v>
      </c>
      <c r="I10" s="61" t="s">
        <v>17</v>
      </c>
      <c r="J10" s="185" t="s">
        <v>144</v>
      </c>
    </row>
    <row r="11" spans="1:10" ht="237" customHeight="1" x14ac:dyDescent="0.2">
      <c r="A11" s="56" t="s">
        <v>100</v>
      </c>
      <c r="B11" s="57" t="s">
        <v>134</v>
      </c>
      <c r="C11" s="66" t="s">
        <v>102</v>
      </c>
      <c r="D11" s="182"/>
      <c r="E11" s="67"/>
      <c r="F11" s="68">
        <v>5</v>
      </c>
      <c r="G11" s="68">
        <v>5</v>
      </c>
      <c r="H11" s="68">
        <f t="shared" si="0"/>
        <v>25</v>
      </c>
      <c r="I11" s="61" t="s">
        <v>17</v>
      </c>
      <c r="J11" s="186"/>
    </row>
    <row r="12" spans="1:10" ht="13.5" thickBot="1" x14ac:dyDescent="0.25">
      <c r="A12" s="56"/>
      <c r="B12" s="69"/>
      <c r="C12" s="69"/>
      <c r="D12" s="69"/>
      <c r="E12" s="70"/>
      <c r="F12" s="71">
        <f>SUM(F5:F11)</f>
        <v>32</v>
      </c>
      <c r="G12" s="71">
        <f>SUM(G5:G11)</f>
        <v>28</v>
      </c>
      <c r="H12" s="71">
        <f>+F12*G12</f>
        <v>896</v>
      </c>
      <c r="I12" s="72"/>
      <c r="J12" s="73"/>
    </row>
  </sheetData>
  <mergeCells count="10">
    <mergeCell ref="D5:D11"/>
    <mergeCell ref="J5:J6"/>
    <mergeCell ref="J8:J9"/>
    <mergeCell ref="J10:J11"/>
    <mergeCell ref="A1:J1"/>
    <mergeCell ref="A2:E3"/>
    <mergeCell ref="F2:I2"/>
    <mergeCell ref="J2:J3"/>
    <mergeCell ref="F3:G3"/>
    <mergeCell ref="H3:I3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23"/>
  <sheetViews>
    <sheetView workbookViewId="0">
      <selection activeCell="B15" sqref="B15"/>
    </sheetView>
  </sheetViews>
  <sheetFormatPr baseColWidth="10" defaultRowHeight="15" x14ac:dyDescent="0.25"/>
  <cols>
    <col min="1" max="1" width="8.42578125" customWidth="1"/>
    <col min="2" max="2" width="16.42578125" customWidth="1"/>
    <col min="3" max="3" width="25.85546875" customWidth="1"/>
    <col min="4" max="4" width="27.140625" customWidth="1"/>
    <col min="6" max="6" width="11.42578125" customWidth="1"/>
    <col min="7" max="7" width="13.140625" customWidth="1"/>
    <col min="8" max="8" width="10.5703125" customWidth="1"/>
    <col min="9" max="9" width="13.28515625" customWidth="1"/>
    <col min="10" max="10" width="12" customWidth="1"/>
  </cols>
  <sheetData>
    <row r="2" spans="1:6" x14ac:dyDescent="0.25">
      <c r="A2" s="206" t="s">
        <v>57</v>
      </c>
      <c r="B2" s="206"/>
      <c r="C2" s="206"/>
      <c r="D2" s="206"/>
    </row>
    <row r="3" spans="1:6" x14ac:dyDescent="0.25">
      <c r="A3" s="15" t="s">
        <v>58</v>
      </c>
      <c r="B3" s="15" t="s">
        <v>59</v>
      </c>
      <c r="C3" s="15" t="s">
        <v>60</v>
      </c>
      <c r="D3" s="15" t="s">
        <v>61</v>
      </c>
    </row>
    <row r="4" spans="1:6" ht="38.25" x14ac:dyDescent="0.25">
      <c r="A4" s="16">
        <v>1</v>
      </c>
      <c r="B4" s="17" t="s">
        <v>62</v>
      </c>
      <c r="C4" s="18" t="s">
        <v>63</v>
      </c>
      <c r="D4" s="19" t="s">
        <v>64</v>
      </c>
    </row>
    <row r="5" spans="1:6" ht="25.5" x14ac:dyDescent="0.25">
      <c r="A5" s="16">
        <v>2</v>
      </c>
      <c r="B5" s="17" t="s">
        <v>65</v>
      </c>
      <c r="C5" s="18" t="s">
        <v>66</v>
      </c>
      <c r="D5" s="19" t="s">
        <v>67</v>
      </c>
    </row>
    <row r="6" spans="1:6" ht="25.5" x14ac:dyDescent="0.25">
      <c r="A6" s="16">
        <v>3</v>
      </c>
      <c r="B6" s="17" t="s">
        <v>68</v>
      </c>
      <c r="C6" s="18" t="s">
        <v>69</v>
      </c>
      <c r="D6" s="19" t="s">
        <v>70</v>
      </c>
    </row>
    <row r="7" spans="1:6" ht="38.25" x14ac:dyDescent="0.25">
      <c r="A7" s="16">
        <v>4</v>
      </c>
      <c r="B7" s="17" t="s">
        <v>71</v>
      </c>
      <c r="C7" s="18" t="s">
        <v>72</v>
      </c>
      <c r="D7" s="19" t="s">
        <v>73</v>
      </c>
    </row>
    <row r="8" spans="1:6" ht="38.25" x14ac:dyDescent="0.25">
      <c r="A8" s="16">
        <v>5</v>
      </c>
      <c r="B8" s="17" t="s">
        <v>74</v>
      </c>
      <c r="C8" s="18" t="s">
        <v>75</v>
      </c>
      <c r="D8" s="18" t="s">
        <v>76</v>
      </c>
    </row>
    <row r="10" spans="1:6" x14ac:dyDescent="0.25">
      <c r="A10" s="197" t="s">
        <v>77</v>
      </c>
      <c r="B10" s="197"/>
      <c r="C10" s="197"/>
      <c r="D10" s="197"/>
    </row>
    <row r="11" spans="1:6" x14ac:dyDescent="0.25">
      <c r="A11" s="20" t="s">
        <v>58</v>
      </c>
      <c r="B11" s="20" t="s">
        <v>59</v>
      </c>
      <c r="C11" s="201" t="s">
        <v>60</v>
      </c>
      <c r="D11" s="201"/>
    </row>
    <row r="12" spans="1:6" ht="48.75" customHeight="1" x14ac:dyDescent="0.25">
      <c r="A12" s="16">
        <v>1</v>
      </c>
      <c r="B12" s="21" t="s">
        <v>78</v>
      </c>
      <c r="C12" s="200" t="s">
        <v>79</v>
      </c>
      <c r="D12" s="200"/>
    </row>
    <row r="13" spans="1:6" ht="48.75" customHeight="1" x14ac:dyDescent="0.25">
      <c r="A13" s="16">
        <v>2</v>
      </c>
      <c r="B13" s="21" t="s">
        <v>80</v>
      </c>
      <c r="C13" s="200" t="s">
        <v>81</v>
      </c>
      <c r="D13" s="200"/>
    </row>
    <row r="14" spans="1:6" ht="46.5" customHeight="1" x14ac:dyDescent="0.25">
      <c r="A14" s="16">
        <v>3</v>
      </c>
      <c r="B14" s="21" t="s">
        <v>82</v>
      </c>
      <c r="C14" s="200" t="s">
        <v>83</v>
      </c>
      <c r="D14" s="200"/>
    </row>
    <row r="15" spans="1:6" ht="41.25" customHeight="1" x14ac:dyDescent="0.25">
      <c r="A15" s="16">
        <v>4</v>
      </c>
      <c r="B15" s="21" t="s">
        <v>84</v>
      </c>
      <c r="C15" s="200" t="s">
        <v>85</v>
      </c>
      <c r="D15" s="200"/>
    </row>
    <row r="16" spans="1:6" ht="53.25" customHeight="1" x14ac:dyDescent="0.25">
      <c r="A16" s="16">
        <v>5</v>
      </c>
      <c r="B16" s="21" t="s">
        <v>86</v>
      </c>
      <c r="C16" s="200" t="s">
        <v>87</v>
      </c>
      <c r="D16" s="200"/>
      <c r="F16" s="22"/>
    </row>
    <row r="19" spans="1:8" x14ac:dyDescent="0.25">
      <c r="A19" s="197" t="s">
        <v>88</v>
      </c>
      <c r="B19" s="197"/>
      <c r="C19" s="197"/>
      <c r="D19" s="197"/>
      <c r="H19" s="14"/>
    </row>
    <row r="20" spans="1:8" x14ac:dyDescent="0.25">
      <c r="A20" s="20" t="s">
        <v>58</v>
      </c>
      <c r="B20" s="20" t="s">
        <v>59</v>
      </c>
      <c r="C20" s="201" t="s">
        <v>60</v>
      </c>
      <c r="D20" s="201"/>
      <c r="H20" s="14"/>
    </row>
    <row r="21" spans="1:8" x14ac:dyDescent="0.25">
      <c r="A21" s="16">
        <v>1</v>
      </c>
      <c r="B21" s="21" t="s">
        <v>89</v>
      </c>
      <c r="C21" s="202" t="s">
        <v>90</v>
      </c>
      <c r="D21" s="203"/>
      <c r="H21" s="14"/>
    </row>
    <row r="22" spans="1:8" x14ac:dyDescent="0.25">
      <c r="A22" s="16">
        <v>2</v>
      </c>
      <c r="B22" s="21" t="s">
        <v>91</v>
      </c>
      <c r="C22" s="204" t="s">
        <v>92</v>
      </c>
      <c r="D22" s="205"/>
    </row>
    <row r="23" spans="1:8" x14ac:dyDescent="0.25">
      <c r="A23" s="16">
        <v>3</v>
      </c>
      <c r="B23" s="21" t="s">
        <v>93</v>
      </c>
      <c r="C23" s="198" t="s">
        <v>94</v>
      </c>
      <c r="D23" s="199"/>
    </row>
  </sheetData>
  <mergeCells count="13">
    <mergeCell ref="C14:D14"/>
    <mergeCell ref="A2:D2"/>
    <mergeCell ref="A10:D10"/>
    <mergeCell ref="C11:D11"/>
    <mergeCell ref="C12:D12"/>
    <mergeCell ref="C13:D13"/>
    <mergeCell ref="C23:D23"/>
    <mergeCell ref="C15:D15"/>
    <mergeCell ref="C16:D16"/>
    <mergeCell ref="A19:D19"/>
    <mergeCell ref="C20:D20"/>
    <mergeCell ref="C21:D21"/>
    <mergeCell ref="C22:D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3"/>
  <sheetViews>
    <sheetView showGridLines="0" zoomScale="90" zoomScaleNormal="90" workbookViewId="0">
      <selection activeCell="K7" sqref="K7"/>
    </sheetView>
  </sheetViews>
  <sheetFormatPr baseColWidth="10" defaultColWidth="11.42578125" defaultRowHeight="12.75" x14ac:dyDescent="0.2"/>
  <cols>
    <col min="1" max="1" width="8.140625" style="14" customWidth="1"/>
    <col min="2" max="2" width="11.42578125" style="14"/>
    <col min="3" max="3" width="11.42578125" style="23"/>
    <col min="4" max="8" width="12.7109375" style="14" customWidth="1"/>
    <col min="9" max="9" width="3.7109375" style="14" customWidth="1"/>
    <col min="10" max="16384" width="11.42578125" style="14"/>
  </cols>
  <sheetData>
    <row r="1" spans="1:8" x14ac:dyDescent="0.2">
      <c r="C1" s="23" t="s">
        <v>95</v>
      </c>
    </row>
    <row r="2" spans="1:8" x14ac:dyDescent="0.2">
      <c r="D2" s="207" t="s">
        <v>96</v>
      </c>
      <c r="E2" s="207"/>
      <c r="F2" s="207"/>
      <c r="G2" s="207"/>
      <c r="H2" s="207"/>
    </row>
    <row r="5" spans="1:8" ht="62.25" customHeight="1" x14ac:dyDescent="0.2">
      <c r="A5" s="208" t="s">
        <v>47</v>
      </c>
      <c r="B5" s="14" t="s">
        <v>97</v>
      </c>
      <c r="C5" s="23">
        <v>5</v>
      </c>
      <c r="D5" s="24"/>
      <c r="E5" s="25"/>
      <c r="F5" s="25"/>
      <c r="G5" s="26"/>
      <c r="H5" s="26">
        <f>+'IDENTIFICACIÓN DEL RIESGO'!F11*'IDENTIFICACIÓN DEL RIESGO'!G11</f>
        <v>25</v>
      </c>
    </row>
    <row r="6" spans="1:8" ht="62.25" customHeight="1" x14ac:dyDescent="0.2">
      <c r="A6" s="208"/>
      <c r="B6" s="14" t="s">
        <v>71</v>
      </c>
      <c r="C6" s="23">
        <v>4</v>
      </c>
      <c r="D6" s="24"/>
      <c r="E6" s="24"/>
      <c r="F6" s="25"/>
      <c r="G6" s="25"/>
      <c r="H6" s="26"/>
    </row>
    <row r="7" spans="1:8" ht="62.25" customHeight="1" x14ac:dyDescent="0.2">
      <c r="A7" s="208"/>
      <c r="B7" s="14" t="s">
        <v>68</v>
      </c>
      <c r="C7" s="23">
        <v>3</v>
      </c>
      <c r="D7" s="24"/>
      <c r="E7" s="24"/>
      <c r="F7" s="25"/>
      <c r="G7" s="25"/>
      <c r="H7" s="25"/>
    </row>
    <row r="8" spans="1:8" ht="62.25" customHeight="1" x14ac:dyDescent="0.2">
      <c r="A8" s="208"/>
      <c r="B8" s="14" t="s">
        <v>65</v>
      </c>
      <c r="C8" s="23">
        <v>2</v>
      </c>
      <c r="D8" s="24"/>
      <c r="E8" s="24"/>
      <c r="F8" s="24"/>
      <c r="G8" s="24"/>
      <c r="H8" s="25"/>
    </row>
    <row r="9" spans="1:8" ht="62.25" customHeight="1" x14ac:dyDescent="0.2">
      <c r="A9" s="208"/>
      <c r="B9" s="14" t="s">
        <v>62</v>
      </c>
      <c r="C9" s="23">
        <v>1</v>
      </c>
      <c r="D9" s="24"/>
      <c r="E9" s="24"/>
      <c r="F9" s="24"/>
      <c r="G9" s="24"/>
      <c r="H9" s="24"/>
    </row>
    <row r="10" spans="1:8" x14ac:dyDescent="0.2">
      <c r="A10" s="27"/>
      <c r="D10" s="28">
        <v>1</v>
      </c>
      <c r="E10" s="28">
        <v>2</v>
      </c>
      <c r="F10" s="28">
        <v>3</v>
      </c>
      <c r="G10" s="28">
        <v>4</v>
      </c>
      <c r="H10" s="28">
        <v>5</v>
      </c>
    </row>
    <row r="11" spans="1:8" x14ac:dyDescent="0.2">
      <c r="D11" s="28" t="s">
        <v>78</v>
      </c>
      <c r="E11" s="28" t="s">
        <v>80</v>
      </c>
      <c r="F11" s="29" t="s">
        <v>82</v>
      </c>
      <c r="G11" s="29" t="s">
        <v>84</v>
      </c>
      <c r="H11" s="29" t="s">
        <v>86</v>
      </c>
    </row>
    <row r="13" spans="1:8" x14ac:dyDescent="0.2">
      <c r="D13" s="209" t="s">
        <v>46</v>
      </c>
      <c r="E13" s="209"/>
      <c r="F13" s="209"/>
      <c r="G13" s="209"/>
      <c r="H13" s="209"/>
    </row>
  </sheetData>
  <mergeCells count="3">
    <mergeCell ref="D2:H2"/>
    <mergeCell ref="A5:A9"/>
    <mergeCell ref="D13:H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Resumen CI</vt:lpstr>
      <vt:lpstr>EVALUACIÓN DE CONTROL INTERNO</vt:lpstr>
      <vt:lpstr>IDENTIFICACIÓN DEL RIESGO</vt:lpstr>
      <vt:lpstr>Hoja2</vt:lpstr>
      <vt:lpstr>GRAFICO-MAPA DE RIESGO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Angeles Travez</cp:lastModifiedBy>
  <dcterms:created xsi:type="dcterms:W3CDTF">2020-02-28T20:44:36Z</dcterms:created>
  <dcterms:modified xsi:type="dcterms:W3CDTF">2022-07-28T16:26:20Z</dcterms:modified>
</cp:coreProperties>
</file>