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20" windowWidth="11340" windowHeight="5520"/>
  </bookViews>
  <sheets>
    <sheet name="Data" sheetId="1" r:id="rId1"/>
    <sheet name="_STDS_DG305B066B" sheetId="2" state="hidden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Age" localSheetId="0">Data!$B$2:$B$8</definedName>
    <definedName name="Data" localSheetId="0">Data!$A$3:$H$8</definedName>
    <definedName name="Group" localSheetId="0">Data!$A$2:$A$8</definedName>
    <definedName name="Income" localSheetId="0">Data!$C$2:$C$8</definedName>
    <definedName name="LowInc" localSheetId="0">Data!$G$2:$G$8</definedName>
    <definedName name="MidInc" localSheetId="0">Data!$H$2:$H$8</definedName>
    <definedName name="Number" localSheetId="0">Data!$D$2:$D$8</definedName>
    <definedName name="NumberBad" localSheetId="0">Data!$E$2:$E$8</definedName>
    <definedName name="Older" localSheetId="0">Data!$F$2:$F$8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T_LowInc">Data!$G$3:$G$8</definedName>
    <definedName name="ST_MidInc">Data!$H$3:$H$8</definedName>
    <definedName name="ST_Number">Data!$D$3:$D$8</definedName>
    <definedName name="ST_NumberBad">Data!$E$3:$E$8</definedName>
    <definedName name="ST_Young">Data!$F$3:$F$8</definedName>
    <definedName name="STWBD_StatToolsLogistic_HasDefaultInfo" hidden="1">"TRUE"</definedName>
    <definedName name="STWBD_StatToolsLogistic_IncludeClassificationResults" hidden="1">"TRUE"</definedName>
    <definedName name="STWBD_StatToolsLogistic_IncludeClassificationSummary" hidden="1">"FALSE"</definedName>
    <definedName name="STWBD_StatToolsLogistic_IncludePrediction" hidden="1">"FALSE"</definedName>
    <definedName name="STWBD_StatToolsLogistic_LogisticRegressionType" hidden="1">" 1"</definedName>
    <definedName name="STWBD_StatToolsLogistic_VariableCount" hidden="1">"U_x0001_VG1EB589DC361B783E_x0001_"</definedName>
    <definedName name="STWBD_StatToolsLogistic_VariableDependent" hidden="1">"U_x0001_VG280576D51D700536_x0001_"</definedName>
    <definedName name="STWBD_StatToolsLogistic_VariableListIndependent" hidden="1">3</definedName>
    <definedName name="STWBD_StatToolsLogistic_VariableListIndependent_1" hidden="1">"U_x0001_VG341363882593E48F_x0001_"</definedName>
    <definedName name="STWBD_StatToolsLogistic_VariableListIndependent_2" hidden="1">"U_x0001_VG1567C25D6C731AB_x0001_"</definedName>
    <definedName name="STWBD_StatToolsLogistic_VariableListIndependent_3" hidden="1">"U_x0001_VGCD9A777EEE1F54_x0001_"</definedName>
    <definedName name="STWBD_StatToolsLogistic_VarSelectorDefaultDataSet" hidden="1">"DG305B066B"</definedName>
    <definedName name="Young" localSheetId="0">Data!$F$2:$F$8</definedName>
    <definedName name="Young_LowInc" localSheetId="0">Data!#REF!</definedName>
    <definedName name="Young_MidInc" localSheetId="0">Data!#REF!</definedName>
  </definedNames>
  <calcPr calcId="145621"/>
</workbook>
</file>

<file path=xl/calcChain.xml><?xml version="1.0" encoding="utf-8"?>
<calcChain xmlns="http://schemas.openxmlformats.org/spreadsheetml/2006/main">
  <c r="B9" i="2" l="1"/>
  <c r="K4" i="1"/>
  <c r="K5" i="1"/>
  <c r="K6" i="1"/>
  <c r="K7" i="1"/>
  <c r="K8" i="1"/>
  <c r="K3" i="1"/>
  <c r="J4" i="1"/>
  <c r="J5" i="1"/>
  <c r="J6" i="1"/>
  <c r="J7" i="1"/>
  <c r="J8" i="1"/>
  <c r="J3" i="1"/>
  <c r="I4" i="1"/>
  <c r="I5" i="1"/>
  <c r="I6" i="1"/>
  <c r="I7" i="1"/>
  <c r="I8" i="1"/>
  <c r="I3" i="1"/>
  <c r="H1" i="1"/>
  <c r="G1" i="1"/>
  <c r="F1" i="1"/>
  <c r="B25" i="2" l="1"/>
  <c r="B22" i="2"/>
  <c r="B19" i="2"/>
  <c r="B16" i="2"/>
  <c r="B13" i="2"/>
  <c r="B7" i="2"/>
  <c r="B3" i="2"/>
  <c r="F3" i="1"/>
  <c r="F4" i="1"/>
  <c r="F5" i="1"/>
  <c r="F6" i="1"/>
  <c r="F7" i="1"/>
  <c r="F8" i="1"/>
  <c r="H8" i="1"/>
  <c r="H7" i="1"/>
  <c r="H6" i="1"/>
  <c r="H5" i="1"/>
  <c r="H4" i="1"/>
  <c r="H3" i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>
  <authors>
    <author>Winston, Wayne L.</author>
  </authors>
  <commentList>
    <comment ref="A11" authorId="0">
      <text>
        <r>
          <rPr>
            <b/>
            <u/>
            <sz val="8"/>
            <color indexed="81"/>
            <rFont val="Tahoma"/>
            <family val="2"/>
          </rPr>
          <t>StatTools Note:</t>
        </r>
        <r>
          <rPr>
            <sz val="8"/>
            <color indexed="81"/>
            <rFont val="Tahoma"/>
            <family val="2"/>
          </rPr>
          <t xml:space="preserve">
This is a measure of the deviations of actual from the predicted for a model with no explanatory variables and a constant.</t>
        </r>
      </text>
    </comment>
    <comment ref="A12" authorId="0">
      <text>
        <r>
          <rPr>
            <b/>
            <u/>
            <sz val="8"/>
            <color indexed="81"/>
            <rFont val="Tahoma"/>
            <family val="2"/>
          </rPr>
          <t>StatTools Note:</t>
        </r>
        <r>
          <rPr>
            <sz val="8"/>
            <color indexed="81"/>
            <rFont val="Tahoma"/>
            <family val="2"/>
          </rPr>
          <t xml:space="preserve">
This is the same measure of the deviations for the proposed model.</t>
        </r>
      </text>
    </comment>
    <comment ref="A13" authorId="0">
      <text>
        <r>
          <rPr>
            <b/>
            <u/>
            <sz val="8"/>
            <color indexed="81"/>
            <rFont val="Tahoma"/>
            <family val="2"/>
          </rPr>
          <t>StatTools Note:</t>
        </r>
        <r>
          <rPr>
            <sz val="8"/>
            <color indexed="81"/>
            <rFont val="Tahoma"/>
            <family val="2"/>
          </rPr>
          <t xml:space="preserve">
This is the improvement in deviance from a model with no explanatory variables to the proposed model. Under the null hypothesis that the model has no explanatory power, this is chi-square distributed with df equal to the number of explanatory variables.</t>
        </r>
      </text>
    </comment>
    <comment ref="A14" authorId="0">
      <text>
        <r>
          <rPr>
            <b/>
            <u/>
            <sz val="8"/>
            <color indexed="81"/>
            <rFont val="Tahoma"/>
            <family val="2"/>
          </rPr>
          <t>StatTools Note:</t>
        </r>
        <r>
          <rPr>
            <sz val="8"/>
            <color indexed="81"/>
            <rFont val="Tahoma"/>
            <family val="2"/>
          </rPr>
          <t xml:space="preserve">
If this is small, then we can conclude that the model has at least some explanatory power.</t>
        </r>
      </text>
    </comment>
    <comment ref="B16" authorId="0">
      <text>
        <r>
          <rPr>
            <b/>
            <u/>
            <sz val="8"/>
            <color indexed="81"/>
            <rFont val="Tahoma"/>
            <family val="2"/>
          </rPr>
          <t>StatTools Note:</t>
        </r>
        <r>
          <rPr>
            <sz val="8"/>
            <color indexed="81"/>
            <rFont val="Tahoma"/>
            <family val="2"/>
          </rPr>
          <t xml:space="preserve">
These coefficients spell out the regression equation for the logistic regression.</t>
        </r>
      </text>
    </comment>
    <comment ref="H16" authorId="0">
      <text>
        <r>
          <rPr>
            <b/>
            <u/>
            <sz val="8"/>
            <color indexed="81"/>
            <rFont val="Tahoma"/>
            <family val="2"/>
          </rPr>
          <t>StatTools Note:</t>
        </r>
        <r>
          <rPr>
            <sz val="8"/>
            <color indexed="81"/>
            <rFont val="Tahoma"/>
            <family val="2"/>
          </rPr>
          <t xml:space="preserve">
This is useful for interpreting the coefficients in terms of a change in odds.</t>
        </r>
      </text>
    </comment>
    <comment ref="C17" authorId="0">
      <text>
        <r>
          <rPr>
            <b/>
            <u/>
            <sz val="8"/>
            <color indexed="81"/>
            <rFont val="Tahoma"/>
            <family val="2"/>
          </rPr>
          <t>StatTools Note:</t>
        </r>
        <r>
          <rPr>
            <sz val="8"/>
            <color indexed="81"/>
            <rFont val="Tahoma"/>
            <family val="2"/>
          </rPr>
          <t xml:space="preserve">
Indications of how the regression coefficents would vary from sample to sample.</t>
        </r>
      </text>
    </comment>
    <comment ref="D17" authorId="0">
      <text>
        <r>
          <rPr>
            <b/>
            <u/>
            <sz val="8"/>
            <color indexed="81"/>
            <rFont val="Tahoma"/>
            <family val="2"/>
          </rPr>
          <t>StatTools Note:</t>
        </r>
        <r>
          <rPr>
            <sz val="8"/>
            <color indexed="81"/>
            <rFont val="Tahoma"/>
            <family val="2"/>
          </rPr>
          <t xml:space="preserve">
This is analagous to the t-value in multiple regression, or the ratio of the coefficient to its standard error.</t>
        </r>
      </text>
    </comment>
    <comment ref="F17" authorId="0">
      <text>
        <r>
          <rPr>
            <b/>
            <u/>
            <sz val="8"/>
            <color indexed="81"/>
            <rFont val="Tahoma"/>
            <family val="2"/>
          </rPr>
          <t>StatTools Note:</t>
        </r>
        <r>
          <rPr>
            <sz val="8"/>
            <color indexed="81"/>
            <rFont val="Tahoma"/>
            <family val="2"/>
          </rPr>
          <t xml:space="preserve">
This column and the next represent 95% confidence intervals for the coefficients.</t>
        </r>
      </text>
    </comment>
  </commentList>
</comments>
</file>

<file path=xl/sharedStrings.xml><?xml version="1.0" encoding="utf-8"?>
<sst xmlns="http://schemas.openxmlformats.org/spreadsheetml/2006/main" count="97" uniqueCount="84">
  <si>
    <t>Age</t>
  </si>
  <si>
    <t>Income</t>
  </si>
  <si>
    <t>Number</t>
  </si>
  <si>
    <t>Young</t>
  </si>
  <si>
    <t>Middle</t>
  </si>
  <si>
    <t>Low</t>
  </si>
  <si>
    <t>High</t>
  </si>
  <si>
    <t>LowInc</t>
  </si>
  <si>
    <t>MidInc</t>
  </si>
  <si>
    <t>Joint category</t>
  </si>
  <si>
    <t>Old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</si>
  <si>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</si>
  <si>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</si>
  <si>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</si>
  <si>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</si>
  <si>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</si>
  <si>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</si>
  <si>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</si>
  <si>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</si>
  <si>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</si>
  <si>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</si>
  <si>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Data Set #1</t>
  </si>
  <si>
    <t>GUID</t>
  </si>
  <si>
    <t>DG305B066B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</si>
  <si>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</si>
  <si>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</si>
  <si>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</si>
  <si>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</si>
  <si>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</si>
  <si>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</si>
  <si>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</si>
  <si>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</si>
  <si>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</si>
  <si>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</si>
  <si>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VG1EB589DC361B783E</t>
  </si>
  <si>
    <t>var1</t>
  </si>
  <si>
    <t>ST_Number</t>
  </si>
  <si>
    <t>1 : Ranges</t>
  </si>
  <si>
    <t>1 : MultiRefs</t>
  </si>
  <si>
    <t>2 : Info</t>
  </si>
  <si>
    <t>VG280576D51D700536</t>
  </si>
  <si>
    <t>var2</t>
  </si>
  <si>
    <t>ST_NumberBad</t>
  </si>
  <si>
    <t>2 : Ranges</t>
  </si>
  <si>
    <t>2 : MultiRefs</t>
  </si>
  <si>
    <t>3 : Info</t>
  </si>
  <si>
    <t>VG341363882593E48F</t>
  </si>
  <si>
    <t>var3</t>
  </si>
  <si>
    <t>ST_Young</t>
  </si>
  <si>
    <t>3 : Ranges</t>
  </si>
  <si>
    <t>3 : MultiRefs</t>
  </si>
  <si>
    <t>4 : Info</t>
  </si>
  <si>
    <t>VG1567C25D6C731AB</t>
  </si>
  <si>
    <t>var4</t>
  </si>
  <si>
    <t>ST_LowInc</t>
  </si>
  <si>
    <t>4 : Ranges</t>
  </si>
  <si>
    <t>4 : MultiRefs</t>
  </si>
  <si>
    <t>5 : Info</t>
  </si>
  <si>
    <t>VGCD9A777EEE1F54</t>
  </si>
  <si>
    <t>var5</t>
  </si>
  <si>
    <t>ST_MidInc</t>
  </si>
  <si>
    <t>5 : Ranges</t>
  </si>
  <si>
    <t>5 : MultiRefs</t>
  </si>
  <si>
    <t>Summary Measures</t>
  </si>
  <si>
    <t>Null Deviance</t>
  </si>
  <si>
    <t>Model Deviance</t>
  </si>
  <si>
    <t>Improvement</t>
  </si>
  <si>
    <t>p-Value</t>
  </si>
  <si>
    <t>Coefficient</t>
  </si>
  <si>
    <t>Standard</t>
  </si>
  <si>
    <t>Wald</t>
  </si>
  <si>
    <t>Lower</t>
  </si>
  <si>
    <t>Upper</t>
  </si>
  <si>
    <t>Exp(Coef)</t>
  </si>
  <si>
    <t>Regression Coefficients</t>
  </si>
  <si>
    <t>Error</t>
  </si>
  <si>
    <t>Value</t>
  </si>
  <si>
    <t>Limit</t>
  </si>
  <si>
    <t>Constant</t>
  </si>
  <si>
    <t>Purchasers</t>
  </si>
  <si>
    <t/>
  </si>
  <si>
    <t>Score</t>
  </si>
  <si>
    <t>Predicted Prob</t>
  </si>
  <si>
    <t>Actual 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</si>
</sst>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&lt;0.0001]&quot;&lt; 0.0001&quot;;0.0000"/>
    <numFmt numFmtId="165" formatCode="0.0000"/>
  </numFmts>
  <fonts count="7" x14ac:knownFonts="1">
    <font>
      <sz val="10"/>
      <name val="Arial"/>
    </font>
    <font>
      <b/>
      <sz val="10"/>
      <name val="Arial"/>
      <family val="2"/>
    </font>
    <font>
      <b/>
      <sz val="11"/>
      <name val="Calibri"/>
      <family val="2"/>
    </font>
    <font>
      <b/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49" fontId="3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center"/>
    </xf>
    <xf numFmtId="49" fontId="3" fillId="0" borderId="1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center"/>
    </xf>
    <xf numFmtId="49" fontId="4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/>
    <xf numFmtId="0" fontId="2" fillId="0" borderId="0" xfId="0" applyFont="1" applyAlignment="1">
      <alignment horizontal="right"/>
    </xf>
    <xf numFmtId="0" fontId="1" fillId="0" borderId="0" xfId="0" applyFont="1"/>
    <xf numFmtId="0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2"/>
  <sheetViews>
    <sheetView tabSelected="1" workbookViewId="0">
      <selection activeCell="A2" sqref="A2"/>
    </sheetView>
  </sheetViews>
  <sheetFormatPr defaultRowHeight="15" x14ac:dyDescent="0.25"/>
  <cols>
    <col min="1" max="1" width="15.85546875" style="3" customWidth="1"/>
    <col min="2" max="2" width="12.5703125" style="12" bestFit="1" customWidth="1"/>
    <col min="3" max="3" width="9.140625" style="12"/>
    <col min="4" max="4" width="9.140625" style="3"/>
    <col min="5" max="5" width="11.7109375" style="3" customWidth="1"/>
    <col min="6" max="6" width="7.28515625" style="3" customWidth="1"/>
    <col min="7" max="7" width="8.7109375" style="3" customWidth="1"/>
    <col min="8" max="8" width="7.85546875" style="3" customWidth="1"/>
    <col min="9" max="9" width="7" style="3" customWidth="1"/>
    <col min="10" max="10" width="14.28515625" style="3" customWidth="1"/>
    <col min="11" max="11" width="10.7109375" style="3" customWidth="1"/>
    <col min="12" max="16384" width="9.140625" style="3"/>
  </cols>
  <sheetData>
    <row r="1" spans="1:17" x14ac:dyDescent="0.25">
      <c r="F1" s="3">
        <f>B19</f>
        <v>0.86253651858282576</v>
      </c>
      <c r="G1" s="3">
        <f>B20</f>
        <v>1.4865097009661652</v>
      </c>
      <c r="H1" s="3">
        <f>B21</f>
        <v>1.0048353187636732</v>
      </c>
    </row>
    <row r="2" spans="1:17" x14ac:dyDescent="0.25">
      <c r="A2" s="10" t="s">
        <v>9</v>
      </c>
      <c r="B2" s="10" t="s">
        <v>0</v>
      </c>
      <c r="C2" s="10" t="s">
        <v>1</v>
      </c>
      <c r="D2" s="10" t="s">
        <v>2</v>
      </c>
      <c r="E2" s="10" t="s">
        <v>79</v>
      </c>
      <c r="F2" s="10" t="s">
        <v>3</v>
      </c>
      <c r="G2" s="10" t="s">
        <v>7</v>
      </c>
      <c r="H2" s="10" t="s">
        <v>8</v>
      </c>
      <c r="I2" s="3" t="s">
        <v>81</v>
      </c>
      <c r="J2" s="3" t="s">
        <v>82</v>
      </c>
      <c r="K2" s="3" t="s">
        <v>83</v>
      </c>
    </row>
    <row r="3" spans="1:17" x14ac:dyDescent="0.25">
      <c r="A3" s="11">
        <v>1</v>
      </c>
      <c r="B3" s="10" t="s">
        <v>3</v>
      </c>
      <c r="C3" s="10" t="s">
        <v>5</v>
      </c>
      <c r="D3" s="11">
        <v>500</v>
      </c>
      <c r="E3" s="11">
        <v>35</v>
      </c>
      <c r="F3" s="11">
        <f t="shared" ref="F3:F8" si="0">IF(B3="Young",1,0)</f>
        <v>1</v>
      </c>
      <c r="G3" s="11">
        <f t="shared" ref="G3:G8" si="1">IF($C3="*",$C3,IF($C3="Low",1,0))</f>
        <v>1</v>
      </c>
      <c r="H3" s="11">
        <f t="shared" ref="H3:H8" si="2">IF($C3="*",$C3,IF($C3="Middle",1,0))</f>
        <v>0</v>
      </c>
      <c r="I3" s="3">
        <f>$B$18+F3*$F$1+G3*$G$1+H3*$H$1</f>
        <v>-2.5398465014668092</v>
      </c>
      <c r="J3" s="18">
        <f>EXP(I3)/(1+EXP(I3))</f>
        <v>7.3111574764204851E-2</v>
      </c>
      <c r="K3" s="3">
        <f>E3/D3</f>
        <v>7.0000000000000007E-2</v>
      </c>
    </row>
    <row r="4" spans="1:17" x14ac:dyDescent="0.25">
      <c r="A4" s="11">
        <v>2</v>
      </c>
      <c r="B4" s="10" t="s">
        <v>3</v>
      </c>
      <c r="C4" s="10" t="s">
        <v>4</v>
      </c>
      <c r="D4" s="11">
        <v>300</v>
      </c>
      <c r="E4" s="11">
        <v>15</v>
      </c>
      <c r="F4" s="11">
        <f t="shared" si="0"/>
        <v>1</v>
      </c>
      <c r="G4" s="11">
        <f t="shared" si="1"/>
        <v>0</v>
      </c>
      <c r="H4" s="11">
        <f t="shared" si="2"/>
        <v>1</v>
      </c>
      <c r="I4" s="3">
        <f t="shared" ref="I4:I8" si="3">$B$18+F4*$F$1+G4*$G$1+H4*$H$1</f>
        <v>-3.021520883669301</v>
      </c>
      <c r="J4" s="18">
        <f t="shared" ref="J4:J8" si="4">EXP(I4)/(1+EXP(I4))</f>
        <v>4.646304643484292E-2</v>
      </c>
      <c r="K4" s="3">
        <f t="shared" ref="K4:K8" si="5">E4/D4</f>
        <v>0.05</v>
      </c>
    </row>
    <row r="5" spans="1:17" x14ac:dyDescent="0.25">
      <c r="A5" s="11">
        <v>3</v>
      </c>
      <c r="B5" s="10" t="s">
        <v>3</v>
      </c>
      <c r="C5" s="10" t="s">
        <v>6</v>
      </c>
      <c r="D5" s="11">
        <v>200</v>
      </c>
      <c r="E5" s="11">
        <v>4</v>
      </c>
      <c r="F5" s="11">
        <f t="shared" si="0"/>
        <v>1</v>
      </c>
      <c r="G5" s="11">
        <f t="shared" si="1"/>
        <v>0</v>
      </c>
      <c r="H5" s="11">
        <f t="shared" si="2"/>
        <v>0</v>
      </c>
      <c r="I5" s="3">
        <f t="shared" si="3"/>
        <v>-4.0263562024329742</v>
      </c>
      <c r="J5" s="18">
        <f t="shared" si="4"/>
        <v>1.7526554200777325E-2</v>
      </c>
      <c r="K5" s="3">
        <f t="shared" si="5"/>
        <v>0.02</v>
      </c>
    </row>
    <row r="6" spans="1:17" x14ac:dyDescent="0.25">
      <c r="A6" s="11">
        <v>4</v>
      </c>
      <c r="B6" s="10" t="s">
        <v>10</v>
      </c>
      <c r="C6" s="10" t="s">
        <v>5</v>
      </c>
      <c r="D6" s="11">
        <v>200</v>
      </c>
      <c r="E6" s="11">
        <v>8</v>
      </c>
      <c r="F6" s="11">
        <f t="shared" si="0"/>
        <v>0</v>
      </c>
      <c r="G6" s="11">
        <f t="shared" si="1"/>
        <v>1</v>
      </c>
      <c r="H6" s="11">
        <f t="shared" si="2"/>
        <v>0</v>
      </c>
      <c r="I6" s="3">
        <f t="shared" si="3"/>
        <v>-3.4023830200496352</v>
      </c>
      <c r="J6" s="18">
        <f t="shared" si="4"/>
        <v>3.2221072390518489E-2</v>
      </c>
      <c r="K6" s="3">
        <f t="shared" si="5"/>
        <v>0.04</v>
      </c>
    </row>
    <row r="7" spans="1:17" x14ac:dyDescent="0.25">
      <c r="A7" s="11">
        <v>5</v>
      </c>
      <c r="B7" s="10" t="s">
        <v>10</v>
      </c>
      <c r="C7" s="10" t="s">
        <v>4</v>
      </c>
      <c r="D7" s="11">
        <v>400</v>
      </c>
      <c r="E7" s="11">
        <v>7</v>
      </c>
      <c r="F7" s="11">
        <f t="shared" si="0"/>
        <v>0</v>
      </c>
      <c r="G7" s="11">
        <f t="shared" si="1"/>
        <v>0</v>
      </c>
      <c r="H7" s="11">
        <f t="shared" si="2"/>
        <v>1</v>
      </c>
      <c r="I7" s="3">
        <f t="shared" si="3"/>
        <v>-3.884057402252127</v>
      </c>
      <c r="J7" s="18">
        <f t="shared" si="4"/>
        <v>2.0152721059567422E-2</v>
      </c>
      <c r="K7" s="3">
        <f t="shared" si="5"/>
        <v>1.7500000000000002E-2</v>
      </c>
    </row>
    <row r="8" spans="1:17" x14ac:dyDescent="0.25">
      <c r="A8" s="11">
        <v>6</v>
      </c>
      <c r="B8" s="10" t="s">
        <v>10</v>
      </c>
      <c r="C8" s="10" t="s">
        <v>6</v>
      </c>
      <c r="D8" s="11">
        <v>200</v>
      </c>
      <c r="E8" s="11">
        <v>1</v>
      </c>
      <c r="F8" s="11">
        <f t="shared" si="0"/>
        <v>0</v>
      </c>
      <c r="G8" s="11">
        <f t="shared" si="1"/>
        <v>0</v>
      </c>
      <c r="H8" s="11">
        <f t="shared" si="2"/>
        <v>0</v>
      </c>
      <c r="I8" s="3">
        <f t="shared" si="3"/>
        <v>-4.8888927210158002</v>
      </c>
      <c r="J8" s="18">
        <f t="shared" si="4"/>
        <v>7.4734819098443714E-3</v>
      </c>
      <c r="K8" s="3">
        <f t="shared" si="5"/>
        <v>5.0000000000000001E-3</v>
      </c>
    </row>
    <row r="9" spans="1:17" x14ac:dyDescent="0.25">
      <c r="J9" s="4"/>
      <c r="K9" s="5"/>
      <c r="L9" s="13"/>
      <c r="M9" s="13"/>
      <c r="N9" s="13"/>
      <c r="O9" s="13"/>
      <c r="P9" s="13"/>
      <c r="Q9" s="13"/>
    </row>
    <row r="10" spans="1:17" ht="15.75" thickBot="1" x14ac:dyDescent="0.3">
      <c r="A10" s="6" t="s">
        <v>63</v>
      </c>
      <c r="B10" s="7" t="s">
        <v>80</v>
      </c>
      <c r="C10" s="13"/>
      <c r="D10" s="13"/>
      <c r="E10" s="13"/>
      <c r="F10" s="13"/>
      <c r="G10" s="13"/>
      <c r="H10" s="13"/>
    </row>
    <row r="11" spans="1:17" ht="15.75" thickTop="1" x14ac:dyDescent="0.25">
      <c r="A11" s="8" t="s">
        <v>64</v>
      </c>
      <c r="B11" s="14">
        <v>29.580760990682862</v>
      </c>
      <c r="C11" s="13"/>
      <c r="D11" s="13"/>
      <c r="E11" s="13"/>
      <c r="F11" s="13"/>
      <c r="G11" s="13"/>
      <c r="H11" s="13"/>
    </row>
    <row r="12" spans="1:17" x14ac:dyDescent="0.25">
      <c r="A12" s="8" t="s">
        <v>65</v>
      </c>
      <c r="B12" s="14">
        <v>0.92011501802910378</v>
      </c>
      <c r="C12" s="13"/>
      <c r="D12" s="13"/>
      <c r="E12" s="13"/>
      <c r="F12" s="13"/>
      <c r="G12" s="13"/>
      <c r="H12" s="13"/>
    </row>
    <row r="13" spans="1:17" x14ac:dyDescent="0.25">
      <c r="A13" s="8" t="s">
        <v>66</v>
      </c>
      <c r="B13" s="14">
        <v>28.660645972653757</v>
      </c>
      <c r="C13" s="13"/>
      <c r="D13" s="13"/>
      <c r="E13" s="13"/>
      <c r="F13" s="13"/>
      <c r="G13" s="13"/>
      <c r="H13" s="13"/>
    </row>
    <row r="14" spans="1:17" x14ac:dyDescent="0.25">
      <c r="A14" s="8" t="s">
        <v>67</v>
      </c>
      <c r="B14" s="15">
        <v>8.6238581297285997E-8</v>
      </c>
      <c r="C14" s="13"/>
      <c r="D14" s="13"/>
      <c r="E14" s="13"/>
      <c r="F14" s="13"/>
      <c r="G14" s="13"/>
      <c r="H14" s="13"/>
    </row>
    <row r="15" spans="1:17" x14ac:dyDescent="0.25">
      <c r="A15" s="13"/>
      <c r="B15" s="13"/>
      <c r="C15" s="13"/>
      <c r="D15" s="13"/>
      <c r="E15" s="13"/>
      <c r="F15" s="13"/>
      <c r="G15" s="13"/>
      <c r="H15" s="13"/>
    </row>
    <row r="16" spans="1:17" x14ac:dyDescent="0.25">
      <c r="A16" s="4"/>
      <c r="B16" s="9" t="s">
        <v>68</v>
      </c>
      <c r="C16" s="5" t="s">
        <v>69</v>
      </c>
      <c r="D16" s="5" t="s">
        <v>70</v>
      </c>
      <c r="E16" s="9" t="s">
        <v>67</v>
      </c>
      <c r="F16" s="5" t="s">
        <v>71</v>
      </c>
      <c r="G16" s="5" t="s">
        <v>72</v>
      </c>
      <c r="H16" s="9" t="s">
        <v>73</v>
      </c>
    </row>
    <row r="17" spans="1:17" ht="15.75" thickBot="1" x14ac:dyDescent="0.3">
      <c r="A17" s="6" t="s">
        <v>74</v>
      </c>
      <c r="B17" s="16"/>
      <c r="C17" s="7" t="s">
        <v>75</v>
      </c>
      <c r="D17" s="7" t="s">
        <v>76</v>
      </c>
      <c r="E17" s="16"/>
      <c r="F17" s="7" t="s">
        <v>77</v>
      </c>
      <c r="G17" s="7" t="s">
        <v>77</v>
      </c>
      <c r="H17" s="16"/>
    </row>
    <row r="18" spans="1:17" ht="15.75" thickTop="1" x14ac:dyDescent="0.25">
      <c r="A18" s="8" t="s">
        <v>78</v>
      </c>
      <c r="B18" s="17">
        <v>-4.8888927210158002</v>
      </c>
      <c r="C18" s="14">
        <v>0.49632266670143854</v>
      </c>
      <c r="D18" s="14">
        <v>-9.8502306040290097</v>
      </c>
      <c r="E18" s="15">
        <v>0</v>
      </c>
      <c r="F18" s="14">
        <v>-5.8616851477506193</v>
      </c>
      <c r="G18" s="14">
        <v>-3.9161002942809806</v>
      </c>
      <c r="H18" s="14">
        <v>7.5297554006164315E-3</v>
      </c>
    </row>
    <row r="19" spans="1:17" x14ac:dyDescent="0.25">
      <c r="A19" s="8" t="s">
        <v>3</v>
      </c>
      <c r="B19" s="17">
        <v>0.86253651858282576</v>
      </c>
      <c r="C19" s="14">
        <v>0.29803171105859011</v>
      </c>
      <c r="D19" s="14">
        <v>2.8941098768287095</v>
      </c>
      <c r="E19" s="15">
        <v>3.8023508049285226E-3</v>
      </c>
      <c r="F19" s="14">
        <v>0.27839436490798919</v>
      </c>
      <c r="G19" s="14">
        <v>1.4466786722576623</v>
      </c>
      <c r="H19" s="14">
        <v>2.3691625033524994</v>
      </c>
    </row>
    <row r="20" spans="1:17" x14ac:dyDescent="0.25">
      <c r="A20" s="8" t="s">
        <v>7</v>
      </c>
      <c r="B20" s="17">
        <v>1.4865097009661652</v>
      </c>
      <c r="C20" s="14">
        <v>0.47932856013074265</v>
      </c>
      <c r="D20" s="14">
        <v>3.101233318041182</v>
      </c>
      <c r="E20" s="15">
        <v>1.927163759224193E-3</v>
      </c>
      <c r="F20" s="14">
        <v>0.5470257231099096</v>
      </c>
      <c r="G20" s="14">
        <v>2.4259936788224206</v>
      </c>
      <c r="H20" s="14">
        <v>4.4216357241486826</v>
      </c>
    </row>
    <row r="21" spans="1:17" x14ac:dyDescent="0.25">
      <c r="A21" s="8" t="s">
        <v>8</v>
      </c>
      <c r="B21" s="17">
        <v>1.0048353187636732</v>
      </c>
      <c r="C21" s="14">
        <v>0.5005950382336235</v>
      </c>
      <c r="D21" s="14">
        <v>2.0072818186718124</v>
      </c>
      <c r="E21" s="15">
        <v>4.4719663948142196E-2</v>
      </c>
      <c r="F21" s="14">
        <v>2.3669043825771063E-2</v>
      </c>
      <c r="G21" s="14">
        <v>1.9860015937015754</v>
      </c>
      <c r="H21" s="14">
        <v>2.7314574160012133</v>
      </c>
    </row>
    <row r="22" spans="1:17" x14ac:dyDescent="0.25">
      <c r="J22" s="13"/>
      <c r="K22" s="13"/>
      <c r="L22" s="13"/>
      <c r="M22" s="13"/>
      <c r="N22" s="13"/>
      <c r="O22" s="13"/>
      <c r="P22" s="13"/>
      <c r="Q22" s="13"/>
    </row>
  </sheetData>
  <mergeCells count="3">
    <mergeCell ref="B16:B17"/>
    <mergeCell ref="E16:E17"/>
    <mergeCell ref="H16:H17"/>
  </mergeCells>
  <phoneticPr fontId="0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/>
  </sheetViews>
  <sheetFormatPr defaultColWidth="30.7109375" defaultRowHeight="12.75" x14ac:dyDescent="0.2"/>
  <cols>
    <col min="1" max="1" width="30.7109375" style="2"/>
    <col min="2" max="16384" width="30.7109375" style="1"/>
  </cols>
  <sheetData>
    <row r="1" spans="1:20" x14ac:dyDescent="0.2">
      <c r="A1" s="2" t="s">
        <v>20</v>
      </c>
      <c r="B1" s="1" t="s">
        <v>21</v>
      </c>
      <c r="C1" s="1" t="s">
        <v>11</v>
      </c>
      <c r="D1" s="1">
        <v>5</v>
      </c>
      <c r="E1" s="1" t="s">
        <v>12</v>
      </c>
      <c r="F1" s="1">
        <v>7</v>
      </c>
      <c r="G1" s="1" t="s">
        <v>13</v>
      </c>
      <c r="H1" s="1">
        <v>1</v>
      </c>
      <c r="I1" s="1" t="s">
        <v>14</v>
      </c>
      <c r="J1" s="1">
        <v>1</v>
      </c>
      <c r="K1" s="1" t="s">
        <v>15</v>
      </c>
      <c r="L1" s="1">
        <v>0</v>
      </c>
      <c r="M1" s="1" t="s">
        <v>16</v>
      </c>
      <c r="N1" s="1">
        <v>0</v>
      </c>
      <c r="O1" s="1" t="s">
        <v>17</v>
      </c>
      <c r="P1" s="1">
        <v>1</v>
      </c>
      <c r="Q1" s="1" t="s">
        <v>18</v>
      </c>
      <c r="R1" s="1">
        <v>0</v>
      </c>
      <c r="S1" s="1" t="s">
        <v>19</v>
      </c>
      <c r="T1" s="1">
        <v>0</v>
      </c>
    </row>
    <row r="2" spans="1:20" x14ac:dyDescent="0.2">
      <c r="A2" s="2" t="s">
        <v>22</v>
      </c>
      <c r="B2" s="1" t="s">
        <v>23</v>
      </c>
    </row>
    <row r="3" spans="1:20" x14ac:dyDescent="0.2">
      <c r="A3" s="2" t="s">
        <v>24</v>
      </c>
      <c r="B3" s="1" t="b">
        <f>IF(B10&gt;256,"TripUpST110AndEarlier",FALSE)</f>
        <v>0</v>
      </c>
    </row>
    <row r="4" spans="1:20" x14ac:dyDescent="0.2">
      <c r="A4" s="2" t="s">
        <v>25</v>
      </c>
      <c r="B4" s="1" t="s">
        <v>26</v>
      </c>
    </row>
    <row r="5" spans="1:20" x14ac:dyDescent="0.2">
      <c r="A5" s="2" t="s">
        <v>27</v>
      </c>
      <c r="B5" s="1" t="b">
        <v>1</v>
      </c>
    </row>
    <row r="6" spans="1:20" x14ac:dyDescent="0.2">
      <c r="A6" s="2" t="s">
        <v>28</v>
      </c>
      <c r="B6" s="1" t="b">
        <v>1</v>
      </c>
    </row>
    <row r="7" spans="1:20" x14ac:dyDescent="0.2">
      <c r="A7" s="2" t="s">
        <v>29</v>
      </c>
      <c r="B7" s="1" t="e">
        <f>Data!$D$2:$H$8</f>
        <v>#VALUE!</v>
      </c>
    </row>
    <row r="8" spans="1:20" x14ac:dyDescent="0.2">
      <c r="A8" s="2" t="s">
        <v>30</v>
      </c>
      <c r="B8" s="1">
        <v>1</v>
      </c>
    </row>
    <row r="9" spans="1:20" x14ac:dyDescent="0.2">
      <c r="A9" s="2" t="s">
        <v>31</v>
      </c>
      <c r="B9" s="1">
        <f>1</f>
        <v>1</v>
      </c>
    </row>
    <row r="10" spans="1:20" x14ac:dyDescent="0.2">
      <c r="A10" s="2" t="s">
        <v>32</v>
      </c>
      <c r="B10" s="1">
        <v>5</v>
      </c>
    </row>
    <row r="12" spans="1:20" x14ac:dyDescent="0.2">
      <c r="A12" s="2" t="s">
        <v>33</v>
      </c>
      <c r="B12" s="1" t="s">
        <v>34</v>
      </c>
      <c r="C12" s="1" t="s">
        <v>35</v>
      </c>
      <c r="D12" s="1" t="s">
        <v>36</v>
      </c>
      <c r="E12" s="1" t="b">
        <v>1</v>
      </c>
      <c r="F12" s="1">
        <v>0</v>
      </c>
      <c r="G12" s="1">
        <v>4</v>
      </c>
    </row>
    <row r="13" spans="1:20" x14ac:dyDescent="0.2">
      <c r="A13" s="2" t="s">
        <v>37</v>
      </c>
      <c r="B13" s="1" t="e">
        <f>Data!$D$2:$D$8</f>
        <v>#VALUE!</v>
      </c>
    </row>
    <row r="14" spans="1:20" x14ac:dyDescent="0.2">
      <c r="A14" s="2" t="s">
        <v>38</v>
      </c>
    </row>
    <row r="15" spans="1:20" x14ac:dyDescent="0.2">
      <c r="A15" s="2" t="s">
        <v>39</v>
      </c>
      <c r="B15" s="1" t="s">
        <v>40</v>
      </c>
      <c r="C15" s="1" t="s">
        <v>41</v>
      </c>
      <c r="D15" s="1" t="s">
        <v>42</v>
      </c>
      <c r="E15" s="1" t="b">
        <v>1</v>
      </c>
      <c r="F15" s="1">
        <v>0</v>
      </c>
      <c r="G15" s="1">
        <v>4</v>
      </c>
    </row>
    <row r="16" spans="1:20" x14ac:dyDescent="0.2">
      <c r="A16" s="2" t="s">
        <v>43</v>
      </c>
      <c r="B16" s="1" t="e">
        <f>Data!$E$2:$E$8</f>
        <v>#VALUE!</v>
      </c>
    </row>
    <row r="17" spans="1:7" x14ac:dyDescent="0.2">
      <c r="A17" s="2" t="s">
        <v>44</v>
      </c>
    </row>
    <row r="18" spans="1:7" x14ac:dyDescent="0.2">
      <c r="A18" s="2" t="s">
        <v>45</v>
      </c>
      <c r="B18" s="1" t="s">
        <v>46</v>
      </c>
      <c r="C18" s="1" t="s">
        <v>47</v>
      </c>
      <c r="D18" s="1" t="s">
        <v>48</v>
      </c>
      <c r="E18" s="1" t="b">
        <v>1</v>
      </c>
      <c r="F18" s="1">
        <v>0</v>
      </c>
      <c r="G18" s="1">
        <v>4</v>
      </c>
    </row>
    <row r="19" spans="1:7" x14ac:dyDescent="0.2">
      <c r="A19" s="2" t="s">
        <v>49</v>
      </c>
      <c r="B19" s="1" t="e">
        <f>Data!$F$2:$F$8</f>
        <v>#VALUE!</v>
      </c>
    </row>
    <row r="20" spans="1:7" x14ac:dyDescent="0.2">
      <c r="A20" s="2" t="s">
        <v>50</v>
      </c>
    </row>
    <row r="21" spans="1:7" x14ac:dyDescent="0.2">
      <c r="A21" s="2" t="s">
        <v>51</v>
      </c>
      <c r="B21" s="1" t="s">
        <v>52</v>
      </c>
      <c r="C21" s="1" t="s">
        <v>53</v>
      </c>
      <c r="D21" s="1" t="s">
        <v>54</v>
      </c>
      <c r="E21" s="1" t="b">
        <v>1</v>
      </c>
      <c r="F21" s="1">
        <v>0</v>
      </c>
      <c r="G21" s="1">
        <v>4</v>
      </c>
    </row>
    <row r="22" spans="1:7" x14ac:dyDescent="0.2">
      <c r="A22" s="2" t="s">
        <v>55</v>
      </c>
      <c r="B22" s="1" t="e">
        <f>Data!$G$2:$G$8</f>
        <v>#VALUE!</v>
      </c>
    </row>
    <row r="23" spans="1:7" x14ac:dyDescent="0.2">
      <c r="A23" s="2" t="s">
        <v>56</v>
      </c>
    </row>
    <row r="24" spans="1:7" x14ac:dyDescent="0.2">
      <c r="A24" s="2" t="s">
        <v>57</v>
      </c>
      <c r="B24" s="1" t="s">
        <v>58</v>
      </c>
      <c r="C24" s="1" t="s">
        <v>59</v>
      </c>
      <c r="D24" s="1" t="s">
        <v>60</v>
      </c>
      <c r="E24" s="1" t="b">
        <v>1</v>
      </c>
      <c r="F24" s="1">
        <v>0</v>
      </c>
      <c r="G24" s="1">
        <v>4</v>
      </c>
    </row>
    <row r="25" spans="1:7" x14ac:dyDescent="0.2">
      <c r="A25" s="2" t="s">
        <v>61</v>
      </c>
      <c r="B25" s="1" t="e">
        <f>Data!$H$2:$H$8</f>
        <v>#VALUE!</v>
      </c>
    </row>
    <row r="26" spans="1:7" x14ac:dyDescent="0.2">
      <c r="A26" s="2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Data</vt:lpstr>
      <vt:lpstr>_STDS_DG305B066B</vt:lpstr>
      <vt:lpstr>Data!Age</vt:lpstr>
      <vt:lpstr>Data!Data</vt:lpstr>
      <vt:lpstr>Data!Group</vt:lpstr>
      <vt:lpstr>Data!Income</vt:lpstr>
      <vt:lpstr>Data!LowInc</vt:lpstr>
      <vt:lpstr>Data!MidInc</vt:lpstr>
      <vt:lpstr>Data!Number</vt:lpstr>
      <vt:lpstr>Data!NumberBad</vt:lpstr>
      <vt:lpstr>Data!Older</vt:lpstr>
      <vt:lpstr>ST_LowInc</vt:lpstr>
      <vt:lpstr>ST_MidInc</vt:lpstr>
      <vt:lpstr>ST_Number</vt:lpstr>
      <vt:lpstr>ST_NumberBad</vt:lpstr>
      <vt:lpstr>ST_Young</vt:lpstr>
      <vt:lpstr>Data!Young</vt:lpstr>
    </vt:vector>
  </TitlesOfParts>
  <Company>Kelley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Winston, Wayne L.</cp:lastModifiedBy>
  <dcterms:created xsi:type="dcterms:W3CDTF">1999-03-01T17:58:25Z</dcterms:created>
  <dcterms:modified xsi:type="dcterms:W3CDTF">2012-06-26T13:35:55Z</dcterms:modified>
</cp:coreProperties>
</file>