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0" yWindow="192" windowWidth="22980" windowHeight="9408" tabRatio="539"/>
  </bookViews>
  <sheets>
    <sheet name="lablist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S37" i="1" l="1"/>
  <c r="S9" i="1" l="1"/>
  <c r="S66" i="1" l="1"/>
  <c r="S3" i="1" l="1"/>
  <c r="S4" i="1"/>
  <c r="S5" i="1"/>
  <c r="S6" i="1"/>
  <c r="S7" i="1"/>
  <c r="S8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7" i="1"/>
  <c r="S68" i="1"/>
  <c r="S69" i="1"/>
  <c r="S2" i="1"/>
  <c r="M71" i="1" l="1" a="1"/>
  <c r="R71" i="1" a="1"/>
  <c r="M72" i="1" a="1"/>
  <c r="R72" i="1" a="1"/>
  <c r="M73" i="1" a="1"/>
  <c r="R73" i="1" a="1"/>
  <c r="M76" i="1" a="1"/>
  <c r="R76" i="1" a="1"/>
  <c r="M76" i="1" l="1"/>
  <c r="R73" i="1"/>
  <c r="R71" i="1"/>
  <c r="M73" i="1"/>
  <c r="M71" i="1"/>
  <c r="R72" i="1"/>
  <c r="R76" i="1"/>
  <c r="M72" i="1"/>
  <c r="K76" i="1" a="1"/>
  <c r="K76" i="1" s="1"/>
  <c r="V23" i="1"/>
  <c r="K73" i="1" a="1"/>
  <c r="K73" i="1" s="1"/>
  <c r="L73" i="1" a="1"/>
  <c r="L73" i="1" s="1"/>
  <c r="V24" i="1"/>
  <c r="L76" i="1" a="1"/>
  <c r="L76" i="1" s="1"/>
  <c r="V28" i="1"/>
  <c r="L72" i="1" a="1"/>
  <c r="L72" i="1" s="1"/>
  <c r="K71" i="1" a="1"/>
  <c r="K71" i="1" s="1"/>
  <c r="W30" i="1"/>
  <c r="W31" i="1"/>
  <c r="V29" i="1"/>
  <c r="K72" i="1" a="1"/>
  <c r="K72" i="1" s="1"/>
  <c r="W24" i="1"/>
  <c r="V30" i="1"/>
  <c r="L71" i="1" a="1"/>
  <c r="L71" i="1" s="1"/>
  <c r="V26" i="1"/>
  <c r="W28" i="1"/>
  <c r="V27" i="1"/>
  <c r="V25" i="1"/>
  <c r="V31" i="1"/>
  <c r="W29" i="1"/>
  <c r="W23" i="1"/>
  <c r="W26" i="1"/>
  <c r="W27" i="1"/>
  <c r="W25" i="1"/>
  <c r="R74" i="1" l="1"/>
  <c r="R75" i="1" s="1"/>
  <c r="M74" i="1"/>
  <c r="M75" i="1" s="1"/>
  <c r="L74" i="1"/>
  <c r="L75" i="1" s="1"/>
  <c r="K74" i="1"/>
  <c r="K75" i="1" s="1"/>
  <c r="X28" i="1" l="1"/>
  <c r="X26" i="1"/>
  <c r="X27" i="1"/>
  <c r="X29" i="1"/>
  <c r="X30" i="1"/>
  <c r="X31" i="1"/>
  <c r="X25" i="1"/>
  <c r="X23" i="1"/>
  <c r="X24" i="1"/>
</calcChain>
</file>

<file path=xl/comments1.xml><?xml version="1.0" encoding="utf-8"?>
<comments xmlns="http://schemas.openxmlformats.org/spreadsheetml/2006/main">
  <authors>
    <author>Matt Trawick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table on the left:
Write "1" if you will use the lab.  
Leave blank or write "0" if you will not use the lab.  
Write "0.5" for maybe, or any other probability between 0 and 1 for "probably yes" or "probably no".</t>
        </r>
      </text>
    </comment>
    <comment ref="V1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In the past we have used 1.5 (one "yes", one "maybe") as the minimum number of votes needed to include a lab in the manual.  
Remember, if a lab is not in the manual, it's VERY easy to generate a PDF file of a single lab to give your class.</t>
        </r>
      </text>
    </comment>
    <comment ref="W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<sst xmlns="http://schemas.openxmlformats.org/spreadsheetml/2006/main" count="189" uniqueCount="189">
  <si>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</si>
  <si>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</si>
  <si>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</si>
  <si>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</si>
  <si>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</si>
  <si>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</si>
  <si>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</si>
  <si>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</si>
  <si>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</si>
  <si>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</si>
  <si>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</si>
  <si>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</si>
  <si>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</si>
  <si>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</si>
  <si>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</si>
  <si>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</si>
  <si>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</si>
  <si>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</si>
  <si>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</si>
  <si>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</si>
  <si>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</si>
  <si>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</si>
  <si>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</si>
  <si>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</si>
  <si>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</si>
  <si>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</si>
  <si>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</si>
  <si>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</si>
  <si>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</si>
  <si>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</si>
  <si>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</si>
  <si>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</si>
  <si>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</si>
  <si>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</si>
  <si>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</si>
  <si>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</si>
  <si>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</si>
  <si>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</si>
  <si>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</si>
  <si>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</si>
  <si>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</si>
  <si>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</si>
  <si>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</si>
  <si>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</si>
  <si>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</si>
  <si>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</si>
  <si>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</si>
  <si>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</si>
  <si>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</si>
  <si>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</si>
  <si>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</si>
  <si>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</si>
  <si>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</si>
  <si>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</si>
  <si>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</si>
  <si>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</si>
  <si>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</si>
  <si>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</si>
  <si>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</si>
  <si>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</si>
  <si>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</si>
  <si>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</si>
  <si>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</si>
  <si>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</si>
  <si>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</si>
  <si>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</si>
  <si>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</si>
  <si>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</si>
  <si>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</si>
  <si>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</si>
  <si>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</si>
  <si>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</si>
  <si>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</si>
  <si>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</si>
  <si>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</si>
  <si>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</si>
  <si>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</si>
  <si>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</si>
  <si>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</si>
  <si>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</si>
  <si>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</si>
  <si>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</si>
  <si>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</si>
  <si>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</si>
  <si>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</si>
  <si>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</si>
  <si>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</si>
  <si>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</si>
  <si>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</si>
  <si>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</si>
  <si>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</si>
  <si>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</si>
  <si>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</si>
  <si>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</si>
  <si>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</si>
  <si>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</si>
  <si>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</si>
  <si>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</si>
  <si>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</si>
  <si>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</si>
  <si>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</si>
  <si>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</si>
  <si>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</si>
  <si>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</si>
  <si>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</si>
  <si>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</si>
  <si>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</si>
  <si>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</si>
  <si>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</si>
  <si>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</si>
  <si>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</si>
  <si>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</si>
  <si>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</si>
  <si>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</si>
  <si>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</si>
  <si>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</si>
  <si>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</si>
  <si>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</si>
  <si>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</si>
  <si>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</si>
  <si>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</si>
  <si>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</si>
  <si>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</si>
  <si>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</si>
  <si>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</si>
  <si>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</si>
  <si>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</si>
  <si>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</si>
  <si>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</si>
  <si>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</si>
  <si>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</si>
  <si>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</si>
  <si>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</si>
  <si>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</si>
  <si>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</si>
  <si>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</si>
  <si>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</si>
  <si>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</si>
  <si>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</si>
  <si>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</si>
  <si>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</si>
  <si>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</si>
  <si>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</si>
  <si>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</si>
  <si>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</si>
  <si>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</si>
  <si>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</si>
  <si>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</si>
  <si>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</si>
  <si>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</si>
  <si>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</si>
  <si>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</si>
  <si>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</si>
  <si>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</si>
  <si>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</si>
  <si>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</si>
  <si>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</si>
  <si>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</si>
  <si>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</si>
  <si>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</si>
  <si>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</si>
  <si>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</si>
  <si>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</si>
  <si>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</si>
  <si>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</si>
  <si>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</si>
  <si>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</si>
  <si>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</si>
  <si>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</si>
  <si>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</si>
  <si>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</si>
  <si>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</si>
  <si>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</si>
  <si>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</si>
  <si>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</si>
  <si>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</si>
  <si>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</si>
  <si>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2017 spr
Henry</t>
  </si>
  <si>
    <t>2017 spr
Con</t>
  </si>
  <si>
    <t>2017 sum Alina</t>
  </si>
  <si>
    <t>ipads</t>
  </si>
  <si>
    <t>Force by Matt</t>
  </si>
  <si>
    <t>2018 fall Jerry</t>
  </si>
  <si>
    <t>2018 fall Patrick</t>
  </si>
  <si>
    <t>2018 fall Mariama</t>
  </si>
  <si>
    <t>2018 fall Christine</t>
  </si>
  <si>
    <t>New by Shaun, 2017</t>
  </si>
  <si>
    <t>Archimedes' Principle</t>
  </si>
  <si>
    <t xml:space="preserve">Total # users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</si>
</sst>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2"/>
  <sheetViews>
    <sheetView tabSelected="1" zoomScaleNormal="100" workbookViewId="0">
      <selection activeCell="S2" sqref="S2"/>
    </sheetView>
  </sheetViews>
  <sheetFormatPr defaultRowHeight="14.4" x14ac:dyDescent="0.3"/>
  <cols>
    <col min="1" max="1" width="18.77734375" style="10" bestFit="1" customWidth="1"/>
    <col min="2" max="2" width="44" style="23" bestFit="1" customWidth="1"/>
    <col min="3" max="3" width="8.109375" style="14" customWidth="1"/>
    <col min="4" max="8" width="5.88671875" style="14" customWidth="1"/>
    <col min="9" max="9" width="28.44140625" style="20" customWidth="1"/>
    <col min="10" max="10" width="10.109375" style="36" customWidth="1"/>
    <col min="11" max="12" width="8.77734375" style="2" customWidth="1"/>
    <col min="13" max="13" width="8.77734375" style="20" customWidth="1"/>
    <col min="14" max="14" width="10.21875" style="36" customWidth="1"/>
    <col min="15" max="17" width="8.77734375" style="36" customWidth="1"/>
    <col min="18" max="18" width="8.77734375" style="2" customWidth="1"/>
    <col min="19" max="19" width="11" style="3" customWidth="1"/>
    <col min="20" max="20" width="2.44140625" style="3" customWidth="1"/>
    <col min="21" max="21" width="10.33203125" style="3" customWidth="1"/>
    <col min="23" max="23" width="9.5546875" customWidth="1"/>
    <col min="24" max="24" width="10.109375" bestFit="1" customWidth="1"/>
  </cols>
  <sheetData>
    <row r="1" spans="1:28" s="1" customFormat="1" ht="43.2" x14ac:dyDescent="0.3">
      <c r="A1" s="48" t="s">
        <v>73</v>
      </c>
      <c r="B1" s="25" t="s">
        <v>89</v>
      </c>
      <c r="C1" s="50" t="s">
        <v>75</v>
      </c>
      <c r="D1" s="50" t="s">
        <v>76</v>
      </c>
      <c r="E1" s="50" t="s">
        <v>111</v>
      </c>
      <c r="F1" s="50" t="s">
        <v>107</v>
      </c>
      <c r="G1" s="50" t="s">
        <v>108</v>
      </c>
      <c r="H1" s="50" t="s">
        <v>109</v>
      </c>
      <c r="I1" s="51" t="s">
        <v>90</v>
      </c>
      <c r="J1" s="49" t="s">
        <v>176</v>
      </c>
      <c r="K1" s="49" t="s">
        <v>177</v>
      </c>
      <c r="L1" s="49" t="s">
        <v>178</v>
      </c>
      <c r="M1" s="49" t="s">
        <v>179</v>
      </c>
      <c r="N1" s="49" t="s">
        <v>185</v>
      </c>
      <c r="O1" s="49" t="s">
        <v>182</v>
      </c>
      <c r="P1" s="49" t="s">
        <v>184</v>
      </c>
      <c r="Q1" s="49" t="s">
        <v>183</v>
      </c>
      <c r="R1" s="49" t="s">
        <v>181</v>
      </c>
      <c r="S1" s="52" t="s">
        <v>188</v>
      </c>
      <c r="T1" s="32"/>
      <c r="U1" s="33"/>
      <c r="V1" s="32"/>
      <c r="W1" s="32"/>
      <c r="X1" s="32"/>
      <c r="Y1" s="33"/>
      <c r="Z1" s="33"/>
      <c r="AA1" s="33"/>
      <c r="AB1" s="33"/>
    </row>
    <row r="2" spans="1:28" s="1" customFormat="1" x14ac:dyDescent="0.3">
      <c r="A2" s="10" t="s">
        <v>86</v>
      </c>
      <c r="B2" s="53" t="s">
        <v>87</v>
      </c>
      <c r="C2" s="56">
        <v>4</v>
      </c>
      <c r="D2" s="56">
        <v>1</v>
      </c>
      <c r="E2" s="56"/>
      <c r="F2" s="56"/>
      <c r="G2" s="56"/>
      <c r="H2" s="56"/>
      <c r="I2" s="57"/>
      <c r="J2" s="68">
        <v>1</v>
      </c>
      <c r="K2" s="58">
        <v>1</v>
      </c>
      <c r="L2" s="58">
        <v>1</v>
      </c>
      <c r="M2" s="59"/>
      <c r="N2" s="68"/>
      <c r="O2" s="59"/>
      <c r="P2" s="59"/>
      <c r="Q2" s="59"/>
      <c r="R2" s="55"/>
      <c r="S2" s="75">
        <f t="shared" ref="S2:S33" si="0">SUM(J2:R2)</f>
        <v>3</v>
      </c>
      <c r="T2" s="80"/>
      <c r="U2" s="80"/>
      <c r="V2" s="80"/>
      <c r="W2" s="80"/>
      <c r="X2" s="32"/>
      <c r="Y2" s="33"/>
      <c r="Z2" s="33"/>
      <c r="AA2" s="33"/>
      <c r="AB2" s="33"/>
    </row>
    <row r="3" spans="1:28" s="1" customFormat="1" x14ac:dyDescent="0.3">
      <c r="A3" s="48"/>
      <c r="B3" s="54" t="s">
        <v>88</v>
      </c>
      <c r="C3" s="61">
        <v>2</v>
      </c>
      <c r="D3" s="61">
        <v>0</v>
      </c>
      <c r="E3" s="61"/>
      <c r="F3" s="61"/>
      <c r="G3" s="61"/>
      <c r="H3" s="61"/>
      <c r="I3" s="62"/>
      <c r="J3" s="63">
        <v>1</v>
      </c>
      <c r="K3" s="63">
        <v>1</v>
      </c>
      <c r="L3" s="63">
        <v>1</v>
      </c>
      <c r="M3" s="60"/>
      <c r="N3" s="63"/>
      <c r="O3" s="60"/>
      <c r="P3" s="60"/>
      <c r="Q3" s="60"/>
      <c r="R3" s="60"/>
      <c r="S3" s="76">
        <f t="shared" si="0"/>
        <v>3</v>
      </c>
      <c r="T3" s="80"/>
      <c r="U3" s="80"/>
      <c r="V3" s="80"/>
      <c r="W3" s="80"/>
      <c r="X3" s="32"/>
      <c r="Y3" s="33"/>
      <c r="Z3" s="33"/>
      <c r="AA3" s="33"/>
      <c r="AB3" s="33"/>
    </row>
    <row r="4" spans="1:28" s="1" customFormat="1" x14ac:dyDescent="0.3">
      <c r="A4" s="30" t="s">
        <v>110</v>
      </c>
      <c r="B4" s="23" t="s">
        <v>119</v>
      </c>
      <c r="C4" s="14">
        <v>4</v>
      </c>
      <c r="D4" s="14"/>
      <c r="E4" s="14">
        <v>1</v>
      </c>
      <c r="F4" s="14"/>
      <c r="G4" s="14">
        <v>1</v>
      </c>
      <c r="H4" s="14">
        <v>1</v>
      </c>
      <c r="I4" s="22"/>
      <c r="J4" s="36">
        <v>1</v>
      </c>
      <c r="K4" s="36">
        <v>1</v>
      </c>
      <c r="L4" s="36">
        <v>0.5</v>
      </c>
      <c r="M4" s="36">
        <v>1</v>
      </c>
      <c r="N4" s="36"/>
      <c r="O4" s="36"/>
      <c r="P4" s="36"/>
      <c r="Q4" s="36"/>
      <c r="R4" s="36"/>
      <c r="S4" s="77">
        <f t="shared" si="0"/>
        <v>3.5</v>
      </c>
      <c r="T4" s="5"/>
      <c r="U4" s="5"/>
      <c r="V4" s="5"/>
      <c r="W4" s="5"/>
      <c r="X4" s="15"/>
      <c r="Y4" s="33"/>
      <c r="Z4" s="33"/>
      <c r="AA4" s="33"/>
      <c r="AB4" s="33"/>
    </row>
    <row r="5" spans="1:28" x14ac:dyDescent="0.3">
      <c r="B5" s="23" t="s">
        <v>120</v>
      </c>
      <c r="C5" s="14">
        <v>1</v>
      </c>
      <c r="E5" s="14">
        <v>2</v>
      </c>
      <c r="I5" s="22"/>
      <c r="L5" s="2">
        <v>0.75</v>
      </c>
      <c r="R5" s="34"/>
      <c r="S5" s="77">
        <f t="shared" si="0"/>
        <v>0.75</v>
      </c>
      <c r="T5" s="5"/>
      <c r="U5" s="5"/>
      <c r="V5" s="5"/>
      <c r="W5" s="5"/>
      <c r="X5" s="15"/>
      <c r="Y5" s="33"/>
      <c r="Z5" s="33"/>
      <c r="AA5" s="33"/>
      <c r="AB5" s="33"/>
    </row>
    <row r="6" spans="1:28" x14ac:dyDescent="0.3">
      <c r="A6" s="30"/>
      <c r="B6" s="31" t="s">
        <v>121</v>
      </c>
      <c r="C6" s="14">
        <v>2</v>
      </c>
      <c r="I6" s="22"/>
      <c r="K6" s="36"/>
      <c r="L6" s="36">
        <v>0</v>
      </c>
      <c r="M6" s="36"/>
      <c r="R6" s="36"/>
      <c r="S6" s="77">
        <f t="shared" si="0"/>
        <v>0</v>
      </c>
      <c r="T6" s="5"/>
      <c r="U6" s="5"/>
      <c r="V6" s="5"/>
      <c r="W6" s="5"/>
      <c r="X6" s="15"/>
      <c r="Y6" s="33"/>
      <c r="Z6" s="33"/>
      <c r="AA6" s="33"/>
      <c r="AB6" s="33"/>
    </row>
    <row r="7" spans="1:28" s="33" customFormat="1" x14ac:dyDescent="0.3">
      <c r="A7" s="10"/>
      <c r="B7" s="23" t="s">
        <v>122</v>
      </c>
      <c r="C7" s="14">
        <v>2</v>
      </c>
      <c r="D7" s="14"/>
      <c r="E7" s="14"/>
      <c r="F7" s="14"/>
      <c r="G7" s="14"/>
      <c r="H7" s="14"/>
      <c r="I7" s="22"/>
      <c r="J7" s="36"/>
      <c r="K7" s="2"/>
      <c r="L7" s="34">
        <v>0</v>
      </c>
      <c r="M7" s="20"/>
      <c r="N7" s="36"/>
      <c r="O7" s="36"/>
      <c r="P7" s="36"/>
      <c r="Q7" s="36"/>
      <c r="R7" s="34"/>
      <c r="S7" s="77">
        <f t="shared" si="0"/>
        <v>0</v>
      </c>
      <c r="T7" s="5"/>
      <c r="U7" s="5"/>
      <c r="V7" s="5"/>
      <c r="W7" s="5"/>
      <c r="X7" s="15"/>
    </row>
    <row r="8" spans="1:28" x14ac:dyDescent="0.3">
      <c r="B8" s="23" t="s">
        <v>123</v>
      </c>
      <c r="C8" s="14">
        <v>2</v>
      </c>
      <c r="I8" s="22"/>
      <c r="L8" s="2">
        <v>0</v>
      </c>
      <c r="R8" s="34"/>
      <c r="S8" s="77">
        <f t="shared" si="0"/>
        <v>0</v>
      </c>
      <c r="T8" s="5"/>
      <c r="U8" s="5"/>
      <c r="V8" s="5"/>
      <c r="W8" s="5"/>
      <c r="X8" s="15"/>
      <c r="Y8" s="33"/>
      <c r="Z8" s="33"/>
      <c r="AA8" s="33"/>
      <c r="AB8" s="33"/>
    </row>
    <row r="9" spans="1:28" x14ac:dyDescent="0.3">
      <c r="B9" s="23" t="s">
        <v>124</v>
      </c>
      <c r="C9" s="14">
        <v>7</v>
      </c>
      <c r="E9" s="14">
        <v>3</v>
      </c>
      <c r="G9" s="14">
        <v>2</v>
      </c>
      <c r="H9" s="14">
        <v>2</v>
      </c>
      <c r="I9" s="22"/>
      <c r="J9" s="36">
        <v>1</v>
      </c>
      <c r="K9" s="2">
        <v>1</v>
      </c>
      <c r="L9" s="2">
        <v>1</v>
      </c>
      <c r="M9" s="20">
        <v>1</v>
      </c>
      <c r="N9" s="36">
        <v>1</v>
      </c>
      <c r="R9" s="34"/>
      <c r="S9" s="77">
        <f t="shared" si="0"/>
        <v>5</v>
      </c>
      <c r="T9" s="5"/>
      <c r="U9" s="5"/>
      <c r="V9" s="5"/>
      <c r="W9" s="5"/>
      <c r="X9" s="15"/>
      <c r="Y9" s="33"/>
      <c r="Z9" s="33"/>
      <c r="AA9" s="33"/>
      <c r="AB9" s="33"/>
    </row>
    <row r="10" spans="1:28" ht="15" thickBot="1" x14ac:dyDescent="0.35">
      <c r="B10" s="23" t="s">
        <v>125</v>
      </c>
      <c r="C10" s="14">
        <v>8</v>
      </c>
      <c r="E10" s="14">
        <v>4</v>
      </c>
      <c r="G10" s="14">
        <v>3</v>
      </c>
      <c r="H10" s="14">
        <v>3</v>
      </c>
      <c r="I10" s="22"/>
      <c r="J10" s="36">
        <v>1</v>
      </c>
      <c r="K10" s="34">
        <v>1</v>
      </c>
      <c r="L10" s="34">
        <v>1</v>
      </c>
      <c r="M10" s="36">
        <v>1</v>
      </c>
      <c r="N10" s="36">
        <v>1</v>
      </c>
      <c r="R10" s="34"/>
      <c r="S10" s="77">
        <f t="shared" si="0"/>
        <v>5</v>
      </c>
      <c r="T10" s="5"/>
      <c r="U10" s="5"/>
      <c r="V10" s="5"/>
      <c r="W10" s="5"/>
      <c r="X10" s="15"/>
      <c r="Y10" s="33"/>
      <c r="Z10" s="33"/>
      <c r="AA10" s="33"/>
      <c r="AB10" s="33"/>
    </row>
    <row r="11" spans="1:28" x14ac:dyDescent="0.3">
      <c r="B11" s="23" t="s">
        <v>126</v>
      </c>
      <c r="C11" s="14">
        <v>5</v>
      </c>
      <c r="E11" s="14">
        <v>5</v>
      </c>
      <c r="G11" s="14">
        <v>4</v>
      </c>
      <c r="H11" s="14">
        <v>4</v>
      </c>
      <c r="I11" s="22"/>
      <c r="K11" s="34">
        <v>1</v>
      </c>
      <c r="L11" s="34">
        <v>0.75</v>
      </c>
      <c r="M11" s="36">
        <v>1</v>
      </c>
      <c r="N11" s="36">
        <v>0.5</v>
      </c>
      <c r="R11" s="34"/>
      <c r="S11" s="77">
        <f t="shared" si="0"/>
        <v>3.25</v>
      </c>
      <c r="T11" s="5"/>
      <c r="U11" s="42" t="s">
        <v>81</v>
      </c>
      <c r="V11" s="43"/>
      <c r="W11" s="5"/>
      <c r="X11" s="15"/>
      <c r="Y11" s="33"/>
      <c r="Z11" s="33"/>
      <c r="AA11" s="33"/>
      <c r="AB11" s="33"/>
    </row>
    <row r="12" spans="1:28" ht="15" thickBot="1" x14ac:dyDescent="0.35">
      <c r="B12" s="23" t="s">
        <v>127</v>
      </c>
      <c r="C12" s="14">
        <v>3</v>
      </c>
      <c r="I12" s="22"/>
      <c r="K12" s="34"/>
      <c r="L12" s="34">
        <v>0</v>
      </c>
      <c r="M12" s="36"/>
      <c r="N12" s="36">
        <v>0.5</v>
      </c>
      <c r="R12" s="34"/>
      <c r="S12" s="77">
        <f t="shared" si="0"/>
        <v>0.5</v>
      </c>
      <c r="T12" s="15"/>
      <c r="U12" s="44">
        <v>1.5</v>
      </c>
      <c r="V12" s="45"/>
      <c r="W12" s="5"/>
      <c r="X12" s="15"/>
      <c r="Y12" s="33"/>
      <c r="Z12" s="33"/>
      <c r="AA12" s="33"/>
      <c r="AB12" s="33"/>
    </row>
    <row r="13" spans="1:28" x14ac:dyDescent="0.3">
      <c r="B13" s="23" t="s">
        <v>175</v>
      </c>
      <c r="C13" s="14">
        <v>12</v>
      </c>
      <c r="E13" s="14">
        <v>6</v>
      </c>
      <c r="G13" s="14">
        <v>5</v>
      </c>
      <c r="H13" s="14">
        <v>5</v>
      </c>
      <c r="I13" s="22"/>
      <c r="J13" s="36">
        <v>1</v>
      </c>
      <c r="K13" s="34">
        <v>1</v>
      </c>
      <c r="L13" s="34">
        <v>1</v>
      </c>
      <c r="M13" s="36">
        <v>1</v>
      </c>
      <c r="R13" s="34"/>
      <c r="S13" s="77">
        <f t="shared" si="0"/>
        <v>4</v>
      </c>
      <c r="T13" s="5"/>
      <c r="U13" s="33"/>
      <c r="V13" s="33"/>
      <c r="W13" s="5"/>
      <c r="X13" s="15"/>
      <c r="Y13" s="33"/>
      <c r="Z13" s="33"/>
      <c r="AA13" s="33"/>
      <c r="AB13" s="33"/>
    </row>
    <row r="14" spans="1:28" ht="15" thickBot="1" x14ac:dyDescent="0.35">
      <c r="B14" s="23" t="s">
        <v>128</v>
      </c>
      <c r="C14" s="14">
        <v>13</v>
      </c>
      <c r="E14" s="14">
        <v>7</v>
      </c>
      <c r="G14" s="14">
        <v>6</v>
      </c>
      <c r="H14" s="14">
        <v>6</v>
      </c>
      <c r="I14" s="22"/>
      <c r="K14" s="34">
        <v>1</v>
      </c>
      <c r="L14" s="34">
        <v>0.5</v>
      </c>
      <c r="M14" s="36">
        <v>1</v>
      </c>
      <c r="N14" s="36">
        <v>1</v>
      </c>
      <c r="R14" s="34"/>
      <c r="S14" s="77">
        <f t="shared" si="0"/>
        <v>3.5</v>
      </c>
      <c r="T14" s="5"/>
      <c r="U14" s="1" t="s">
        <v>79</v>
      </c>
      <c r="W14" s="33"/>
      <c r="X14" s="15"/>
      <c r="Y14" s="33"/>
      <c r="Z14" s="33"/>
      <c r="AA14" s="33"/>
      <c r="AB14" s="33"/>
    </row>
    <row r="15" spans="1:28" x14ac:dyDescent="0.3">
      <c r="B15" s="23" t="s">
        <v>174</v>
      </c>
      <c r="C15" s="14">
        <v>6</v>
      </c>
      <c r="E15" s="14">
        <v>8</v>
      </c>
      <c r="I15" s="22"/>
      <c r="K15" s="34"/>
      <c r="L15" s="34">
        <v>0</v>
      </c>
      <c r="M15" s="36"/>
      <c r="R15" s="34"/>
      <c r="S15" s="77">
        <f t="shared" si="0"/>
        <v>0</v>
      </c>
      <c r="T15" s="5"/>
      <c r="U15" s="17" t="s">
        <v>77</v>
      </c>
      <c r="V15" s="38"/>
      <c r="W15" s="16">
        <v>0.05</v>
      </c>
      <c r="X15" s="33"/>
      <c r="Y15" s="33"/>
      <c r="Z15" s="33"/>
      <c r="AA15" s="33"/>
      <c r="AB15" s="33"/>
    </row>
    <row r="16" spans="1:28" x14ac:dyDescent="0.3">
      <c r="B16" s="23" t="s">
        <v>129</v>
      </c>
      <c r="C16" s="14">
        <v>3</v>
      </c>
      <c r="I16" s="22"/>
      <c r="K16" s="34"/>
      <c r="L16" s="34">
        <v>0</v>
      </c>
      <c r="M16" s="36"/>
      <c r="N16" s="36">
        <v>0.5</v>
      </c>
      <c r="R16" s="34"/>
      <c r="S16" s="77">
        <f t="shared" si="0"/>
        <v>0.5</v>
      </c>
      <c r="T16" s="5"/>
      <c r="U16" s="18" t="s">
        <v>83</v>
      </c>
      <c r="V16" s="5"/>
      <c r="W16" s="8">
        <v>0.3</v>
      </c>
      <c r="X16" s="33"/>
      <c r="Y16" s="33"/>
      <c r="Z16" s="33"/>
      <c r="AA16" s="33"/>
      <c r="AB16" s="33"/>
    </row>
    <row r="17" spans="1:28" x14ac:dyDescent="0.3">
      <c r="B17" s="23" t="s">
        <v>130</v>
      </c>
      <c r="C17" s="14">
        <v>5</v>
      </c>
      <c r="E17" s="14">
        <v>9</v>
      </c>
      <c r="I17" s="22"/>
      <c r="K17" s="34">
        <v>0.5</v>
      </c>
      <c r="L17" s="34">
        <v>0.75</v>
      </c>
      <c r="M17" s="36"/>
      <c r="R17" s="34">
        <v>1</v>
      </c>
      <c r="S17" s="77">
        <f t="shared" si="0"/>
        <v>2.25</v>
      </c>
      <c r="T17" s="5"/>
      <c r="U17" s="18" t="s">
        <v>78</v>
      </c>
      <c r="V17" s="5"/>
      <c r="W17" s="8">
        <v>3</v>
      </c>
      <c r="X17" s="33"/>
      <c r="Y17" s="33"/>
      <c r="Z17" s="33"/>
      <c r="AA17" s="33"/>
      <c r="AB17" s="33"/>
    </row>
    <row r="18" spans="1:28" x14ac:dyDescent="0.3">
      <c r="B18" s="23" t="s">
        <v>131</v>
      </c>
      <c r="C18" s="14">
        <v>3</v>
      </c>
      <c r="E18" s="14">
        <v>10</v>
      </c>
      <c r="G18" s="14">
        <v>7</v>
      </c>
      <c r="H18" s="14">
        <v>7</v>
      </c>
      <c r="I18" s="22"/>
      <c r="J18" s="36">
        <v>1</v>
      </c>
      <c r="K18" s="34">
        <v>1</v>
      </c>
      <c r="L18" s="34">
        <v>0.75</v>
      </c>
      <c r="M18" s="36">
        <v>1</v>
      </c>
      <c r="N18" s="36">
        <v>1</v>
      </c>
      <c r="R18" s="34"/>
      <c r="S18" s="77">
        <f t="shared" si="0"/>
        <v>4.75</v>
      </c>
      <c r="T18" s="5"/>
      <c r="U18" s="18" t="s">
        <v>84</v>
      </c>
      <c r="V18" s="5"/>
      <c r="W18" s="39">
        <v>0.25</v>
      </c>
      <c r="X18" s="33"/>
      <c r="Y18" s="33"/>
      <c r="Z18" s="33"/>
      <c r="AA18" s="33"/>
      <c r="AB18" s="33"/>
    </row>
    <row r="19" spans="1:28" ht="15" thickBot="1" x14ac:dyDescent="0.35">
      <c r="B19" s="23" t="s">
        <v>132</v>
      </c>
      <c r="C19" s="14">
        <v>2</v>
      </c>
      <c r="I19" s="22"/>
      <c r="K19" s="34"/>
      <c r="L19" s="34">
        <v>0</v>
      </c>
      <c r="M19" s="36"/>
      <c r="R19" s="34"/>
      <c r="S19" s="77">
        <f t="shared" si="0"/>
        <v>0</v>
      </c>
      <c r="T19" s="15"/>
      <c r="U19" s="19" t="s">
        <v>85</v>
      </c>
      <c r="V19" s="40"/>
      <c r="W19" s="41">
        <v>0.05</v>
      </c>
      <c r="X19" s="33"/>
      <c r="Y19" s="33"/>
      <c r="Z19" s="33"/>
      <c r="AA19" s="33"/>
      <c r="AB19" s="33"/>
    </row>
    <row r="20" spans="1:28" x14ac:dyDescent="0.3">
      <c r="B20" s="23" t="s">
        <v>133</v>
      </c>
      <c r="C20" s="14">
        <v>1</v>
      </c>
      <c r="I20" s="22"/>
      <c r="K20" s="34"/>
      <c r="L20" s="34">
        <v>0</v>
      </c>
      <c r="M20" s="36"/>
      <c r="R20" s="34"/>
      <c r="S20" s="77">
        <f t="shared" si="0"/>
        <v>0</v>
      </c>
      <c r="T20" s="15"/>
      <c r="X20" s="33"/>
      <c r="Y20" s="33"/>
      <c r="Z20" s="33"/>
      <c r="AA20" s="33"/>
      <c r="AB20" s="33"/>
    </row>
    <row r="21" spans="1:28" ht="15" thickBot="1" x14ac:dyDescent="0.35">
      <c r="B21" s="23" t="s">
        <v>134</v>
      </c>
      <c r="C21" s="14">
        <v>2</v>
      </c>
      <c r="I21" s="22"/>
      <c r="K21" s="34"/>
      <c r="L21" s="34">
        <v>0</v>
      </c>
      <c r="M21" s="36"/>
      <c r="R21" s="34"/>
      <c r="S21" s="77">
        <f t="shared" si="0"/>
        <v>0</v>
      </c>
      <c r="T21" s="15"/>
      <c r="U21" s="15"/>
      <c r="V21" s="6"/>
      <c r="W21" s="6"/>
      <c r="X21" s="33"/>
      <c r="Y21" s="33"/>
      <c r="Z21" s="33"/>
      <c r="AA21" s="33"/>
      <c r="AB21" s="33"/>
    </row>
    <row r="22" spans="1:28" x14ac:dyDescent="0.3">
      <c r="B22" s="23" t="s">
        <v>135</v>
      </c>
      <c r="C22" s="14">
        <v>1</v>
      </c>
      <c r="I22" s="22"/>
      <c r="L22" s="2">
        <v>0</v>
      </c>
      <c r="N22" s="36">
        <v>0.5</v>
      </c>
      <c r="R22" s="34"/>
      <c r="S22" s="77">
        <f t="shared" si="0"/>
        <v>0.5</v>
      </c>
      <c r="T22" s="15"/>
      <c r="U22" s="46" t="s">
        <v>103</v>
      </c>
      <c r="V22" s="4" t="s">
        <v>104</v>
      </c>
      <c r="W22" s="4" t="s">
        <v>105</v>
      </c>
      <c r="X22" s="7" t="s">
        <v>106</v>
      </c>
      <c r="Y22" s="33"/>
      <c r="Z22" s="33"/>
      <c r="AA22" s="33"/>
      <c r="AB22" s="33"/>
    </row>
    <row r="23" spans="1:28" x14ac:dyDescent="0.3">
      <c r="B23" s="23" t="s">
        <v>136</v>
      </c>
      <c r="C23" s="14">
        <v>2</v>
      </c>
      <c r="I23" s="22"/>
      <c r="L23" s="2">
        <v>0</v>
      </c>
      <c r="R23" s="34"/>
      <c r="S23" s="77">
        <f t="shared" si="0"/>
        <v>0</v>
      </c>
      <c r="T23" s="15"/>
      <c r="U23" s="81">
        <v>0</v>
      </c>
      <c r="V23" s="6">
        <f>SUMIF(S$2:S$70,"&gt;=" &amp; U23,C$2:C$70)</f>
        <v>300</v>
      </c>
      <c r="W23" s="6">
        <f>SUMIF(S$2:S$70,"&gt;=" &amp; U23,D$2:D$70)</f>
        <v>7</v>
      </c>
      <c r="X23" s="8">
        <f t="shared" ref="X23:X31" si="1">($W$17 + $W$15*V23+$W$16*W23)*(1+W$18+W$19)</f>
        <v>26.130000000000003</v>
      </c>
      <c r="Y23" s="33"/>
      <c r="Z23" s="33"/>
      <c r="AA23" s="33"/>
      <c r="AB23" s="33"/>
    </row>
    <row r="24" spans="1:28" s="6" customFormat="1" x14ac:dyDescent="0.3">
      <c r="A24" s="10"/>
      <c r="B24" s="23" t="s">
        <v>137</v>
      </c>
      <c r="C24" s="14">
        <v>3</v>
      </c>
      <c r="D24" s="14"/>
      <c r="E24" s="14">
        <v>11</v>
      </c>
      <c r="F24" s="14"/>
      <c r="G24" s="14">
        <v>8</v>
      </c>
      <c r="H24" s="14">
        <v>8</v>
      </c>
      <c r="I24" s="22"/>
      <c r="J24" s="36">
        <v>1</v>
      </c>
      <c r="K24" s="2">
        <v>1</v>
      </c>
      <c r="L24" s="2">
        <v>1</v>
      </c>
      <c r="M24" s="20">
        <v>1</v>
      </c>
      <c r="N24" s="36">
        <v>1</v>
      </c>
      <c r="O24" s="36"/>
      <c r="P24" s="36"/>
      <c r="Q24" s="36"/>
      <c r="R24" s="34"/>
      <c r="S24" s="77">
        <f t="shared" si="0"/>
        <v>5</v>
      </c>
      <c r="T24" s="15"/>
      <c r="U24" s="81">
        <v>0.5</v>
      </c>
      <c r="V24" s="6">
        <f>SUMIF(S$2:S$70,"&gt;=" &amp; U24,C$2:C$70)</f>
        <v>268</v>
      </c>
      <c r="W24" s="6">
        <f>SUMIF(S$2:S$70,"&gt;=" &amp; U24,D$2:D$70)</f>
        <v>6</v>
      </c>
      <c r="X24" s="8">
        <f t="shared" si="1"/>
        <v>23.66</v>
      </c>
      <c r="Y24" s="33"/>
      <c r="Z24" s="33"/>
      <c r="AA24" s="33"/>
      <c r="AB24" s="33"/>
    </row>
    <row r="25" spans="1:28" x14ac:dyDescent="0.3">
      <c r="B25" s="23" t="s">
        <v>138</v>
      </c>
      <c r="C25" s="14">
        <v>4</v>
      </c>
      <c r="I25" s="22" t="s">
        <v>112</v>
      </c>
      <c r="K25" s="2">
        <v>1</v>
      </c>
      <c r="L25" s="2">
        <v>0</v>
      </c>
      <c r="M25" s="20">
        <v>1</v>
      </c>
      <c r="R25" s="34"/>
      <c r="S25" s="77">
        <f t="shared" si="0"/>
        <v>2</v>
      </c>
      <c r="T25" s="15"/>
      <c r="U25" s="81">
        <v>1</v>
      </c>
      <c r="V25" s="6">
        <f>SUMIF(S$2:S$70,"&gt;=" &amp; U25,C$2:C$70)</f>
        <v>244</v>
      </c>
      <c r="W25" s="6">
        <f>SUMIF(S$2:S$70,"&gt;=" &amp; U25,D$2:D$70)</f>
        <v>6</v>
      </c>
      <c r="X25" s="8">
        <f t="shared" si="1"/>
        <v>22.1</v>
      </c>
      <c r="Y25" s="33"/>
      <c r="Z25" s="33"/>
      <c r="AA25" s="33"/>
      <c r="AB25" s="33"/>
    </row>
    <row r="26" spans="1:28" x14ac:dyDescent="0.3">
      <c r="B26" s="23" t="s">
        <v>139</v>
      </c>
      <c r="C26" s="14">
        <v>6</v>
      </c>
      <c r="E26" s="14">
        <v>12</v>
      </c>
      <c r="G26" s="14">
        <v>9</v>
      </c>
      <c r="H26" s="14">
        <v>9</v>
      </c>
      <c r="I26" s="22"/>
      <c r="K26" s="2">
        <v>1</v>
      </c>
      <c r="L26" s="2">
        <v>1</v>
      </c>
      <c r="M26" s="20">
        <v>1</v>
      </c>
      <c r="N26" s="36">
        <v>1</v>
      </c>
      <c r="R26" s="34"/>
      <c r="S26" s="77">
        <f t="shared" si="0"/>
        <v>4</v>
      </c>
      <c r="T26" s="15"/>
      <c r="U26" s="82">
        <v>1.5</v>
      </c>
      <c r="V26" s="31">
        <f>SUMIF(S$2:S$70,"&gt;=" &amp; U26,C$2:C$70)</f>
        <v>223</v>
      </c>
      <c r="W26" s="31">
        <f>SUMIF(S$2:S$70,"&gt;=" &amp; U26,D$2:D$70)</f>
        <v>6</v>
      </c>
      <c r="X26" s="8">
        <f t="shared" si="1"/>
        <v>20.734999999999999</v>
      </c>
      <c r="Y26" s="33"/>
      <c r="Z26" s="33"/>
      <c r="AA26" s="33"/>
      <c r="AB26" s="33"/>
    </row>
    <row r="27" spans="1:28" x14ac:dyDescent="0.3">
      <c r="A27" s="11" t="s">
        <v>117</v>
      </c>
      <c r="B27" s="26" t="s">
        <v>140</v>
      </c>
      <c r="C27" s="13">
        <v>11</v>
      </c>
      <c r="D27" s="13"/>
      <c r="E27" s="13">
        <v>13</v>
      </c>
      <c r="F27" s="13"/>
      <c r="G27" s="13">
        <v>10</v>
      </c>
      <c r="H27" s="13">
        <v>10</v>
      </c>
      <c r="I27" s="21"/>
      <c r="J27" s="35">
        <v>1</v>
      </c>
      <c r="K27" s="12">
        <v>1</v>
      </c>
      <c r="L27" s="12">
        <v>1</v>
      </c>
      <c r="M27" s="12">
        <v>1</v>
      </c>
      <c r="N27" s="35">
        <v>0.5</v>
      </c>
      <c r="O27" s="35"/>
      <c r="P27" s="35"/>
      <c r="Q27" s="35"/>
      <c r="R27" s="35"/>
      <c r="S27" s="78">
        <f t="shared" si="0"/>
        <v>4.5</v>
      </c>
      <c r="T27" s="15"/>
      <c r="U27" s="81">
        <v>2</v>
      </c>
      <c r="V27" s="6">
        <f>SUMIF(S$2:S$70,"&gt;=" &amp; U27,C$2:C$70)</f>
        <v>223</v>
      </c>
      <c r="W27" s="6">
        <f>SUMIF(S$2:S$70,"&gt;=" &amp; U27,D$2:D$70)</f>
        <v>6</v>
      </c>
      <c r="X27" s="8">
        <f t="shared" si="1"/>
        <v>20.734999999999999</v>
      </c>
    </row>
    <row r="28" spans="1:28" x14ac:dyDescent="0.3">
      <c r="B28" s="23" t="s">
        <v>141</v>
      </c>
      <c r="C28" s="14">
        <v>8</v>
      </c>
      <c r="E28" s="14">
        <v>14</v>
      </c>
      <c r="G28" s="14">
        <v>11</v>
      </c>
      <c r="H28" s="14">
        <v>11</v>
      </c>
      <c r="I28" s="22"/>
      <c r="K28" s="2">
        <v>1</v>
      </c>
      <c r="L28" s="2">
        <v>0.8</v>
      </c>
      <c r="M28" s="20">
        <v>1</v>
      </c>
      <c r="R28" s="34"/>
      <c r="S28" s="77">
        <f t="shared" si="0"/>
        <v>2.8</v>
      </c>
      <c r="T28" s="15"/>
      <c r="U28" s="81">
        <v>2.5</v>
      </c>
      <c r="V28" s="6">
        <f>SUMIF(S$2:S$70,"&gt;=" &amp; U28,C$2:C$70)</f>
        <v>199</v>
      </c>
      <c r="W28" s="6">
        <f>SUMIF(S$2:S$70,"&gt;=" &amp; U28,D$2:D$70)</f>
        <v>1</v>
      </c>
      <c r="X28" s="8">
        <f t="shared" si="1"/>
        <v>17.225000000000001</v>
      </c>
    </row>
    <row r="29" spans="1:28" x14ac:dyDescent="0.3">
      <c r="B29" s="23" t="s">
        <v>142</v>
      </c>
      <c r="C29" s="14">
        <v>7</v>
      </c>
      <c r="E29" s="14">
        <v>15</v>
      </c>
      <c r="I29" s="22"/>
      <c r="L29" s="2">
        <v>0.7</v>
      </c>
      <c r="R29" s="34"/>
      <c r="S29" s="77">
        <f t="shared" si="0"/>
        <v>0.7</v>
      </c>
      <c r="T29" s="15"/>
      <c r="U29" s="81">
        <v>3</v>
      </c>
      <c r="V29" s="6">
        <f>SUMIF(S$2:S$70,"&gt;=" &amp; U29,C$2:C$70)</f>
        <v>168</v>
      </c>
      <c r="W29" s="6">
        <f>SUMIF(S$2:S$70,"&gt;=" &amp; U29,D$2:D$70)</f>
        <v>1</v>
      </c>
      <c r="X29" s="8">
        <f t="shared" si="1"/>
        <v>15.210000000000003</v>
      </c>
    </row>
    <row r="30" spans="1:28" x14ac:dyDescent="0.3">
      <c r="B30" s="23" t="s">
        <v>143</v>
      </c>
      <c r="C30" s="14">
        <v>9</v>
      </c>
      <c r="E30" s="14">
        <v>16</v>
      </c>
      <c r="G30" s="14">
        <v>12</v>
      </c>
      <c r="H30" s="14">
        <v>12</v>
      </c>
      <c r="I30" s="22"/>
      <c r="K30" s="34"/>
      <c r="L30" s="34">
        <v>0.5</v>
      </c>
      <c r="M30" s="36">
        <v>1</v>
      </c>
      <c r="N30" s="36">
        <v>1</v>
      </c>
      <c r="R30" s="34"/>
      <c r="S30" s="77">
        <f t="shared" si="0"/>
        <v>2.5</v>
      </c>
      <c r="T30" s="15"/>
      <c r="U30" s="81">
        <v>3.5</v>
      </c>
      <c r="V30" s="6">
        <f>SUMIF(S$2:S$70,"&gt;=" &amp; U30,C$2:C$70)</f>
        <v>149</v>
      </c>
      <c r="W30" s="6">
        <f>SUMIF(S$2:S$70,"&gt;=" &amp; U30,D$2:D$70)</f>
        <v>0</v>
      </c>
      <c r="X30" s="8">
        <f t="shared" si="1"/>
        <v>13.584999999999999</v>
      </c>
    </row>
    <row r="31" spans="1:28" ht="15" thickBot="1" x14ac:dyDescent="0.35">
      <c r="B31" s="23" t="s">
        <v>144</v>
      </c>
      <c r="C31" s="14">
        <v>7</v>
      </c>
      <c r="E31" s="14">
        <v>17</v>
      </c>
      <c r="G31" s="14">
        <v>13</v>
      </c>
      <c r="H31" s="14">
        <v>13</v>
      </c>
      <c r="I31" s="22"/>
      <c r="J31" s="36">
        <v>1</v>
      </c>
      <c r="K31" s="34">
        <v>1</v>
      </c>
      <c r="L31" s="34">
        <v>0.5</v>
      </c>
      <c r="M31" s="36">
        <v>1</v>
      </c>
      <c r="N31" s="36">
        <v>1</v>
      </c>
      <c r="R31" s="34"/>
      <c r="S31" s="77">
        <f t="shared" si="0"/>
        <v>4.5</v>
      </c>
      <c r="T31" s="15"/>
      <c r="U31" s="83">
        <v>4</v>
      </c>
      <c r="V31" s="47">
        <f>SUMIF(S$2:S$70,"&gt;=" &amp; U31,C$2:C$70)</f>
        <v>122</v>
      </c>
      <c r="W31" s="47">
        <f>SUMIF(S$2:S$70,"&gt;=" &amp; U31,D$2:D$70)</f>
        <v>0</v>
      </c>
      <c r="X31" s="9">
        <f t="shared" si="1"/>
        <v>11.830000000000002</v>
      </c>
    </row>
    <row r="32" spans="1:28" s="6" customFormat="1" x14ac:dyDescent="0.3">
      <c r="A32" s="10"/>
      <c r="B32" s="23" t="s">
        <v>145</v>
      </c>
      <c r="C32" s="14">
        <v>4</v>
      </c>
      <c r="D32" s="14"/>
      <c r="E32" s="14"/>
      <c r="F32" s="14"/>
      <c r="G32" s="14"/>
      <c r="H32" s="14"/>
      <c r="I32" s="22"/>
      <c r="J32" s="36"/>
      <c r="K32" s="34"/>
      <c r="L32" s="34">
        <v>1</v>
      </c>
      <c r="M32" s="36"/>
      <c r="N32" s="36"/>
      <c r="O32" s="36"/>
      <c r="P32" s="36"/>
      <c r="Q32" s="36"/>
      <c r="R32" s="34"/>
      <c r="S32" s="77">
        <f t="shared" si="0"/>
        <v>1</v>
      </c>
      <c r="T32" s="15"/>
      <c r="U32" s="3"/>
      <c r="V32"/>
      <c r="W32"/>
    </row>
    <row r="33" spans="1:28" x14ac:dyDescent="0.3">
      <c r="B33" s="23" t="s">
        <v>146</v>
      </c>
      <c r="C33" s="14">
        <v>5</v>
      </c>
      <c r="E33" s="14">
        <v>18</v>
      </c>
      <c r="G33" s="14">
        <v>14</v>
      </c>
      <c r="H33" s="14">
        <v>14</v>
      </c>
      <c r="I33" s="22"/>
      <c r="J33" s="36">
        <v>1</v>
      </c>
      <c r="K33" s="34">
        <v>1</v>
      </c>
      <c r="L33" s="34">
        <v>0.5</v>
      </c>
      <c r="M33" s="36">
        <v>1</v>
      </c>
      <c r="N33" s="36">
        <v>1</v>
      </c>
      <c r="R33" s="34"/>
      <c r="S33" s="77">
        <f t="shared" si="0"/>
        <v>4.5</v>
      </c>
      <c r="T33" s="15"/>
    </row>
    <row r="34" spans="1:28" x14ac:dyDescent="0.3">
      <c r="B34" s="23" t="s">
        <v>147</v>
      </c>
      <c r="C34" s="14">
        <v>2</v>
      </c>
      <c r="I34" s="22" t="s">
        <v>118</v>
      </c>
      <c r="J34" s="36">
        <v>0.5</v>
      </c>
      <c r="K34" s="34"/>
      <c r="L34" s="34">
        <v>0.5</v>
      </c>
      <c r="M34" s="36">
        <v>1</v>
      </c>
      <c r="R34" s="34"/>
      <c r="S34" s="77">
        <f t="shared" ref="S34:S66" si="2">SUM(J34:R34)</f>
        <v>2</v>
      </c>
      <c r="T34" s="15"/>
    </row>
    <row r="35" spans="1:28" x14ac:dyDescent="0.3">
      <c r="B35" s="23" t="s">
        <v>148</v>
      </c>
      <c r="C35" s="14">
        <v>5</v>
      </c>
      <c r="E35" s="14">
        <v>19</v>
      </c>
      <c r="G35" s="14">
        <v>15</v>
      </c>
      <c r="H35" s="14">
        <v>15</v>
      </c>
      <c r="I35" s="22"/>
      <c r="K35" s="34">
        <v>1</v>
      </c>
      <c r="L35" s="34">
        <v>1</v>
      </c>
      <c r="M35" s="36">
        <v>1</v>
      </c>
      <c r="N35" s="36">
        <v>1</v>
      </c>
      <c r="R35" s="34"/>
      <c r="S35" s="77">
        <f t="shared" si="2"/>
        <v>4</v>
      </c>
      <c r="T35" s="15"/>
      <c r="U35" s="84"/>
    </row>
    <row r="36" spans="1:28" x14ac:dyDescent="0.3">
      <c r="B36" s="23" t="s">
        <v>149</v>
      </c>
      <c r="C36" s="14">
        <v>8</v>
      </c>
      <c r="E36" s="14">
        <v>20</v>
      </c>
      <c r="G36" s="14">
        <v>16</v>
      </c>
      <c r="H36" s="14">
        <v>16</v>
      </c>
      <c r="I36" s="22"/>
      <c r="K36" s="34">
        <v>1</v>
      </c>
      <c r="L36" s="34">
        <v>0.5</v>
      </c>
      <c r="M36" s="36">
        <v>1</v>
      </c>
      <c r="R36" s="34"/>
      <c r="S36" s="77">
        <f t="shared" si="2"/>
        <v>2.5</v>
      </c>
      <c r="T36" s="15"/>
      <c r="U36" s="84"/>
    </row>
    <row r="37" spans="1:28" s="33" customFormat="1" x14ac:dyDescent="0.3">
      <c r="A37" s="10"/>
      <c r="B37" s="23" t="s">
        <v>150</v>
      </c>
      <c r="C37" s="14">
        <v>4</v>
      </c>
      <c r="D37" s="14"/>
      <c r="E37" s="14"/>
      <c r="F37" s="14"/>
      <c r="G37" s="14">
        <v>17</v>
      </c>
      <c r="H37" s="14">
        <v>17</v>
      </c>
      <c r="I37" s="22"/>
      <c r="J37" s="36">
        <v>0.5</v>
      </c>
      <c r="K37" s="34"/>
      <c r="L37" s="34">
        <v>0.8</v>
      </c>
      <c r="M37" s="36">
        <v>1</v>
      </c>
      <c r="N37" s="36">
        <v>0.5</v>
      </c>
      <c r="O37" s="36"/>
      <c r="P37" s="36"/>
      <c r="Q37" s="36"/>
      <c r="R37" s="34"/>
      <c r="S37" s="77">
        <f t="shared" ref="S37" si="3">SUM(J37:R37)</f>
        <v>2.8</v>
      </c>
      <c r="T37" s="15"/>
      <c r="U37" s="84"/>
    </row>
    <row r="38" spans="1:28" x14ac:dyDescent="0.3">
      <c r="B38" s="23" t="s">
        <v>187</v>
      </c>
      <c r="C38" s="14">
        <v>4</v>
      </c>
      <c r="I38" s="22" t="s">
        <v>186</v>
      </c>
      <c r="R38" s="34"/>
      <c r="S38" s="77">
        <f t="shared" si="2"/>
        <v>0</v>
      </c>
      <c r="T38" s="15"/>
      <c r="U38" s="84"/>
      <c r="X38" s="6"/>
    </row>
    <row r="39" spans="1:28" x14ac:dyDescent="0.3">
      <c r="A39" s="11" t="s">
        <v>116</v>
      </c>
      <c r="B39" s="26" t="s">
        <v>151</v>
      </c>
      <c r="C39" s="13">
        <v>6</v>
      </c>
      <c r="D39" s="13"/>
      <c r="E39" s="13">
        <v>21</v>
      </c>
      <c r="F39" s="13"/>
      <c r="G39" s="13">
        <v>18</v>
      </c>
      <c r="H39" s="13">
        <v>18</v>
      </c>
      <c r="I39" s="21"/>
      <c r="J39" s="35">
        <v>1</v>
      </c>
      <c r="K39" s="12">
        <v>1</v>
      </c>
      <c r="L39" s="12">
        <v>1</v>
      </c>
      <c r="M39" s="12">
        <v>1</v>
      </c>
      <c r="N39" s="35">
        <v>1</v>
      </c>
      <c r="O39" s="35"/>
      <c r="P39" s="35"/>
      <c r="Q39" s="35"/>
      <c r="R39" s="35"/>
      <c r="S39" s="78">
        <f t="shared" si="2"/>
        <v>5</v>
      </c>
      <c r="T39" s="15"/>
    </row>
    <row r="40" spans="1:28" x14ac:dyDescent="0.3">
      <c r="A40" s="30"/>
      <c r="B40" s="31" t="s">
        <v>152</v>
      </c>
      <c r="C40" s="14">
        <v>6</v>
      </c>
      <c r="E40" s="14">
        <v>22</v>
      </c>
      <c r="G40" s="14">
        <v>19</v>
      </c>
      <c r="H40" s="14">
        <v>19</v>
      </c>
      <c r="I40" s="22"/>
      <c r="J40" s="36">
        <v>1</v>
      </c>
      <c r="K40" s="36">
        <v>1</v>
      </c>
      <c r="L40" s="36">
        <v>0.75</v>
      </c>
      <c r="M40" s="36">
        <v>1</v>
      </c>
      <c r="R40" s="36"/>
      <c r="S40" s="77">
        <f t="shared" si="2"/>
        <v>3.75</v>
      </c>
      <c r="T40" s="15"/>
      <c r="U40" s="15"/>
      <c r="V40" s="6"/>
    </row>
    <row r="41" spans="1:28" s="6" customFormat="1" x14ac:dyDescent="0.3">
      <c r="A41" s="30"/>
      <c r="B41" s="31" t="s">
        <v>153</v>
      </c>
      <c r="C41" s="14">
        <v>3</v>
      </c>
      <c r="D41" s="14"/>
      <c r="E41" s="14">
        <v>23</v>
      </c>
      <c r="F41" s="14"/>
      <c r="G41" s="14">
        <v>20</v>
      </c>
      <c r="H41" s="14">
        <v>20</v>
      </c>
      <c r="I41" s="22"/>
      <c r="J41" s="36">
        <v>1</v>
      </c>
      <c r="K41" s="36">
        <v>1</v>
      </c>
      <c r="L41" s="36">
        <v>0.5</v>
      </c>
      <c r="M41" s="36">
        <v>1</v>
      </c>
      <c r="N41" s="36">
        <v>0.5</v>
      </c>
      <c r="O41" s="36"/>
      <c r="P41" s="36"/>
      <c r="Q41" s="36"/>
      <c r="R41" s="36"/>
      <c r="S41" s="77">
        <f t="shared" si="2"/>
        <v>4</v>
      </c>
      <c r="T41" s="15"/>
      <c r="U41" s="3"/>
      <c r="V41"/>
      <c r="W41"/>
      <c r="Y41"/>
      <c r="Z41"/>
      <c r="AA41"/>
      <c r="AB41"/>
    </row>
    <row r="42" spans="1:28" x14ac:dyDescent="0.3">
      <c r="A42" s="30"/>
      <c r="B42" s="31" t="s">
        <v>154</v>
      </c>
      <c r="C42" s="14">
        <v>6</v>
      </c>
      <c r="E42" s="14">
        <v>24</v>
      </c>
      <c r="I42" s="22"/>
      <c r="K42" s="36"/>
      <c r="L42" s="36">
        <v>1</v>
      </c>
      <c r="M42" s="36"/>
      <c r="R42" s="36"/>
      <c r="S42" s="77">
        <f t="shared" si="2"/>
        <v>1</v>
      </c>
      <c r="T42" s="15"/>
      <c r="Y42" s="6"/>
      <c r="Z42" s="6"/>
      <c r="AA42" s="6"/>
      <c r="AB42" s="6"/>
    </row>
    <row r="43" spans="1:28" x14ac:dyDescent="0.3">
      <c r="A43" s="30"/>
      <c r="B43" s="31" t="s">
        <v>155</v>
      </c>
      <c r="C43" s="14">
        <v>5</v>
      </c>
      <c r="E43" s="14">
        <v>25</v>
      </c>
      <c r="G43" s="14">
        <v>21</v>
      </c>
      <c r="H43" s="14">
        <v>21</v>
      </c>
      <c r="I43" s="22"/>
      <c r="J43" s="36">
        <v>1</v>
      </c>
      <c r="K43" s="36">
        <v>1</v>
      </c>
      <c r="L43" s="36">
        <v>0</v>
      </c>
      <c r="M43" s="36">
        <v>1</v>
      </c>
      <c r="N43" s="36">
        <v>1</v>
      </c>
      <c r="R43" s="36"/>
      <c r="S43" s="77">
        <f t="shared" si="2"/>
        <v>4</v>
      </c>
      <c r="T43" s="15"/>
      <c r="X43" s="6"/>
    </row>
    <row r="44" spans="1:28" x14ac:dyDescent="0.3">
      <c r="A44" s="30"/>
      <c r="B44" s="31" t="s">
        <v>156</v>
      </c>
      <c r="C44" s="14">
        <v>6</v>
      </c>
      <c r="E44" s="14">
        <v>26</v>
      </c>
      <c r="G44" s="14">
        <v>22</v>
      </c>
      <c r="H44" s="14">
        <v>22</v>
      </c>
      <c r="I44" s="22"/>
      <c r="K44" s="36">
        <v>1</v>
      </c>
      <c r="L44" s="36">
        <v>1</v>
      </c>
      <c r="M44" s="36">
        <v>1</v>
      </c>
      <c r="N44" s="36">
        <v>1</v>
      </c>
      <c r="R44" s="36"/>
      <c r="S44" s="77">
        <f t="shared" si="2"/>
        <v>4</v>
      </c>
      <c r="T44" s="15"/>
      <c r="U44" s="15"/>
      <c r="V44" s="6"/>
    </row>
    <row r="45" spans="1:28" x14ac:dyDescent="0.3">
      <c r="A45" s="30"/>
      <c r="B45" s="31" t="s">
        <v>157</v>
      </c>
      <c r="C45" s="14">
        <v>4</v>
      </c>
      <c r="E45" s="14">
        <v>27</v>
      </c>
      <c r="G45" s="14">
        <v>23</v>
      </c>
      <c r="H45" s="14">
        <v>23</v>
      </c>
      <c r="I45" s="22"/>
      <c r="K45" s="36">
        <v>1</v>
      </c>
      <c r="L45" s="36">
        <v>0.75</v>
      </c>
      <c r="M45" s="36">
        <v>1</v>
      </c>
      <c r="N45" s="36">
        <v>1</v>
      </c>
      <c r="R45" s="36"/>
      <c r="S45" s="77">
        <f t="shared" si="2"/>
        <v>3.75</v>
      </c>
      <c r="T45" s="15"/>
      <c r="W45" s="6"/>
    </row>
    <row r="46" spans="1:28" s="6" customFormat="1" x14ac:dyDescent="0.3">
      <c r="A46" s="30"/>
      <c r="B46" s="31" t="s">
        <v>158</v>
      </c>
      <c r="C46" s="14">
        <v>7</v>
      </c>
      <c r="D46" s="14"/>
      <c r="E46" s="14">
        <v>28</v>
      </c>
      <c r="F46" s="14"/>
      <c r="G46" s="14">
        <v>24</v>
      </c>
      <c r="H46" s="14">
        <v>24</v>
      </c>
      <c r="I46" s="22"/>
      <c r="J46" s="36">
        <v>1</v>
      </c>
      <c r="K46" s="36">
        <v>1</v>
      </c>
      <c r="L46" s="36">
        <v>1</v>
      </c>
      <c r="M46" s="36">
        <v>1</v>
      </c>
      <c r="N46" s="36">
        <v>1</v>
      </c>
      <c r="O46" s="36"/>
      <c r="P46" s="36"/>
      <c r="Q46" s="36"/>
      <c r="R46" s="36"/>
      <c r="S46" s="77">
        <f t="shared" si="2"/>
        <v>5</v>
      </c>
      <c r="T46" s="15"/>
      <c r="U46" s="3"/>
      <c r="V46"/>
      <c r="W46"/>
      <c r="X46"/>
      <c r="Y46"/>
      <c r="Z46"/>
      <c r="AA46"/>
      <c r="AB46"/>
    </row>
    <row r="47" spans="1:28" x14ac:dyDescent="0.3">
      <c r="A47" s="30"/>
      <c r="B47" s="31" t="s">
        <v>159</v>
      </c>
      <c r="C47" s="14">
        <v>6</v>
      </c>
      <c r="E47" s="14">
        <v>29</v>
      </c>
      <c r="G47" s="14">
        <v>25</v>
      </c>
      <c r="H47" s="14">
        <v>25</v>
      </c>
      <c r="I47" s="22"/>
      <c r="J47" s="36">
        <v>1</v>
      </c>
      <c r="K47" s="36"/>
      <c r="L47" s="36">
        <v>0</v>
      </c>
      <c r="M47" s="36">
        <v>1</v>
      </c>
      <c r="N47" s="36">
        <v>1</v>
      </c>
      <c r="R47" s="36"/>
      <c r="S47" s="77">
        <f t="shared" si="2"/>
        <v>3</v>
      </c>
      <c r="T47" s="15"/>
    </row>
    <row r="48" spans="1:28" x14ac:dyDescent="0.3">
      <c r="B48" s="23" t="s">
        <v>160</v>
      </c>
      <c r="C48" s="14">
        <v>5</v>
      </c>
      <c r="E48" s="14">
        <v>30</v>
      </c>
      <c r="G48" s="14">
        <v>26</v>
      </c>
      <c r="H48" s="14">
        <v>26</v>
      </c>
      <c r="I48" s="22"/>
      <c r="J48" s="36">
        <v>1</v>
      </c>
      <c r="K48" s="2">
        <v>0.5</v>
      </c>
      <c r="L48" s="2">
        <v>1</v>
      </c>
      <c r="M48" s="20">
        <v>1</v>
      </c>
      <c r="N48" s="36">
        <v>0.5</v>
      </c>
      <c r="R48" s="34"/>
      <c r="S48" s="77">
        <f t="shared" si="2"/>
        <v>4</v>
      </c>
      <c r="T48" s="15"/>
    </row>
    <row r="49" spans="1:28" s="6" customFormat="1" x14ac:dyDescent="0.3">
      <c r="A49" s="11" t="s">
        <v>115</v>
      </c>
      <c r="B49" s="26" t="s">
        <v>161</v>
      </c>
      <c r="C49" s="13">
        <v>2</v>
      </c>
      <c r="D49" s="13"/>
      <c r="E49" s="13">
        <v>31</v>
      </c>
      <c r="F49" s="13"/>
      <c r="G49" s="13">
        <v>27</v>
      </c>
      <c r="H49" s="13">
        <v>27</v>
      </c>
      <c r="I49" s="21"/>
      <c r="J49" s="35">
        <v>1</v>
      </c>
      <c r="K49" s="12"/>
      <c r="L49" s="12">
        <v>0</v>
      </c>
      <c r="M49" s="12">
        <v>1</v>
      </c>
      <c r="N49" s="35">
        <v>0.5</v>
      </c>
      <c r="O49" s="35"/>
      <c r="P49" s="35"/>
      <c r="Q49" s="35"/>
      <c r="R49" s="35"/>
      <c r="S49" s="78">
        <f t="shared" si="2"/>
        <v>2.5</v>
      </c>
      <c r="T49" s="15"/>
      <c r="U49" s="15"/>
      <c r="X49"/>
      <c r="Y49"/>
      <c r="Z49"/>
      <c r="AA49"/>
      <c r="AB49"/>
    </row>
    <row r="50" spans="1:28" x14ac:dyDescent="0.3">
      <c r="B50" s="23" t="s">
        <v>162</v>
      </c>
      <c r="C50" s="14">
        <v>7</v>
      </c>
      <c r="E50" s="14">
        <v>32</v>
      </c>
      <c r="G50" s="14">
        <v>28</v>
      </c>
      <c r="H50" s="14">
        <v>28</v>
      </c>
      <c r="I50" s="22"/>
      <c r="J50" s="36">
        <v>1</v>
      </c>
      <c r="K50" s="2">
        <v>1</v>
      </c>
      <c r="L50" s="2">
        <v>0.7</v>
      </c>
      <c r="M50" s="20">
        <v>1</v>
      </c>
      <c r="N50" s="36">
        <v>1</v>
      </c>
      <c r="R50" s="34"/>
      <c r="S50" s="77">
        <f t="shared" si="2"/>
        <v>4.7</v>
      </c>
      <c r="T50" s="15"/>
      <c r="Y50" s="33"/>
      <c r="Z50" s="6"/>
      <c r="AA50" s="6"/>
      <c r="AB50" s="6"/>
    </row>
    <row r="51" spans="1:28" s="6" customFormat="1" x14ac:dyDescent="0.3">
      <c r="A51" s="10"/>
      <c r="B51" s="23" t="s">
        <v>163</v>
      </c>
      <c r="C51" s="14">
        <v>4</v>
      </c>
      <c r="D51" s="14"/>
      <c r="E51" s="14">
        <v>33</v>
      </c>
      <c r="F51" s="14"/>
      <c r="G51" s="14">
        <v>29</v>
      </c>
      <c r="H51" s="14">
        <v>29</v>
      </c>
      <c r="I51" s="22"/>
      <c r="J51" s="36">
        <v>1</v>
      </c>
      <c r="K51" s="2">
        <v>1</v>
      </c>
      <c r="L51" s="2">
        <v>1</v>
      </c>
      <c r="M51" s="20">
        <v>1</v>
      </c>
      <c r="N51" s="36">
        <v>1</v>
      </c>
      <c r="O51" s="36"/>
      <c r="P51" s="36"/>
      <c r="Q51" s="36"/>
      <c r="R51" s="34"/>
      <c r="S51" s="77">
        <f t="shared" si="2"/>
        <v>5</v>
      </c>
      <c r="T51" s="15"/>
      <c r="U51" s="3"/>
      <c r="V51"/>
      <c r="W51"/>
      <c r="X51"/>
      <c r="Y51" s="33"/>
      <c r="Z51"/>
      <c r="AA51"/>
      <c r="AB51"/>
    </row>
    <row r="52" spans="1:28" x14ac:dyDescent="0.3">
      <c r="B52" s="23" t="s">
        <v>164</v>
      </c>
      <c r="C52" s="14">
        <v>3</v>
      </c>
      <c r="I52" s="22"/>
      <c r="L52" s="2">
        <v>0</v>
      </c>
      <c r="N52" s="36">
        <v>0.5</v>
      </c>
      <c r="R52" s="34"/>
      <c r="S52" s="77">
        <f t="shared" si="2"/>
        <v>0.5</v>
      </c>
      <c r="T52" s="15"/>
      <c r="Y52" s="33"/>
    </row>
    <row r="53" spans="1:28" x14ac:dyDescent="0.3">
      <c r="B53" s="23" t="s">
        <v>165</v>
      </c>
      <c r="C53" s="14">
        <v>4</v>
      </c>
      <c r="I53" s="22"/>
      <c r="L53" s="2">
        <v>0</v>
      </c>
      <c r="R53" s="34"/>
      <c r="S53" s="77">
        <f t="shared" si="2"/>
        <v>0</v>
      </c>
      <c r="T53" s="15"/>
      <c r="Y53" s="33"/>
    </row>
    <row r="54" spans="1:28" x14ac:dyDescent="0.3">
      <c r="B54" s="23" t="s">
        <v>166</v>
      </c>
      <c r="C54" s="14">
        <v>6</v>
      </c>
      <c r="E54" s="14">
        <v>34</v>
      </c>
      <c r="H54" s="14">
        <v>30</v>
      </c>
      <c r="I54" s="22"/>
      <c r="L54" s="2">
        <v>0.7</v>
      </c>
      <c r="R54" s="34"/>
      <c r="S54" s="77">
        <f t="shared" si="2"/>
        <v>0.7</v>
      </c>
      <c r="T54" s="15"/>
      <c r="W54" s="6"/>
      <c r="Y54" s="33"/>
    </row>
    <row r="55" spans="1:28" x14ac:dyDescent="0.3">
      <c r="B55" s="23" t="s">
        <v>167</v>
      </c>
      <c r="C55" s="14">
        <v>3</v>
      </c>
      <c r="E55" s="14">
        <v>35</v>
      </c>
      <c r="G55" s="14">
        <v>30</v>
      </c>
      <c r="H55" s="14">
        <v>31</v>
      </c>
      <c r="I55" s="22"/>
      <c r="J55" s="36">
        <v>1</v>
      </c>
      <c r="K55" s="2">
        <v>1</v>
      </c>
      <c r="L55" s="2">
        <v>1</v>
      </c>
      <c r="M55" s="20">
        <v>1</v>
      </c>
      <c r="N55" s="36">
        <v>1</v>
      </c>
      <c r="R55" s="34"/>
      <c r="S55" s="77">
        <f t="shared" si="2"/>
        <v>5</v>
      </c>
      <c r="T55" s="15"/>
      <c r="Y55" s="33"/>
    </row>
    <row r="56" spans="1:28" x14ac:dyDescent="0.3">
      <c r="A56" s="11" t="s">
        <v>114</v>
      </c>
      <c r="B56" s="26" t="s">
        <v>168</v>
      </c>
      <c r="C56" s="13">
        <v>2</v>
      </c>
      <c r="D56" s="13"/>
      <c r="E56" s="13">
        <v>36</v>
      </c>
      <c r="F56" s="13"/>
      <c r="G56" s="13">
        <v>31</v>
      </c>
      <c r="H56" s="13">
        <v>32</v>
      </c>
      <c r="I56" s="21"/>
      <c r="J56" s="35"/>
      <c r="K56" s="12"/>
      <c r="L56" s="12">
        <v>1</v>
      </c>
      <c r="M56" s="12">
        <v>1</v>
      </c>
      <c r="N56" s="35">
        <v>1</v>
      </c>
      <c r="O56" s="35"/>
      <c r="P56" s="35"/>
      <c r="Q56" s="35"/>
      <c r="R56" s="35"/>
      <c r="S56" s="78">
        <f t="shared" si="2"/>
        <v>3</v>
      </c>
      <c r="T56" s="15"/>
      <c r="X56" s="6"/>
      <c r="Y56" s="33"/>
    </row>
    <row r="57" spans="1:28" x14ac:dyDescent="0.3">
      <c r="B57" s="23" t="s">
        <v>169</v>
      </c>
      <c r="C57" s="14">
        <v>7</v>
      </c>
      <c r="E57" s="14">
        <v>37</v>
      </c>
      <c r="G57" s="14">
        <v>32</v>
      </c>
      <c r="H57" s="14">
        <v>33</v>
      </c>
      <c r="I57" s="22"/>
      <c r="J57" s="36">
        <v>1</v>
      </c>
      <c r="K57" s="2">
        <v>1</v>
      </c>
      <c r="L57" s="2">
        <v>1</v>
      </c>
      <c r="M57" s="20">
        <v>1</v>
      </c>
      <c r="N57" s="36">
        <v>1</v>
      </c>
      <c r="R57" s="34"/>
      <c r="S57" s="77">
        <f t="shared" si="2"/>
        <v>5</v>
      </c>
      <c r="T57" s="15"/>
      <c r="Y57" s="33"/>
    </row>
    <row r="58" spans="1:28" x14ac:dyDescent="0.3">
      <c r="B58" s="23" t="s">
        <v>170</v>
      </c>
      <c r="C58" s="14">
        <v>2</v>
      </c>
      <c r="E58" s="14">
        <v>38</v>
      </c>
      <c r="G58" s="14">
        <v>33</v>
      </c>
      <c r="H58" s="14">
        <v>34</v>
      </c>
      <c r="I58" s="22"/>
      <c r="J58" s="36">
        <v>1</v>
      </c>
      <c r="K58" s="2">
        <v>1</v>
      </c>
      <c r="L58" s="2">
        <v>1</v>
      </c>
      <c r="M58" s="20">
        <v>1</v>
      </c>
      <c r="N58" s="36">
        <v>1</v>
      </c>
      <c r="R58" s="34"/>
      <c r="S58" s="77">
        <f t="shared" si="2"/>
        <v>5</v>
      </c>
      <c r="T58" s="15"/>
      <c r="Y58" s="33"/>
      <c r="Z58" s="6"/>
      <c r="AA58" s="6"/>
      <c r="AB58" s="6"/>
    </row>
    <row r="59" spans="1:28" x14ac:dyDescent="0.3">
      <c r="B59" s="23" t="s">
        <v>171</v>
      </c>
      <c r="C59" s="14">
        <v>3</v>
      </c>
      <c r="I59" s="22"/>
      <c r="L59" s="2">
        <v>0</v>
      </c>
      <c r="R59" s="34"/>
      <c r="S59" s="77">
        <f t="shared" si="2"/>
        <v>0</v>
      </c>
      <c r="T59" s="15"/>
      <c r="Y59" s="33"/>
    </row>
    <row r="60" spans="1:28" x14ac:dyDescent="0.3">
      <c r="A60" s="11" t="s">
        <v>113</v>
      </c>
      <c r="B60" s="26" t="s">
        <v>172</v>
      </c>
      <c r="C60" s="13">
        <v>4</v>
      </c>
      <c r="D60" s="13"/>
      <c r="E60" s="13">
        <v>39</v>
      </c>
      <c r="F60" s="13"/>
      <c r="G60" s="13"/>
      <c r="H60" s="13"/>
      <c r="I60" s="21"/>
      <c r="J60" s="35">
        <v>1</v>
      </c>
      <c r="K60" s="12"/>
      <c r="L60" s="12">
        <v>0</v>
      </c>
      <c r="M60" s="12"/>
      <c r="N60" s="35"/>
      <c r="O60" s="35"/>
      <c r="P60" s="35"/>
      <c r="Q60" s="35"/>
      <c r="R60" s="35"/>
      <c r="S60" s="78">
        <f t="shared" si="2"/>
        <v>1</v>
      </c>
      <c r="T60" s="15"/>
      <c r="X60" s="6"/>
      <c r="Y60" s="33"/>
    </row>
    <row r="61" spans="1:28" x14ac:dyDescent="0.3">
      <c r="B61" s="23" t="s">
        <v>173</v>
      </c>
      <c r="C61" s="14">
        <v>3</v>
      </c>
      <c r="E61" s="14">
        <v>40</v>
      </c>
      <c r="I61" s="22"/>
      <c r="J61" s="36">
        <v>1</v>
      </c>
      <c r="L61" s="2">
        <v>0</v>
      </c>
      <c r="R61" s="34"/>
      <c r="S61" s="77">
        <f t="shared" si="2"/>
        <v>1</v>
      </c>
      <c r="T61" s="15"/>
      <c r="Y61" s="33"/>
    </row>
    <row r="62" spans="1:28" x14ac:dyDescent="0.3">
      <c r="A62" s="11" t="s">
        <v>74</v>
      </c>
      <c r="B62" s="26" t="s">
        <v>92</v>
      </c>
      <c r="C62" s="13">
        <v>2</v>
      </c>
      <c r="D62" s="13">
        <v>0</v>
      </c>
      <c r="E62" s="13"/>
      <c r="F62" s="13"/>
      <c r="G62" s="13"/>
      <c r="H62" s="13"/>
      <c r="I62" s="21"/>
      <c r="J62" s="35"/>
      <c r="K62" s="12">
        <v>1</v>
      </c>
      <c r="L62" s="12">
        <v>1</v>
      </c>
      <c r="M62" s="12"/>
      <c r="N62" s="35"/>
      <c r="O62" s="35"/>
      <c r="P62" s="35"/>
      <c r="Q62" s="35"/>
      <c r="R62" s="35"/>
      <c r="S62" s="78">
        <f t="shared" si="2"/>
        <v>2</v>
      </c>
      <c r="T62" s="15"/>
    </row>
    <row r="63" spans="1:28" x14ac:dyDescent="0.3">
      <c r="A63" s="30"/>
      <c r="B63" s="31" t="s">
        <v>82</v>
      </c>
      <c r="C63" s="14">
        <v>2</v>
      </c>
      <c r="D63" s="14">
        <v>1</v>
      </c>
      <c r="I63" s="22"/>
      <c r="K63" s="20"/>
      <c r="L63" s="20">
        <v>1</v>
      </c>
      <c r="R63" s="36">
        <v>1</v>
      </c>
      <c r="S63" s="77">
        <f t="shared" si="2"/>
        <v>2</v>
      </c>
      <c r="T63" s="15"/>
    </row>
    <row r="64" spans="1:28" s="6" customFormat="1" x14ac:dyDescent="0.3">
      <c r="A64" s="10"/>
      <c r="B64" s="23" t="s">
        <v>93</v>
      </c>
      <c r="C64" s="14">
        <v>2</v>
      </c>
      <c r="D64" s="14">
        <v>1</v>
      </c>
      <c r="E64" s="14"/>
      <c r="F64" s="14"/>
      <c r="G64" s="14"/>
      <c r="H64" s="14"/>
      <c r="I64" s="22"/>
      <c r="J64" s="36"/>
      <c r="K64" s="2">
        <v>1</v>
      </c>
      <c r="L64" s="2">
        <v>1</v>
      </c>
      <c r="M64" s="20"/>
      <c r="N64" s="36"/>
      <c r="O64" s="36"/>
      <c r="P64" s="36"/>
      <c r="Q64" s="36"/>
      <c r="R64" s="34">
        <v>-2</v>
      </c>
      <c r="S64" s="77">
        <f t="shared" si="2"/>
        <v>0</v>
      </c>
      <c r="T64" s="15"/>
      <c r="U64" s="3"/>
      <c r="V64"/>
      <c r="W64"/>
      <c r="X64"/>
      <c r="Y64"/>
      <c r="Z64"/>
      <c r="AA64"/>
      <c r="AB64"/>
    </row>
    <row r="65" spans="1:28" x14ac:dyDescent="0.3">
      <c r="B65" s="23" t="s">
        <v>94</v>
      </c>
      <c r="C65" s="14">
        <v>4</v>
      </c>
      <c r="D65" s="14">
        <v>3</v>
      </c>
      <c r="I65" s="22"/>
      <c r="K65" s="2">
        <v>1</v>
      </c>
      <c r="L65" s="2">
        <v>1</v>
      </c>
      <c r="R65" s="34"/>
      <c r="S65" s="77">
        <f t="shared" si="2"/>
        <v>2</v>
      </c>
      <c r="T65" s="15"/>
      <c r="V65" s="33"/>
      <c r="X65" s="6"/>
    </row>
    <row r="66" spans="1:28" s="33" customFormat="1" x14ac:dyDescent="0.3">
      <c r="A66" s="10"/>
      <c r="B66" s="23" t="s">
        <v>180</v>
      </c>
      <c r="C66" s="14">
        <v>1</v>
      </c>
      <c r="D66" s="14"/>
      <c r="E66" s="14"/>
      <c r="F66" s="14"/>
      <c r="G66" s="14"/>
      <c r="H66" s="14"/>
      <c r="I66" s="22"/>
      <c r="J66" s="36"/>
      <c r="K66" s="34"/>
      <c r="L66" s="34"/>
      <c r="M66" s="36"/>
      <c r="N66" s="36"/>
      <c r="O66" s="36"/>
      <c r="P66" s="36"/>
      <c r="Q66" s="36"/>
      <c r="R66" s="34">
        <v>2</v>
      </c>
      <c r="S66" s="77">
        <f t="shared" si="2"/>
        <v>2</v>
      </c>
      <c r="T66" s="15"/>
      <c r="U66" s="3"/>
      <c r="X66" s="6"/>
    </row>
    <row r="67" spans="1:28" x14ac:dyDescent="0.3">
      <c r="B67" s="23" t="s">
        <v>95</v>
      </c>
      <c r="C67" s="14">
        <v>1</v>
      </c>
      <c r="D67" s="14">
        <v>0</v>
      </c>
      <c r="I67" s="22" t="s">
        <v>91</v>
      </c>
      <c r="L67" s="2">
        <v>0</v>
      </c>
      <c r="M67" s="20">
        <v>1</v>
      </c>
      <c r="N67" s="36">
        <v>1</v>
      </c>
      <c r="R67" s="34"/>
      <c r="S67" s="77">
        <f t="shared" ref="S67:S98" si="4">SUM(J67:R67)</f>
        <v>2</v>
      </c>
      <c r="T67" s="15"/>
      <c r="Y67" s="6"/>
      <c r="Z67" s="6"/>
      <c r="AA67" s="6"/>
      <c r="AB67" s="6"/>
    </row>
    <row r="68" spans="1:28" x14ac:dyDescent="0.3">
      <c r="B68" s="23" t="s">
        <v>96</v>
      </c>
      <c r="C68" s="14">
        <v>3</v>
      </c>
      <c r="D68" s="14">
        <v>1</v>
      </c>
      <c r="I68" s="22"/>
      <c r="K68" s="2">
        <v>1</v>
      </c>
      <c r="L68" s="2">
        <v>1</v>
      </c>
      <c r="R68" s="34"/>
      <c r="S68" s="77">
        <f t="shared" si="4"/>
        <v>2</v>
      </c>
      <c r="T68" s="15"/>
    </row>
    <row r="69" spans="1:28" s="6" customFormat="1" x14ac:dyDescent="0.3">
      <c r="A69" s="10"/>
      <c r="B69" s="24" t="s">
        <v>97</v>
      </c>
      <c r="C69" s="27">
        <v>4</v>
      </c>
      <c r="D69" s="27">
        <v>0</v>
      </c>
      <c r="E69" s="27"/>
      <c r="F69" s="27"/>
      <c r="G69" s="27"/>
      <c r="H69" s="27"/>
      <c r="I69" s="29"/>
      <c r="J69" s="37"/>
      <c r="K69" s="28">
        <v>1</v>
      </c>
      <c r="L69" s="28">
        <v>0</v>
      </c>
      <c r="M69" s="28"/>
      <c r="N69" s="37"/>
      <c r="O69" s="37"/>
      <c r="P69" s="37"/>
      <c r="Q69" s="37"/>
      <c r="R69" s="37"/>
      <c r="S69" s="79">
        <f t="shared" si="4"/>
        <v>1</v>
      </c>
      <c r="T69" s="15"/>
      <c r="U69" s="3"/>
      <c r="V69"/>
      <c r="W69"/>
      <c r="X69"/>
      <c r="Y69"/>
      <c r="Z69"/>
      <c r="AA69"/>
      <c r="AB69"/>
    </row>
    <row r="70" spans="1:28" ht="15" thickBot="1" x14ac:dyDescent="0.35">
      <c r="A70" s="11"/>
      <c r="T70" s="15"/>
    </row>
    <row r="71" spans="1:28" x14ac:dyDescent="0.3">
      <c r="I71" s="64" t="s">
        <v>98</v>
      </c>
      <c r="J71" s="85"/>
      <c r="K71" s="65">
        <f t="array" ref="K71">SUM($C2:$C69*(K2:K69&gt;=0.9)*($S2:$S69&gt;=$U$12))</f>
        <v>184</v>
      </c>
      <c r="L71" s="65">
        <f t="array" ref="L71">SUM($C2:$C69*(L2:L69&gt;=0.9)*($S2:$S69&gt;=$U$12))</f>
        <v>111</v>
      </c>
      <c r="M71" s="65">
        <f t="array" ref="M71">SUM($C2:$C69*(M2:M69&gt;=0.9)*($S2:$S69&gt;=$U$12))</f>
        <v>200</v>
      </c>
      <c r="N71" s="85"/>
      <c r="O71" s="65"/>
      <c r="P71" s="65"/>
      <c r="Q71" s="65"/>
      <c r="R71" s="66">
        <f t="array" ref="R71">SUM($C2:$C69*(R2:R69&gt;=0.9)*($S2:$S69&gt;=$U$12))</f>
        <v>8</v>
      </c>
      <c r="T71" s="15"/>
      <c r="W71" s="33"/>
    </row>
    <row r="72" spans="1:28" x14ac:dyDescent="0.3">
      <c r="I72" s="67" t="s">
        <v>100</v>
      </c>
      <c r="J72" s="86"/>
      <c r="K72" s="68">
        <f t="array" ref="K72">SUM($C2:$C69*K2:K69*($S2:$S69&gt;=$U$12))</f>
        <v>189</v>
      </c>
      <c r="L72" s="68">
        <f t="array" ref="L72">SUM($C2:$C69*L2:L69*($S2:$S69&gt;=$U$12))</f>
        <v>168.25000000000003</v>
      </c>
      <c r="M72" s="68">
        <f t="array" ref="M72">SUM($C2:$C69*M2:M69*($S2:$S69&gt;=$U$12))</f>
        <v>200</v>
      </c>
      <c r="N72" s="86"/>
      <c r="O72" s="68"/>
      <c r="P72" s="68"/>
      <c r="Q72" s="68"/>
      <c r="R72" s="69">
        <f t="array" ref="R72">SUM($C2:$C69*R2:R69*($S2:$S69&gt;=$U$12))</f>
        <v>9</v>
      </c>
      <c r="T72" s="15"/>
      <c r="Y72" s="6"/>
      <c r="Z72" s="6"/>
      <c r="AA72" s="6"/>
      <c r="AB72" s="6"/>
    </row>
    <row r="73" spans="1:28" x14ac:dyDescent="0.3">
      <c r="I73" s="67" t="s">
        <v>99</v>
      </c>
      <c r="J73" s="86"/>
      <c r="K73" s="68">
        <f t="array" ref="K73">SUM($C$2:$C$69*(K$2:K$69&gt;=0.1)*($S$2:$S$69&gt;=$U$12))</f>
        <v>194</v>
      </c>
      <c r="L73" s="68">
        <f t="array" ref="L73">SUM($C$2:$C$69*(L$2:L$69&gt;=0.1)*($S$2:$S$69&gt;=$U$12))</f>
        <v>204</v>
      </c>
      <c r="M73" s="68">
        <f t="array" ref="M73">SUM($C$2:$C$69*(M$2:M$69&gt;=0.1)*($S$2:$S$69&gt;=$U$12))</f>
        <v>200</v>
      </c>
      <c r="N73" s="86"/>
      <c r="O73" s="68"/>
      <c r="P73" s="68"/>
      <c r="Q73" s="68"/>
      <c r="R73" s="69">
        <f t="array" ref="R73">SUM($C$2:$C$69*(R$2:R$69&gt;=0.1)*($S$2:$S$69&gt;=$U$12))</f>
        <v>8</v>
      </c>
      <c r="T73" s="15"/>
    </row>
    <row r="74" spans="1:28" s="6" customFormat="1" x14ac:dyDescent="0.3">
      <c r="A74" s="10"/>
      <c r="B74" s="23"/>
      <c r="C74" s="14"/>
      <c r="D74" s="14"/>
      <c r="E74" s="14"/>
      <c r="F74" s="14"/>
      <c r="G74" s="14"/>
      <c r="H74" s="14"/>
      <c r="I74" s="67" t="s">
        <v>101</v>
      </c>
      <c r="J74" s="86"/>
      <c r="K74" s="68">
        <f>LOOKUP($U$12,$U23:$U31,$V23:$V31)</f>
        <v>223</v>
      </c>
      <c r="L74" s="68">
        <f>LOOKUP($U$12,$U23:$U31,$V23:$V31)</f>
        <v>223</v>
      </c>
      <c r="M74" s="68">
        <f>LOOKUP($U$12,$U23:$U31,$V23:$V31)</f>
        <v>223</v>
      </c>
      <c r="N74" s="86"/>
      <c r="O74" s="68"/>
      <c r="P74" s="68"/>
      <c r="Q74" s="68"/>
      <c r="R74" s="69">
        <f>LOOKUP($U$12,$U23:$U31,$V23:$V31)</f>
        <v>223</v>
      </c>
      <c r="S74" s="3"/>
      <c r="T74" s="15"/>
      <c r="U74" s="3"/>
      <c r="V74"/>
      <c r="W74"/>
      <c r="X74"/>
      <c r="Y74"/>
      <c r="Z74"/>
      <c r="AA74"/>
      <c r="AB74"/>
    </row>
    <row r="75" spans="1:28" x14ac:dyDescent="0.3">
      <c r="I75" s="67" t="s">
        <v>102</v>
      </c>
      <c r="J75" s="86"/>
      <c r="K75" s="70">
        <f t="shared" ref="K75:R75" si="5">K72/K74</f>
        <v>0.84753363228699552</v>
      </c>
      <c r="L75" s="70">
        <f t="shared" si="5"/>
        <v>0.75448430493273555</v>
      </c>
      <c r="M75" s="70">
        <f t="shared" si="5"/>
        <v>0.89686098654708524</v>
      </c>
      <c r="N75" s="86"/>
      <c r="O75" s="70"/>
      <c r="P75" s="70"/>
      <c r="Q75" s="70"/>
      <c r="R75" s="71">
        <f t="shared" si="5"/>
        <v>4.0358744394618833E-2</v>
      </c>
      <c r="T75" s="15"/>
      <c r="Y75" s="6"/>
      <c r="Z75" s="6"/>
      <c r="AA75" s="6"/>
      <c r="AB75" s="6"/>
    </row>
    <row r="76" spans="1:28" ht="15" thickBot="1" x14ac:dyDescent="0.35">
      <c r="C76" s="33"/>
      <c r="I76" s="72" t="s">
        <v>80</v>
      </c>
      <c r="J76" s="87"/>
      <c r="K76" s="73">
        <f t="array" ref="K76">SUM($C2:$C69*K2:K69*($S2:$S69&lt;$U$12))</f>
        <v>6</v>
      </c>
      <c r="L76" s="73">
        <f t="array" ref="L76">SUM($C2:$C69*L2:L69*($S2:$S69&lt;$U$12))</f>
        <v>21.849999999999998</v>
      </c>
      <c r="M76" s="73">
        <f t="array" ref="M76">SUM($C2:$C69*M2:M69*($S2:$S69&lt;$U$12))</f>
        <v>0</v>
      </c>
      <c r="N76" s="87"/>
      <c r="O76" s="73"/>
      <c r="P76" s="73"/>
      <c r="Q76" s="73"/>
      <c r="R76" s="74">
        <f t="array" ref="R76">SUM($C2:$C69*R2:R69*($S2:$S69&lt;$U$12))</f>
        <v>-4</v>
      </c>
      <c r="T76" s="15"/>
    </row>
    <row r="77" spans="1:28" x14ac:dyDescent="0.3">
      <c r="C77" s="33"/>
      <c r="T77" s="15"/>
      <c r="Y77" s="6"/>
      <c r="Z77" s="6"/>
      <c r="AA77" s="6"/>
      <c r="AB77" s="6"/>
    </row>
    <row r="78" spans="1:28" x14ac:dyDescent="0.3">
      <c r="C78" s="33"/>
      <c r="I78" s="14"/>
      <c r="J78" s="14"/>
      <c r="K78" s="14"/>
      <c r="L78" s="14"/>
      <c r="N78" s="14"/>
      <c r="T78" s="15"/>
    </row>
    <row r="79" spans="1:28" x14ac:dyDescent="0.3">
      <c r="C79" s="33"/>
      <c r="I79" s="14"/>
      <c r="J79" s="14"/>
      <c r="K79" s="14"/>
      <c r="L79" s="14"/>
      <c r="N79" s="14"/>
      <c r="T79" s="15"/>
    </row>
    <row r="80" spans="1:28" x14ac:dyDescent="0.3">
      <c r="I80" s="14"/>
      <c r="J80" s="14"/>
      <c r="K80" s="14"/>
      <c r="L80" s="14"/>
      <c r="N80" s="14"/>
      <c r="T80" s="15"/>
    </row>
    <row r="81" spans="1:28" x14ac:dyDescent="0.3">
      <c r="I81" s="14"/>
      <c r="J81" s="14"/>
      <c r="K81" s="14"/>
      <c r="L81" s="14"/>
      <c r="N81" s="14"/>
      <c r="T81" s="15"/>
    </row>
    <row r="82" spans="1:28" x14ac:dyDescent="0.3">
      <c r="I82" s="14"/>
      <c r="J82" s="14"/>
      <c r="K82" s="14"/>
      <c r="L82" s="14"/>
      <c r="N82" s="14"/>
      <c r="T82" s="15"/>
      <c r="X82" s="33"/>
    </row>
    <row r="83" spans="1:28" x14ac:dyDescent="0.3">
      <c r="I83" s="14"/>
      <c r="J83" s="14"/>
      <c r="K83" s="14"/>
      <c r="L83" s="14"/>
      <c r="N83" s="14"/>
      <c r="T83" s="15"/>
    </row>
    <row r="84" spans="1:28" x14ac:dyDescent="0.3">
      <c r="I84" s="14"/>
      <c r="J84" s="14"/>
      <c r="K84" s="14"/>
      <c r="L84" s="14"/>
      <c r="N84" s="14"/>
    </row>
    <row r="85" spans="1:28" x14ac:dyDescent="0.3">
      <c r="I85" s="14"/>
      <c r="J85" s="14"/>
      <c r="K85" s="14"/>
      <c r="L85" s="14"/>
      <c r="N85" s="14"/>
    </row>
    <row r="87" spans="1:28" s="33" customFormat="1" x14ac:dyDescent="0.3">
      <c r="A87" s="10"/>
      <c r="B87" s="23"/>
      <c r="C87" s="14"/>
      <c r="D87" s="14"/>
      <c r="E87" s="14"/>
      <c r="F87" s="14"/>
      <c r="G87" s="14"/>
      <c r="H87" s="14"/>
      <c r="I87" s="20"/>
      <c r="J87" s="36"/>
      <c r="K87" s="2"/>
      <c r="L87" s="2"/>
      <c r="M87" s="20"/>
      <c r="N87" s="36"/>
      <c r="O87" s="36"/>
      <c r="P87" s="36"/>
      <c r="Q87" s="36"/>
      <c r="R87" s="2"/>
      <c r="S87" s="3"/>
      <c r="T87" s="3"/>
      <c r="U87" s="3"/>
      <c r="V87"/>
      <c r="W87"/>
      <c r="X87"/>
      <c r="Y87"/>
      <c r="Z87"/>
      <c r="AA87"/>
      <c r="AB87"/>
    </row>
    <row r="90" spans="1:28" x14ac:dyDescent="0.3">
      <c r="Y90" s="6"/>
      <c r="Z90" s="6"/>
      <c r="AA90" s="6"/>
      <c r="AB90" s="6"/>
    </row>
    <row r="94" spans="1:28" x14ac:dyDescent="0.3">
      <c r="Y94" s="6"/>
      <c r="Z94" s="6"/>
      <c r="AA94" s="6"/>
      <c r="AB94" s="6"/>
    </row>
    <row r="99" spans="25:28" x14ac:dyDescent="0.3">
      <c r="Y99" s="6"/>
      <c r="Z99" s="6"/>
      <c r="AA99" s="6"/>
      <c r="AB99" s="6"/>
    </row>
    <row r="112" spans="25:28" x14ac:dyDescent="0.3">
      <c r="Y112" s="33"/>
      <c r="Z112" s="33"/>
      <c r="AA112" s="33"/>
      <c r="AB112" s="33"/>
    </row>
  </sheetData>
  <conditionalFormatting sqref="B2:S69">
    <cfRule type="expression" dxfId="2" priority="31" stopIfTrue="1">
      <formula>$S2&gt;=(0.5+$U$12)</formula>
    </cfRule>
    <cfRule type="expression" dxfId="1" priority="32" stopIfTrue="1">
      <formula>$S2&gt;=$U$12</formula>
    </cfRule>
    <cfRule type="expression" dxfId="0" priority="33">
      <formula>$S2&gt;=($U$12-0.5)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2018-07-23T05:28:15Z</dcterms:modified>
</cp:coreProperties>
</file>