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subrama/Documents/Github/131/StudentGuideModule1/what_labs_to_include/"/>
    </mc:Choice>
  </mc:AlternateContent>
  <xr:revisionPtr revIDLastSave="0" documentId="13_ncr:1_{5BF7A6EB-FC51-AF41-BA9C-05689C34F770}" xr6:coauthVersionLast="45" xr6:coauthVersionMax="45" xr10:uidLastSave="{00000000-0000-0000-0000-000000000000}"/>
  <bookViews>
    <workbookView xWindow="9320" yWindow="460" windowWidth="49100" windowHeight="26720" tabRatio="539" xr2:uid="{00000000-000D-0000-FFFF-FFFF00000000}"/>
  </bookViews>
  <sheets>
    <sheet name="lablis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83" i="1" l="1" a="1"/>
  <c r="T82" i="1" a="1"/>
  <c r="T81" i="1" a="1"/>
  <c r="V5" i="1" l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T83" i="1" s="1"/>
  <c r="V68" i="1"/>
  <c r="V69" i="1"/>
  <c r="V70" i="1"/>
  <c r="V71" i="1"/>
  <c r="V72" i="1"/>
  <c r="V73" i="1"/>
  <c r="V74" i="1"/>
  <c r="V75" i="1"/>
  <c r="V76" i="1"/>
  <c r="V77" i="1"/>
  <c r="V78" i="1"/>
  <c r="V79" i="1"/>
  <c r="V4" i="1"/>
  <c r="T82" i="1" l="1"/>
  <c r="T81" i="1"/>
  <c r="V3" i="1"/>
  <c r="V2" i="1"/>
  <c r="S81" i="1" l="1" a="1"/>
  <c r="S81" i="1" s="1"/>
  <c r="S83" i="1" a="1"/>
  <c r="S83" i="1" s="1"/>
  <c r="S82" i="1" a="1"/>
  <c r="S82" i="1" s="1"/>
  <c r="Y23" i="1" l="1"/>
  <c r="Y24" i="1"/>
  <c r="Y28" i="1"/>
  <c r="Z30" i="1"/>
  <c r="Z31" i="1"/>
  <c r="Y29" i="1"/>
  <c r="Z24" i="1"/>
  <c r="Y30" i="1"/>
  <c r="Y26" i="1"/>
  <c r="Z28" i="1"/>
  <c r="Y27" i="1"/>
  <c r="Y25" i="1"/>
  <c r="T84" i="1" s="1"/>
  <c r="Y31" i="1"/>
  <c r="Z29" i="1"/>
  <c r="Z23" i="1"/>
  <c r="Z26" i="1"/>
  <c r="Z27" i="1"/>
  <c r="Z25" i="1"/>
  <c r="T86" i="1" l="1"/>
  <c r="T85" i="1"/>
  <c r="S84" i="1"/>
  <c r="AA28" i="1"/>
  <c r="AA26" i="1"/>
  <c r="AA27" i="1"/>
  <c r="AA29" i="1"/>
  <c r="AA30" i="1"/>
  <c r="AA31" i="1"/>
  <c r="AA25" i="1"/>
  <c r="AA23" i="1"/>
  <c r="AA24" i="1"/>
  <c r="S86" i="1" l="1"/>
  <c r="S8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 Trawick</author>
  </authors>
  <commentList>
    <comment ref="X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Matt Trawick: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 the table on the left: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Write "1" if you will use the lab. 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Leave blank or write "0" if you will not use the lab. 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Write "0.5" for maybe, or any other probability between 0 and 1 for "probably yes" or "probably no".</t>
        </r>
      </text>
    </comment>
    <comment ref="Y11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Matt Trawick: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 the past we have used 1.5 (one "yes", one "maybe") as the minimum number of votes needed to include a lab in the manual. 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Remember, if a lab is not in the manual, it's VERY easy to generate a PDF file of a single lab to give your class.</t>
        </r>
      </text>
    </comment>
    <comment ref="Z19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cost of books for faculty, for instance.
(Approximation)</t>
        </r>
      </text>
    </comment>
    <comment ref="X22" authorId="0" shapeId="0" xr:uid="{00000000-0006-0000-0000-000004000000}">
      <text>
        <r>
          <rPr>
            <b/>
            <sz val="9"/>
            <color rgb="FF000000"/>
            <rFont val="Tahoma"/>
            <family val="2"/>
          </rPr>
          <t>Matt Trawick: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is kind of a "what if" table.  What if we set the cutoff at 2 people using a particular lab for whether to include that lab in the manual?  For each possible cutoff, this table shows how long the manual would be and how much it would cost.</t>
        </r>
      </text>
    </comment>
    <comment ref="Y2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Resulting number of pages in the manual.</t>
        </r>
      </text>
    </comment>
    <comment ref="AA22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Estimated
</t>
        </r>
      </text>
    </comment>
    <comment ref="R6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We already have students work out Hooke's law in the Work and Kinetic Energy Lab, and we ask about it again in the Periodic Motion lab.  I think this is  redundant.</t>
        </r>
      </text>
    </comment>
  </commentList>
</comments>
</file>

<file path=xl/sharedStrings.xml><?xml version="1.0" encoding="utf-8"?>
<sst xmlns="http://schemas.openxmlformats.org/spreadsheetml/2006/main" count="213" uniqueCount="207">
  <si>
    <t>1 Music to Our Ears: Standing Waves in Strings 7</t>
  </si>
  <si>
    <t>2 Resonance in Tubes 13</t>
  </si>
  <si>
    <t>3 The Doppler Shift 15</t>
  </si>
  <si>
    <t>4 Electrostatics 17</t>
  </si>
  <si>
    <t>5 The Interactions of Electric Charges 21</t>
  </si>
  <si>
    <t>6 Charge, Charge Density, and Fun with Integrals 28</t>
  </si>
  <si>
    <t>7 The Electrical and Gravitational Forces 30</t>
  </si>
  <si>
    <t>8 Electric Fields and Equipotential Lines 35</t>
  </si>
  <si>
    <t>9 The Electric Field Near a Charged Rod 38</t>
  </si>
  <si>
    <t>10 An Example Problem Using Electric Potential 40</t>
  </si>
  <si>
    <t>11 The Electric Potential 41</t>
  </si>
  <si>
    <t>12 Finding Potential from the Electric Field 48</t>
  </si>
  <si>
    <t>13 The Electric Field and the Electric Potential I 53</t>
  </si>
  <si>
    <t>14 The Electric Field and the Electric Potential II 57</t>
  </si>
  <si>
    <t>15 The Electric Field and the Electric Potential III 60</t>
  </si>
  <si>
    <t>16 The Electric Field and the Electric Potential IV 63</t>
  </si>
  <si>
    <t>17 The Electric Field of the Atomic Nucleus 66</t>
  </si>
  <si>
    <t>18 The Charge Distribution of the H2O Molecule 69</t>
  </si>
  <si>
    <t>19 Capacitance Series Circuit 73</t>
  </si>
  <si>
    <t>20 An Introduction to Electric Circuits 75</t>
  </si>
  <si>
    <t>21 Ohm's Law and Equivalent Resistance 85</t>
  </si>
  <si>
    <t>22 Ohm's Law 93</t>
  </si>
  <si>
    <t>24 Power Dissipation in Resistors 101</t>
  </si>
  <si>
    <t>25 Charging and Discharging Capacitors (RC circuits) 104</t>
  </si>
  <si>
    <t>26 RC Circuits 107</t>
  </si>
  <si>
    <t>27 The LR Circuit 110</t>
  </si>
  <si>
    <t>28 The LRC Circuit 115</t>
  </si>
  <si>
    <t>29 Magnetism: Qualitative Interactions and Compasses 120</t>
  </si>
  <si>
    <t>30 Magnetism: Fields of Permanent Magnets 123</t>
  </si>
  <si>
    <t>31 Magnetism: Electric Currents and Moving Charges 126</t>
  </si>
  <si>
    <t>32 Magnetic Field of the Earth 129</t>
  </si>
  <si>
    <t>33 Weighing an Electron 132</t>
  </si>
  <si>
    <t>34 Intro to Electromagnetic Induction 139</t>
  </si>
  <si>
    <t>35 Electromagnetic Induction II: Sinusoidal Fields 141</t>
  </si>
  <si>
    <t>36 The Generator 146</t>
  </si>
  <si>
    <t>37 Deriving Electromagnetic Waves 150</t>
  </si>
  <si>
    <t>38 Electromagnetic Plane Waves 156</t>
  </si>
  <si>
    <t>39 The Interference of Light 161</t>
  </si>
  <si>
    <t>40 Di_x001B_raction of Light 165</t>
  </si>
  <si>
    <t>41 Di_x001B_raction 2 171</t>
  </si>
  <si>
    <t>42 The Di_x001B_raction Grating 173</t>
  </si>
  <si>
    <t>43 Refraction of Light 174</t>
  </si>
  <si>
    <t>44 Refraction at Spherical Surfaces: Thin Lenses 177</t>
  </si>
  <si>
    <t>45 Heat, Temperature, and Internal Energy 179</t>
  </si>
  <si>
    <t>46 Calorimetry 181</t>
  </si>
  <si>
    <t>47 Boyle's Law 185</t>
  </si>
  <si>
    <t>23 Kirchhoff's Rules 98</t>
  </si>
  <si>
    <t>48 Charles' Law 188</t>
  </si>
  <si>
    <t>49 The P-T Relationship of a Gas 191</t>
  </si>
  <si>
    <t>50 Kinetic Theory of Ideal Gases 193</t>
  </si>
  <si>
    <t>51 Applying the Kinetic Theory 198</t>
  </si>
  <si>
    <t>52 Heat of Vaporization of Nitrogen 203</t>
  </si>
  <si>
    <t>53 Heat of Vaporization of Nitrogen 204</t>
  </si>
  <si>
    <t>54 Cyclic Processes with an Ideal Gas 206</t>
  </si>
  <si>
    <t>55 Einstein Solid 211</t>
  </si>
  <si>
    <t>56 Entropy and Temperature 220</t>
  </si>
  <si>
    <t>57 The Optical Spectrum of Hydrogen 227</t>
  </si>
  <si>
    <t>58 A Theory for the Hydrogen Atom 230</t>
  </si>
  <si>
    <t>59 Where's the Electron? 237</t>
  </si>
  <si>
    <t>60 Nuclear Decay and Radiocarbon Dating 244</t>
  </si>
  <si>
    <t>61 Centripetal Force 253</t>
  </si>
  <si>
    <t>62 Conservation of Angular Momentum 259</t>
  </si>
  <si>
    <t>63 Impulse, Momentum, and Interactions 262</t>
  </si>
  <si>
    <t>64 Galilean Relativity 266</t>
  </si>
  <si>
    <t>65 The Twins Paradox 270</t>
  </si>
  <si>
    <t>A Treatment of Experimental Data 273</t>
  </si>
  <si>
    <t>B Introduction to DataStudio 275</t>
  </si>
  <si>
    <t>D A Single-Page Summary on Handling Uncertainties 281</t>
  </si>
  <si>
    <t>E Video Analysis Using VideoPoint 282</t>
  </si>
  <si>
    <t>F Video Analysis Using Tracker 284</t>
  </si>
  <si>
    <t>G Nuclear Safety 287</t>
  </si>
  <si>
    <t>H Instrumentation 288</t>
  </si>
  <si>
    <t>C Introduction to Excel 277</t>
  </si>
  <si>
    <t>Topic</t>
  </si>
  <si>
    <t>Appendices</t>
  </si>
  <si>
    <t>page
count</t>
  </si>
  <si>
    <t>color pages</t>
  </si>
  <si>
    <t>b&amp;w</t>
  </si>
  <si>
    <t>binder</t>
  </si>
  <si>
    <t>pagecosts:</t>
  </si>
  <si>
    <t>expected extra pages</t>
  </si>
  <si>
    <t>Min votes to include:</t>
  </si>
  <si>
    <t>Introduction to Capstone</t>
  </si>
  <si>
    <t>color extra</t>
  </si>
  <si>
    <t>bookstore markup</t>
  </si>
  <si>
    <t>other markup</t>
  </si>
  <si>
    <t>Front matter</t>
  </si>
  <si>
    <t>Title pages</t>
  </si>
  <si>
    <t>Table of contents</t>
  </si>
  <si>
    <t>Title</t>
  </si>
  <si>
    <t>Notes</t>
  </si>
  <si>
    <t>by MT 2015</t>
  </si>
  <si>
    <t>Treatment of Experimental Data</t>
  </si>
  <si>
    <t>Introduction to DataStudio</t>
  </si>
  <si>
    <t>Introduction to Excel</t>
  </si>
  <si>
    <t>A Single-Page Summary on Handling Uncertainties</t>
  </si>
  <si>
    <t>Video Analysis Using Tracker</t>
  </si>
  <si>
    <t>Instrumentation</t>
  </si>
  <si>
    <t>minimum man pages used</t>
  </si>
  <si>
    <t>maximum man pages used</t>
  </si>
  <si>
    <t>expected man pages used</t>
  </si>
  <si>
    <t>actual total pages in manual</t>
  </si>
  <si>
    <t>expected percent of manual used</t>
  </si>
  <si>
    <t># of users</t>
  </si>
  <si>
    <t>PAGES</t>
  </si>
  <si>
    <t>Color pgs</t>
  </si>
  <si>
    <t>Cost</t>
  </si>
  <si>
    <t>lab# sp16</t>
  </si>
  <si>
    <t>lab# fa16</t>
  </si>
  <si>
    <t>lab# sp17</t>
  </si>
  <si>
    <t>Kinematics</t>
  </si>
  <si>
    <t>lab# fa15</t>
  </si>
  <si>
    <t>New by Ted 2015</t>
  </si>
  <si>
    <t>Relativity</t>
  </si>
  <si>
    <t>Oscillation</t>
  </si>
  <si>
    <t>Rotation</t>
  </si>
  <si>
    <t>Conservation Laws</t>
  </si>
  <si>
    <t>Forces</t>
  </si>
  <si>
    <t>New by Matt 2015</t>
  </si>
  <si>
    <t>Measuring and Graphing Horizontal Motion</t>
  </si>
  <si>
    <t>Walking Speed</t>
  </si>
  <si>
    <t>Converting Units</t>
  </si>
  <si>
    <t>Measurement of Length, Mass, Volume, and Density</t>
  </si>
  <si>
    <t>Determining Pi</t>
  </si>
  <si>
    <t>Position vs. Time Graphs</t>
  </si>
  <si>
    <t>Velocity vs. Time Graphs</t>
  </si>
  <si>
    <t>Relating Position and Velocity Graphs</t>
  </si>
  <si>
    <t>Instantaneous Velocity</t>
  </si>
  <si>
    <t>Slowing Down, Speeding Up, and Turning</t>
  </si>
  <si>
    <t>Measurement and Uncertainty</t>
  </si>
  <si>
    <t>Measurement, Uncertainty, and Variation</t>
  </si>
  <si>
    <t>Gravity and Free Fall</t>
  </si>
  <si>
    <t>Acceleration of Gravity</t>
  </si>
  <si>
    <t>Human Reaction Time</t>
  </si>
  <si>
    <t>The Tossed Ball</t>
  </si>
  <si>
    <t>Independence of Vertical and Horizontal Motion</t>
  </si>
  <si>
    <t>The Ski Jump</t>
  </si>
  <si>
    <t>Projectile Motion</t>
  </si>
  <si>
    <t>Vector Addition Exercises</t>
  </si>
  <si>
    <t>Uniform Circular Motion</t>
  </si>
  <si>
    <t>Force and Motion I</t>
  </si>
  <si>
    <t>Force and Motion II</t>
  </si>
  <si>
    <t>Combining Forces</t>
  </si>
  <si>
    <t>Force, Mass and Acceleration</t>
  </si>
  <si>
    <t>Newton's 3rd Law, Tension, and Normal Forces</t>
  </si>
  <si>
    <t>Atwood's Machine</t>
  </si>
  <si>
    <t>Friction and Applying the Laws of Motion</t>
  </si>
  <si>
    <t>Check Your Units!</t>
  </si>
  <si>
    <t>The Electrical and Gravitational Forces</t>
  </si>
  <si>
    <t>Centripetal Force</t>
  </si>
  <si>
    <t>Kepler's Laws</t>
  </si>
  <si>
    <t>Work and Power</t>
  </si>
  <si>
    <t>Work and Kinetic Energy</t>
  </si>
  <si>
    <t>Conservation of Mechanical Energy</t>
  </si>
  <si>
    <t>Weighing an Electron</t>
  </si>
  <si>
    <t>Conservative and Non-Conservative Forces</t>
  </si>
  <si>
    <t>Momentum and Momentum Change</t>
  </si>
  <si>
    <t>Impulse, Momentum, and Interactions</t>
  </si>
  <si>
    <t>Newton's Laws and Momentum Conservation</t>
  </si>
  <si>
    <t>Momentum Conservation and Center of Mass</t>
  </si>
  <si>
    <t>Two-Dimensional Collisions</t>
  </si>
  <si>
    <t>Connecting Angular Displacement with Linear Displacement along the Arc</t>
  </si>
  <si>
    <t>Introduction to Rotation</t>
  </si>
  <si>
    <t>Newton's Second Law for Rotation</t>
  </si>
  <si>
    <t>Rolling</t>
  </si>
  <si>
    <t>Moment of Inertia</t>
  </si>
  <si>
    <t>Angular Momentum and Torque as Vectors</t>
  </si>
  <si>
    <t>Conservation of Angular Momentum</t>
  </si>
  <si>
    <t>Hooke's Law</t>
  </si>
  <si>
    <t>Periodic Motion</t>
  </si>
  <si>
    <t>The Period of a Pendulum</t>
  </si>
  <si>
    <t>Air Column Resonance</t>
  </si>
  <si>
    <t>Galilean Relativity</t>
  </si>
  <si>
    <t>The Twins Paradox</t>
  </si>
  <si>
    <t>Equations to Define Velocity and Acceleration</t>
  </si>
  <si>
    <t>Changing Motion</t>
  </si>
  <si>
    <t>2016 fall
Jack</t>
  </si>
  <si>
    <t>2017 spr
Henry</t>
  </si>
  <si>
    <t>2017 spr
Con</t>
  </si>
  <si>
    <t>2017 sum Alina</t>
  </si>
  <si>
    <t>ipads</t>
  </si>
  <si>
    <t>2018 fall Christine</t>
  </si>
  <si>
    <t>New by Shaun, 2017</t>
  </si>
  <si>
    <t>Archimedes' Principle</t>
  </si>
  <si>
    <t xml:space="preserve">Total # users </t>
  </si>
  <si>
    <t>Obsolete; we use Capstone.</t>
  </si>
  <si>
    <t xml:space="preserve">Rotational Kinetic Energy </t>
  </si>
  <si>
    <t>New, by Christine, 2018</t>
  </si>
  <si>
    <t>2019 spr Patrick</t>
  </si>
  <si>
    <t>2019 spr Shaun</t>
  </si>
  <si>
    <t>Force by editor</t>
  </si>
  <si>
    <t>2019 fall Jerry</t>
  </si>
  <si>
    <t>2019 fall Matt</t>
  </si>
  <si>
    <t>Getting a Feel for Moment of Inertia</t>
  </si>
  <si>
    <t>by Matt, 2019</t>
  </si>
  <si>
    <t>Gravity, Normal Force, and Elevators</t>
  </si>
  <si>
    <t>New by Matt 2019</t>
  </si>
  <si>
    <t>Tangential Acceleration and Centripetal Acceleration</t>
  </si>
  <si>
    <t>Drag Force and Terminal Velocity [coffee filters]</t>
  </si>
  <si>
    <t>Oscillators with Damping and Driving Forces</t>
  </si>
  <si>
    <t>Galilean Relativity Exercises</t>
  </si>
  <si>
    <t>Time Dilation and Length Contraction</t>
  </si>
  <si>
    <t>Galilean Transformations and Lorentz Transformations</t>
  </si>
  <si>
    <t>The Pole and Barn Paradox</t>
  </si>
  <si>
    <t>added by Matt, 2019</t>
  </si>
  <si>
    <t>2020 spr Mariama</t>
  </si>
  <si>
    <t>2020 spr Barti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</si>
</sst>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6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6" fillId="0" borderId="11" xfId="0" applyFont="1" applyBorder="1" applyAlignment="1">
      <alignment horizontal="center" wrapText="1"/>
    </xf>
    <xf numFmtId="0" fontId="16" fillId="0" borderId="0" xfId="0" applyFont="1" applyBorder="1"/>
    <xf numFmtId="0" fontId="0" fillId="0" borderId="0" xfId="0" applyBorder="1"/>
    <xf numFmtId="44" fontId="16" fillId="0" borderId="12" xfId="42" applyFont="1" applyBorder="1" applyAlignment="1">
      <alignment horizontal="center" wrapText="1"/>
    </xf>
    <xf numFmtId="44" fontId="0" fillId="0" borderId="14" xfId="42" applyFont="1" applyBorder="1"/>
    <xf numFmtId="44" fontId="0" fillId="0" borderId="16" xfId="42" applyFont="1" applyBorder="1"/>
    <xf numFmtId="0" fontId="16" fillId="0" borderId="0" xfId="0" applyFont="1" applyAlignment="1">
      <alignment horizontal="right"/>
    </xf>
    <xf numFmtId="0" fontId="16" fillId="0" borderId="17" xfId="0" applyFont="1" applyBorder="1" applyAlignment="1">
      <alignment horizontal="right"/>
    </xf>
    <xf numFmtId="0" fontId="0" fillId="0" borderId="17" xfId="0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ont="1" applyBorder="1"/>
    <xf numFmtId="44" fontId="0" fillId="0" borderId="12" xfId="42" applyFont="1" applyBorder="1"/>
    <xf numFmtId="0" fontId="16" fillId="0" borderId="10" xfId="0" applyFont="1" applyBorder="1"/>
    <xf numFmtId="0" fontId="16" fillId="0" borderId="13" xfId="0" applyFont="1" applyBorder="1"/>
    <xf numFmtId="0" fontId="16" fillId="0" borderId="15" xfId="0" applyFont="1" applyBorder="1"/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Fill="1"/>
    <xf numFmtId="0" fontId="0" fillId="0" borderId="18" xfId="0" applyFill="1" applyBorder="1"/>
    <xf numFmtId="0" fontId="16" fillId="0" borderId="18" xfId="0" applyFont="1" applyFill="1" applyBorder="1" applyAlignment="1">
      <alignment horizontal="center"/>
    </xf>
    <xf numFmtId="0" fontId="0" fillId="0" borderId="17" xfId="0" applyFill="1" applyBorder="1"/>
    <xf numFmtId="1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16" fillId="0" borderId="0" xfId="0" applyFont="1" applyBorder="1" applyAlignment="1">
      <alignment horizontal="right"/>
    </xf>
    <xf numFmtId="0" fontId="0" fillId="0" borderId="0" xfId="0" applyFill="1" applyBorder="1"/>
    <xf numFmtId="0" fontId="16" fillId="0" borderId="0" xfId="0" applyFont="1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11" xfId="0" applyFont="1" applyBorder="1"/>
    <xf numFmtId="9" fontId="0" fillId="0" borderId="14" xfId="42" applyNumberFormat="1" applyFont="1" applyBorder="1"/>
    <xf numFmtId="0" fontId="16" fillId="0" borderId="22" xfId="0" applyFont="1" applyBorder="1"/>
    <xf numFmtId="9" fontId="0" fillId="0" borderId="16" xfId="42" applyNumberFormat="1" applyFont="1" applyBorder="1"/>
    <xf numFmtId="0" fontId="16" fillId="0" borderId="10" xfId="0" applyFont="1" applyFill="1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16" fillId="0" borderId="10" xfId="0" applyFont="1" applyBorder="1" applyAlignment="1">
      <alignment horizontal="center" wrapText="1"/>
    </xf>
    <xf numFmtId="0" fontId="0" fillId="0" borderId="22" xfId="0" applyBorder="1"/>
    <xf numFmtId="0" fontId="16" fillId="0" borderId="18" xfId="0" applyFont="1" applyBorder="1" applyAlignment="1">
      <alignment horizontal="right"/>
    </xf>
    <xf numFmtId="0" fontId="16" fillId="0" borderId="18" xfId="0" applyFont="1" applyBorder="1" applyAlignment="1">
      <alignment horizontal="center" wrapText="1"/>
    </xf>
    <xf numFmtId="1" fontId="16" fillId="0" borderId="18" xfId="0" applyNumberFormat="1" applyFont="1" applyBorder="1" applyAlignment="1">
      <alignment horizontal="center" wrapText="1"/>
    </xf>
    <xf numFmtId="0" fontId="16" fillId="0" borderId="21" xfId="0" applyFont="1" applyBorder="1" applyAlignment="1">
      <alignment horizontal="center"/>
    </xf>
    <xf numFmtId="0" fontId="16" fillId="0" borderId="21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left"/>
    </xf>
    <xf numFmtId="0" fontId="0" fillId="0" borderId="18" xfId="0" applyFont="1" applyFill="1" applyBorder="1" applyAlignment="1">
      <alignment horizontal="left"/>
    </xf>
    <xf numFmtId="0" fontId="0" fillId="0" borderId="0" xfId="0" applyFont="1" applyAlignment="1">
      <alignment horizontal="center" wrapText="1"/>
    </xf>
    <xf numFmtId="1" fontId="0" fillId="0" borderId="0" xfId="0" applyNumberFormat="1" applyFont="1" applyBorder="1" applyAlignment="1">
      <alignment horizontal="center" wrapText="1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18" xfId="0" applyFont="1" applyBorder="1" applyAlignment="1">
      <alignment horizontal="center" wrapText="1"/>
    </xf>
    <xf numFmtId="1" fontId="0" fillId="0" borderId="18" xfId="0" applyNumberFormat="1" applyFont="1" applyBorder="1" applyAlignment="1">
      <alignment horizontal="center" wrapText="1"/>
    </xf>
    <xf numFmtId="0" fontId="0" fillId="0" borderId="21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0" xfId="0" applyFont="1" applyBorder="1" applyAlignment="1">
      <alignment horizontal="right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9" fontId="1" fillId="0" borderId="0" xfId="43" applyFont="1" applyBorder="1" applyAlignment="1">
      <alignment horizontal="center"/>
    </xf>
    <xf numFmtId="9" fontId="1" fillId="0" borderId="14" xfId="43" applyFont="1" applyBorder="1" applyAlignment="1">
      <alignment horizontal="center"/>
    </xf>
    <xf numFmtId="0" fontId="0" fillId="0" borderId="15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6" fillId="0" borderId="19" xfId="0" applyFont="1" applyBorder="1" applyAlignment="1">
      <alignment wrapText="1"/>
    </xf>
    <xf numFmtId="0" fontId="16" fillId="0" borderId="21" xfId="0" applyFont="1" applyBorder="1" applyAlignment="1">
      <alignment wrapText="1"/>
    </xf>
    <xf numFmtId="0" fontId="16" fillId="0" borderId="19" xfId="0" applyFont="1" applyBorder="1"/>
    <xf numFmtId="0" fontId="16" fillId="0" borderId="0" xfId="0" applyFont="1" applyBorder="1" applyAlignment="1">
      <alignment wrapText="1"/>
    </xf>
    <xf numFmtId="0" fontId="0" fillId="0" borderId="13" xfId="0" applyFont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0" xfId="0" applyFont="1" applyAlignment="1"/>
    <xf numFmtId="0" fontId="0" fillId="0" borderId="11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22" xfId="0" applyFont="1" applyBorder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</dxfs>
  <tableStyles count="0" defaultTableStyle="TableStyleMedium2" defaultPivotStyle="PivotStyleLight16"/>
  <colors>
    <mruColors>
      <color rgb="FFFFFF99"/>
      <color rgb="FF99FF99"/>
      <color rgb="FFCDFFCD"/>
      <color rgb="FFFFFF66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1"/>
  <sheetViews>
    <sheetView tabSelected="1" zoomScale="85" zoomScaleNormal="85" workbookViewId="0">
      <selection activeCell="T57" sqref="T57"/>
    </sheetView>
  </sheetViews>
  <sheetFormatPr baseColWidth="10" defaultColWidth="8.83203125" defaultRowHeight="15" x14ac:dyDescent="0.2"/>
  <cols>
    <col min="1" max="1" width="18.83203125" style="10" bestFit="1" customWidth="1"/>
    <col min="2" max="2" width="46.33203125" style="23" customWidth="1"/>
    <col min="3" max="3" width="8.1640625" style="14" customWidth="1"/>
    <col min="4" max="8" width="5.83203125" style="14" customWidth="1"/>
    <col min="9" max="9" width="28.5" style="20" customWidth="1"/>
    <col min="10" max="10" width="10.1640625" style="36" customWidth="1"/>
    <col min="11" max="12" width="8.83203125" style="2" customWidth="1"/>
    <col min="13" max="13" width="8.83203125" style="20" customWidth="1"/>
    <col min="14" max="14" width="10.1640625" style="36" customWidth="1"/>
    <col min="15" max="20" width="8.83203125" style="36" customWidth="1"/>
    <col min="21" max="21" width="8.83203125" style="2" customWidth="1"/>
    <col min="22" max="22" width="11" style="3" customWidth="1"/>
    <col min="23" max="23" width="2.5" style="3" customWidth="1"/>
    <col min="24" max="24" width="10.33203125" style="3" customWidth="1"/>
    <col min="26" max="26" width="9.5" customWidth="1"/>
    <col min="27" max="27" width="10.1640625" bestFit="1" customWidth="1"/>
  </cols>
  <sheetData>
    <row r="1" spans="1:31" s="1" customFormat="1" ht="32" x14ac:dyDescent="0.2">
      <c r="A1" s="48" t="s">
        <v>73</v>
      </c>
      <c r="B1" s="25" t="s">
        <v>89</v>
      </c>
      <c r="C1" s="50" t="s">
        <v>75</v>
      </c>
      <c r="D1" s="50" t="s">
        <v>76</v>
      </c>
      <c r="E1" s="50" t="s">
        <v>111</v>
      </c>
      <c r="F1" s="50" t="s">
        <v>107</v>
      </c>
      <c r="G1" s="50" t="s">
        <v>108</v>
      </c>
      <c r="H1" s="50" t="s">
        <v>109</v>
      </c>
      <c r="I1" s="51" t="s">
        <v>90</v>
      </c>
      <c r="J1" s="49" t="s">
        <v>176</v>
      </c>
      <c r="K1" s="49" t="s">
        <v>177</v>
      </c>
      <c r="L1" s="49" t="s">
        <v>178</v>
      </c>
      <c r="M1" s="49" t="s">
        <v>179</v>
      </c>
      <c r="N1" s="49" t="s">
        <v>181</v>
      </c>
      <c r="O1" s="49" t="s">
        <v>188</v>
      </c>
      <c r="P1" s="49" t="s">
        <v>189</v>
      </c>
      <c r="Q1" s="49" t="s">
        <v>191</v>
      </c>
      <c r="R1" s="49" t="s">
        <v>192</v>
      </c>
      <c r="S1" s="49" t="s">
        <v>205</v>
      </c>
      <c r="T1" s="49" t="s">
        <v>206</v>
      </c>
      <c r="U1" s="49" t="s">
        <v>190</v>
      </c>
      <c r="V1" s="52" t="s">
        <v>184</v>
      </c>
      <c r="W1" s="32"/>
      <c r="X1" s="33"/>
      <c r="Y1" s="32"/>
      <c r="Z1" s="32"/>
      <c r="AA1" s="32"/>
      <c r="AB1" s="33"/>
      <c r="AC1" s="33"/>
      <c r="AD1" s="33"/>
      <c r="AE1" s="33"/>
    </row>
    <row r="2" spans="1:31" s="1" customFormat="1" x14ac:dyDescent="0.2">
      <c r="A2" s="10" t="s">
        <v>86</v>
      </c>
      <c r="B2" s="53" t="s">
        <v>87</v>
      </c>
      <c r="C2" s="56">
        <v>4</v>
      </c>
      <c r="D2" s="56">
        <v>1</v>
      </c>
      <c r="E2" s="56"/>
      <c r="F2" s="56"/>
      <c r="G2" s="56"/>
      <c r="H2" s="56"/>
      <c r="I2" s="57"/>
      <c r="J2" s="68"/>
      <c r="K2" s="58"/>
      <c r="L2" s="58"/>
      <c r="M2" s="59"/>
      <c r="N2" s="68"/>
      <c r="O2" s="59"/>
      <c r="P2" s="59"/>
      <c r="Q2" s="59"/>
      <c r="R2" s="59"/>
      <c r="S2" s="59"/>
      <c r="T2" s="59"/>
      <c r="U2" s="55">
        <v>3</v>
      </c>
      <c r="V2" s="75">
        <f>SUM(Q2:U2)</f>
        <v>3</v>
      </c>
      <c r="W2" s="78"/>
      <c r="X2" s="78"/>
      <c r="Y2" s="78"/>
      <c r="Z2" s="78"/>
      <c r="AA2" s="32"/>
      <c r="AB2" s="33"/>
      <c r="AC2" s="33"/>
      <c r="AD2" s="33"/>
      <c r="AE2" s="33"/>
    </row>
    <row r="3" spans="1:31" s="1" customFormat="1" x14ac:dyDescent="0.2">
      <c r="A3" s="48"/>
      <c r="B3" s="54" t="s">
        <v>88</v>
      </c>
      <c r="C3" s="61">
        <v>2</v>
      </c>
      <c r="D3" s="61">
        <v>0</v>
      </c>
      <c r="E3" s="61"/>
      <c r="F3" s="61"/>
      <c r="G3" s="61"/>
      <c r="H3" s="61"/>
      <c r="I3" s="62"/>
      <c r="J3" s="63"/>
      <c r="K3" s="63"/>
      <c r="L3" s="63"/>
      <c r="M3" s="60"/>
      <c r="N3" s="63"/>
      <c r="O3" s="60"/>
      <c r="P3" s="60"/>
      <c r="Q3" s="60"/>
      <c r="R3" s="60"/>
      <c r="S3" s="60"/>
      <c r="T3" s="60"/>
      <c r="U3" s="60">
        <v>3</v>
      </c>
      <c r="V3" s="76">
        <f>SUM(Q3:U3)</f>
        <v>3</v>
      </c>
      <c r="W3" s="78"/>
      <c r="X3" s="78"/>
      <c r="Y3" s="78"/>
      <c r="Z3" s="78"/>
      <c r="AA3" s="32"/>
      <c r="AB3" s="33"/>
      <c r="AC3" s="33"/>
      <c r="AD3" s="33"/>
      <c r="AE3" s="33"/>
    </row>
    <row r="4" spans="1:31" s="1" customFormat="1" x14ac:dyDescent="0.2">
      <c r="A4" s="30" t="s">
        <v>110</v>
      </c>
      <c r="B4" s="23" t="s">
        <v>119</v>
      </c>
      <c r="C4" s="14">
        <v>4</v>
      </c>
      <c r="D4" s="14"/>
      <c r="E4" s="14">
        <v>1</v>
      </c>
      <c r="F4" s="14"/>
      <c r="G4" s="14">
        <v>1</v>
      </c>
      <c r="H4" s="14">
        <v>1</v>
      </c>
      <c r="I4" s="22"/>
      <c r="J4" s="36">
        <v>1</v>
      </c>
      <c r="K4" s="36">
        <v>1</v>
      </c>
      <c r="L4" s="36">
        <v>0.5</v>
      </c>
      <c r="M4" s="36">
        <v>1</v>
      </c>
      <c r="N4" s="36"/>
      <c r="O4" s="36">
        <v>1</v>
      </c>
      <c r="P4" s="36"/>
      <c r="Q4" s="36"/>
      <c r="R4" s="36">
        <v>0.2</v>
      </c>
      <c r="S4" s="36">
        <v>0.5</v>
      </c>
      <c r="T4" s="36">
        <v>0</v>
      </c>
      <c r="U4" s="36"/>
      <c r="V4" s="77">
        <f>SUM(S4:U4)</f>
        <v>0.5</v>
      </c>
      <c r="W4" s="5"/>
      <c r="X4" s="5"/>
      <c r="Y4" s="5"/>
      <c r="Z4" s="5"/>
      <c r="AA4" s="15"/>
      <c r="AB4" s="33"/>
      <c r="AC4" s="33"/>
      <c r="AD4" s="33"/>
      <c r="AE4" s="33"/>
    </row>
    <row r="5" spans="1:31" x14ac:dyDescent="0.2">
      <c r="B5" s="23" t="s">
        <v>120</v>
      </c>
      <c r="C5" s="14">
        <v>1</v>
      </c>
      <c r="E5" s="14">
        <v>2</v>
      </c>
      <c r="I5" s="22"/>
      <c r="L5" s="2">
        <v>0.75</v>
      </c>
      <c r="R5" s="36">
        <v>0</v>
      </c>
      <c r="U5" s="34"/>
      <c r="V5" s="77">
        <f t="shared" ref="V5:V68" si="0">SUM(S5:U5)</f>
        <v>0</v>
      </c>
      <c r="W5" s="5"/>
      <c r="X5" s="5"/>
      <c r="Y5" s="5"/>
      <c r="Z5" s="5"/>
      <c r="AA5" s="15"/>
      <c r="AB5" s="33"/>
      <c r="AC5" s="33"/>
      <c r="AD5" s="33"/>
      <c r="AE5" s="33"/>
    </row>
    <row r="6" spans="1:31" x14ac:dyDescent="0.2">
      <c r="A6" s="30"/>
      <c r="B6" s="31" t="s">
        <v>121</v>
      </c>
      <c r="C6" s="14">
        <v>2</v>
      </c>
      <c r="I6" s="22"/>
      <c r="K6" s="36"/>
      <c r="L6" s="36">
        <v>0</v>
      </c>
      <c r="M6" s="36"/>
      <c r="R6" s="36">
        <v>0</v>
      </c>
      <c r="U6" s="36"/>
      <c r="V6" s="77">
        <f t="shared" si="0"/>
        <v>0</v>
      </c>
      <c r="W6" s="5"/>
      <c r="X6" s="5"/>
      <c r="Y6" s="5"/>
      <c r="Z6" s="5"/>
      <c r="AA6" s="15"/>
      <c r="AB6" s="33"/>
      <c r="AC6" s="33"/>
      <c r="AD6" s="33"/>
      <c r="AE6" s="33"/>
    </row>
    <row r="7" spans="1:31" s="33" customFormat="1" x14ac:dyDescent="0.2">
      <c r="A7" s="10"/>
      <c r="B7" s="23" t="s">
        <v>122</v>
      </c>
      <c r="C7" s="14">
        <v>2</v>
      </c>
      <c r="D7" s="14"/>
      <c r="E7" s="14"/>
      <c r="F7" s="14"/>
      <c r="G7" s="14"/>
      <c r="H7" s="14"/>
      <c r="I7" s="22"/>
      <c r="J7" s="36"/>
      <c r="K7" s="2"/>
      <c r="L7" s="34">
        <v>0</v>
      </c>
      <c r="M7" s="20"/>
      <c r="N7" s="36"/>
      <c r="O7" s="36"/>
      <c r="P7" s="36"/>
      <c r="Q7" s="36"/>
      <c r="R7" s="36">
        <v>0</v>
      </c>
      <c r="S7" s="36"/>
      <c r="T7" s="36"/>
      <c r="U7" s="34"/>
      <c r="V7" s="77">
        <f t="shared" si="0"/>
        <v>0</v>
      </c>
      <c r="W7" s="5"/>
      <c r="X7" s="5"/>
      <c r="Y7" s="5"/>
      <c r="Z7" s="5"/>
      <c r="AA7" s="15"/>
    </row>
    <row r="8" spans="1:31" x14ac:dyDescent="0.2">
      <c r="B8" s="23" t="s">
        <v>123</v>
      </c>
      <c r="C8" s="14">
        <v>2</v>
      </c>
      <c r="I8" s="22"/>
      <c r="L8" s="2">
        <v>0</v>
      </c>
      <c r="R8" s="36">
        <v>0</v>
      </c>
      <c r="U8" s="34"/>
      <c r="V8" s="77">
        <f t="shared" si="0"/>
        <v>0</v>
      </c>
      <c r="W8" s="5"/>
      <c r="X8" s="5"/>
      <c r="Y8" s="5"/>
      <c r="Z8" s="5"/>
      <c r="AA8" s="15"/>
      <c r="AB8" s="33"/>
      <c r="AC8" s="33"/>
      <c r="AD8" s="33"/>
      <c r="AE8" s="33"/>
    </row>
    <row r="9" spans="1:31" x14ac:dyDescent="0.2">
      <c r="B9" s="23" t="s">
        <v>124</v>
      </c>
      <c r="C9" s="14">
        <v>7</v>
      </c>
      <c r="E9" s="14">
        <v>3</v>
      </c>
      <c r="G9" s="14">
        <v>2</v>
      </c>
      <c r="H9" s="14">
        <v>2</v>
      </c>
      <c r="I9" s="22"/>
      <c r="J9" s="36">
        <v>1</v>
      </c>
      <c r="K9" s="2">
        <v>1</v>
      </c>
      <c r="L9" s="2">
        <v>1</v>
      </c>
      <c r="M9" s="20">
        <v>1</v>
      </c>
      <c r="N9" s="36">
        <v>1</v>
      </c>
      <c r="O9" s="36">
        <v>1</v>
      </c>
      <c r="P9" s="36">
        <v>1</v>
      </c>
      <c r="Q9" s="36">
        <v>1</v>
      </c>
      <c r="R9" s="36">
        <v>1</v>
      </c>
      <c r="S9" s="36">
        <v>1</v>
      </c>
      <c r="T9" s="36">
        <v>1</v>
      </c>
      <c r="U9" s="34"/>
      <c r="V9" s="77">
        <f t="shared" si="0"/>
        <v>2</v>
      </c>
      <c r="W9" s="5"/>
      <c r="X9" s="5"/>
      <c r="Y9" s="5"/>
      <c r="Z9" s="5"/>
      <c r="AA9" s="15"/>
      <c r="AB9" s="33"/>
      <c r="AC9" s="33"/>
      <c r="AD9" s="33"/>
      <c r="AE9" s="33"/>
    </row>
    <row r="10" spans="1:31" ht="16" thickBot="1" x14ac:dyDescent="0.25">
      <c r="B10" s="23" t="s">
        <v>125</v>
      </c>
      <c r="C10" s="14">
        <v>8</v>
      </c>
      <c r="E10" s="14">
        <v>4</v>
      </c>
      <c r="G10" s="14">
        <v>3</v>
      </c>
      <c r="H10" s="14">
        <v>3</v>
      </c>
      <c r="I10" s="22"/>
      <c r="J10" s="36">
        <v>1</v>
      </c>
      <c r="K10" s="34">
        <v>1</v>
      </c>
      <c r="L10" s="34">
        <v>1</v>
      </c>
      <c r="M10" s="36">
        <v>1</v>
      </c>
      <c r="N10" s="36">
        <v>1</v>
      </c>
      <c r="O10" s="36">
        <v>1</v>
      </c>
      <c r="P10" s="36">
        <v>1</v>
      </c>
      <c r="Q10" s="36">
        <v>1</v>
      </c>
      <c r="R10" s="36">
        <v>1</v>
      </c>
      <c r="S10" s="36">
        <v>1</v>
      </c>
      <c r="T10" s="36">
        <v>1</v>
      </c>
      <c r="U10" s="34"/>
      <c r="V10" s="77">
        <f t="shared" si="0"/>
        <v>2</v>
      </c>
      <c r="W10" s="5"/>
      <c r="X10" s="5"/>
      <c r="Y10" s="5"/>
      <c r="Z10" s="5"/>
      <c r="AA10" s="15"/>
      <c r="AB10" s="33"/>
      <c r="AC10" s="33"/>
      <c r="AD10" s="33"/>
      <c r="AE10" s="33"/>
    </row>
    <row r="11" spans="1:31" x14ac:dyDescent="0.2">
      <c r="B11" s="23" t="s">
        <v>126</v>
      </c>
      <c r="C11" s="14">
        <v>5</v>
      </c>
      <c r="E11" s="14">
        <v>5</v>
      </c>
      <c r="G11" s="14">
        <v>4</v>
      </c>
      <c r="H11" s="14">
        <v>4</v>
      </c>
      <c r="I11" s="22"/>
      <c r="K11" s="34">
        <v>1</v>
      </c>
      <c r="L11" s="34">
        <v>0.75</v>
      </c>
      <c r="M11" s="36">
        <v>1</v>
      </c>
      <c r="N11" s="36">
        <v>1</v>
      </c>
      <c r="O11" s="36">
        <v>1</v>
      </c>
      <c r="P11" s="36">
        <v>1</v>
      </c>
      <c r="Q11" s="36">
        <v>1</v>
      </c>
      <c r="R11" s="36">
        <v>1</v>
      </c>
      <c r="S11" s="36">
        <v>1</v>
      </c>
      <c r="T11" s="36">
        <v>1</v>
      </c>
      <c r="U11" s="34"/>
      <c r="V11" s="77">
        <f t="shared" si="0"/>
        <v>2</v>
      </c>
      <c r="W11" s="5"/>
      <c r="X11" s="42" t="s">
        <v>81</v>
      </c>
      <c r="Y11" s="43"/>
      <c r="Z11" s="5"/>
      <c r="AA11" s="15"/>
      <c r="AB11" s="33"/>
      <c r="AC11" s="33"/>
      <c r="AD11" s="33"/>
      <c r="AE11" s="33"/>
    </row>
    <row r="12" spans="1:31" ht="16" thickBot="1" x14ac:dyDescent="0.25">
      <c r="B12" s="23" t="s">
        <v>127</v>
      </c>
      <c r="C12" s="14">
        <v>3</v>
      </c>
      <c r="I12" s="22"/>
      <c r="K12" s="34"/>
      <c r="L12" s="34">
        <v>0</v>
      </c>
      <c r="M12" s="36"/>
      <c r="R12" s="36">
        <v>0</v>
      </c>
      <c r="U12" s="34"/>
      <c r="V12" s="77">
        <f t="shared" si="0"/>
        <v>0</v>
      </c>
      <c r="W12" s="15"/>
      <c r="X12" s="44">
        <v>1</v>
      </c>
      <c r="Y12" s="45"/>
      <c r="Z12" s="5"/>
      <c r="AA12" s="15"/>
      <c r="AB12" s="33"/>
      <c r="AC12" s="33"/>
      <c r="AD12" s="33"/>
      <c r="AE12" s="33"/>
    </row>
    <row r="13" spans="1:31" x14ac:dyDescent="0.2">
      <c r="B13" s="23" t="s">
        <v>175</v>
      </c>
      <c r="C13" s="14">
        <v>10</v>
      </c>
      <c r="E13" s="14">
        <v>6</v>
      </c>
      <c r="G13" s="14">
        <v>5</v>
      </c>
      <c r="H13" s="14">
        <v>5</v>
      </c>
      <c r="I13" s="22"/>
      <c r="J13" s="36">
        <v>1</v>
      </c>
      <c r="K13" s="34">
        <v>1</v>
      </c>
      <c r="L13" s="34">
        <v>1</v>
      </c>
      <c r="M13" s="36">
        <v>1</v>
      </c>
      <c r="O13" s="36">
        <v>1</v>
      </c>
      <c r="P13" s="36">
        <v>1</v>
      </c>
      <c r="R13" s="36">
        <v>1</v>
      </c>
      <c r="S13" s="36">
        <v>1</v>
      </c>
      <c r="T13" s="36">
        <v>1</v>
      </c>
      <c r="U13" s="34"/>
      <c r="V13" s="77">
        <f t="shared" si="0"/>
        <v>2</v>
      </c>
      <c r="W13" s="5"/>
      <c r="X13" s="33"/>
      <c r="Y13" s="33"/>
      <c r="Z13" s="5"/>
      <c r="AA13" s="15"/>
      <c r="AB13" s="33"/>
      <c r="AC13" s="33"/>
      <c r="AD13" s="33"/>
      <c r="AE13" s="33"/>
    </row>
    <row r="14" spans="1:31" ht="16" thickBot="1" x14ac:dyDescent="0.25">
      <c r="B14" s="23" t="s">
        <v>128</v>
      </c>
      <c r="C14" s="14">
        <v>13</v>
      </c>
      <c r="E14" s="14">
        <v>7</v>
      </c>
      <c r="G14" s="14">
        <v>6</v>
      </c>
      <c r="H14" s="14">
        <v>6</v>
      </c>
      <c r="I14" s="22"/>
      <c r="K14" s="34">
        <v>1</v>
      </c>
      <c r="L14" s="34">
        <v>0.5</v>
      </c>
      <c r="M14" s="36">
        <v>1</v>
      </c>
      <c r="N14" s="36">
        <v>1</v>
      </c>
      <c r="O14" s="36">
        <v>1</v>
      </c>
      <c r="P14" s="36">
        <v>1</v>
      </c>
      <c r="Q14" s="36">
        <v>1</v>
      </c>
      <c r="R14" s="36">
        <v>1</v>
      </c>
      <c r="S14" s="36">
        <v>1</v>
      </c>
      <c r="T14" s="36">
        <v>1</v>
      </c>
      <c r="U14" s="34"/>
      <c r="V14" s="77">
        <f t="shared" si="0"/>
        <v>2</v>
      </c>
      <c r="W14" s="5"/>
      <c r="X14" s="1" t="s">
        <v>79</v>
      </c>
      <c r="Z14" s="33"/>
      <c r="AA14" s="15"/>
      <c r="AB14" s="33"/>
      <c r="AC14" s="33"/>
      <c r="AD14" s="33"/>
      <c r="AE14" s="33"/>
    </row>
    <row r="15" spans="1:31" x14ac:dyDescent="0.2">
      <c r="B15" s="23" t="s">
        <v>174</v>
      </c>
      <c r="C15" s="14">
        <v>6</v>
      </c>
      <c r="E15" s="14">
        <v>8</v>
      </c>
      <c r="I15" s="22"/>
      <c r="K15" s="34"/>
      <c r="L15" s="34">
        <v>0</v>
      </c>
      <c r="M15" s="36"/>
      <c r="R15" s="36">
        <v>0</v>
      </c>
      <c r="S15" s="36">
        <v>0.5</v>
      </c>
      <c r="U15" s="34"/>
      <c r="V15" s="77">
        <f t="shared" si="0"/>
        <v>0.5</v>
      </c>
      <c r="W15" s="5"/>
      <c r="X15" s="17" t="s">
        <v>77</v>
      </c>
      <c r="Y15" s="38"/>
      <c r="Z15" s="16">
        <v>0.05</v>
      </c>
      <c r="AA15" s="33"/>
      <c r="AB15" s="33"/>
      <c r="AC15" s="33"/>
      <c r="AD15" s="33"/>
      <c r="AE15" s="33"/>
    </row>
    <row r="16" spans="1:31" x14ac:dyDescent="0.2">
      <c r="B16" s="23" t="s">
        <v>129</v>
      </c>
      <c r="C16" s="14">
        <v>3</v>
      </c>
      <c r="I16" s="22"/>
      <c r="K16" s="34"/>
      <c r="L16" s="34">
        <v>0</v>
      </c>
      <c r="M16" s="36"/>
      <c r="P16" s="36">
        <v>1</v>
      </c>
      <c r="R16" s="36">
        <v>0.01</v>
      </c>
      <c r="S16" s="36">
        <v>0.5</v>
      </c>
      <c r="U16" s="34"/>
      <c r="V16" s="77">
        <f t="shared" si="0"/>
        <v>0.5</v>
      </c>
      <c r="W16" s="5"/>
      <c r="X16" s="18" t="s">
        <v>83</v>
      </c>
      <c r="Y16" s="5"/>
      <c r="Z16" s="8">
        <v>0.3</v>
      </c>
      <c r="AA16" s="33"/>
      <c r="AB16" s="33"/>
      <c r="AC16" s="33"/>
      <c r="AD16" s="33"/>
      <c r="AE16" s="33"/>
    </row>
    <row r="17" spans="1:31" x14ac:dyDescent="0.2">
      <c r="B17" s="23" t="s">
        <v>130</v>
      </c>
      <c r="C17" s="14">
        <v>6</v>
      </c>
      <c r="D17" s="14">
        <v>1</v>
      </c>
      <c r="E17" s="14">
        <v>9</v>
      </c>
      <c r="I17" s="22"/>
      <c r="K17" s="34">
        <v>0.5</v>
      </c>
      <c r="L17" s="34">
        <v>0.75</v>
      </c>
      <c r="M17" s="36"/>
      <c r="N17" s="36">
        <v>1</v>
      </c>
      <c r="O17" s="36">
        <v>1</v>
      </c>
      <c r="P17" s="36">
        <v>1</v>
      </c>
      <c r="Q17" s="36">
        <v>1</v>
      </c>
      <c r="R17" s="36">
        <v>0.8</v>
      </c>
      <c r="S17" s="36">
        <v>1</v>
      </c>
      <c r="U17" s="34"/>
      <c r="V17" s="77">
        <f t="shared" si="0"/>
        <v>1</v>
      </c>
      <c r="W17" s="5"/>
      <c r="X17" s="18" t="s">
        <v>78</v>
      </c>
      <c r="Y17" s="5"/>
      <c r="Z17" s="8">
        <v>3</v>
      </c>
      <c r="AA17" s="33"/>
      <c r="AB17" s="33"/>
      <c r="AC17" s="33"/>
      <c r="AD17" s="33"/>
      <c r="AE17" s="33"/>
    </row>
    <row r="18" spans="1:31" x14ac:dyDescent="0.2">
      <c r="B18" s="23" t="s">
        <v>131</v>
      </c>
      <c r="C18" s="14">
        <v>3</v>
      </c>
      <c r="E18" s="14">
        <v>10</v>
      </c>
      <c r="G18" s="14">
        <v>7</v>
      </c>
      <c r="H18" s="14">
        <v>7</v>
      </c>
      <c r="I18" s="22"/>
      <c r="J18" s="36">
        <v>1</v>
      </c>
      <c r="K18" s="34">
        <v>1</v>
      </c>
      <c r="L18" s="34">
        <v>0.75</v>
      </c>
      <c r="M18" s="36">
        <v>1</v>
      </c>
      <c r="N18" s="36">
        <v>1</v>
      </c>
      <c r="O18" s="36">
        <v>1</v>
      </c>
      <c r="P18" s="36">
        <v>1</v>
      </c>
      <c r="Q18" s="36">
        <v>1</v>
      </c>
      <c r="R18" s="36">
        <v>0.01</v>
      </c>
      <c r="S18" s="36">
        <v>1</v>
      </c>
      <c r="T18" s="36">
        <v>1</v>
      </c>
      <c r="U18" s="34"/>
      <c r="V18" s="77">
        <f t="shared" si="0"/>
        <v>2</v>
      </c>
      <c r="W18" s="5"/>
      <c r="X18" s="18" t="s">
        <v>84</v>
      </c>
      <c r="Y18" s="5"/>
      <c r="Z18" s="39">
        <v>0.25</v>
      </c>
      <c r="AA18" s="33"/>
      <c r="AB18" s="33"/>
      <c r="AC18" s="33"/>
      <c r="AD18" s="33"/>
      <c r="AE18" s="33"/>
    </row>
    <row r="19" spans="1:31" ht="16" thickBot="1" x14ac:dyDescent="0.25">
      <c r="B19" s="23" t="s">
        <v>132</v>
      </c>
      <c r="C19" s="14">
        <v>2</v>
      </c>
      <c r="I19" s="22"/>
      <c r="K19" s="34"/>
      <c r="L19" s="34">
        <v>0</v>
      </c>
      <c r="M19" s="36"/>
      <c r="R19" s="36">
        <v>0</v>
      </c>
      <c r="U19" s="34"/>
      <c r="V19" s="77">
        <f t="shared" si="0"/>
        <v>0</v>
      </c>
      <c r="W19" s="15"/>
      <c r="X19" s="19" t="s">
        <v>85</v>
      </c>
      <c r="Y19" s="40"/>
      <c r="Z19" s="41">
        <v>0.05</v>
      </c>
      <c r="AA19" s="33"/>
      <c r="AB19" s="33"/>
      <c r="AC19" s="33"/>
      <c r="AD19" s="33"/>
      <c r="AE19" s="33"/>
    </row>
    <row r="20" spans="1:31" x14ac:dyDescent="0.2">
      <c r="B20" s="23" t="s">
        <v>133</v>
      </c>
      <c r="C20" s="14">
        <v>1</v>
      </c>
      <c r="I20" s="22"/>
      <c r="K20" s="34"/>
      <c r="L20" s="34">
        <v>0</v>
      </c>
      <c r="M20" s="36"/>
      <c r="R20" s="36">
        <v>0.5</v>
      </c>
      <c r="U20" s="34"/>
      <c r="V20" s="77">
        <f t="shared" si="0"/>
        <v>0</v>
      </c>
      <c r="W20" s="15"/>
      <c r="AA20" s="33"/>
      <c r="AB20" s="33"/>
      <c r="AC20" s="33"/>
      <c r="AD20" s="33"/>
      <c r="AE20" s="33"/>
    </row>
    <row r="21" spans="1:31" ht="16" thickBot="1" x14ac:dyDescent="0.25">
      <c r="B21" s="23" t="s">
        <v>134</v>
      </c>
      <c r="C21" s="14">
        <v>2</v>
      </c>
      <c r="I21" s="22"/>
      <c r="K21" s="34"/>
      <c r="L21" s="34">
        <v>0</v>
      </c>
      <c r="M21" s="36"/>
      <c r="R21" s="36">
        <v>0</v>
      </c>
      <c r="U21" s="34"/>
      <c r="V21" s="77">
        <f t="shared" si="0"/>
        <v>0</v>
      </c>
      <c r="W21" s="15"/>
      <c r="X21" s="15"/>
      <c r="Y21" s="6"/>
      <c r="Z21" s="6"/>
      <c r="AA21" s="33"/>
      <c r="AB21" s="33"/>
      <c r="AC21" s="33"/>
      <c r="AD21" s="33"/>
      <c r="AE21" s="33"/>
    </row>
    <row r="22" spans="1:31" ht="16" x14ac:dyDescent="0.2">
      <c r="B22" s="23" t="s">
        <v>135</v>
      </c>
      <c r="C22" s="14">
        <v>1</v>
      </c>
      <c r="I22" s="22"/>
      <c r="L22" s="2">
        <v>0</v>
      </c>
      <c r="R22" s="36">
        <v>0.1</v>
      </c>
      <c r="U22" s="34"/>
      <c r="V22" s="77">
        <f t="shared" si="0"/>
        <v>0</v>
      </c>
      <c r="W22" s="15"/>
      <c r="X22" s="46" t="s">
        <v>103</v>
      </c>
      <c r="Y22" s="4" t="s">
        <v>104</v>
      </c>
      <c r="Z22" s="4" t="s">
        <v>105</v>
      </c>
      <c r="AA22" s="7" t="s">
        <v>106</v>
      </c>
      <c r="AB22" s="33"/>
      <c r="AC22" s="33"/>
      <c r="AD22" s="33"/>
      <c r="AE22" s="33"/>
    </row>
    <row r="23" spans="1:31" x14ac:dyDescent="0.2">
      <c r="B23" s="23" t="s">
        <v>136</v>
      </c>
      <c r="C23" s="14">
        <v>2</v>
      </c>
      <c r="I23" s="22"/>
      <c r="L23" s="2">
        <v>0</v>
      </c>
      <c r="R23" s="36">
        <v>0</v>
      </c>
      <c r="U23" s="34"/>
      <c r="V23" s="77">
        <f t="shared" si="0"/>
        <v>0</v>
      </c>
      <c r="W23" s="15"/>
      <c r="X23" s="79">
        <v>0</v>
      </c>
      <c r="Y23" s="6">
        <f t="shared" ref="Y23:Y31" si="1">SUMIF(V$2:V$80,"&gt;=" &amp; X23,C$2:C$80)</f>
        <v>327</v>
      </c>
      <c r="Z23" s="6">
        <f t="shared" ref="Z23:Z31" si="2">SUMIF(V$2:V$80,"&gt;=" &amp; X23,D$2:D$80)</f>
        <v>11</v>
      </c>
      <c r="AA23" s="8">
        <f t="shared" ref="AA23:AA31" si="3">($Z$17 + $Z$15*Y23+$Z$16*Z23)*(1+Z$18+Z$19)</f>
        <v>29.445000000000004</v>
      </c>
      <c r="AB23" s="33"/>
      <c r="AC23" s="33"/>
      <c r="AD23" s="33"/>
      <c r="AE23" s="33"/>
    </row>
    <row r="24" spans="1:31" s="6" customFormat="1" x14ac:dyDescent="0.2">
      <c r="A24" s="10"/>
      <c r="B24" s="23" t="s">
        <v>137</v>
      </c>
      <c r="C24" s="14">
        <v>3</v>
      </c>
      <c r="D24" s="14"/>
      <c r="E24" s="14">
        <v>11</v>
      </c>
      <c r="F24" s="14"/>
      <c r="G24" s="14">
        <v>8</v>
      </c>
      <c r="H24" s="14">
        <v>8</v>
      </c>
      <c r="I24" s="22"/>
      <c r="J24" s="36">
        <v>1</v>
      </c>
      <c r="K24" s="2">
        <v>1</v>
      </c>
      <c r="L24" s="2">
        <v>1</v>
      </c>
      <c r="M24" s="20">
        <v>1</v>
      </c>
      <c r="N24" s="36">
        <v>1</v>
      </c>
      <c r="O24" s="36">
        <v>1</v>
      </c>
      <c r="P24" s="36">
        <v>1</v>
      </c>
      <c r="Q24" s="36">
        <v>1</v>
      </c>
      <c r="R24" s="36">
        <v>1</v>
      </c>
      <c r="S24" s="36">
        <v>1</v>
      </c>
      <c r="T24" s="36">
        <v>1</v>
      </c>
      <c r="U24" s="34"/>
      <c r="V24" s="77">
        <f t="shared" si="0"/>
        <v>2</v>
      </c>
      <c r="W24" s="15"/>
      <c r="X24" s="79">
        <v>0.5</v>
      </c>
      <c r="Y24" s="6">
        <f t="shared" si="1"/>
        <v>280</v>
      </c>
      <c r="Z24" s="6">
        <f t="shared" si="2"/>
        <v>10</v>
      </c>
      <c r="AA24" s="8">
        <f t="shared" si="3"/>
        <v>26</v>
      </c>
      <c r="AB24" s="33"/>
      <c r="AC24" s="33"/>
      <c r="AD24" s="33"/>
      <c r="AE24" s="33"/>
    </row>
    <row r="25" spans="1:31" x14ac:dyDescent="0.2">
      <c r="B25" s="23" t="s">
        <v>138</v>
      </c>
      <c r="C25" s="14">
        <v>4</v>
      </c>
      <c r="I25" s="22" t="s">
        <v>112</v>
      </c>
      <c r="K25" s="2">
        <v>1</v>
      </c>
      <c r="L25" s="2">
        <v>0</v>
      </c>
      <c r="M25" s="20">
        <v>1</v>
      </c>
      <c r="N25" s="36">
        <v>1</v>
      </c>
      <c r="O25" s="36">
        <v>1</v>
      </c>
      <c r="P25" s="36">
        <v>1</v>
      </c>
      <c r="R25" s="36">
        <v>1</v>
      </c>
      <c r="S25" s="36">
        <v>0.75</v>
      </c>
      <c r="T25" s="36">
        <v>1</v>
      </c>
      <c r="U25" s="34"/>
      <c r="V25" s="77">
        <f t="shared" si="0"/>
        <v>1.75</v>
      </c>
      <c r="W25" s="15"/>
      <c r="X25" s="79">
        <v>1</v>
      </c>
      <c r="Y25" s="6">
        <f t="shared" si="1"/>
        <v>260</v>
      </c>
      <c r="Z25" s="6">
        <f t="shared" si="2"/>
        <v>10</v>
      </c>
      <c r="AA25" s="8">
        <f t="shared" si="3"/>
        <v>24.7</v>
      </c>
      <c r="AB25" s="33"/>
      <c r="AC25" s="33"/>
      <c r="AD25" s="33"/>
      <c r="AE25" s="33"/>
    </row>
    <row r="26" spans="1:31" x14ac:dyDescent="0.2">
      <c r="B26" s="23" t="s">
        <v>139</v>
      </c>
      <c r="C26" s="14">
        <v>6</v>
      </c>
      <c r="E26" s="14">
        <v>12</v>
      </c>
      <c r="G26" s="14">
        <v>9</v>
      </c>
      <c r="H26" s="14">
        <v>9</v>
      </c>
      <c r="I26" s="22"/>
      <c r="K26" s="2">
        <v>1</v>
      </c>
      <c r="L26" s="2">
        <v>1</v>
      </c>
      <c r="M26" s="20">
        <v>1</v>
      </c>
      <c r="N26" s="36">
        <v>1</v>
      </c>
      <c r="O26" s="36">
        <v>1</v>
      </c>
      <c r="P26" s="36">
        <v>1</v>
      </c>
      <c r="Q26" s="36">
        <v>1</v>
      </c>
      <c r="R26" s="36">
        <v>0.1</v>
      </c>
      <c r="S26" s="36">
        <v>1</v>
      </c>
      <c r="T26" s="36">
        <v>1</v>
      </c>
      <c r="U26" s="34"/>
      <c r="V26" s="77">
        <f t="shared" si="0"/>
        <v>2</v>
      </c>
      <c r="W26" s="15"/>
      <c r="X26" s="80">
        <v>1.5</v>
      </c>
      <c r="Y26" s="31">
        <f t="shared" si="1"/>
        <v>226</v>
      </c>
      <c r="Z26" s="31">
        <f t="shared" si="2"/>
        <v>9</v>
      </c>
      <c r="AA26" s="8">
        <f t="shared" si="3"/>
        <v>22.1</v>
      </c>
      <c r="AB26" s="33"/>
      <c r="AC26" s="33"/>
      <c r="AD26" s="33"/>
      <c r="AE26" s="33"/>
    </row>
    <row r="27" spans="1:31" x14ac:dyDescent="0.2">
      <c r="A27" s="11" t="s">
        <v>117</v>
      </c>
      <c r="B27" s="26" t="s">
        <v>140</v>
      </c>
      <c r="C27" s="13">
        <v>11</v>
      </c>
      <c r="D27" s="13"/>
      <c r="E27" s="13">
        <v>13</v>
      </c>
      <c r="F27" s="13"/>
      <c r="G27" s="13">
        <v>10</v>
      </c>
      <c r="H27" s="13">
        <v>10</v>
      </c>
      <c r="I27" s="21"/>
      <c r="J27" s="35">
        <v>1</v>
      </c>
      <c r="K27" s="12">
        <v>1</v>
      </c>
      <c r="L27" s="12">
        <v>1</v>
      </c>
      <c r="M27" s="12">
        <v>1</v>
      </c>
      <c r="N27" s="35">
        <v>1</v>
      </c>
      <c r="O27" s="35">
        <v>1</v>
      </c>
      <c r="P27" s="35">
        <v>1</v>
      </c>
      <c r="Q27" s="35">
        <v>1</v>
      </c>
      <c r="R27" s="35">
        <v>1</v>
      </c>
      <c r="S27" s="35">
        <v>1</v>
      </c>
      <c r="T27" s="35">
        <v>1</v>
      </c>
      <c r="U27" s="35"/>
      <c r="V27" s="77">
        <f t="shared" si="0"/>
        <v>2</v>
      </c>
      <c r="W27" s="15"/>
      <c r="X27" s="79">
        <v>2</v>
      </c>
      <c r="Y27" s="6">
        <f t="shared" si="1"/>
        <v>203</v>
      </c>
      <c r="Z27" s="6">
        <f t="shared" si="2"/>
        <v>9</v>
      </c>
      <c r="AA27" s="8">
        <f t="shared" si="3"/>
        <v>20.605</v>
      </c>
    </row>
    <row r="28" spans="1:31" x14ac:dyDescent="0.2">
      <c r="B28" s="23" t="s">
        <v>141</v>
      </c>
      <c r="C28" s="14">
        <v>8</v>
      </c>
      <c r="E28" s="14">
        <v>14</v>
      </c>
      <c r="G28" s="14">
        <v>11</v>
      </c>
      <c r="H28" s="14">
        <v>11</v>
      </c>
      <c r="I28" s="22"/>
      <c r="K28" s="2">
        <v>1</v>
      </c>
      <c r="L28" s="2">
        <v>0.8</v>
      </c>
      <c r="M28" s="20">
        <v>1</v>
      </c>
      <c r="N28" s="36">
        <v>1</v>
      </c>
      <c r="O28" s="36">
        <v>1</v>
      </c>
      <c r="Q28" s="36">
        <v>1</v>
      </c>
      <c r="R28" s="36">
        <v>1</v>
      </c>
      <c r="S28" s="36">
        <v>1</v>
      </c>
      <c r="T28" s="36">
        <v>1</v>
      </c>
      <c r="U28" s="34"/>
      <c r="V28" s="77">
        <f t="shared" si="0"/>
        <v>2</v>
      </c>
      <c r="W28" s="15"/>
      <c r="X28" s="79">
        <v>2.5</v>
      </c>
      <c r="Y28" s="6">
        <f t="shared" si="1"/>
        <v>8</v>
      </c>
      <c r="Z28" s="6">
        <f t="shared" si="2"/>
        <v>1</v>
      </c>
      <c r="AA28" s="8">
        <f t="shared" si="3"/>
        <v>4.8099999999999996</v>
      </c>
    </row>
    <row r="29" spans="1:31" x14ac:dyDescent="0.2">
      <c r="B29" s="23" t="s">
        <v>142</v>
      </c>
      <c r="C29" s="14">
        <v>7</v>
      </c>
      <c r="E29" s="14">
        <v>15</v>
      </c>
      <c r="I29" s="22"/>
      <c r="L29" s="2">
        <v>0.7</v>
      </c>
      <c r="R29" s="36">
        <v>0.01</v>
      </c>
      <c r="S29" s="36">
        <v>0.75</v>
      </c>
      <c r="T29" s="36">
        <v>0.75</v>
      </c>
      <c r="U29" s="34"/>
      <c r="V29" s="77">
        <f t="shared" si="0"/>
        <v>1.5</v>
      </c>
      <c r="W29" s="15"/>
      <c r="X29" s="79">
        <v>3</v>
      </c>
      <c r="Y29" s="6">
        <f t="shared" si="1"/>
        <v>8</v>
      </c>
      <c r="Z29" s="6">
        <f t="shared" si="2"/>
        <v>1</v>
      </c>
      <c r="AA29" s="8">
        <f t="shared" si="3"/>
        <v>4.8099999999999996</v>
      </c>
    </row>
    <row r="30" spans="1:31" x14ac:dyDescent="0.2">
      <c r="B30" s="23" t="s">
        <v>143</v>
      </c>
      <c r="C30" s="14">
        <v>9</v>
      </c>
      <c r="E30" s="14">
        <v>16</v>
      </c>
      <c r="G30" s="14">
        <v>12</v>
      </c>
      <c r="H30" s="14">
        <v>12</v>
      </c>
      <c r="I30" s="22"/>
      <c r="K30" s="34"/>
      <c r="L30" s="34">
        <v>0.5</v>
      </c>
      <c r="M30" s="36">
        <v>1</v>
      </c>
      <c r="N30" s="36">
        <v>1</v>
      </c>
      <c r="O30" s="36">
        <v>1</v>
      </c>
      <c r="Q30" s="36">
        <v>0.5</v>
      </c>
      <c r="R30" s="36">
        <v>0.9</v>
      </c>
      <c r="S30" s="36">
        <v>0.75</v>
      </c>
      <c r="T30" s="36">
        <v>1</v>
      </c>
      <c r="U30" s="34"/>
      <c r="V30" s="77">
        <f t="shared" si="0"/>
        <v>1.75</v>
      </c>
      <c r="W30" s="15"/>
      <c r="X30" s="79">
        <v>3.5</v>
      </c>
      <c r="Y30" s="6">
        <f t="shared" si="1"/>
        <v>2</v>
      </c>
      <c r="Z30" s="6">
        <f t="shared" si="2"/>
        <v>0</v>
      </c>
      <c r="AA30" s="8">
        <f t="shared" si="3"/>
        <v>4.03</v>
      </c>
    </row>
    <row r="31" spans="1:31" ht="16" thickBot="1" x14ac:dyDescent="0.25">
      <c r="B31" s="23" t="s">
        <v>195</v>
      </c>
      <c r="C31" s="14">
        <v>2</v>
      </c>
      <c r="I31" s="22" t="s">
        <v>196</v>
      </c>
      <c r="K31" s="34"/>
      <c r="L31" s="34"/>
      <c r="M31" s="36"/>
      <c r="R31" s="36">
        <v>1</v>
      </c>
      <c r="S31" s="36">
        <v>1</v>
      </c>
      <c r="T31" s="36">
        <v>1</v>
      </c>
      <c r="U31" s="34">
        <v>2</v>
      </c>
      <c r="V31" s="77">
        <f t="shared" si="0"/>
        <v>4</v>
      </c>
      <c r="W31" s="15"/>
      <c r="X31" s="81">
        <v>4</v>
      </c>
      <c r="Y31" s="47">
        <f t="shared" si="1"/>
        <v>2</v>
      </c>
      <c r="Z31" s="47">
        <f t="shared" si="2"/>
        <v>0</v>
      </c>
      <c r="AA31" s="9">
        <f t="shared" si="3"/>
        <v>4.03</v>
      </c>
    </row>
    <row r="32" spans="1:31" s="6" customFormat="1" x14ac:dyDescent="0.2">
      <c r="A32" s="10"/>
      <c r="B32" s="23" t="s">
        <v>144</v>
      </c>
      <c r="C32" s="14">
        <v>6</v>
      </c>
      <c r="D32" s="14"/>
      <c r="E32" s="14">
        <v>17</v>
      </c>
      <c r="F32" s="14"/>
      <c r="G32" s="14">
        <v>13</v>
      </c>
      <c r="H32" s="14">
        <v>13</v>
      </c>
      <c r="I32" s="22"/>
      <c r="J32" s="36">
        <v>1</v>
      </c>
      <c r="K32" s="34">
        <v>1</v>
      </c>
      <c r="L32" s="34">
        <v>0.5</v>
      </c>
      <c r="M32" s="36">
        <v>1</v>
      </c>
      <c r="N32" s="36">
        <v>1</v>
      </c>
      <c r="O32" s="36">
        <v>1</v>
      </c>
      <c r="P32" s="36">
        <v>1</v>
      </c>
      <c r="Q32" s="36">
        <v>1</v>
      </c>
      <c r="R32" s="36">
        <v>1</v>
      </c>
      <c r="S32" s="36">
        <v>1</v>
      </c>
      <c r="T32" s="36">
        <v>1</v>
      </c>
      <c r="U32" s="34"/>
      <c r="V32" s="77">
        <f t="shared" si="0"/>
        <v>2</v>
      </c>
      <c r="W32" s="15"/>
      <c r="X32" s="3"/>
      <c r="Y32"/>
      <c r="Z32"/>
    </row>
    <row r="33" spans="1:31" x14ac:dyDescent="0.2">
      <c r="B33" s="23" t="s">
        <v>145</v>
      </c>
      <c r="C33" s="14">
        <v>4</v>
      </c>
      <c r="I33" s="22"/>
      <c r="K33" s="34"/>
      <c r="L33" s="34">
        <v>1</v>
      </c>
      <c r="M33" s="36"/>
      <c r="O33" s="36">
        <v>1</v>
      </c>
      <c r="R33" s="36">
        <v>0</v>
      </c>
      <c r="S33" s="36">
        <v>0.75</v>
      </c>
      <c r="T33" s="36">
        <v>0.5</v>
      </c>
      <c r="U33" s="34"/>
      <c r="V33" s="77">
        <f t="shared" si="0"/>
        <v>1.25</v>
      </c>
      <c r="W33" s="15"/>
    </row>
    <row r="34" spans="1:31" x14ac:dyDescent="0.2">
      <c r="B34" s="23" t="s">
        <v>146</v>
      </c>
      <c r="C34" s="14">
        <v>5</v>
      </c>
      <c r="E34" s="14">
        <v>18</v>
      </c>
      <c r="G34" s="14">
        <v>14</v>
      </c>
      <c r="H34" s="14">
        <v>14</v>
      </c>
      <c r="I34" s="22"/>
      <c r="J34" s="36">
        <v>1</v>
      </c>
      <c r="K34" s="34">
        <v>1</v>
      </c>
      <c r="L34" s="34">
        <v>0.5</v>
      </c>
      <c r="M34" s="36">
        <v>1</v>
      </c>
      <c r="N34" s="36">
        <v>1</v>
      </c>
      <c r="O34" s="36">
        <v>1</v>
      </c>
      <c r="P34" s="36">
        <v>1</v>
      </c>
      <c r="Q34" s="36">
        <v>1</v>
      </c>
      <c r="R34" s="36">
        <v>1</v>
      </c>
      <c r="S34" s="36">
        <v>1</v>
      </c>
      <c r="T34" s="36">
        <v>1</v>
      </c>
      <c r="U34" s="34"/>
      <c r="V34" s="77">
        <f t="shared" si="0"/>
        <v>2</v>
      </c>
      <c r="W34" s="15"/>
    </row>
    <row r="35" spans="1:31" x14ac:dyDescent="0.2">
      <c r="B35" s="23" t="s">
        <v>147</v>
      </c>
      <c r="C35" s="14">
        <v>2</v>
      </c>
      <c r="I35" s="22" t="s">
        <v>118</v>
      </c>
      <c r="J35" s="36">
        <v>0.5</v>
      </c>
      <c r="K35" s="34"/>
      <c r="L35" s="34">
        <v>0.5</v>
      </c>
      <c r="M35" s="36">
        <v>1</v>
      </c>
      <c r="O35" s="36">
        <v>1</v>
      </c>
      <c r="P35" s="36">
        <v>0.5</v>
      </c>
      <c r="R35" s="36">
        <v>1</v>
      </c>
      <c r="U35" s="34"/>
      <c r="V35" s="77">
        <f t="shared" si="0"/>
        <v>0</v>
      </c>
      <c r="W35" s="15"/>
      <c r="X35" s="82"/>
    </row>
    <row r="36" spans="1:31" s="33" customFormat="1" x14ac:dyDescent="0.2">
      <c r="A36" s="10"/>
      <c r="B36" s="23" t="s">
        <v>198</v>
      </c>
      <c r="C36" s="14">
        <v>3</v>
      </c>
      <c r="D36" s="14"/>
      <c r="E36" s="14"/>
      <c r="F36" s="14"/>
      <c r="G36" s="14"/>
      <c r="H36" s="14"/>
      <c r="I36" s="22" t="s">
        <v>194</v>
      </c>
      <c r="J36" s="36"/>
      <c r="K36" s="34"/>
      <c r="L36" s="34"/>
      <c r="M36" s="36"/>
      <c r="N36" s="36"/>
      <c r="O36" s="36"/>
      <c r="P36" s="36"/>
      <c r="Q36" s="36"/>
      <c r="R36" s="36">
        <v>1</v>
      </c>
      <c r="S36" s="36"/>
      <c r="T36" s="36"/>
      <c r="U36" s="34">
        <v>2</v>
      </c>
      <c r="V36" s="77">
        <f t="shared" si="0"/>
        <v>2</v>
      </c>
      <c r="W36" s="15"/>
      <c r="X36" s="82"/>
    </row>
    <row r="37" spans="1:31" x14ac:dyDescent="0.2">
      <c r="B37" s="23" t="s">
        <v>148</v>
      </c>
      <c r="C37" s="14">
        <v>5</v>
      </c>
      <c r="E37" s="14">
        <v>19</v>
      </c>
      <c r="G37" s="14">
        <v>15</v>
      </c>
      <c r="H37" s="14">
        <v>15</v>
      </c>
      <c r="I37" s="22"/>
      <c r="K37" s="34">
        <v>1</v>
      </c>
      <c r="L37" s="34">
        <v>1</v>
      </c>
      <c r="M37" s="36">
        <v>1</v>
      </c>
      <c r="N37" s="36">
        <v>1</v>
      </c>
      <c r="O37" s="36">
        <v>1</v>
      </c>
      <c r="P37" s="36">
        <v>1</v>
      </c>
      <c r="Q37" s="36">
        <v>1</v>
      </c>
      <c r="R37" s="36">
        <v>0</v>
      </c>
      <c r="S37" s="36">
        <v>0.75</v>
      </c>
      <c r="T37" s="36">
        <v>0.5</v>
      </c>
      <c r="U37" s="34"/>
      <c r="V37" s="77">
        <f t="shared" si="0"/>
        <v>1.25</v>
      </c>
      <c r="W37" s="15"/>
      <c r="X37" s="82"/>
    </row>
    <row r="38" spans="1:31" s="33" customFormat="1" x14ac:dyDescent="0.2">
      <c r="A38" s="10"/>
      <c r="B38" s="23" t="s">
        <v>149</v>
      </c>
      <c r="C38" s="14">
        <v>8</v>
      </c>
      <c r="D38" s="14"/>
      <c r="E38" s="14">
        <v>20</v>
      </c>
      <c r="F38" s="14"/>
      <c r="G38" s="14">
        <v>16</v>
      </c>
      <c r="H38" s="14">
        <v>16</v>
      </c>
      <c r="I38" s="22"/>
      <c r="J38" s="36"/>
      <c r="K38" s="34">
        <v>1</v>
      </c>
      <c r="L38" s="34">
        <v>0.5</v>
      </c>
      <c r="M38" s="36">
        <v>1</v>
      </c>
      <c r="N38" s="36">
        <v>1</v>
      </c>
      <c r="O38" s="36">
        <v>1</v>
      </c>
      <c r="P38" s="36">
        <v>1</v>
      </c>
      <c r="Q38" s="36">
        <v>1</v>
      </c>
      <c r="R38" s="36">
        <v>1</v>
      </c>
      <c r="S38" s="36">
        <v>1</v>
      </c>
      <c r="T38" s="36">
        <v>1</v>
      </c>
      <c r="U38" s="34"/>
      <c r="V38" s="77">
        <f t="shared" si="0"/>
        <v>2</v>
      </c>
      <c r="W38" s="15"/>
      <c r="X38" s="82"/>
    </row>
    <row r="39" spans="1:31" x14ac:dyDescent="0.2">
      <c r="B39" s="23" t="s">
        <v>150</v>
      </c>
      <c r="C39" s="14">
        <v>4</v>
      </c>
      <c r="G39" s="14">
        <v>17</v>
      </c>
      <c r="H39" s="14">
        <v>17</v>
      </c>
      <c r="I39" s="22"/>
      <c r="J39" s="36">
        <v>0.5</v>
      </c>
      <c r="K39" s="34"/>
      <c r="L39" s="34">
        <v>0.8</v>
      </c>
      <c r="M39" s="36">
        <v>1</v>
      </c>
      <c r="N39" s="36">
        <v>0.5</v>
      </c>
      <c r="O39" s="36">
        <v>1</v>
      </c>
      <c r="R39" s="36">
        <v>0</v>
      </c>
      <c r="S39" s="36">
        <v>0.5</v>
      </c>
      <c r="U39" s="34"/>
      <c r="V39" s="77">
        <f t="shared" si="0"/>
        <v>0.5</v>
      </c>
      <c r="W39" s="15"/>
      <c r="X39" s="82"/>
      <c r="AA39" s="6"/>
    </row>
    <row r="40" spans="1:31" x14ac:dyDescent="0.2">
      <c r="B40" s="23" t="s">
        <v>183</v>
      </c>
      <c r="C40" s="14">
        <v>4</v>
      </c>
      <c r="I40" s="22" t="s">
        <v>182</v>
      </c>
      <c r="P40" s="36">
        <v>1</v>
      </c>
      <c r="R40" s="36">
        <v>0</v>
      </c>
      <c r="U40" s="34"/>
      <c r="V40" s="77">
        <f t="shared" si="0"/>
        <v>0</v>
      </c>
      <c r="W40" s="15"/>
    </row>
    <row r="41" spans="1:31" x14ac:dyDescent="0.2">
      <c r="A41" s="11" t="s">
        <v>116</v>
      </c>
      <c r="B41" s="26" t="s">
        <v>151</v>
      </c>
      <c r="C41" s="13">
        <v>7</v>
      </c>
      <c r="D41" s="13">
        <v>2</v>
      </c>
      <c r="E41" s="13">
        <v>21</v>
      </c>
      <c r="F41" s="13"/>
      <c r="G41" s="13">
        <v>18</v>
      </c>
      <c r="H41" s="13">
        <v>18</v>
      </c>
      <c r="I41" s="21"/>
      <c r="J41" s="35">
        <v>1</v>
      </c>
      <c r="K41" s="12">
        <v>1</v>
      </c>
      <c r="L41" s="12">
        <v>1</v>
      </c>
      <c r="M41" s="12">
        <v>1</v>
      </c>
      <c r="N41" s="35">
        <v>1</v>
      </c>
      <c r="O41" s="35">
        <v>1</v>
      </c>
      <c r="P41" s="35">
        <v>1</v>
      </c>
      <c r="Q41" s="35">
        <v>1</v>
      </c>
      <c r="R41" s="35">
        <v>1</v>
      </c>
      <c r="S41" s="35">
        <v>1</v>
      </c>
      <c r="T41" s="35">
        <v>1</v>
      </c>
      <c r="U41" s="35"/>
      <c r="V41" s="77">
        <f t="shared" si="0"/>
        <v>2</v>
      </c>
      <c r="W41" s="15"/>
      <c r="X41" s="15"/>
      <c r="Y41" s="6"/>
    </row>
    <row r="42" spans="1:31" s="6" customFormat="1" x14ac:dyDescent="0.2">
      <c r="A42" s="30"/>
      <c r="B42" s="31" t="s">
        <v>152</v>
      </c>
      <c r="C42" s="14">
        <v>6</v>
      </c>
      <c r="D42" s="14">
        <v>1</v>
      </c>
      <c r="E42" s="14">
        <v>22</v>
      </c>
      <c r="F42" s="14"/>
      <c r="G42" s="14">
        <v>19</v>
      </c>
      <c r="H42" s="14">
        <v>19</v>
      </c>
      <c r="I42" s="22"/>
      <c r="J42" s="36">
        <v>1</v>
      </c>
      <c r="K42" s="36">
        <v>1</v>
      </c>
      <c r="L42" s="36">
        <v>0.75</v>
      </c>
      <c r="M42" s="36">
        <v>1</v>
      </c>
      <c r="N42" s="36">
        <v>0.5</v>
      </c>
      <c r="O42" s="36">
        <v>1</v>
      </c>
      <c r="P42" s="36">
        <v>1</v>
      </c>
      <c r="Q42" s="36">
        <v>1</v>
      </c>
      <c r="R42" s="36">
        <v>1</v>
      </c>
      <c r="S42" s="36">
        <v>1</v>
      </c>
      <c r="T42" s="36">
        <v>1</v>
      </c>
      <c r="U42" s="36"/>
      <c r="V42" s="77">
        <f t="shared" si="0"/>
        <v>2</v>
      </c>
      <c r="W42" s="15"/>
      <c r="X42" s="3"/>
      <c r="Y42"/>
      <c r="Z42"/>
      <c r="AB42"/>
      <c r="AC42"/>
      <c r="AD42"/>
      <c r="AE42"/>
    </row>
    <row r="43" spans="1:31" x14ac:dyDescent="0.2">
      <c r="A43" s="30"/>
      <c r="B43" s="31" t="s">
        <v>153</v>
      </c>
      <c r="C43" s="14">
        <v>3</v>
      </c>
      <c r="E43" s="14">
        <v>23</v>
      </c>
      <c r="G43" s="14">
        <v>20</v>
      </c>
      <c r="H43" s="14">
        <v>20</v>
      </c>
      <c r="I43" s="22"/>
      <c r="J43" s="36">
        <v>1</v>
      </c>
      <c r="K43" s="36">
        <v>1</v>
      </c>
      <c r="L43" s="36">
        <v>0.5</v>
      </c>
      <c r="M43" s="36">
        <v>1</v>
      </c>
      <c r="N43" s="36">
        <v>0.5</v>
      </c>
      <c r="O43" s="36">
        <v>1</v>
      </c>
      <c r="P43" s="36">
        <v>1</v>
      </c>
      <c r="Q43" s="36">
        <v>1</v>
      </c>
      <c r="R43" s="36">
        <v>1</v>
      </c>
      <c r="S43" s="36">
        <v>1</v>
      </c>
      <c r="T43" s="36">
        <v>1</v>
      </c>
      <c r="U43" s="36"/>
      <c r="V43" s="77">
        <f t="shared" si="0"/>
        <v>2</v>
      </c>
      <c r="W43" s="15"/>
      <c r="AB43" s="6"/>
      <c r="AC43" s="6"/>
      <c r="AD43" s="6"/>
      <c r="AE43" s="6"/>
    </row>
    <row r="44" spans="1:31" x14ac:dyDescent="0.2">
      <c r="A44" s="30"/>
      <c r="B44" s="31" t="s">
        <v>154</v>
      </c>
      <c r="C44" s="14">
        <v>6</v>
      </c>
      <c r="E44" s="14">
        <v>24</v>
      </c>
      <c r="I44" s="22"/>
      <c r="K44" s="36"/>
      <c r="L44" s="36">
        <v>1</v>
      </c>
      <c r="M44" s="36"/>
      <c r="O44" s="36">
        <v>1</v>
      </c>
      <c r="Q44" s="36">
        <v>0.5</v>
      </c>
      <c r="R44" s="36">
        <v>0</v>
      </c>
      <c r="U44" s="36"/>
      <c r="V44" s="77">
        <f t="shared" si="0"/>
        <v>0</v>
      </c>
      <c r="W44" s="15"/>
      <c r="AA44" s="6"/>
    </row>
    <row r="45" spans="1:31" x14ac:dyDescent="0.2">
      <c r="A45" s="30"/>
      <c r="B45" s="31" t="s">
        <v>155</v>
      </c>
      <c r="C45" s="14">
        <v>5</v>
      </c>
      <c r="E45" s="14">
        <v>25</v>
      </c>
      <c r="G45" s="14">
        <v>21</v>
      </c>
      <c r="H45" s="14">
        <v>21</v>
      </c>
      <c r="I45" s="22"/>
      <c r="J45" s="36">
        <v>1</v>
      </c>
      <c r="K45" s="36">
        <v>1</v>
      </c>
      <c r="L45" s="36">
        <v>0</v>
      </c>
      <c r="M45" s="36">
        <v>1</v>
      </c>
      <c r="N45" s="36">
        <v>1</v>
      </c>
      <c r="O45" s="36">
        <v>1</v>
      </c>
      <c r="P45" s="36">
        <v>1</v>
      </c>
      <c r="R45" s="36">
        <v>1</v>
      </c>
      <c r="S45" s="36">
        <v>1</v>
      </c>
      <c r="U45" s="36"/>
      <c r="V45" s="77">
        <f t="shared" si="0"/>
        <v>1</v>
      </c>
      <c r="W45" s="15"/>
      <c r="X45" s="15"/>
      <c r="Y45" s="6"/>
    </row>
    <row r="46" spans="1:31" x14ac:dyDescent="0.2">
      <c r="A46" s="30"/>
      <c r="B46" s="31" t="s">
        <v>156</v>
      </c>
      <c r="C46" s="14">
        <v>6</v>
      </c>
      <c r="E46" s="14">
        <v>26</v>
      </c>
      <c r="G46" s="14">
        <v>22</v>
      </c>
      <c r="H46" s="14">
        <v>22</v>
      </c>
      <c r="I46" s="22"/>
      <c r="K46" s="36">
        <v>1</v>
      </c>
      <c r="L46" s="36">
        <v>1</v>
      </c>
      <c r="M46" s="36">
        <v>1</v>
      </c>
      <c r="N46" s="36">
        <v>1</v>
      </c>
      <c r="O46" s="36">
        <v>1</v>
      </c>
      <c r="P46" s="36">
        <v>1</v>
      </c>
      <c r="Q46" s="36">
        <v>1</v>
      </c>
      <c r="R46" s="36">
        <v>1</v>
      </c>
      <c r="S46" s="36">
        <v>1</v>
      </c>
      <c r="T46" s="36">
        <v>1</v>
      </c>
      <c r="U46" s="36"/>
      <c r="V46" s="77">
        <f t="shared" si="0"/>
        <v>2</v>
      </c>
      <c r="W46" s="15"/>
      <c r="Z46" s="6"/>
    </row>
    <row r="47" spans="1:31" s="6" customFormat="1" x14ac:dyDescent="0.2">
      <c r="A47" s="30"/>
      <c r="B47" s="31" t="s">
        <v>157</v>
      </c>
      <c r="C47" s="14">
        <v>4</v>
      </c>
      <c r="D47" s="14"/>
      <c r="E47" s="14">
        <v>27</v>
      </c>
      <c r="F47" s="14"/>
      <c r="G47" s="14">
        <v>23</v>
      </c>
      <c r="H47" s="14">
        <v>23</v>
      </c>
      <c r="I47" s="22"/>
      <c r="J47" s="36"/>
      <c r="K47" s="36">
        <v>1</v>
      </c>
      <c r="L47" s="36">
        <v>0.75</v>
      </c>
      <c r="M47" s="36">
        <v>1</v>
      </c>
      <c r="N47" s="36">
        <v>1</v>
      </c>
      <c r="O47" s="36">
        <v>1</v>
      </c>
      <c r="P47" s="36">
        <v>1</v>
      </c>
      <c r="Q47" s="36">
        <v>1</v>
      </c>
      <c r="R47" s="36">
        <v>1</v>
      </c>
      <c r="S47" s="36">
        <v>1</v>
      </c>
      <c r="T47" s="36">
        <v>1</v>
      </c>
      <c r="U47" s="36"/>
      <c r="V47" s="77">
        <f t="shared" si="0"/>
        <v>2</v>
      </c>
      <c r="W47" s="15"/>
      <c r="X47" s="3"/>
      <c r="Y47"/>
      <c r="Z47"/>
      <c r="AA47"/>
      <c r="AB47"/>
      <c r="AC47"/>
      <c r="AD47"/>
      <c r="AE47"/>
    </row>
    <row r="48" spans="1:31" x14ac:dyDescent="0.2">
      <c r="A48" s="30"/>
      <c r="B48" s="31" t="s">
        <v>158</v>
      </c>
      <c r="C48" s="14">
        <v>7</v>
      </c>
      <c r="E48" s="14">
        <v>28</v>
      </c>
      <c r="G48" s="14">
        <v>24</v>
      </c>
      <c r="H48" s="14">
        <v>24</v>
      </c>
      <c r="I48" s="22"/>
      <c r="J48" s="36">
        <v>1</v>
      </c>
      <c r="K48" s="36">
        <v>1</v>
      </c>
      <c r="L48" s="36">
        <v>1</v>
      </c>
      <c r="M48" s="36">
        <v>1</v>
      </c>
      <c r="N48" s="36">
        <v>1</v>
      </c>
      <c r="O48" s="36">
        <v>1</v>
      </c>
      <c r="P48" s="36">
        <v>1</v>
      </c>
      <c r="Q48" s="36">
        <v>1</v>
      </c>
      <c r="R48" s="36">
        <v>1</v>
      </c>
      <c r="S48" s="36">
        <v>1</v>
      </c>
      <c r="T48" s="36">
        <v>1</v>
      </c>
      <c r="U48" s="36"/>
      <c r="V48" s="77">
        <f t="shared" si="0"/>
        <v>2</v>
      </c>
      <c r="W48" s="15"/>
    </row>
    <row r="49" spans="1:31" x14ac:dyDescent="0.2">
      <c r="A49" s="30"/>
      <c r="B49" s="31" t="s">
        <v>159</v>
      </c>
      <c r="C49" s="14">
        <v>6</v>
      </c>
      <c r="E49" s="14">
        <v>29</v>
      </c>
      <c r="G49" s="14">
        <v>25</v>
      </c>
      <c r="H49" s="14">
        <v>25</v>
      </c>
      <c r="I49" s="22"/>
      <c r="J49" s="36">
        <v>1</v>
      </c>
      <c r="K49" s="36"/>
      <c r="L49" s="36">
        <v>0</v>
      </c>
      <c r="M49" s="36">
        <v>1</v>
      </c>
      <c r="N49" s="36">
        <v>1</v>
      </c>
      <c r="O49" s="36">
        <v>1</v>
      </c>
      <c r="P49" s="36">
        <v>0.75</v>
      </c>
      <c r="Q49" s="36">
        <v>1</v>
      </c>
      <c r="R49" s="36">
        <v>1</v>
      </c>
      <c r="S49" s="36">
        <v>1</v>
      </c>
      <c r="T49" s="36">
        <v>1</v>
      </c>
      <c r="U49" s="36"/>
      <c r="V49" s="77">
        <f t="shared" si="0"/>
        <v>2</v>
      </c>
      <c r="W49" s="15"/>
    </row>
    <row r="50" spans="1:31" s="6" customFormat="1" x14ac:dyDescent="0.2">
      <c r="A50" s="10"/>
      <c r="B50" s="23" t="s">
        <v>160</v>
      </c>
      <c r="C50" s="14">
        <v>5</v>
      </c>
      <c r="D50" s="14"/>
      <c r="E50" s="14">
        <v>30</v>
      </c>
      <c r="F50" s="14"/>
      <c r="G50" s="14">
        <v>26</v>
      </c>
      <c r="H50" s="14">
        <v>26</v>
      </c>
      <c r="I50" s="22"/>
      <c r="J50" s="36">
        <v>1</v>
      </c>
      <c r="K50" s="2">
        <v>0.5</v>
      </c>
      <c r="L50" s="2">
        <v>1</v>
      </c>
      <c r="M50" s="20">
        <v>1</v>
      </c>
      <c r="N50" s="36">
        <v>0.5</v>
      </c>
      <c r="O50" s="36">
        <v>1</v>
      </c>
      <c r="P50" s="36">
        <v>0.5</v>
      </c>
      <c r="Q50" s="36">
        <v>0.5</v>
      </c>
      <c r="R50" s="36">
        <v>1</v>
      </c>
      <c r="S50" s="36">
        <v>1</v>
      </c>
      <c r="T50" s="36">
        <v>1</v>
      </c>
      <c r="U50" s="34"/>
      <c r="V50" s="77">
        <f t="shared" si="0"/>
        <v>2</v>
      </c>
      <c r="W50" s="15"/>
      <c r="X50" s="15"/>
      <c r="AA50"/>
      <c r="AB50"/>
      <c r="AC50"/>
      <c r="AD50"/>
      <c r="AE50"/>
    </row>
    <row r="51" spans="1:31" x14ac:dyDescent="0.2">
      <c r="A51" s="11" t="s">
        <v>115</v>
      </c>
      <c r="B51" s="26" t="s">
        <v>161</v>
      </c>
      <c r="C51" s="13">
        <v>2</v>
      </c>
      <c r="D51" s="13"/>
      <c r="E51" s="13">
        <v>31</v>
      </c>
      <c r="F51" s="13"/>
      <c r="G51" s="13">
        <v>27</v>
      </c>
      <c r="H51" s="13">
        <v>27</v>
      </c>
      <c r="I51" s="21"/>
      <c r="J51" s="35">
        <v>1</v>
      </c>
      <c r="K51" s="12"/>
      <c r="L51" s="12">
        <v>0</v>
      </c>
      <c r="M51" s="12">
        <v>1</v>
      </c>
      <c r="N51" s="35">
        <v>0.5</v>
      </c>
      <c r="O51" s="35">
        <v>1</v>
      </c>
      <c r="P51" s="35"/>
      <c r="Q51" s="35"/>
      <c r="R51" s="35">
        <v>0</v>
      </c>
      <c r="S51" s="35">
        <v>0.75</v>
      </c>
      <c r="T51" s="35">
        <v>0.5</v>
      </c>
      <c r="U51" s="35"/>
      <c r="V51" s="77">
        <f t="shared" si="0"/>
        <v>1.25</v>
      </c>
      <c r="W51" s="15"/>
      <c r="AB51" s="33"/>
      <c r="AC51" s="6"/>
      <c r="AD51" s="6"/>
      <c r="AE51" s="6"/>
    </row>
    <row r="52" spans="1:31" s="6" customFormat="1" x14ac:dyDescent="0.2">
      <c r="A52" s="10"/>
      <c r="B52" s="23" t="s">
        <v>162</v>
      </c>
      <c r="C52" s="14">
        <v>7</v>
      </c>
      <c r="D52" s="14"/>
      <c r="E52" s="14">
        <v>32</v>
      </c>
      <c r="F52" s="14"/>
      <c r="G52" s="14">
        <v>28</v>
      </c>
      <c r="H52" s="14">
        <v>28</v>
      </c>
      <c r="I52" s="22"/>
      <c r="J52" s="36">
        <v>1</v>
      </c>
      <c r="K52" s="2">
        <v>1</v>
      </c>
      <c r="L52" s="2">
        <v>0.7</v>
      </c>
      <c r="M52" s="20">
        <v>1</v>
      </c>
      <c r="N52" s="36">
        <v>1</v>
      </c>
      <c r="O52" s="36">
        <v>1</v>
      </c>
      <c r="P52" s="36">
        <v>1</v>
      </c>
      <c r="Q52" s="36">
        <v>1</v>
      </c>
      <c r="R52" s="36">
        <v>1</v>
      </c>
      <c r="S52" s="36">
        <v>1</v>
      </c>
      <c r="T52" s="36">
        <v>1</v>
      </c>
      <c r="U52" s="34"/>
      <c r="V52" s="77">
        <f t="shared" si="0"/>
        <v>2</v>
      </c>
      <c r="W52" s="15"/>
      <c r="X52" s="3"/>
      <c r="Y52"/>
      <c r="Z52"/>
      <c r="AA52"/>
      <c r="AB52" s="33"/>
      <c r="AC52"/>
      <c r="AD52"/>
      <c r="AE52"/>
    </row>
    <row r="53" spans="1:31" s="6" customFormat="1" x14ac:dyDescent="0.2">
      <c r="A53" s="10"/>
      <c r="B53" s="23" t="s">
        <v>197</v>
      </c>
      <c r="C53" s="14">
        <v>2</v>
      </c>
      <c r="D53" s="14"/>
      <c r="E53" s="14"/>
      <c r="F53" s="14"/>
      <c r="G53" s="14"/>
      <c r="H53" s="14"/>
      <c r="I53" s="22" t="s">
        <v>194</v>
      </c>
      <c r="J53" s="36"/>
      <c r="K53" s="34"/>
      <c r="L53" s="34"/>
      <c r="M53" s="36"/>
      <c r="N53" s="36"/>
      <c r="O53" s="36"/>
      <c r="P53" s="36"/>
      <c r="Q53" s="36"/>
      <c r="R53" s="36">
        <v>1</v>
      </c>
      <c r="S53" s="36"/>
      <c r="T53" s="36"/>
      <c r="U53" s="34">
        <v>2</v>
      </c>
      <c r="V53" s="77">
        <f t="shared" si="0"/>
        <v>2</v>
      </c>
      <c r="W53" s="15"/>
      <c r="X53" s="3"/>
      <c r="Y53" s="33"/>
      <c r="Z53" s="33"/>
      <c r="AA53" s="33"/>
      <c r="AB53" s="33"/>
      <c r="AC53" s="33"/>
      <c r="AD53" s="33"/>
      <c r="AE53" s="33"/>
    </row>
    <row r="54" spans="1:31" x14ac:dyDescent="0.2">
      <c r="B54" s="23" t="s">
        <v>193</v>
      </c>
      <c r="C54" s="14">
        <v>1</v>
      </c>
      <c r="I54" s="22" t="s">
        <v>194</v>
      </c>
      <c r="K54" s="34"/>
      <c r="L54" s="34"/>
      <c r="M54" s="36"/>
      <c r="R54" s="36">
        <v>1</v>
      </c>
      <c r="U54" s="34">
        <v>2</v>
      </c>
      <c r="V54" s="77">
        <f t="shared" si="0"/>
        <v>2</v>
      </c>
      <c r="W54" s="15"/>
      <c r="AB54" s="33"/>
    </row>
    <row r="55" spans="1:31" x14ac:dyDescent="0.2">
      <c r="B55" s="23" t="s">
        <v>163</v>
      </c>
      <c r="C55" s="14">
        <v>4</v>
      </c>
      <c r="E55" s="14">
        <v>33</v>
      </c>
      <c r="G55" s="14">
        <v>29</v>
      </c>
      <c r="H55" s="14">
        <v>29</v>
      </c>
      <c r="I55" s="22"/>
      <c r="J55" s="36">
        <v>1</v>
      </c>
      <c r="K55" s="2">
        <v>1</v>
      </c>
      <c r="L55" s="2">
        <v>1</v>
      </c>
      <c r="M55" s="20">
        <v>1</v>
      </c>
      <c r="N55" s="36">
        <v>1</v>
      </c>
      <c r="O55" s="36">
        <v>1</v>
      </c>
      <c r="P55" s="36">
        <v>1</v>
      </c>
      <c r="Q55" s="36">
        <v>1</v>
      </c>
      <c r="R55" s="36">
        <v>1</v>
      </c>
      <c r="S55" s="36">
        <v>1</v>
      </c>
      <c r="T55" s="36">
        <v>1</v>
      </c>
      <c r="U55" s="34"/>
      <c r="V55" s="77">
        <f t="shared" si="0"/>
        <v>2</v>
      </c>
      <c r="W55" s="15"/>
      <c r="AB55" s="33"/>
    </row>
    <row r="56" spans="1:31" s="33" customFormat="1" x14ac:dyDescent="0.2">
      <c r="A56" s="10"/>
      <c r="B56" s="23" t="s">
        <v>164</v>
      </c>
      <c r="C56" s="14">
        <v>3</v>
      </c>
      <c r="D56" s="14"/>
      <c r="E56" s="14"/>
      <c r="F56" s="14"/>
      <c r="G56" s="14"/>
      <c r="H56" s="14"/>
      <c r="I56" s="22"/>
      <c r="J56" s="36"/>
      <c r="K56" s="2"/>
      <c r="L56" s="2">
        <v>0</v>
      </c>
      <c r="M56" s="20"/>
      <c r="N56" s="36">
        <v>0.5</v>
      </c>
      <c r="O56" s="36"/>
      <c r="P56" s="36"/>
      <c r="Q56" s="36"/>
      <c r="R56" s="36">
        <v>0.5</v>
      </c>
      <c r="S56" s="36">
        <v>0.5</v>
      </c>
      <c r="T56" s="36"/>
      <c r="U56" s="34"/>
      <c r="V56" s="77">
        <f t="shared" si="0"/>
        <v>0.5</v>
      </c>
      <c r="W56" s="15"/>
      <c r="X56" s="3"/>
    </row>
    <row r="57" spans="1:31" s="33" customFormat="1" x14ac:dyDescent="0.2">
      <c r="A57" s="10"/>
      <c r="B57" s="23" t="s">
        <v>165</v>
      </c>
      <c r="C57" s="14">
        <v>4</v>
      </c>
      <c r="D57" s="14"/>
      <c r="E57" s="14"/>
      <c r="F57" s="14"/>
      <c r="G57" s="14"/>
      <c r="H57" s="14"/>
      <c r="I57" s="22"/>
      <c r="J57" s="36"/>
      <c r="K57" s="2"/>
      <c r="L57" s="2">
        <v>0</v>
      </c>
      <c r="M57" s="20"/>
      <c r="N57" s="36"/>
      <c r="O57" s="36"/>
      <c r="P57" s="36"/>
      <c r="Q57" s="36"/>
      <c r="R57" s="36">
        <v>0</v>
      </c>
      <c r="S57" s="36"/>
      <c r="T57" s="36"/>
      <c r="U57" s="34"/>
      <c r="V57" s="77">
        <f t="shared" si="0"/>
        <v>0</v>
      </c>
      <c r="W57" s="15"/>
      <c r="X57" s="3"/>
    </row>
    <row r="58" spans="1:31" x14ac:dyDescent="0.2">
      <c r="B58" s="23" t="s">
        <v>186</v>
      </c>
      <c r="C58" s="14">
        <v>3</v>
      </c>
      <c r="D58" s="14">
        <v>0</v>
      </c>
      <c r="I58" s="22" t="s">
        <v>187</v>
      </c>
      <c r="K58" s="34"/>
      <c r="L58" s="34"/>
      <c r="M58" s="36"/>
      <c r="R58" s="36">
        <v>0.7</v>
      </c>
      <c r="S58" s="36">
        <v>0.5</v>
      </c>
      <c r="T58" s="36">
        <v>1</v>
      </c>
      <c r="U58" s="34"/>
      <c r="V58" s="77">
        <f t="shared" si="0"/>
        <v>1.5</v>
      </c>
      <c r="W58" s="15"/>
      <c r="Z58" s="6"/>
      <c r="AB58" s="33"/>
    </row>
    <row r="59" spans="1:31" x14ac:dyDescent="0.2">
      <c r="B59" s="23" t="s">
        <v>166</v>
      </c>
      <c r="C59" s="14">
        <v>6</v>
      </c>
      <c r="E59" s="14">
        <v>34</v>
      </c>
      <c r="H59" s="14">
        <v>30</v>
      </c>
      <c r="I59" s="22"/>
      <c r="L59" s="2">
        <v>0.7</v>
      </c>
      <c r="P59" s="36">
        <v>1</v>
      </c>
      <c r="R59" s="36">
        <v>0.7</v>
      </c>
      <c r="S59" s="36">
        <v>1</v>
      </c>
      <c r="T59" s="36">
        <v>1</v>
      </c>
      <c r="U59" s="34"/>
      <c r="V59" s="77">
        <f t="shared" si="0"/>
        <v>2</v>
      </c>
      <c r="W59" s="15"/>
      <c r="AB59" s="33"/>
    </row>
    <row r="60" spans="1:31" x14ac:dyDescent="0.2">
      <c r="B60" s="23" t="s">
        <v>167</v>
      </c>
      <c r="C60" s="14">
        <v>3</v>
      </c>
      <c r="E60" s="14">
        <v>35</v>
      </c>
      <c r="G60" s="14">
        <v>30</v>
      </c>
      <c r="H60" s="14">
        <v>31</v>
      </c>
      <c r="I60" s="22"/>
      <c r="J60" s="36">
        <v>1</v>
      </c>
      <c r="K60" s="2">
        <v>1</v>
      </c>
      <c r="L60" s="2">
        <v>1</v>
      </c>
      <c r="M60" s="20">
        <v>1</v>
      </c>
      <c r="N60" s="36">
        <v>1</v>
      </c>
      <c r="O60" s="36">
        <v>1</v>
      </c>
      <c r="P60" s="36">
        <v>1</v>
      </c>
      <c r="Q60" s="36">
        <v>1</v>
      </c>
      <c r="R60" s="36">
        <v>1</v>
      </c>
      <c r="S60" s="36">
        <v>1</v>
      </c>
      <c r="T60" s="36">
        <v>1</v>
      </c>
      <c r="U60" s="34"/>
      <c r="V60" s="77">
        <f t="shared" si="0"/>
        <v>2</v>
      </c>
      <c r="W60" s="15"/>
      <c r="AA60" s="6"/>
      <c r="AB60" s="33"/>
    </row>
    <row r="61" spans="1:31" x14ac:dyDescent="0.2">
      <c r="A61" s="11" t="s">
        <v>114</v>
      </c>
      <c r="B61" s="26" t="s">
        <v>168</v>
      </c>
      <c r="C61" s="13">
        <v>2</v>
      </c>
      <c r="D61" s="13"/>
      <c r="E61" s="13">
        <v>36</v>
      </c>
      <c r="F61" s="13"/>
      <c r="G61" s="13">
        <v>31</v>
      </c>
      <c r="H61" s="13">
        <v>32</v>
      </c>
      <c r="I61" s="21"/>
      <c r="J61" s="35"/>
      <c r="K61" s="12"/>
      <c r="L61" s="12">
        <v>1</v>
      </c>
      <c r="M61" s="12">
        <v>1</v>
      </c>
      <c r="N61" s="35">
        <v>1</v>
      </c>
      <c r="O61" s="35">
        <v>1</v>
      </c>
      <c r="P61" s="35"/>
      <c r="Q61" s="35">
        <v>1</v>
      </c>
      <c r="R61" s="35">
        <v>0</v>
      </c>
      <c r="S61" s="35">
        <v>1</v>
      </c>
      <c r="T61" s="35">
        <v>1</v>
      </c>
      <c r="U61" s="35"/>
      <c r="V61" s="77">
        <f t="shared" si="0"/>
        <v>2</v>
      </c>
      <c r="W61" s="15"/>
      <c r="AB61" s="33"/>
    </row>
    <row r="62" spans="1:31" x14ac:dyDescent="0.2">
      <c r="B62" s="23" t="s">
        <v>169</v>
      </c>
      <c r="C62" s="14">
        <v>7</v>
      </c>
      <c r="E62" s="14">
        <v>37</v>
      </c>
      <c r="G62" s="14">
        <v>32</v>
      </c>
      <c r="H62" s="14">
        <v>33</v>
      </c>
      <c r="I62" s="22"/>
      <c r="J62" s="36">
        <v>1</v>
      </c>
      <c r="K62" s="2">
        <v>1</v>
      </c>
      <c r="L62" s="2">
        <v>1</v>
      </c>
      <c r="M62" s="20">
        <v>1</v>
      </c>
      <c r="N62" s="36">
        <v>1</v>
      </c>
      <c r="O62" s="36">
        <v>1</v>
      </c>
      <c r="P62" s="36">
        <v>1</v>
      </c>
      <c r="Q62" s="36">
        <v>1</v>
      </c>
      <c r="R62" s="36">
        <v>1</v>
      </c>
      <c r="S62" s="36">
        <v>1</v>
      </c>
      <c r="T62" s="36">
        <v>1</v>
      </c>
      <c r="U62" s="34"/>
      <c r="V62" s="77">
        <f t="shared" si="0"/>
        <v>2</v>
      </c>
      <c r="W62" s="15"/>
      <c r="AB62" s="33"/>
      <c r="AC62" s="6"/>
      <c r="AD62" s="6"/>
      <c r="AE62" s="6"/>
    </row>
    <row r="63" spans="1:31" x14ac:dyDescent="0.2">
      <c r="B63" s="23" t="s">
        <v>170</v>
      </c>
      <c r="C63" s="14">
        <v>2</v>
      </c>
      <c r="E63" s="14">
        <v>38</v>
      </c>
      <c r="G63" s="14">
        <v>33</v>
      </c>
      <c r="H63" s="14">
        <v>34</v>
      </c>
      <c r="I63" s="22"/>
      <c r="J63" s="36">
        <v>1</v>
      </c>
      <c r="K63" s="2">
        <v>1</v>
      </c>
      <c r="L63" s="2">
        <v>1</v>
      </c>
      <c r="M63" s="20">
        <v>1</v>
      </c>
      <c r="N63" s="36">
        <v>1</v>
      </c>
      <c r="O63" s="36">
        <v>1</v>
      </c>
      <c r="P63" s="36">
        <v>1</v>
      </c>
      <c r="R63" s="36">
        <v>0.9</v>
      </c>
      <c r="S63" s="36">
        <v>1</v>
      </c>
      <c r="T63" s="36">
        <v>1</v>
      </c>
      <c r="U63" s="34"/>
      <c r="V63" s="77">
        <f t="shared" si="0"/>
        <v>2</v>
      </c>
      <c r="W63" s="15"/>
      <c r="AB63" s="33"/>
    </row>
    <row r="64" spans="1:31" s="33" customFormat="1" x14ac:dyDescent="0.2">
      <c r="A64" s="10"/>
      <c r="B64" s="23" t="s">
        <v>199</v>
      </c>
      <c r="C64" s="14">
        <v>6</v>
      </c>
      <c r="D64" s="14"/>
      <c r="E64" s="14"/>
      <c r="F64" s="14"/>
      <c r="G64" s="14"/>
      <c r="H64" s="14"/>
      <c r="I64" s="22" t="s">
        <v>194</v>
      </c>
      <c r="J64" s="36"/>
      <c r="K64" s="34"/>
      <c r="L64" s="34"/>
      <c r="M64" s="36"/>
      <c r="N64" s="36"/>
      <c r="O64" s="36"/>
      <c r="P64" s="36"/>
      <c r="Q64" s="36"/>
      <c r="R64" s="36">
        <v>1</v>
      </c>
      <c r="S64" s="36"/>
      <c r="T64" s="36"/>
      <c r="U64" s="34">
        <v>1</v>
      </c>
      <c r="V64" s="77">
        <f t="shared" si="0"/>
        <v>1</v>
      </c>
      <c r="W64" s="15"/>
      <c r="X64" s="3"/>
    </row>
    <row r="65" spans="1:31" x14ac:dyDescent="0.2">
      <c r="B65" s="23" t="s">
        <v>171</v>
      </c>
      <c r="C65" s="14">
        <v>3</v>
      </c>
      <c r="I65" s="22"/>
      <c r="L65" s="2">
        <v>0</v>
      </c>
      <c r="R65" s="36">
        <v>0</v>
      </c>
      <c r="U65" s="34"/>
      <c r="V65" s="77">
        <f t="shared" si="0"/>
        <v>0</v>
      </c>
      <c r="W65" s="15"/>
      <c r="AA65" s="6"/>
      <c r="AB65" s="33"/>
    </row>
    <row r="66" spans="1:31" x14ac:dyDescent="0.2">
      <c r="A66" s="11" t="s">
        <v>113</v>
      </c>
      <c r="B66" s="26" t="s">
        <v>172</v>
      </c>
      <c r="C66" s="13">
        <v>4</v>
      </c>
      <c r="D66" s="13"/>
      <c r="E66" s="13">
        <v>39</v>
      </c>
      <c r="F66" s="13"/>
      <c r="G66" s="13"/>
      <c r="H66" s="13"/>
      <c r="I66" s="21"/>
      <c r="J66" s="35">
        <v>1</v>
      </c>
      <c r="K66" s="12"/>
      <c r="L66" s="12">
        <v>0</v>
      </c>
      <c r="M66" s="12"/>
      <c r="N66" s="35">
        <v>1</v>
      </c>
      <c r="O66" s="35"/>
      <c r="P66" s="35"/>
      <c r="Q66" s="35">
        <v>1</v>
      </c>
      <c r="R66" s="35">
        <v>1</v>
      </c>
      <c r="S66" s="35"/>
      <c r="T66" s="35"/>
      <c r="U66" s="35"/>
      <c r="V66" s="77">
        <f t="shared" si="0"/>
        <v>0</v>
      </c>
      <c r="W66" s="15"/>
      <c r="AB66" s="33"/>
    </row>
    <row r="67" spans="1:31" s="33" customFormat="1" x14ac:dyDescent="0.2">
      <c r="A67" s="30"/>
      <c r="B67" s="31" t="s">
        <v>200</v>
      </c>
      <c r="C67" s="14">
        <v>3</v>
      </c>
      <c r="D67" s="14"/>
      <c r="E67" s="14"/>
      <c r="F67" s="14"/>
      <c r="G67" s="14"/>
      <c r="H67" s="14"/>
      <c r="I67" s="22" t="s">
        <v>194</v>
      </c>
      <c r="J67" s="36"/>
      <c r="K67" s="36"/>
      <c r="L67" s="36"/>
      <c r="M67" s="36"/>
      <c r="N67" s="36"/>
      <c r="O67" s="36"/>
      <c r="P67" s="36"/>
      <c r="Q67" s="36"/>
      <c r="R67" s="36">
        <v>1</v>
      </c>
      <c r="S67" s="36">
        <v>1</v>
      </c>
      <c r="T67" s="36"/>
      <c r="U67" s="36">
        <v>1</v>
      </c>
      <c r="V67" s="77">
        <f t="shared" si="0"/>
        <v>2</v>
      </c>
      <c r="W67" s="15"/>
      <c r="X67" s="3"/>
    </row>
    <row r="68" spans="1:31" s="33" customFormat="1" x14ac:dyDescent="0.2">
      <c r="A68" s="30"/>
      <c r="B68" s="31" t="s">
        <v>201</v>
      </c>
      <c r="C68" s="14">
        <v>3</v>
      </c>
      <c r="D68" s="14"/>
      <c r="E68" s="14"/>
      <c r="F68" s="14"/>
      <c r="G68" s="14"/>
      <c r="H68" s="14"/>
      <c r="I68" s="22" t="s">
        <v>204</v>
      </c>
      <c r="J68" s="36"/>
      <c r="K68" s="36"/>
      <c r="L68" s="36"/>
      <c r="M68" s="36"/>
      <c r="N68" s="36"/>
      <c r="O68" s="36"/>
      <c r="P68" s="36"/>
      <c r="Q68" s="36"/>
      <c r="R68" s="36">
        <v>1</v>
      </c>
      <c r="S68" s="36"/>
      <c r="T68" s="36"/>
      <c r="U68" s="36">
        <v>1</v>
      </c>
      <c r="V68" s="77">
        <f t="shared" si="0"/>
        <v>1</v>
      </c>
      <c r="W68" s="15"/>
      <c r="X68" s="3"/>
    </row>
    <row r="69" spans="1:31" s="33" customFormat="1" x14ac:dyDescent="0.2">
      <c r="A69" s="30"/>
      <c r="B69" s="31" t="s">
        <v>202</v>
      </c>
      <c r="C69" s="14">
        <v>3</v>
      </c>
      <c r="D69" s="14"/>
      <c r="E69" s="14"/>
      <c r="F69" s="14"/>
      <c r="G69" s="14"/>
      <c r="H69" s="14"/>
      <c r="I69" s="22" t="s">
        <v>194</v>
      </c>
      <c r="J69" s="36"/>
      <c r="K69" s="36"/>
      <c r="L69" s="36"/>
      <c r="M69" s="36"/>
      <c r="N69" s="36"/>
      <c r="O69" s="36"/>
      <c r="P69" s="36"/>
      <c r="Q69" s="36"/>
      <c r="R69" s="36">
        <v>1</v>
      </c>
      <c r="S69" s="36"/>
      <c r="T69" s="36"/>
      <c r="U69" s="36">
        <v>1</v>
      </c>
      <c r="V69" s="77">
        <f t="shared" ref="V69:V79" si="4">SUM(S69:U69)</f>
        <v>1</v>
      </c>
      <c r="W69" s="15"/>
      <c r="X69" s="3"/>
    </row>
    <row r="70" spans="1:31" s="33" customFormat="1" x14ac:dyDescent="0.2">
      <c r="A70" s="30"/>
      <c r="B70" s="31" t="s">
        <v>203</v>
      </c>
      <c r="C70" s="14">
        <v>2</v>
      </c>
      <c r="D70" s="14"/>
      <c r="E70" s="14"/>
      <c r="F70" s="14"/>
      <c r="G70" s="14"/>
      <c r="H70" s="14"/>
      <c r="I70" s="22" t="s">
        <v>204</v>
      </c>
      <c r="J70" s="36"/>
      <c r="K70" s="36"/>
      <c r="L70" s="36"/>
      <c r="M70" s="36"/>
      <c r="N70" s="36"/>
      <c r="O70" s="36"/>
      <c r="P70" s="36"/>
      <c r="Q70" s="36"/>
      <c r="R70" s="36">
        <v>0.9</v>
      </c>
      <c r="S70" s="36">
        <v>1</v>
      </c>
      <c r="T70" s="36"/>
      <c r="U70" s="36">
        <v>1</v>
      </c>
      <c r="V70" s="77">
        <f t="shared" si="4"/>
        <v>2</v>
      </c>
      <c r="W70" s="15"/>
      <c r="X70" s="3"/>
    </row>
    <row r="71" spans="1:31" x14ac:dyDescent="0.2">
      <c r="B71" s="23" t="s">
        <v>173</v>
      </c>
      <c r="C71" s="14">
        <v>3</v>
      </c>
      <c r="E71" s="14">
        <v>40</v>
      </c>
      <c r="I71" s="22"/>
      <c r="J71" s="36">
        <v>1</v>
      </c>
      <c r="L71" s="2">
        <v>0</v>
      </c>
      <c r="N71" s="36">
        <v>1</v>
      </c>
      <c r="Q71" s="36">
        <v>1</v>
      </c>
      <c r="R71" s="36">
        <v>0</v>
      </c>
      <c r="U71" s="34"/>
      <c r="V71" s="77">
        <f t="shared" si="4"/>
        <v>0</v>
      </c>
      <c r="W71" s="15"/>
    </row>
    <row r="72" spans="1:31" x14ac:dyDescent="0.2">
      <c r="A72" s="11" t="s">
        <v>74</v>
      </c>
      <c r="B72" s="26" t="s">
        <v>92</v>
      </c>
      <c r="C72" s="13">
        <v>2</v>
      </c>
      <c r="D72" s="13">
        <v>0</v>
      </c>
      <c r="E72" s="13"/>
      <c r="F72" s="13"/>
      <c r="G72" s="13"/>
      <c r="H72" s="13"/>
      <c r="I72" s="21"/>
      <c r="J72" s="35"/>
      <c r="K72" s="12">
        <v>1</v>
      </c>
      <c r="L72" s="12">
        <v>1</v>
      </c>
      <c r="M72" s="12"/>
      <c r="N72" s="35">
        <v>1</v>
      </c>
      <c r="O72" s="35">
        <v>1</v>
      </c>
      <c r="P72" s="35">
        <v>1</v>
      </c>
      <c r="Q72" s="35">
        <v>1</v>
      </c>
      <c r="R72" s="35">
        <v>0.9</v>
      </c>
      <c r="S72" s="35">
        <v>1</v>
      </c>
      <c r="T72" s="35">
        <v>1</v>
      </c>
      <c r="U72" s="35"/>
      <c r="V72" s="77">
        <f t="shared" si="4"/>
        <v>2</v>
      </c>
      <c r="W72" s="15"/>
    </row>
    <row r="73" spans="1:31" s="6" customFormat="1" x14ac:dyDescent="0.2">
      <c r="A73" s="30"/>
      <c r="B73" s="31" t="s">
        <v>82</v>
      </c>
      <c r="C73" s="14">
        <v>2</v>
      </c>
      <c r="D73" s="14">
        <v>1</v>
      </c>
      <c r="E73" s="14"/>
      <c r="F73" s="14"/>
      <c r="G73" s="14"/>
      <c r="H73" s="14"/>
      <c r="I73" s="22"/>
      <c r="J73" s="36"/>
      <c r="K73" s="20"/>
      <c r="L73" s="20">
        <v>1</v>
      </c>
      <c r="M73" s="20"/>
      <c r="N73" s="36">
        <v>1</v>
      </c>
      <c r="O73" s="36">
        <v>1</v>
      </c>
      <c r="P73" s="36">
        <v>1</v>
      </c>
      <c r="Q73" s="36">
        <v>1</v>
      </c>
      <c r="R73" s="36">
        <v>1</v>
      </c>
      <c r="S73" s="36">
        <v>1</v>
      </c>
      <c r="T73" s="36">
        <v>1</v>
      </c>
      <c r="U73" s="36"/>
      <c r="V73" s="77">
        <f t="shared" si="4"/>
        <v>2</v>
      </c>
      <c r="W73" s="15"/>
      <c r="X73" s="3"/>
      <c r="Y73"/>
      <c r="Z73"/>
      <c r="AA73"/>
      <c r="AB73"/>
      <c r="AC73"/>
      <c r="AD73"/>
      <c r="AE73"/>
    </row>
    <row r="74" spans="1:31" x14ac:dyDescent="0.2">
      <c r="B74" s="23" t="s">
        <v>93</v>
      </c>
      <c r="C74" s="14">
        <v>2</v>
      </c>
      <c r="D74" s="14">
        <v>1</v>
      </c>
      <c r="I74" s="22" t="s">
        <v>185</v>
      </c>
      <c r="K74" s="2">
        <v>1</v>
      </c>
      <c r="L74" s="2">
        <v>1</v>
      </c>
      <c r="U74" s="34"/>
      <c r="V74" s="77">
        <f t="shared" si="4"/>
        <v>0</v>
      </c>
      <c r="W74" s="15"/>
      <c r="Y74" s="33"/>
      <c r="AA74" s="6"/>
    </row>
    <row r="75" spans="1:31" s="33" customFormat="1" x14ac:dyDescent="0.2">
      <c r="A75" s="10"/>
      <c r="B75" s="23" t="s">
        <v>94</v>
      </c>
      <c r="C75" s="14">
        <v>4</v>
      </c>
      <c r="D75" s="14">
        <v>3</v>
      </c>
      <c r="E75" s="14"/>
      <c r="F75" s="14"/>
      <c r="G75" s="14"/>
      <c r="H75" s="14"/>
      <c r="I75" s="22"/>
      <c r="J75" s="36"/>
      <c r="K75" s="2">
        <v>1</v>
      </c>
      <c r="L75" s="2">
        <v>1</v>
      </c>
      <c r="M75" s="20"/>
      <c r="N75" s="36">
        <v>1</v>
      </c>
      <c r="O75" s="36">
        <v>1</v>
      </c>
      <c r="P75" s="36">
        <v>1</v>
      </c>
      <c r="Q75" s="36">
        <v>1</v>
      </c>
      <c r="R75" s="36">
        <v>1</v>
      </c>
      <c r="S75" s="36">
        <v>1</v>
      </c>
      <c r="T75" s="36">
        <v>1</v>
      </c>
      <c r="U75" s="34"/>
      <c r="V75" s="77">
        <f t="shared" si="4"/>
        <v>2</v>
      </c>
      <c r="W75" s="15"/>
      <c r="X75" s="3"/>
      <c r="AA75" s="6"/>
    </row>
    <row r="76" spans="1:31" x14ac:dyDescent="0.2">
      <c r="B76" s="23" t="s">
        <v>180</v>
      </c>
      <c r="C76" s="14">
        <v>1</v>
      </c>
      <c r="I76" s="22"/>
      <c r="K76" s="34"/>
      <c r="L76" s="34"/>
      <c r="M76" s="36"/>
      <c r="O76" s="36">
        <v>1</v>
      </c>
      <c r="R76" s="36">
        <v>1</v>
      </c>
      <c r="U76" s="34"/>
      <c r="V76" s="77">
        <f t="shared" si="4"/>
        <v>0</v>
      </c>
      <c r="W76" s="15"/>
      <c r="AB76" s="6"/>
      <c r="AC76" s="6"/>
      <c r="AD76" s="6"/>
      <c r="AE76" s="6"/>
    </row>
    <row r="77" spans="1:31" x14ac:dyDescent="0.2">
      <c r="B77" s="23" t="s">
        <v>95</v>
      </c>
      <c r="C77" s="14">
        <v>1</v>
      </c>
      <c r="D77" s="14">
        <v>0</v>
      </c>
      <c r="I77" s="22" t="s">
        <v>91</v>
      </c>
      <c r="L77" s="2">
        <v>0</v>
      </c>
      <c r="M77" s="20">
        <v>1</v>
      </c>
      <c r="N77" s="36">
        <v>1</v>
      </c>
      <c r="O77" s="36">
        <v>1</v>
      </c>
      <c r="P77" s="36">
        <v>1</v>
      </c>
      <c r="Q77" s="36">
        <v>1</v>
      </c>
      <c r="R77" s="36">
        <v>1</v>
      </c>
      <c r="S77" s="36">
        <v>1</v>
      </c>
      <c r="T77" s="36">
        <v>1</v>
      </c>
      <c r="U77" s="34"/>
      <c r="V77" s="77">
        <f t="shared" si="4"/>
        <v>2</v>
      </c>
      <c r="W77" s="15"/>
    </row>
    <row r="78" spans="1:31" s="6" customFormat="1" x14ac:dyDescent="0.2">
      <c r="A78" s="10"/>
      <c r="B78" s="23" t="s">
        <v>96</v>
      </c>
      <c r="C78" s="14">
        <v>3</v>
      </c>
      <c r="D78" s="14">
        <v>1</v>
      </c>
      <c r="E78" s="14"/>
      <c r="F78" s="14"/>
      <c r="G78" s="14"/>
      <c r="H78" s="14"/>
      <c r="I78" s="22"/>
      <c r="J78" s="36"/>
      <c r="K78" s="2">
        <v>1</v>
      </c>
      <c r="L78" s="2">
        <v>1</v>
      </c>
      <c r="M78" s="20"/>
      <c r="N78" s="36">
        <v>1</v>
      </c>
      <c r="O78" s="36">
        <v>1</v>
      </c>
      <c r="P78" s="36">
        <v>1</v>
      </c>
      <c r="Q78" s="36">
        <v>1</v>
      </c>
      <c r="R78" s="36">
        <v>1</v>
      </c>
      <c r="S78" s="36">
        <v>1</v>
      </c>
      <c r="T78" s="36">
        <v>1</v>
      </c>
      <c r="U78" s="34"/>
      <c r="V78" s="77">
        <f t="shared" si="4"/>
        <v>2</v>
      </c>
      <c r="W78" s="15"/>
      <c r="X78" s="3"/>
      <c r="Y78"/>
      <c r="Z78"/>
      <c r="AA78"/>
      <c r="AB78"/>
      <c r="AC78"/>
      <c r="AD78"/>
      <c r="AE78"/>
    </row>
    <row r="79" spans="1:31" x14ac:dyDescent="0.2">
      <c r="B79" s="24" t="s">
        <v>97</v>
      </c>
      <c r="C79" s="27">
        <v>4</v>
      </c>
      <c r="D79" s="27">
        <v>0</v>
      </c>
      <c r="E79" s="27"/>
      <c r="F79" s="27"/>
      <c r="G79" s="27"/>
      <c r="H79" s="27"/>
      <c r="I79" s="29"/>
      <c r="J79" s="37"/>
      <c r="K79" s="28">
        <v>1</v>
      </c>
      <c r="L79" s="28">
        <v>0</v>
      </c>
      <c r="M79" s="28"/>
      <c r="N79" s="37"/>
      <c r="O79" s="37"/>
      <c r="P79" s="37">
        <v>1</v>
      </c>
      <c r="Q79" s="37">
        <v>1</v>
      </c>
      <c r="R79" s="37">
        <v>0</v>
      </c>
      <c r="S79" s="37">
        <v>1</v>
      </c>
      <c r="T79" s="37">
        <v>1</v>
      </c>
      <c r="U79" s="37"/>
      <c r="V79" s="77">
        <f t="shared" si="4"/>
        <v>2</v>
      </c>
      <c r="W79" s="15"/>
    </row>
    <row r="80" spans="1:31" ht="16" thickBot="1" x14ac:dyDescent="0.25">
      <c r="A80" s="11"/>
      <c r="W80" s="15"/>
      <c r="Z80" s="33"/>
    </row>
    <row r="81" spans="1:31" x14ac:dyDescent="0.2">
      <c r="I81" s="64" t="s">
        <v>98</v>
      </c>
      <c r="J81" s="83"/>
      <c r="K81" s="65"/>
      <c r="L81" s="65"/>
      <c r="M81" s="65"/>
      <c r="N81" s="65"/>
      <c r="O81" s="65"/>
      <c r="P81" s="65"/>
      <c r="Q81" s="65"/>
      <c r="R81" s="65"/>
      <c r="S81" s="65">
        <f t="array" ref="S81">SUM($C2:$C79*(S2:S79&gt;=0.9)*($V2:$V79&gt;=$X$12))</f>
        <v>202</v>
      </c>
      <c r="T81" s="65">
        <f t="array" ref="T81">SUM($C2:$C79*(T2:T79&gt;=0.9)*($V2:$V79&gt;=$X$12))</f>
        <v>202</v>
      </c>
      <c r="U81" s="66"/>
      <c r="W81" s="15"/>
      <c r="AB81" s="6"/>
      <c r="AC81" s="6"/>
      <c r="AD81" s="6"/>
      <c r="AE81" s="6"/>
    </row>
    <row r="82" spans="1:31" x14ac:dyDescent="0.2">
      <c r="I82" s="67" t="s">
        <v>100</v>
      </c>
      <c r="J82" s="84"/>
      <c r="K82" s="68"/>
      <c r="L82" s="68"/>
      <c r="M82" s="68"/>
      <c r="N82" s="68"/>
      <c r="O82" s="68"/>
      <c r="P82" s="68"/>
      <c r="Q82" s="68"/>
      <c r="R82" s="68"/>
      <c r="S82" s="68">
        <f t="array" ref="S82">SUM($C2:$C79*S2:S79*($V2:$V79&gt;=$X$12))</f>
        <v>226.75</v>
      </c>
      <c r="T82" s="68">
        <f t="array" ref="T82">SUM($C2:$C79*T2:T79*($V2:$V79&gt;=$X$12))</f>
        <v>212.75</v>
      </c>
      <c r="U82" s="69"/>
      <c r="W82" s="15"/>
    </row>
    <row r="83" spans="1:31" s="6" customFormat="1" x14ac:dyDescent="0.2">
      <c r="A83" s="10"/>
      <c r="B83" s="23"/>
      <c r="C83" s="14"/>
      <c r="D83" s="14"/>
      <c r="E83" s="14"/>
      <c r="F83" s="14"/>
      <c r="G83" s="14"/>
      <c r="H83" s="14"/>
      <c r="I83" s="67" t="s">
        <v>99</v>
      </c>
      <c r="J83" s="84"/>
      <c r="K83" s="68"/>
      <c r="L83" s="68"/>
      <c r="M83" s="68"/>
      <c r="N83" s="68"/>
      <c r="O83" s="68"/>
      <c r="P83" s="68"/>
      <c r="Q83" s="68"/>
      <c r="R83" s="68"/>
      <c r="S83" s="68">
        <f t="array" ref="S83">SUM($C$2:$C$79*(S$2:S$79&gt;=0.1)*($V$2:$V$79&gt;=$X$12))</f>
        <v>236</v>
      </c>
      <c r="T83" s="68">
        <f t="array" ref="T83">SUM($C$2:$C$79*(T$2:T$79&gt;=0.1)*($V$2:$V$79&gt;=$X$12))</f>
        <v>220</v>
      </c>
      <c r="U83" s="69"/>
      <c r="V83" s="3"/>
      <c r="W83" s="15"/>
      <c r="X83" s="3"/>
      <c r="Y83"/>
      <c r="Z83"/>
      <c r="AA83"/>
      <c r="AB83"/>
      <c r="AC83"/>
      <c r="AD83"/>
      <c r="AE83"/>
    </row>
    <row r="84" spans="1:31" x14ac:dyDescent="0.2">
      <c r="I84" s="67" t="s">
        <v>101</v>
      </c>
      <c r="J84" s="84"/>
      <c r="K84" s="68"/>
      <c r="L84" s="68"/>
      <c r="M84" s="68"/>
      <c r="N84" s="68"/>
      <c r="O84" s="68"/>
      <c r="P84" s="68"/>
      <c r="Q84" s="68"/>
      <c r="R84" s="68"/>
      <c r="S84" s="68">
        <f>LOOKUP($X$12,$X23:$X31,$Y23:$Y31)</f>
        <v>260</v>
      </c>
      <c r="T84" s="68">
        <f>LOOKUP($X$12,$X23:$X31,$Y23:$Y31)</f>
        <v>260</v>
      </c>
      <c r="U84" s="69"/>
      <c r="W84" s="15"/>
      <c r="AB84" s="6"/>
      <c r="AC84" s="6"/>
      <c r="AD84" s="6"/>
      <c r="AE84" s="6"/>
    </row>
    <row r="85" spans="1:31" x14ac:dyDescent="0.2">
      <c r="I85" s="67" t="s">
        <v>102</v>
      </c>
      <c r="J85" s="84"/>
      <c r="K85" s="70"/>
      <c r="L85" s="70"/>
      <c r="M85" s="70"/>
      <c r="N85" s="70"/>
      <c r="O85" s="70"/>
      <c r="P85" s="70"/>
      <c r="Q85" s="70"/>
      <c r="R85" s="70"/>
      <c r="S85" s="70">
        <f>S82/S84</f>
        <v>0.87211538461538463</v>
      </c>
      <c r="T85" s="70">
        <f>T82/T84</f>
        <v>0.81826923076923075</v>
      </c>
      <c r="U85" s="71"/>
      <c r="W85" s="15"/>
    </row>
    <row r="86" spans="1:31" ht="16" thickBot="1" x14ac:dyDescent="0.25">
      <c r="C86" s="33"/>
      <c r="I86" s="72" t="s">
        <v>80</v>
      </c>
      <c r="J86" s="85"/>
      <c r="K86" s="73"/>
      <c r="L86" s="73"/>
      <c r="M86" s="73"/>
      <c r="N86" s="73"/>
      <c r="O86" s="73"/>
      <c r="P86" s="73"/>
      <c r="Q86" s="73"/>
      <c r="R86" s="73"/>
      <c r="S86" s="73">
        <f>S84-S82</f>
        <v>33.25</v>
      </c>
      <c r="T86" s="73">
        <f>T84-T82</f>
        <v>47.25</v>
      </c>
      <c r="U86" s="74"/>
      <c r="W86" s="15"/>
      <c r="AB86" s="6"/>
      <c r="AC86" s="6"/>
      <c r="AD86" s="6"/>
      <c r="AE86" s="6"/>
    </row>
    <row r="87" spans="1:31" x14ac:dyDescent="0.2">
      <c r="C87" s="33"/>
      <c r="W87" s="15"/>
    </row>
    <row r="88" spans="1:31" x14ac:dyDescent="0.2">
      <c r="C88" s="33"/>
      <c r="I88" s="14"/>
      <c r="J88" s="14"/>
      <c r="K88" s="14"/>
      <c r="L88" s="14"/>
      <c r="N88" s="14"/>
      <c r="W88" s="15"/>
    </row>
    <row r="89" spans="1:31" x14ac:dyDescent="0.2">
      <c r="C89" s="33"/>
      <c r="I89" s="14"/>
      <c r="J89" s="14"/>
      <c r="K89" s="14"/>
      <c r="L89" s="14"/>
      <c r="N89" s="14"/>
      <c r="W89" s="15"/>
    </row>
    <row r="90" spans="1:31" x14ac:dyDescent="0.2">
      <c r="I90" s="14"/>
      <c r="J90" s="14"/>
      <c r="K90" s="14"/>
      <c r="L90" s="14"/>
      <c r="N90" s="14"/>
      <c r="W90" s="15"/>
    </row>
    <row r="91" spans="1:31" x14ac:dyDescent="0.2">
      <c r="I91" s="14"/>
      <c r="J91" s="14"/>
      <c r="K91" s="14"/>
      <c r="L91" s="14"/>
      <c r="N91" s="14"/>
      <c r="W91" s="15"/>
      <c r="AA91" s="33"/>
    </row>
    <row r="92" spans="1:31" x14ac:dyDescent="0.2">
      <c r="I92" s="14"/>
      <c r="J92" s="14"/>
      <c r="K92" s="14"/>
      <c r="L92" s="14"/>
      <c r="N92" s="14"/>
      <c r="W92" s="15"/>
    </row>
    <row r="93" spans="1:31" x14ac:dyDescent="0.2">
      <c r="I93" s="14"/>
      <c r="J93" s="14"/>
      <c r="K93" s="14"/>
      <c r="L93" s="14"/>
      <c r="N93" s="14"/>
    </row>
    <row r="94" spans="1:31" x14ac:dyDescent="0.2">
      <c r="I94" s="14"/>
      <c r="J94" s="14"/>
      <c r="K94" s="14"/>
      <c r="L94" s="14"/>
      <c r="N94" s="14"/>
    </row>
    <row r="95" spans="1:31" x14ac:dyDescent="0.2">
      <c r="I95" s="14"/>
      <c r="J95" s="14"/>
      <c r="K95" s="14"/>
      <c r="L95" s="14"/>
      <c r="N95" s="14"/>
    </row>
    <row r="96" spans="1:31" s="33" customFormat="1" x14ac:dyDescent="0.2">
      <c r="A96" s="10"/>
      <c r="B96" s="23"/>
      <c r="C96" s="14"/>
      <c r="D96" s="14"/>
      <c r="E96" s="14"/>
      <c r="F96" s="14"/>
      <c r="G96" s="14"/>
      <c r="H96" s="14"/>
      <c r="I96" s="20"/>
      <c r="J96" s="36"/>
      <c r="K96" s="2"/>
      <c r="L96" s="2"/>
      <c r="M96" s="20"/>
      <c r="N96" s="36"/>
      <c r="O96" s="36"/>
      <c r="P96" s="36"/>
      <c r="Q96" s="36"/>
      <c r="R96" s="36"/>
      <c r="S96" s="36"/>
      <c r="T96" s="36"/>
      <c r="U96" s="2"/>
      <c r="V96" s="3"/>
      <c r="W96" s="3"/>
      <c r="X96" s="3"/>
      <c r="Y96"/>
      <c r="Z96"/>
      <c r="AA96"/>
      <c r="AB96"/>
      <c r="AC96"/>
      <c r="AD96"/>
      <c r="AE96"/>
    </row>
    <row r="99" spans="28:31" x14ac:dyDescent="0.2">
      <c r="AB99" s="6"/>
      <c r="AC99" s="6"/>
      <c r="AD99" s="6"/>
      <c r="AE99" s="6"/>
    </row>
    <row r="103" spans="28:31" x14ac:dyDescent="0.2">
      <c r="AB103" s="6"/>
      <c r="AC103" s="6"/>
      <c r="AD103" s="6"/>
      <c r="AE103" s="6"/>
    </row>
    <row r="108" spans="28:31" x14ac:dyDescent="0.2">
      <c r="AB108" s="6"/>
      <c r="AC108" s="6"/>
      <c r="AD108" s="6"/>
      <c r="AE108" s="6"/>
    </row>
    <row r="121" spans="28:31" x14ac:dyDescent="0.2">
      <c r="AB121" s="33"/>
      <c r="AC121" s="33"/>
      <c r="AD121" s="33"/>
      <c r="AE121" s="33"/>
    </row>
  </sheetData>
  <conditionalFormatting sqref="B2:V79">
    <cfRule type="expression" dxfId="2" priority="37" stopIfTrue="1">
      <formula>$V2&gt;=(0.5+$X$12)</formula>
    </cfRule>
    <cfRule type="expression" dxfId="1" priority="38" stopIfTrue="1">
      <formula>$V2&gt;=$X$12</formula>
    </cfRule>
    <cfRule type="expression" dxfId="0" priority="39">
      <formula>$V2&gt;=($X$12-0.5)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3"/>
  <sheetViews>
    <sheetView topLeftCell="A43" workbookViewId="0">
      <selection sqref="A1:A73"/>
    </sheetView>
  </sheetViews>
  <sheetFormatPr baseColWidth="10" defaultColWidth="8.83203125" defaultRowHeight="15" x14ac:dyDescent="0.2"/>
  <cols>
    <col min="1" max="1" width="50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46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72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Trawick, Matt</dc:creator>
  <cp:lastModifiedBy>Microsoft Office User</cp:lastModifiedBy>
  <dcterms:created xsi:type="dcterms:W3CDTF">2015-06-06T20:05:55Z</dcterms:created>
  <dcterms:modified xsi:type="dcterms:W3CDTF">2019-12-02T13:22:11Z</dcterms:modified>
</cp:coreProperties>
</file>