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R77" i="1" l="1"/>
  <c r="Q77" i="1"/>
  <c r="Q74" i="1" l="1" a="1"/>
  <c r="Q74" i="1" s="1"/>
  <c r="R74" i="1" a="1"/>
  <c r="R74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2" i="1"/>
  <c r="Q72" i="1" s="1" a="1"/>
  <c r="Q72" i="1" s="1"/>
  <c r="R73" i="1" l="1" a="1"/>
  <c r="R73" i="1" s="1"/>
  <c r="Q73" i="1" a="1"/>
  <c r="Q73" i="1" s="1"/>
  <c r="R72" i="1" a="1"/>
  <c r="R72" i="1" s="1"/>
  <c r="W23" i="1" l="1"/>
  <c r="W24" i="1"/>
  <c r="W28" i="1"/>
  <c r="X30" i="1"/>
  <c r="X31" i="1"/>
  <c r="W29" i="1"/>
  <c r="X24" i="1"/>
  <c r="W30" i="1"/>
  <c r="W26" i="1"/>
  <c r="X28" i="1"/>
  <c r="W27" i="1"/>
  <c r="W25" i="1"/>
  <c r="W31" i="1"/>
  <c r="X29" i="1"/>
  <c r="X23" i="1"/>
  <c r="X26" i="1"/>
  <c r="X27" i="1"/>
  <c r="X25" i="1"/>
  <c r="R75" i="1" l="1"/>
  <c r="R76" i="1" s="1"/>
  <c r="Q75" i="1"/>
  <c r="Q76" i="1" s="1"/>
  <c r="Y28" i="1"/>
  <c r="Y26" i="1"/>
  <c r="Y27" i="1"/>
  <c r="Y29" i="1"/>
  <c r="Y30" i="1"/>
  <c r="Y31" i="1"/>
  <c r="Y25" i="1"/>
  <c r="Y23" i="1"/>
  <c r="Y24" i="1"/>
</calcChain>
</file>

<file path=xl/comments1.xml><?xml version="1.0" encoding="utf-8"?>
<comments xmlns="http://schemas.openxmlformats.org/spreadsheetml/2006/main">
  <authors>
    <author>Matt Trawick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<sst xmlns="http://schemas.openxmlformats.org/spreadsheetml/2006/main" count="193" uniqueCount="193">
  <si>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</si>
  <si>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</si>
  <si>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</si>
  <si>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</si>
  <si>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</si>
  <si>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</si>
  <si>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</si>
  <si>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</si>
  <si>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</si>
  <si>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</si>
  <si>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</si>
  <si>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</si>
  <si>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</si>
  <si>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</si>
  <si>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</si>
  <si>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</si>
  <si>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</si>
  <si>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</si>
  <si>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</si>
  <si>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</si>
  <si>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</si>
  <si>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</si>
  <si>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</si>
  <si>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</si>
  <si>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</si>
  <si>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</si>
  <si>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</si>
  <si>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</si>
  <si>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</si>
  <si>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</si>
  <si>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</si>
  <si>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</si>
  <si>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</si>
  <si>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</si>
  <si>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</si>
  <si>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</si>
  <si>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</si>
  <si>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</si>
  <si>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</si>
  <si>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</si>
  <si>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</si>
  <si>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</si>
  <si>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</si>
  <si>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</si>
  <si>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</si>
  <si>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</si>
  <si>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</si>
  <si>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</si>
  <si>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</si>
  <si>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</si>
  <si>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</si>
  <si>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</si>
  <si>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</si>
  <si>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</si>
  <si>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</si>
  <si>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</si>
  <si>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</si>
  <si>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</si>
  <si>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</si>
  <si>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</si>
  <si>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</si>
  <si>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</si>
  <si>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</si>
  <si>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</si>
  <si>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</si>
  <si>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</si>
  <si>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</si>
  <si>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</si>
  <si>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</si>
  <si>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</si>
  <si>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</si>
  <si>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</si>
  <si>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</si>
  <si>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</si>
  <si>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</si>
  <si>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</si>
  <si>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</si>
  <si>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</si>
  <si>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</si>
  <si>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</si>
  <si>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</si>
  <si>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</si>
  <si>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</si>
  <si>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</si>
  <si>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</si>
  <si>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</si>
  <si>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</si>
  <si>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</si>
  <si>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</si>
  <si>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</si>
  <si>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</si>
  <si>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</si>
  <si>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</si>
  <si>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</si>
  <si>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</si>
  <si>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</si>
  <si>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</si>
  <si>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</si>
  <si>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</si>
  <si>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</si>
  <si>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</si>
  <si>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</si>
  <si>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</si>
  <si>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</si>
  <si>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</si>
  <si>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</si>
  <si>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</si>
  <si>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</si>
  <si>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</si>
  <si>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</si>
  <si>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</si>
  <si>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</si>
  <si>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</si>
  <si>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</si>
  <si>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</si>
  <si>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</si>
  <si>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</si>
  <si>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</si>
  <si>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</si>
  <si>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</si>
  <si>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</si>
  <si>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</si>
  <si>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</si>
  <si>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</si>
  <si>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</si>
  <si>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</si>
  <si>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</si>
  <si>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</si>
  <si>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</si>
  <si>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</si>
  <si>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</si>
  <si>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</si>
  <si>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</si>
  <si>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</si>
  <si>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</si>
  <si>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</si>
  <si>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</si>
  <si>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</si>
  <si>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</si>
  <si>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</si>
  <si>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</si>
  <si>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</si>
  <si>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</si>
  <si>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</si>
  <si>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</si>
  <si>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</si>
  <si>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</si>
  <si>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</si>
  <si>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</si>
  <si>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</si>
  <si>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</si>
  <si>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</si>
  <si>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</si>
  <si>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</si>
  <si>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</si>
  <si>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</si>
  <si>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</si>
  <si>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</si>
  <si>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</si>
  <si>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</si>
  <si>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</si>
  <si>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</si>
  <si>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</si>
  <si>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</si>
  <si>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</si>
  <si>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</si>
  <si>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</si>
  <si>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</si>
  <si>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</si>
  <si>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</si>
  <si>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</si>
  <si>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</si>
  <si>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</si>
  <si>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</si>
  <si>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</si>
  <si>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</si>
  <si>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</si>
  <si>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</si>
  <si>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</si>
  <si>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</si>
  <si>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</si>
  <si>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Jerry</t>
  </si>
  <si>
    <t>2018 fall Mariama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</si>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</sst>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3"/>
  <sheetViews>
    <sheetView tabSelected="1" topLeftCell="D61" zoomScaleNormal="100" workbookViewId="0">
      <selection activeCell="R78" sqref="R78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8" width="8.77734375" style="36" customWidth="1"/>
    <col min="19" max="19" width="8.77734375" style="2" customWidth="1"/>
    <col min="20" max="20" width="11" style="3" customWidth="1"/>
    <col min="21" max="21" width="2.44140625" style="3" customWidth="1"/>
    <col min="22" max="22" width="10.33203125" style="3" customWidth="1"/>
    <col min="24" max="24" width="9.5546875" customWidth="1"/>
    <col min="25" max="25" width="10.109375" bestFit="1" customWidth="1"/>
  </cols>
  <sheetData>
    <row r="1" spans="1:29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183</v>
      </c>
      <c r="O1" s="49" t="s">
        <v>181</v>
      </c>
      <c r="P1" s="49" t="s">
        <v>182</v>
      </c>
      <c r="Q1" s="49" t="s">
        <v>190</v>
      </c>
      <c r="R1" s="49" t="s">
        <v>191</v>
      </c>
      <c r="S1" s="49" t="s">
        <v>192</v>
      </c>
      <c r="T1" s="52" t="s">
        <v>186</v>
      </c>
      <c r="U1" s="32"/>
      <c r="V1" s="33"/>
      <c r="W1" s="32"/>
      <c r="X1" s="32"/>
      <c r="Y1" s="32"/>
      <c r="Z1" s="33"/>
      <c r="AA1" s="33"/>
      <c r="AB1" s="33"/>
      <c r="AC1" s="33"/>
    </row>
    <row r="2" spans="1:29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/>
      <c r="P2" s="59">
        <v>1</v>
      </c>
      <c r="Q2" s="59">
        <v>1</v>
      </c>
      <c r="R2" s="59">
        <v>1</v>
      </c>
      <c r="S2" s="55"/>
      <c r="T2" s="75">
        <f>SUM(Q2:S2)</f>
        <v>2</v>
      </c>
      <c r="U2" s="80"/>
      <c r="V2" s="80"/>
      <c r="W2" s="80"/>
      <c r="X2" s="80"/>
      <c r="Y2" s="32"/>
      <c r="Z2" s="33"/>
      <c r="AA2" s="33"/>
      <c r="AB2" s="33"/>
      <c r="AC2" s="33"/>
    </row>
    <row r="3" spans="1:29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/>
      <c r="P3" s="60">
        <v>1</v>
      </c>
      <c r="Q3" s="60">
        <v>1</v>
      </c>
      <c r="R3" s="60">
        <v>1</v>
      </c>
      <c r="S3" s="60"/>
      <c r="T3" s="76">
        <f t="shared" ref="T3:T66" si="0">SUM(Q3:S3)</f>
        <v>2</v>
      </c>
      <c r="U3" s="80"/>
      <c r="V3" s="80"/>
      <c r="W3" s="80"/>
      <c r="X3" s="80"/>
      <c r="Y3" s="32"/>
      <c r="Z3" s="33"/>
      <c r="AA3" s="33"/>
      <c r="AB3" s="33"/>
      <c r="AC3" s="33"/>
    </row>
    <row r="4" spans="1:29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>
        <v>0.5</v>
      </c>
      <c r="Q4" s="36">
        <v>1</v>
      </c>
      <c r="R4" s="36"/>
      <c r="S4" s="36"/>
      <c r="T4" s="77">
        <f t="shared" si="0"/>
        <v>1</v>
      </c>
      <c r="U4" s="5"/>
      <c r="V4" s="5"/>
      <c r="W4" s="5"/>
      <c r="X4" s="5"/>
      <c r="Y4" s="15"/>
      <c r="Z4" s="33"/>
      <c r="AA4" s="33"/>
      <c r="AB4" s="33"/>
      <c r="AC4" s="33"/>
    </row>
    <row r="5" spans="1:29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4"/>
      <c r="T5" s="77">
        <f t="shared" si="0"/>
        <v>0</v>
      </c>
      <c r="U5" s="5"/>
      <c r="V5" s="5"/>
      <c r="W5" s="5"/>
      <c r="X5" s="5"/>
      <c r="Y5" s="15"/>
      <c r="Z5" s="33"/>
      <c r="AA5" s="33"/>
      <c r="AB5" s="33"/>
      <c r="AC5" s="33"/>
    </row>
    <row r="6" spans="1:29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/>
      <c r="T6" s="77">
        <f t="shared" si="0"/>
        <v>0</v>
      </c>
      <c r="U6" s="5"/>
      <c r="V6" s="5"/>
      <c r="W6" s="5"/>
      <c r="X6" s="5"/>
      <c r="Y6" s="15"/>
      <c r="Z6" s="33"/>
      <c r="AA6" s="33"/>
      <c r="AB6" s="33"/>
      <c r="AC6" s="33"/>
    </row>
    <row r="7" spans="1:29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4"/>
      <c r="T7" s="77">
        <f t="shared" si="0"/>
        <v>0</v>
      </c>
      <c r="U7" s="5"/>
      <c r="V7" s="5"/>
      <c r="W7" s="5"/>
      <c r="X7" s="5"/>
      <c r="Y7" s="15"/>
    </row>
    <row r="8" spans="1:29" x14ac:dyDescent="0.3">
      <c r="B8" s="23" t="s">
        <v>123</v>
      </c>
      <c r="C8" s="14">
        <v>2</v>
      </c>
      <c r="I8" s="22"/>
      <c r="L8" s="2">
        <v>0</v>
      </c>
      <c r="S8" s="34"/>
      <c r="T8" s="77">
        <f t="shared" si="0"/>
        <v>0</v>
      </c>
      <c r="U8" s="5"/>
      <c r="V8" s="5"/>
      <c r="W8" s="5"/>
      <c r="X8" s="5"/>
      <c r="Y8" s="15"/>
      <c r="Z8" s="33"/>
      <c r="AA8" s="33"/>
      <c r="AB8" s="33"/>
      <c r="AC8" s="33"/>
    </row>
    <row r="9" spans="1:29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P9" s="36">
        <v>1</v>
      </c>
      <c r="Q9" s="36">
        <v>1</v>
      </c>
      <c r="R9" s="36">
        <v>1</v>
      </c>
      <c r="S9" s="34"/>
      <c r="T9" s="77">
        <f t="shared" si="0"/>
        <v>2</v>
      </c>
      <c r="U9" s="5"/>
      <c r="V9" s="5"/>
      <c r="W9" s="5"/>
      <c r="X9" s="5"/>
      <c r="Y9" s="15"/>
      <c r="Z9" s="33"/>
      <c r="AA9" s="33"/>
      <c r="AB9" s="33"/>
      <c r="AC9" s="33"/>
    </row>
    <row r="10" spans="1:29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P10" s="36">
        <v>1</v>
      </c>
      <c r="Q10" s="36">
        <v>1</v>
      </c>
      <c r="R10" s="36">
        <v>1</v>
      </c>
      <c r="S10" s="34"/>
      <c r="T10" s="77">
        <f t="shared" si="0"/>
        <v>2</v>
      </c>
      <c r="U10" s="5"/>
      <c r="V10" s="5"/>
      <c r="W10" s="5"/>
      <c r="X10" s="5"/>
      <c r="Y10" s="15"/>
      <c r="Z10" s="33"/>
      <c r="AA10" s="33"/>
      <c r="AB10" s="33"/>
      <c r="AC10" s="33"/>
    </row>
    <row r="11" spans="1:29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P11" s="36">
        <v>0.75</v>
      </c>
      <c r="Q11" s="36">
        <v>1</v>
      </c>
      <c r="R11" s="36">
        <v>1</v>
      </c>
      <c r="S11" s="34"/>
      <c r="T11" s="77">
        <f t="shared" si="0"/>
        <v>2</v>
      </c>
      <c r="U11" s="5"/>
      <c r="V11" s="42" t="s">
        <v>81</v>
      </c>
      <c r="W11" s="43"/>
      <c r="X11" s="5"/>
      <c r="Y11" s="15"/>
      <c r="Z11" s="33"/>
      <c r="AA11" s="33"/>
      <c r="AB11" s="33"/>
      <c r="AC11" s="33"/>
    </row>
    <row r="12" spans="1:29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4"/>
      <c r="T12" s="77">
        <f t="shared" si="0"/>
        <v>0</v>
      </c>
      <c r="U12" s="15"/>
      <c r="V12" s="44">
        <v>1.5</v>
      </c>
      <c r="W12" s="45"/>
      <c r="X12" s="5"/>
      <c r="Y12" s="15"/>
      <c r="Z12" s="33"/>
      <c r="AA12" s="33"/>
      <c r="AB12" s="33"/>
      <c r="AC12" s="33"/>
    </row>
    <row r="13" spans="1:29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P13" s="36">
        <v>1</v>
      </c>
      <c r="Q13" s="36">
        <v>1</v>
      </c>
      <c r="R13" s="36">
        <v>1</v>
      </c>
      <c r="S13" s="34"/>
      <c r="T13" s="77">
        <f t="shared" si="0"/>
        <v>2</v>
      </c>
      <c r="U13" s="5"/>
      <c r="V13" s="33"/>
      <c r="W13" s="33"/>
      <c r="X13" s="5"/>
      <c r="Y13" s="15"/>
      <c r="Z13" s="33"/>
      <c r="AA13" s="33"/>
      <c r="AB13" s="33"/>
      <c r="AC13" s="33"/>
    </row>
    <row r="14" spans="1:29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P14" s="36">
        <v>1</v>
      </c>
      <c r="Q14" s="36">
        <v>1</v>
      </c>
      <c r="R14" s="36">
        <v>1</v>
      </c>
      <c r="S14" s="34"/>
      <c r="T14" s="77">
        <f t="shared" si="0"/>
        <v>2</v>
      </c>
      <c r="U14" s="5"/>
      <c r="V14" s="1" t="s">
        <v>79</v>
      </c>
      <c r="X14" s="33"/>
      <c r="Y14" s="15"/>
      <c r="Z14" s="33"/>
      <c r="AA14" s="33"/>
      <c r="AB14" s="33"/>
      <c r="AC14" s="33"/>
    </row>
    <row r="15" spans="1:29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S15" s="34"/>
      <c r="T15" s="77">
        <f t="shared" si="0"/>
        <v>0</v>
      </c>
      <c r="U15" s="5"/>
      <c r="V15" s="17" t="s">
        <v>77</v>
      </c>
      <c r="W15" s="38"/>
      <c r="X15" s="16">
        <v>0.05</v>
      </c>
      <c r="Y15" s="33"/>
      <c r="Z15" s="33"/>
      <c r="AA15" s="33"/>
      <c r="AB15" s="33"/>
      <c r="AC15" s="33"/>
    </row>
    <row r="16" spans="1:29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O16" s="36">
        <v>1</v>
      </c>
      <c r="P16" s="36">
        <v>0.5</v>
      </c>
      <c r="R16" s="36">
        <v>1</v>
      </c>
      <c r="S16" s="34"/>
      <c r="T16" s="77">
        <f t="shared" si="0"/>
        <v>1</v>
      </c>
      <c r="U16" s="5"/>
      <c r="V16" s="18" t="s">
        <v>83</v>
      </c>
      <c r="W16" s="5"/>
      <c r="X16" s="8">
        <v>0.3</v>
      </c>
      <c r="Y16" s="33"/>
      <c r="Z16" s="33"/>
      <c r="AA16" s="33"/>
      <c r="AB16" s="33"/>
      <c r="AC16" s="33"/>
    </row>
    <row r="17" spans="1:29" x14ac:dyDescent="0.3">
      <c r="B17" s="23" t="s">
        <v>130</v>
      </c>
      <c r="C17" s="14">
        <v>5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Q17" s="36">
        <v>1</v>
      </c>
      <c r="R17" s="36">
        <v>1</v>
      </c>
      <c r="S17" s="34"/>
      <c r="T17" s="77">
        <f t="shared" si="0"/>
        <v>2</v>
      </c>
      <c r="U17" s="5"/>
      <c r="V17" s="18" t="s">
        <v>78</v>
      </c>
      <c r="W17" s="5"/>
      <c r="X17" s="8">
        <v>3</v>
      </c>
      <c r="Y17" s="33"/>
      <c r="Z17" s="33"/>
      <c r="AA17" s="33"/>
      <c r="AB17" s="33"/>
      <c r="AC17" s="33"/>
    </row>
    <row r="18" spans="1:29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P18" s="36">
        <v>1</v>
      </c>
      <c r="Q18" s="36">
        <v>1</v>
      </c>
      <c r="R18" s="36">
        <v>1</v>
      </c>
      <c r="S18" s="34"/>
      <c r="T18" s="77">
        <f t="shared" si="0"/>
        <v>2</v>
      </c>
      <c r="U18" s="5"/>
      <c r="V18" s="18" t="s">
        <v>84</v>
      </c>
      <c r="W18" s="5"/>
      <c r="X18" s="39">
        <v>0.25</v>
      </c>
      <c r="Y18" s="33"/>
      <c r="Z18" s="33"/>
      <c r="AA18" s="33"/>
      <c r="AB18" s="33"/>
      <c r="AC18" s="33"/>
    </row>
    <row r="19" spans="1:29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4"/>
      <c r="T19" s="77">
        <f t="shared" si="0"/>
        <v>0</v>
      </c>
      <c r="U19" s="15"/>
      <c r="V19" s="19" t="s">
        <v>85</v>
      </c>
      <c r="W19" s="40"/>
      <c r="X19" s="41">
        <v>0.05</v>
      </c>
      <c r="Y19" s="33"/>
      <c r="Z19" s="33"/>
      <c r="AA19" s="33"/>
      <c r="AB19" s="33"/>
      <c r="AC19" s="33"/>
    </row>
    <row r="20" spans="1:29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4"/>
      <c r="T20" s="77">
        <f t="shared" si="0"/>
        <v>0</v>
      </c>
      <c r="U20" s="15"/>
      <c r="Y20" s="33"/>
      <c r="Z20" s="33"/>
      <c r="AA20" s="33"/>
      <c r="AB20" s="33"/>
      <c r="AC20" s="33"/>
    </row>
    <row r="21" spans="1:29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4"/>
      <c r="T21" s="77">
        <f t="shared" si="0"/>
        <v>0</v>
      </c>
      <c r="U21" s="15"/>
      <c r="V21" s="15"/>
      <c r="W21" s="6"/>
      <c r="X21" s="6"/>
      <c r="Y21" s="33"/>
      <c r="Z21" s="33"/>
      <c r="AA21" s="33"/>
      <c r="AB21" s="33"/>
      <c r="AC21" s="33"/>
    </row>
    <row r="22" spans="1:29" x14ac:dyDescent="0.3">
      <c r="B22" s="23" t="s">
        <v>135</v>
      </c>
      <c r="C22" s="14">
        <v>1</v>
      </c>
      <c r="I22" s="22"/>
      <c r="L22" s="2">
        <v>0</v>
      </c>
      <c r="P22" s="36">
        <v>0.5</v>
      </c>
      <c r="S22" s="34"/>
      <c r="T22" s="77">
        <f t="shared" si="0"/>
        <v>0</v>
      </c>
      <c r="U22" s="15"/>
      <c r="V22" s="46" t="s">
        <v>103</v>
      </c>
      <c r="W22" s="4" t="s">
        <v>104</v>
      </c>
      <c r="X22" s="4" t="s">
        <v>105</v>
      </c>
      <c r="Y22" s="7" t="s">
        <v>106</v>
      </c>
      <c r="Z22" s="33"/>
      <c r="AA22" s="33"/>
      <c r="AB22" s="33"/>
      <c r="AC22" s="33"/>
    </row>
    <row r="23" spans="1:29" x14ac:dyDescent="0.3">
      <c r="B23" s="23" t="s">
        <v>136</v>
      </c>
      <c r="C23" s="14">
        <v>2</v>
      </c>
      <c r="I23" s="22"/>
      <c r="L23" s="2">
        <v>0</v>
      </c>
      <c r="S23" s="34"/>
      <c r="T23" s="77">
        <f t="shared" si="0"/>
        <v>0</v>
      </c>
      <c r="U23" s="15"/>
      <c r="V23" s="81">
        <v>0</v>
      </c>
      <c r="W23" s="6">
        <f t="shared" ref="W23:W31" si="1">SUMIF(T$2:T$71,"&gt;=" &amp; V23,C$2:C$71)</f>
        <v>303</v>
      </c>
      <c r="X23" s="6">
        <f t="shared" ref="X23:X31" si="2">SUMIF(T$2:T$71,"&gt;=" &amp; V23,D$2:D$71)</f>
        <v>7</v>
      </c>
      <c r="Y23" s="8">
        <f t="shared" ref="Y23:Y31" si="3">($X$17 + $X$15*W23+$X$16*X23)*(1+X$18+X$19)</f>
        <v>26.324999999999999</v>
      </c>
      <c r="Z23" s="33"/>
      <c r="AA23" s="33"/>
      <c r="AB23" s="33"/>
      <c r="AC23" s="33"/>
    </row>
    <row r="24" spans="1:29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/>
      <c r="P24" s="36">
        <v>1</v>
      </c>
      <c r="Q24" s="36">
        <v>1</v>
      </c>
      <c r="R24" s="36">
        <v>1</v>
      </c>
      <c r="S24" s="34"/>
      <c r="T24" s="77">
        <f t="shared" si="0"/>
        <v>2</v>
      </c>
      <c r="U24" s="15"/>
      <c r="V24" s="81">
        <v>0.5</v>
      </c>
      <c r="W24" s="6">
        <f t="shared" si="1"/>
        <v>250</v>
      </c>
      <c r="X24" s="6">
        <f t="shared" si="2"/>
        <v>6</v>
      </c>
      <c r="Y24" s="8">
        <f t="shared" si="3"/>
        <v>22.490000000000002</v>
      </c>
      <c r="Z24" s="33"/>
      <c r="AA24" s="33"/>
      <c r="AB24" s="33"/>
      <c r="AC24" s="33"/>
    </row>
    <row r="25" spans="1:29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P25" s="36">
        <v>1</v>
      </c>
      <c r="Q25" s="36">
        <v>1</v>
      </c>
      <c r="R25" s="36">
        <v>1</v>
      </c>
      <c r="S25" s="34"/>
      <c r="T25" s="77">
        <f t="shared" si="0"/>
        <v>2</v>
      </c>
      <c r="U25" s="15"/>
      <c r="V25" s="81">
        <v>1</v>
      </c>
      <c r="W25" s="6">
        <f t="shared" si="1"/>
        <v>250</v>
      </c>
      <c r="X25" s="6">
        <f t="shared" si="2"/>
        <v>6</v>
      </c>
      <c r="Y25" s="8">
        <f t="shared" si="3"/>
        <v>22.490000000000002</v>
      </c>
      <c r="Z25" s="33"/>
      <c r="AA25" s="33"/>
      <c r="AB25" s="33"/>
      <c r="AC25" s="33"/>
    </row>
    <row r="26" spans="1:29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P26" s="36">
        <v>1</v>
      </c>
      <c r="Q26" s="36">
        <v>1</v>
      </c>
      <c r="R26" s="36">
        <v>1</v>
      </c>
      <c r="S26" s="34"/>
      <c r="T26" s="77">
        <f t="shared" si="0"/>
        <v>2</v>
      </c>
      <c r="U26" s="15"/>
      <c r="V26" s="82">
        <v>1.5</v>
      </c>
      <c r="W26" s="31">
        <f t="shared" si="1"/>
        <v>198</v>
      </c>
      <c r="X26" s="31">
        <f t="shared" si="2"/>
        <v>6</v>
      </c>
      <c r="Y26" s="8">
        <f t="shared" si="3"/>
        <v>19.11</v>
      </c>
      <c r="Z26" s="33"/>
      <c r="AA26" s="33"/>
      <c r="AB26" s="33"/>
      <c r="AC26" s="33"/>
    </row>
    <row r="27" spans="1:29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/>
      <c r="P27" s="35">
        <v>1</v>
      </c>
      <c r="Q27" s="35">
        <v>1</v>
      </c>
      <c r="R27" s="35">
        <v>1</v>
      </c>
      <c r="S27" s="35"/>
      <c r="T27" s="78">
        <f t="shared" si="0"/>
        <v>2</v>
      </c>
      <c r="U27" s="15"/>
      <c r="V27" s="81">
        <v>2</v>
      </c>
      <c r="W27" s="6">
        <f t="shared" si="1"/>
        <v>185</v>
      </c>
      <c r="X27" s="6">
        <f t="shared" si="2"/>
        <v>6</v>
      </c>
      <c r="Y27" s="8">
        <f t="shared" si="3"/>
        <v>18.265000000000001</v>
      </c>
    </row>
    <row r="28" spans="1:29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P28" s="36">
        <v>0.75</v>
      </c>
      <c r="Q28" s="36">
        <v>1</v>
      </c>
      <c r="S28" s="34"/>
      <c r="T28" s="77">
        <f t="shared" si="0"/>
        <v>1</v>
      </c>
      <c r="U28" s="15"/>
      <c r="V28" s="81">
        <v>2.5</v>
      </c>
      <c r="W28" s="6">
        <f t="shared" si="1"/>
        <v>4</v>
      </c>
      <c r="X28" s="6">
        <f t="shared" si="2"/>
        <v>0</v>
      </c>
      <c r="Y28" s="8">
        <f t="shared" si="3"/>
        <v>4.16</v>
      </c>
    </row>
    <row r="29" spans="1:29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S29" s="34"/>
      <c r="T29" s="77">
        <f t="shared" si="0"/>
        <v>0</v>
      </c>
      <c r="U29" s="15"/>
      <c r="V29" s="81">
        <v>3</v>
      </c>
      <c r="W29" s="6">
        <f t="shared" si="1"/>
        <v>4</v>
      </c>
      <c r="X29" s="6">
        <f t="shared" si="2"/>
        <v>0</v>
      </c>
      <c r="Y29" s="8">
        <f t="shared" si="3"/>
        <v>4.16</v>
      </c>
    </row>
    <row r="30" spans="1:29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P30" s="36">
        <v>1</v>
      </c>
      <c r="Q30" s="36">
        <v>1</v>
      </c>
      <c r="S30" s="34"/>
      <c r="T30" s="77">
        <f t="shared" si="0"/>
        <v>1</v>
      </c>
      <c r="U30" s="15"/>
      <c r="V30" s="81">
        <v>3.5</v>
      </c>
      <c r="W30" s="6">
        <f t="shared" si="1"/>
        <v>0</v>
      </c>
      <c r="X30" s="6">
        <f t="shared" si="2"/>
        <v>0</v>
      </c>
      <c r="Y30" s="8">
        <f t="shared" si="3"/>
        <v>3.9000000000000004</v>
      </c>
    </row>
    <row r="31" spans="1:29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P31" s="36">
        <v>1</v>
      </c>
      <c r="Q31" s="36">
        <v>1</v>
      </c>
      <c r="R31" s="36">
        <v>1</v>
      </c>
      <c r="S31" s="34"/>
      <c r="T31" s="77">
        <f t="shared" si="0"/>
        <v>2</v>
      </c>
      <c r="U31" s="15"/>
      <c r="V31" s="83">
        <v>4</v>
      </c>
      <c r="W31" s="47">
        <f t="shared" si="1"/>
        <v>0</v>
      </c>
      <c r="X31" s="47">
        <f t="shared" si="2"/>
        <v>0</v>
      </c>
      <c r="Y31" s="9">
        <f t="shared" si="3"/>
        <v>3.9000000000000004</v>
      </c>
    </row>
    <row r="32" spans="1:29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/>
      <c r="P32" s="36">
        <v>0.5</v>
      </c>
      <c r="Q32" s="36">
        <v>1</v>
      </c>
      <c r="R32" s="36"/>
      <c r="S32" s="34"/>
      <c r="T32" s="77">
        <f t="shared" si="0"/>
        <v>1</v>
      </c>
      <c r="U32" s="15"/>
      <c r="V32" s="3"/>
      <c r="W32"/>
      <c r="X32"/>
    </row>
    <row r="33" spans="1:29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P33" s="36">
        <v>1</v>
      </c>
      <c r="Q33" s="36">
        <v>1</v>
      </c>
      <c r="R33" s="36">
        <v>1</v>
      </c>
      <c r="S33" s="34"/>
      <c r="T33" s="77">
        <f t="shared" si="0"/>
        <v>2</v>
      </c>
      <c r="U33" s="15"/>
    </row>
    <row r="34" spans="1:29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P34" s="36">
        <v>0.5</v>
      </c>
      <c r="Q34" s="36">
        <v>1</v>
      </c>
      <c r="R34" s="36">
        <v>0.5</v>
      </c>
      <c r="S34" s="34"/>
      <c r="T34" s="77">
        <f t="shared" si="0"/>
        <v>1.5</v>
      </c>
      <c r="U34" s="15"/>
    </row>
    <row r="35" spans="1:29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P35" s="36">
        <v>1</v>
      </c>
      <c r="Q35" s="36">
        <v>1</v>
      </c>
      <c r="R35" s="36">
        <v>1</v>
      </c>
      <c r="S35" s="34"/>
      <c r="T35" s="77">
        <f t="shared" si="0"/>
        <v>2</v>
      </c>
      <c r="U35" s="15"/>
      <c r="V35" s="84"/>
    </row>
    <row r="36" spans="1:29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P36" s="36">
        <v>1</v>
      </c>
      <c r="Q36" s="36">
        <v>1</v>
      </c>
      <c r="R36" s="36">
        <v>1</v>
      </c>
      <c r="S36" s="34"/>
      <c r="T36" s="77">
        <f t="shared" si="0"/>
        <v>2</v>
      </c>
      <c r="U36" s="15"/>
      <c r="V36" s="84"/>
    </row>
    <row r="37" spans="1:29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/>
      <c r="P37" s="36">
        <v>0.5</v>
      </c>
      <c r="Q37" s="36">
        <v>1</v>
      </c>
      <c r="R37" s="36"/>
      <c r="S37" s="34"/>
      <c r="T37" s="77">
        <f t="shared" si="0"/>
        <v>1</v>
      </c>
      <c r="U37" s="15"/>
      <c r="V37" s="84"/>
    </row>
    <row r="38" spans="1:29" x14ac:dyDescent="0.3">
      <c r="B38" s="23" t="s">
        <v>185</v>
      </c>
      <c r="C38" s="14">
        <v>4</v>
      </c>
      <c r="I38" s="22" t="s">
        <v>184</v>
      </c>
      <c r="R38" s="36">
        <v>1</v>
      </c>
      <c r="S38" s="34"/>
      <c r="T38" s="77">
        <f t="shared" si="0"/>
        <v>1</v>
      </c>
      <c r="U38" s="15"/>
      <c r="V38" s="84"/>
      <c r="Y38" s="6"/>
    </row>
    <row r="39" spans="1:29" x14ac:dyDescent="0.3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/>
      <c r="P39" s="35">
        <v>1</v>
      </c>
      <c r="Q39" s="35">
        <v>1</v>
      </c>
      <c r="R39" s="35">
        <v>1</v>
      </c>
      <c r="S39" s="35"/>
      <c r="T39" s="78">
        <f t="shared" si="0"/>
        <v>2</v>
      </c>
      <c r="U39" s="15"/>
    </row>
    <row r="40" spans="1:29" x14ac:dyDescent="0.3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P40" s="36">
        <v>1</v>
      </c>
      <c r="Q40" s="36">
        <v>1</v>
      </c>
      <c r="R40" s="36">
        <v>1</v>
      </c>
      <c r="S40" s="36"/>
      <c r="T40" s="77">
        <f t="shared" si="0"/>
        <v>2</v>
      </c>
      <c r="U40" s="15"/>
      <c r="V40" s="15"/>
      <c r="W40" s="6"/>
    </row>
    <row r="41" spans="1:29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/>
      <c r="P41" s="36">
        <v>1</v>
      </c>
      <c r="Q41" s="36">
        <v>1</v>
      </c>
      <c r="R41" s="36">
        <v>1</v>
      </c>
      <c r="S41" s="36"/>
      <c r="T41" s="77">
        <f t="shared" si="0"/>
        <v>2</v>
      </c>
      <c r="U41" s="15"/>
      <c r="V41" s="3"/>
      <c r="W41"/>
      <c r="X41"/>
      <c r="Z41"/>
      <c r="AA41"/>
      <c r="AB41"/>
      <c r="AC41"/>
    </row>
    <row r="42" spans="1:29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Q42" s="36">
        <v>1</v>
      </c>
      <c r="S42" s="36"/>
      <c r="T42" s="77">
        <f t="shared" si="0"/>
        <v>1</v>
      </c>
      <c r="U42" s="15"/>
      <c r="Z42" s="6"/>
      <c r="AA42" s="6"/>
      <c r="AB42" s="6"/>
      <c r="AC42" s="6"/>
    </row>
    <row r="43" spans="1:29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P43" s="36">
        <v>1</v>
      </c>
      <c r="Q43" s="36">
        <v>1</v>
      </c>
      <c r="R43" s="36">
        <v>1</v>
      </c>
      <c r="S43" s="36"/>
      <c r="T43" s="77">
        <f t="shared" si="0"/>
        <v>2</v>
      </c>
      <c r="U43" s="15"/>
      <c r="Y43" s="6"/>
    </row>
    <row r="44" spans="1:29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P44" s="36">
        <v>1</v>
      </c>
      <c r="Q44" s="36">
        <v>1</v>
      </c>
      <c r="R44" s="36">
        <v>1</v>
      </c>
      <c r="S44" s="36"/>
      <c r="T44" s="77">
        <f t="shared" si="0"/>
        <v>2</v>
      </c>
      <c r="U44" s="15"/>
      <c r="V44" s="15"/>
      <c r="W44" s="6"/>
    </row>
    <row r="45" spans="1:29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P45" s="36">
        <v>1</v>
      </c>
      <c r="Q45" s="36">
        <v>1</v>
      </c>
      <c r="R45" s="36">
        <v>1</v>
      </c>
      <c r="S45" s="36"/>
      <c r="T45" s="77">
        <f t="shared" si="0"/>
        <v>2</v>
      </c>
      <c r="U45" s="15"/>
      <c r="X45" s="6"/>
    </row>
    <row r="46" spans="1:29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/>
      <c r="P46" s="36">
        <v>1</v>
      </c>
      <c r="Q46" s="36">
        <v>1</v>
      </c>
      <c r="R46" s="36">
        <v>1</v>
      </c>
      <c r="S46" s="36"/>
      <c r="T46" s="77">
        <f t="shared" si="0"/>
        <v>2</v>
      </c>
      <c r="U46" s="15"/>
      <c r="V46" s="3"/>
      <c r="W46"/>
      <c r="X46"/>
      <c r="Y46"/>
      <c r="Z46"/>
      <c r="AA46"/>
      <c r="AB46"/>
      <c r="AC46"/>
    </row>
    <row r="47" spans="1:29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P47" s="36">
        <v>1</v>
      </c>
      <c r="Q47" s="36">
        <v>1</v>
      </c>
      <c r="R47" s="36">
        <v>0.75</v>
      </c>
      <c r="S47" s="36"/>
      <c r="T47" s="77">
        <f t="shared" si="0"/>
        <v>1.75</v>
      </c>
      <c r="U47" s="15"/>
    </row>
    <row r="48" spans="1:29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P48" s="36">
        <v>0.75</v>
      </c>
      <c r="Q48" s="36">
        <v>1</v>
      </c>
      <c r="R48" s="36">
        <v>0.5</v>
      </c>
      <c r="S48" s="34"/>
      <c r="T48" s="77">
        <f t="shared" si="0"/>
        <v>1.5</v>
      </c>
      <c r="U48" s="15"/>
    </row>
    <row r="49" spans="1:29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/>
      <c r="P49" s="35">
        <v>0.75</v>
      </c>
      <c r="Q49" s="35">
        <v>1</v>
      </c>
      <c r="R49" s="35"/>
      <c r="S49" s="35"/>
      <c r="T49" s="78">
        <f t="shared" si="0"/>
        <v>1</v>
      </c>
      <c r="U49" s="15"/>
      <c r="V49" s="15"/>
      <c r="Y49"/>
      <c r="Z49"/>
      <c r="AA49"/>
      <c r="AB49"/>
      <c r="AC49"/>
    </row>
    <row r="50" spans="1:29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P50" s="36">
        <v>1</v>
      </c>
      <c r="Q50" s="36">
        <v>1</v>
      </c>
      <c r="R50" s="36">
        <v>1</v>
      </c>
      <c r="S50" s="34"/>
      <c r="T50" s="77">
        <f t="shared" si="0"/>
        <v>2</v>
      </c>
      <c r="U50" s="15"/>
      <c r="Z50" s="33"/>
      <c r="AA50" s="6"/>
      <c r="AB50" s="6"/>
      <c r="AC50" s="6"/>
    </row>
    <row r="51" spans="1:29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/>
      <c r="P51" s="36">
        <v>1</v>
      </c>
      <c r="Q51" s="36">
        <v>1</v>
      </c>
      <c r="R51" s="36">
        <v>1</v>
      </c>
      <c r="S51" s="34"/>
      <c r="T51" s="77">
        <f t="shared" si="0"/>
        <v>2</v>
      </c>
      <c r="U51" s="15"/>
      <c r="V51" s="3"/>
      <c r="W51"/>
      <c r="X51"/>
      <c r="Y51"/>
      <c r="Z51" s="33"/>
      <c r="AA51"/>
      <c r="AB51"/>
      <c r="AC51"/>
    </row>
    <row r="52" spans="1:29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S52" s="34"/>
      <c r="T52" s="77">
        <f t="shared" si="0"/>
        <v>0</v>
      </c>
      <c r="U52" s="15"/>
      <c r="Z52" s="33"/>
    </row>
    <row r="53" spans="1:29" x14ac:dyDescent="0.3">
      <c r="B53" s="23" t="s">
        <v>165</v>
      </c>
      <c r="C53" s="14">
        <v>4</v>
      </c>
      <c r="I53" s="22"/>
      <c r="L53" s="2">
        <v>0</v>
      </c>
      <c r="S53" s="34"/>
      <c r="T53" s="77">
        <f t="shared" si="0"/>
        <v>0</v>
      </c>
      <c r="U53" s="15"/>
      <c r="Z53" s="33"/>
    </row>
    <row r="54" spans="1:29" s="33" customFormat="1" x14ac:dyDescent="0.3">
      <c r="A54" s="10"/>
      <c r="B54" s="23" t="s">
        <v>188</v>
      </c>
      <c r="C54" s="14">
        <v>3</v>
      </c>
      <c r="D54" s="14">
        <v>0</v>
      </c>
      <c r="E54" s="14"/>
      <c r="F54" s="14"/>
      <c r="G54" s="14"/>
      <c r="H54" s="14"/>
      <c r="I54" s="22" t="s">
        <v>189</v>
      </c>
      <c r="J54" s="36"/>
      <c r="K54" s="34"/>
      <c r="L54" s="34"/>
      <c r="M54" s="36"/>
      <c r="N54" s="36"/>
      <c r="O54" s="36"/>
      <c r="P54" s="36"/>
      <c r="Q54" s="36"/>
      <c r="R54" s="36"/>
      <c r="S54" s="34"/>
      <c r="T54" s="77">
        <f t="shared" si="0"/>
        <v>0</v>
      </c>
      <c r="U54" s="15"/>
      <c r="V54" s="3"/>
    </row>
    <row r="55" spans="1:29" x14ac:dyDescent="0.3">
      <c r="B55" s="23" t="s">
        <v>166</v>
      </c>
      <c r="C55" s="14">
        <v>6</v>
      </c>
      <c r="E55" s="14">
        <v>34</v>
      </c>
      <c r="H55" s="14">
        <v>30</v>
      </c>
      <c r="I55" s="22"/>
      <c r="L55" s="2">
        <v>0.7</v>
      </c>
      <c r="R55" s="36">
        <v>1</v>
      </c>
      <c r="S55" s="34"/>
      <c r="T55" s="77">
        <f t="shared" si="0"/>
        <v>1</v>
      </c>
      <c r="U55" s="15"/>
      <c r="X55" s="6"/>
      <c r="Z55" s="33"/>
    </row>
    <row r="56" spans="1:29" x14ac:dyDescent="0.3">
      <c r="B56" s="23" t="s">
        <v>167</v>
      </c>
      <c r="C56" s="14">
        <v>3</v>
      </c>
      <c r="E56" s="14">
        <v>35</v>
      </c>
      <c r="G56" s="14">
        <v>30</v>
      </c>
      <c r="H56" s="14">
        <v>31</v>
      </c>
      <c r="I56" s="22"/>
      <c r="J56" s="36">
        <v>1</v>
      </c>
      <c r="K56" s="2">
        <v>1</v>
      </c>
      <c r="L56" s="2">
        <v>1</v>
      </c>
      <c r="M56" s="20">
        <v>1</v>
      </c>
      <c r="N56" s="36">
        <v>1</v>
      </c>
      <c r="P56" s="36">
        <v>1</v>
      </c>
      <c r="Q56" s="36">
        <v>1</v>
      </c>
      <c r="R56" s="36">
        <v>1</v>
      </c>
      <c r="S56" s="34"/>
      <c r="T56" s="77">
        <f t="shared" si="0"/>
        <v>2</v>
      </c>
      <c r="U56" s="15"/>
      <c r="Z56" s="33"/>
    </row>
    <row r="57" spans="1:29" x14ac:dyDescent="0.3">
      <c r="A57" s="11" t="s">
        <v>114</v>
      </c>
      <c r="B57" s="26" t="s">
        <v>168</v>
      </c>
      <c r="C57" s="13">
        <v>2</v>
      </c>
      <c r="D57" s="13"/>
      <c r="E57" s="13">
        <v>36</v>
      </c>
      <c r="F57" s="13"/>
      <c r="G57" s="13">
        <v>31</v>
      </c>
      <c r="H57" s="13">
        <v>32</v>
      </c>
      <c r="I57" s="21"/>
      <c r="J57" s="35"/>
      <c r="K57" s="12"/>
      <c r="L57" s="12">
        <v>1</v>
      </c>
      <c r="M57" s="12">
        <v>1</v>
      </c>
      <c r="N57" s="35">
        <v>1</v>
      </c>
      <c r="O57" s="35"/>
      <c r="P57" s="35">
        <v>1</v>
      </c>
      <c r="Q57" s="35">
        <v>1</v>
      </c>
      <c r="R57" s="35"/>
      <c r="S57" s="35"/>
      <c r="T57" s="78">
        <f t="shared" si="0"/>
        <v>1</v>
      </c>
      <c r="U57" s="15"/>
      <c r="Y57" s="6"/>
      <c r="Z57" s="33"/>
    </row>
    <row r="58" spans="1:29" x14ac:dyDescent="0.3">
      <c r="B58" s="23" t="s">
        <v>169</v>
      </c>
      <c r="C58" s="14">
        <v>7</v>
      </c>
      <c r="E58" s="14">
        <v>37</v>
      </c>
      <c r="G58" s="14">
        <v>32</v>
      </c>
      <c r="H58" s="14">
        <v>33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P58" s="36">
        <v>1</v>
      </c>
      <c r="Q58" s="36">
        <v>1</v>
      </c>
      <c r="R58" s="36">
        <v>1</v>
      </c>
      <c r="S58" s="34"/>
      <c r="T58" s="77">
        <f t="shared" si="0"/>
        <v>2</v>
      </c>
      <c r="U58" s="15"/>
      <c r="Z58" s="33"/>
    </row>
    <row r="59" spans="1:29" x14ac:dyDescent="0.3">
      <c r="B59" s="23" t="s">
        <v>170</v>
      </c>
      <c r="C59" s="14">
        <v>2</v>
      </c>
      <c r="E59" s="14">
        <v>38</v>
      </c>
      <c r="G59" s="14">
        <v>33</v>
      </c>
      <c r="H59" s="14">
        <v>34</v>
      </c>
      <c r="I59" s="22"/>
      <c r="J59" s="36">
        <v>1</v>
      </c>
      <c r="K59" s="2">
        <v>1</v>
      </c>
      <c r="L59" s="2">
        <v>1</v>
      </c>
      <c r="M59" s="20">
        <v>1</v>
      </c>
      <c r="N59" s="36">
        <v>1</v>
      </c>
      <c r="P59" s="36">
        <v>1</v>
      </c>
      <c r="Q59" s="36">
        <v>1</v>
      </c>
      <c r="R59" s="36">
        <v>1</v>
      </c>
      <c r="S59" s="34"/>
      <c r="T59" s="77">
        <f t="shared" si="0"/>
        <v>2</v>
      </c>
      <c r="U59" s="15"/>
      <c r="Z59" s="33"/>
      <c r="AA59" s="6"/>
      <c r="AB59" s="6"/>
      <c r="AC59" s="6"/>
    </row>
    <row r="60" spans="1:29" x14ac:dyDescent="0.3">
      <c r="B60" s="23" t="s">
        <v>171</v>
      </c>
      <c r="C60" s="14">
        <v>3</v>
      </c>
      <c r="I60" s="22"/>
      <c r="L60" s="2">
        <v>0</v>
      </c>
      <c r="S60" s="34"/>
      <c r="T60" s="77">
        <f t="shared" si="0"/>
        <v>0</v>
      </c>
      <c r="U60" s="15"/>
      <c r="Z60" s="33"/>
    </row>
    <row r="61" spans="1:29" x14ac:dyDescent="0.3">
      <c r="A61" s="11" t="s">
        <v>113</v>
      </c>
      <c r="B61" s="26" t="s">
        <v>172</v>
      </c>
      <c r="C61" s="13">
        <v>4</v>
      </c>
      <c r="D61" s="13"/>
      <c r="E61" s="13">
        <v>39</v>
      </c>
      <c r="F61" s="13"/>
      <c r="G61" s="13"/>
      <c r="H61" s="13"/>
      <c r="I61" s="21"/>
      <c r="J61" s="35">
        <v>1</v>
      </c>
      <c r="K61" s="12"/>
      <c r="L61" s="12">
        <v>0</v>
      </c>
      <c r="M61" s="12"/>
      <c r="N61" s="35">
        <v>1</v>
      </c>
      <c r="O61" s="35">
        <v>1</v>
      </c>
      <c r="P61" s="35"/>
      <c r="Q61" s="35"/>
      <c r="R61" s="35"/>
      <c r="S61" s="35"/>
      <c r="T61" s="78">
        <f t="shared" si="0"/>
        <v>0</v>
      </c>
      <c r="U61" s="15"/>
      <c r="Y61" s="6"/>
      <c r="Z61" s="33"/>
    </row>
    <row r="62" spans="1:29" x14ac:dyDescent="0.3">
      <c r="B62" s="23" t="s">
        <v>173</v>
      </c>
      <c r="C62" s="14">
        <v>3</v>
      </c>
      <c r="E62" s="14">
        <v>40</v>
      </c>
      <c r="I62" s="22"/>
      <c r="J62" s="36">
        <v>1</v>
      </c>
      <c r="L62" s="2">
        <v>0</v>
      </c>
      <c r="N62" s="36">
        <v>1</v>
      </c>
      <c r="O62" s="36">
        <v>1</v>
      </c>
      <c r="S62" s="34"/>
      <c r="T62" s="77">
        <f t="shared" si="0"/>
        <v>0</v>
      </c>
      <c r="U62" s="15"/>
      <c r="Z62" s="33"/>
    </row>
    <row r="63" spans="1:29" x14ac:dyDescent="0.3">
      <c r="A63" s="11" t="s">
        <v>74</v>
      </c>
      <c r="B63" s="26" t="s">
        <v>92</v>
      </c>
      <c r="C63" s="13">
        <v>2</v>
      </c>
      <c r="D63" s="13">
        <v>0</v>
      </c>
      <c r="E63" s="13"/>
      <c r="F63" s="13"/>
      <c r="G63" s="13"/>
      <c r="H63" s="13"/>
      <c r="I63" s="21"/>
      <c r="J63" s="35"/>
      <c r="K63" s="12">
        <v>1</v>
      </c>
      <c r="L63" s="12">
        <v>1</v>
      </c>
      <c r="M63" s="12"/>
      <c r="N63" s="35">
        <v>1</v>
      </c>
      <c r="O63" s="35"/>
      <c r="P63" s="35">
        <v>1</v>
      </c>
      <c r="Q63" s="35">
        <v>1</v>
      </c>
      <c r="R63" s="35">
        <v>1</v>
      </c>
      <c r="S63" s="35"/>
      <c r="T63" s="78">
        <f t="shared" si="0"/>
        <v>2</v>
      </c>
      <c r="U63" s="15"/>
    </row>
    <row r="64" spans="1:29" x14ac:dyDescent="0.3">
      <c r="A64" s="30"/>
      <c r="B64" s="31" t="s">
        <v>82</v>
      </c>
      <c r="C64" s="14">
        <v>2</v>
      </c>
      <c r="D64" s="14">
        <v>1</v>
      </c>
      <c r="I64" s="22"/>
      <c r="K64" s="20"/>
      <c r="L64" s="20">
        <v>1</v>
      </c>
      <c r="N64" s="36">
        <v>1</v>
      </c>
      <c r="P64" s="36">
        <v>1</v>
      </c>
      <c r="Q64" s="36">
        <v>1</v>
      </c>
      <c r="R64" s="36">
        <v>1</v>
      </c>
      <c r="S64" s="36"/>
      <c r="T64" s="77">
        <f t="shared" si="0"/>
        <v>2</v>
      </c>
      <c r="U64" s="15"/>
    </row>
    <row r="65" spans="1:29" s="6" customFormat="1" x14ac:dyDescent="0.3">
      <c r="A65" s="10"/>
      <c r="B65" s="23" t="s">
        <v>93</v>
      </c>
      <c r="C65" s="14">
        <v>2</v>
      </c>
      <c r="D65" s="14">
        <v>1</v>
      </c>
      <c r="E65" s="14"/>
      <c r="F65" s="14"/>
      <c r="G65" s="14"/>
      <c r="H65" s="14"/>
      <c r="I65" s="22" t="s">
        <v>187</v>
      </c>
      <c r="J65" s="36"/>
      <c r="K65" s="2">
        <v>1</v>
      </c>
      <c r="L65" s="2">
        <v>1</v>
      </c>
      <c r="M65" s="20"/>
      <c r="N65" s="36"/>
      <c r="O65" s="36"/>
      <c r="P65" s="36"/>
      <c r="Q65" s="36"/>
      <c r="R65" s="36"/>
      <c r="S65" s="34"/>
      <c r="T65" s="77">
        <f t="shared" si="0"/>
        <v>0</v>
      </c>
      <c r="U65" s="15"/>
      <c r="V65" s="3"/>
      <c r="W65"/>
      <c r="X65"/>
      <c r="Y65"/>
      <c r="Z65"/>
      <c r="AA65"/>
      <c r="AB65"/>
      <c r="AC65"/>
    </row>
    <row r="66" spans="1:29" x14ac:dyDescent="0.3">
      <c r="B66" s="23" t="s">
        <v>94</v>
      </c>
      <c r="C66" s="14">
        <v>4</v>
      </c>
      <c r="D66" s="14">
        <v>3</v>
      </c>
      <c r="I66" s="22"/>
      <c r="K66" s="2">
        <v>1</v>
      </c>
      <c r="L66" s="2">
        <v>1</v>
      </c>
      <c r="N66" s="36">
        <v>1</v>
      </c>
      <c r="P66" s="36">
        <v>1</v>
      </c>
      <c r="Q66" s="36">
        <v>1</v>
      </c>
      <c r="R66" s="36">
        <v>1</v>
      </c>
      <c r="S66" s="34"/>
      <c r="T66" s="77">
        <f t="shared" si="0"/>
        <v>2</v>
      </c>
      <c r="U66" s="15"/>
      <c r="W66" s="33"/>
      <c r="Y66" s="6"/>
    </row>
    <row r="67" spans="1:29" s="33" customFormat="1" x14ac:dyDescent="0.3">
      <c r="A67" s="10"/>
      <c r="B67" s="23" t="s">
        <v>180</v>
      </c>
      <c r="C67" s="14">
        <v>1</v>
      </c>
      <c r="D67" s="14"/>
      <c r="E67" s="14"/>
      <c r="F67" s="14"/>
      <c r="G67" s="14"/>
      <c r="H67" s="14"/>
      <c r="I67" s="22"/>
      <c r="J67" s="36"/>
      <c r="K67" s="34"/>
      <c r="L67" s="34"/>
      <c r="M67" s="36"/>
      <c r="N67" s="36"/>
      <c r="O67" s="36"/>
      <c r="P67" s="36"/>
      <c r="Q67" s="36">
        <v>1</v>
      </c>
      <c r="R67" s="36"/>
      <c r="S67" s="34">
        <v>1</v>
      </c>
      <c r="T67" s="77">
        <f t="shared" ref="T67:T70" si="4">SUM(Q67:S67)</f>
        <v>2</v>
      </c>
      <c r="U67" s="15"/>
      <c r="V67" s="3"/>
      <c r="Y67" s="6"/>
    </row>
    <row r="68" spans="1:29" x14ac:dyDescent="0.3">
      <c r="B68" s="23" t="s">
        <v>95</v>
      </c>
      <c r="C68" s="14">
        <v>1</v>
      </c>
      <c r="D68" s="14">
        <v>0</v>
      </c>
      <c r="I68" s="22" t="s">
        <v>91</v>
      </c>
      <c r="L68" s="2">
        <v>0</v>
      </c>
      <c r="M68" s="20">
        <v>1</v>
      </c>
      <c r="N68" s="36">
        <v>1</v>
      </c>
      <c r="P68" s="36">
        <v>1</v>
      </c>
      <c r="Q68" s="36">
        <v>1</v>
      </c>
      <c r="R68" s="36">
        <v>1</v>
      </c>
      <c r="S68" s="34"/>
      <c r="T68" s="77">
        <f t="shared" si="4"/>
        <v>2</v>
      </c>
      <c r="U68" s="15"/>
      <c r="Z68" s="6"/>
      <c r="AA68" s="6"/>
      <c r="AB68" s="6"/>
      <c r="AC68" s="6"/>
    </row>
    <row r="69" spans="1:29" x14ac:dyDescent="0.3">
      <c r="B69" s="23" t="s">
        <v>96</v>
      </c>
      <c r="C69" s="14">
        <v>3</v>
      </c>
      <c r="D69" s="14">
        <v>1</v>
      </c>
      <c r="I69" s="22"/>
      <c r="K69" s="2">
        <v>1</v>
      </c>
      <c r="L69" s="2">
        <v>1</v>
      </c>
      <c r="N69" s="36">
        <v>1</v>
      </c>
      <c r="P69" s="36">
        <v>1</v>
      </c>
      <c r="Q69" s="36">
        <v>1</v>
      </c>
      <c r="R69" s="36">
        <v>1</v>
      </c>
      <c r="S69" s="34"/>
      <c r="T69" s="77">
        <f t="shared" si="4"/>
        <v>2</v>
      </c>
      <c r="U69" s="15"/>
    </row>
    <row r="70" spans="1:29" s="6" customFormat="1" x14ac:dyDescent="0.3">
      <c r="A70" s="10"/>
      <c r="B70" s="24" t="s">
        <v>97</v>
      </c>
      <c r="C70" s="27">
        <v>4</v>
      </c>
      <c r="D70" s="27">
        <v>0</v>
      </c>
      <c r="E70" s="27"/>
      <c r="F70" s="27"/>
      <c r="G70" s="27"/>
      <c r="H70" s="27"/>
      <c r="I70" s="29"/>
      <c r="J70" s="37"/>
      <c r="K70" s="28">
        <v>1</v>
      </c>
      <c r="L70" s="28">
        <v>0</v>
      </c>
      <c r="M70" s="28"/>
      <c r="N70" s="37"/>
      <c r="O70" s="37"/>
      <c r="P70" s="37"/>
      <c r="Q70" s="37"/>
      <c r="R70" s="37">
        <v>1</v>
      </c>
      <c r="S70" s="37">
        <v>2</v>
      </c>
      <c r="T70" s="79">
        <f t="shared" si="4"/>
        <v>3</v>
      </c>
      <c r="U70" s="15"/>
      <c r="V70" s="3"/>
      <c r="W70"/>
      <c r="X70"/>
      <c r="Y70"/>
      <c r="Z70"/>
      <c r="AA70"/>
      <c r="AB70"/>
      <c r="AC70"/>
    </row>
    <row r="71" spans="1:29" ht="15" thickBot="1" x14ac:dyDescent="0.35">
      <c r="A71" s="11"/>
      <c r="U71" s="15"/>
    </row>
    <row r="72" spans="1:29" x14ac:dyDescent="0.3">
      <c r="I72" s="64" t="s">
        <v>98</v>
      </c>
      <c r="J72" s="85"/>
      <c r="K72" s="65"/>
      <c r="L72" s="65"/>
      <c r="M72" s="65"/>
      <c r="N72" s="65"/>
      <c r="O72" s="65"/>
      <c r="P72" s="65"/>
      <c r="Q72" s="65">
        <f t="array" ref="Q72">SUM($C2:$C70*(Q2:Q70&gt;=0.9)*($T2:$T70&gt;=$V$12))</f>
        <v>194</v>
      </c>
      <c r="R72" s="65">
        <f t="array" ref="R72">SUM($C2:$C70*(R2:R70&gt;=0.9)*($T2:$T70&gt;=$V$12))</f>
        <v>184</v>
      </c>
      <c r="S72" s="66"/>
      <c r="U72" s="15"/>
      <c r="X72" s="33"/>
    </row>
    <row r="73" spans="1:29" x14ac:dyDescent="0.3">
      <c r="I73" s="67" t="s">
        <v>100</v>
      </c>
      <c r="J73" s="86"/>
      <c r="K73" s="68"/>
      <c r="L73" s="68"/>
      <c r="M73" s="68"/>
      <c r="N73" s="68"/>
      <c r="O73" s="68"/>
      <c r="P73" s="68"/>
      <c r="Q73" s="68">
        <f t="array" ref="Q73">SUM($C2:$C70*Q2:Q70*($T2:$T70&gt;=$V$12))</f>
        <v>194</v>
      </c>
      <c r="R73" s="68">
        <f t="array" ref="R73">SUM($C2:$C70*R2:R70*($T2:$T70&gt;=$V$12))</f>
        <v>192</v>
      </c>
      <c r="S73" s="69"/>
      <c r="U73" s="15"/>
      <c r="Z73" s="6"/>
      <c r="AA73" s="6"/>
      <c r="AB73" s="6"/>
      <c r="AC73" s="6"/>
    </row>
    <row r="74" spans="1:29" x14ac:dyDescent="0.3">
      <c r="I74" s="67" t="s">
        <v>99</v>
      </c>
      <c r="J74" s="86"/>
      <c r="K74" s="68"/>
      <c r="L74" s="68"/>
      <c r="M74" s="68"/>
      <c r="N74" s="68"/>
      <c r="O74" s="68"/>
      <c r="P74" s="68"/>
      <c r="Q74" s="68">
        <f t="array" ref="Q74">SUM($C$2:$C$70*(Q$2:Q$70&gt;=0.1)*($T$2:$T$70&gt;=$V$12))</f>
        <v>194</v>
      </c>
      <c r="R74" s="68">
        <f t="array" ref="R74">SUM($C$2:$C$70*(R$2:R$70&gt;=0.1)*($T$2:$T$70&gt;=$V$12))</f>
        <v>197</v>
      </c>
      <c r="S74" s="69"/>
      <c r="U74" s="15"/>
    </row>
    <row r="75" spans="1:29" s="6" customFormat="1" x14ac:dyDescent="0.3">
      <c r="A75" s="10"/>
      <c r="B75" s="23"/>
      <c r="C75" s="14"/>
      <c r="D75" s="14"/>
      <c r="E75" s="14"/>
      <c r="F75" s="14"/>
      <c r="G75" s="14"/>
      <c r="H75" s="14"/>
      <c r="I75" s="67" t="s">
        <v>101</v>
      </c>
      <c r="J75" s="86"/>
      <c r="K75" s="68"/>
      <c r="L75" s="68"/>
      <c r="M75" s="68"/>
      <c r="N75" s="68"/>
      <c r="O75" s="68"/>
      <c r="P75" s="68"/>
      <c r="Q75" s="68">
        <f t="shared" ref="Q75:R75" si="5">LOOKUP($V$12,$V23:$V31,$W23:$W31)</f>
        <v>198</v>
      </c>
      <c r="R75" s="68">
        <f t="shared" si="5"/>
        <v>198</v>
      </c>
      <c r="S75" s="69"/>
      <c r="T75" s="3"/>
      <c r="U75" s="15"/>
      <c r="V75" s="3"/>
      <c r="W75"/>
      <c r="X75"/>
      <c r="Y75"/>
      <c r="Z75"/>
      <c r="AA75"/>
      <c r="AB75"/>
      <c r="AC75"/>
    </row>
    <row r="76" spans="1:29" x14ac:dyDescent="0.3">
      <c r="I76" s="67" t="s">
        <v>102</v>
      </c>
      <c r="J76" s="86"/>
      <c r="K76" s="70"/>
      <c r="L76" s="70"/>
      <c r="M76" s="70"/>
      <c r="N76" s="70"/>
      <c r="O76" s="70"/>
      <c r="P76" s="70"/>
      <c r="Q76" s="70">
        <f t="shared" ref="Q76:R76" si="6">Q73/Q75</f>
        <v>0.97979797979797978</v>
      </c>
      <c r="R76" s="70">
        <f t="shared" si="6"/>
        <v>0.96969696969696972</v>
      </c>
      <c r="S76" s="71"/>
      <c r="U76" s="15"/>
      <c r="Z76" s="6"/>
      <c r="AA76" s="6"/>
      <c r="AB76" s="6"/>
      <c r="AC76" s="6"/>
    </row>
    <row r="77" spans="1:29" ht="15" thickBot="1" x14ac:dyDescent="0.35">
      <c r="C77" s="33"/>
      <c r="I77" s="72" t="s">
        <v>80</v>
      </c>
      <c r="J77" s="87"/>
      <c r="K77" s="73"/>
      <c r="L77" s="73"/>
      <c r="M77" s="73"/>
      <c r="N77" s="73"/>
      <c r="O77" s="73"/>
      <c r="P77" s="73"/>
      <c r="Q77" s="73">
        <f>Q75-Q73</f>
        <v>4</v>
      </c>
      <c r="R77" s="73">
        <f>R75-R73</f>
        <v>6</v>
      </c>
      <c r="S77" s="74"/>
      <c r="U77" s="15"/>
    </row>
    <row r="78" spans="1:29" x14ac:dyDescent="0.3">
      <c r="C78" s="33"/>
      <c r="U78" s="15"/>
      <c r="Z78" s="6"/>
      <c r="AA78" s="6"/>
      <c r="AB78" s="6"/>
      <c r="AC78" s="6"/>
    </row>
    <row r="79" spans="1:29" x14ac:dyDescent="0.3">
      <c r="C79" s="33"/>
      <c r="I79" s="14"/>
      <c r="J79" s="14"/>
      <c r="K79" s="14"/>
      <c r="L79" s="14"/>
      <c r="N79" s="14"/>
      <c r="U79" s="15"/>
    </row>
    <row r="80" spans="1:29" x14ac:dyDescent="0.3">
      <c r="C80" s="33"/>
      <c r="I80" s="14"/>
      <c r="J80" s="14"/>
      <c r="K80" s="14"/>
      <c r="L80" s="14"/>
      <c r="N80" s="14"/>
      <c r="U80" s="15"/>
    </row>
    <row r="81" spans="1:29" x14ac:dyDescent="0.3">
      <c r="I81" s="14"/>
      <c r="J81" s="14"/>
      <c r="K81" s="14"/>
      <c r="L81" s="14"/>
      <c r="N81" s="14"/>
      <c r="U81" s="15"/>
    </row>
    <row r="82" spans="1:29" x14ac:dyDescent="0.3">
      <c r="I82" s="14"/>
      <c r="J82" s="14"/>
      <c r="K82" s="14"/>
      <c r="L82" s="14"/>
      <c r="N82" s="14"/>
      <c r="U82" s="15"/>
    </row>
    <row r="83" spans="1:29" x14ac:dyDescent="0.3">
      <c r="I83" s="14"/>
      <c r="J83" s="14"/>
      <c r="K83" s="14"/>
      <c r="L83" s="14"/>
      <c r="N83" s="14"/>
      <c r="U83" s="15"/>
      <c r="Y83" s="33"/>
    </row>
    <row r="84" spans="1:29" x14ac:dyDescent="0.3">
      <c r="I84" s="14"/>
      <c r="J84" s="14"/>
      <c r="K84" s="14"/>
      <c r="L84" s="14"/>
      <c r="N84" s="14"/>
      <c r="U84" s="15"/>
    </row>
    <row r="85" spans="1:29" x14ac:dyDescent="0.3">
      <c r="I85" s="14"/>
      <c r="J85" s="14"/>
      <c r="K85" s="14"/>
      <c r="L85" s="14"/>
      <c r="N85" s="14"/>
    </row>
    <row r="86" spans="1:29" x14ac:dyDescent="0.3">
      <c r="I86" s="14"/>
      <c r="J86" s="14"/>
      <c r="K86" s="14"/>
      <c r="L86" s="14"/>
      <c r="N86" s="14"/>
    </row>
    <row r="88" spans="1:29" s="33" customFormat="1" x14ac:dyDescent="0.3">
      <c r="A88" s="10"/>
      <c r="B88" s="23"/>
      <c r="C88" s="14"/>
      <c r="D88" s="14"/>
      <c r="E88" s="14"/>
      <c r="F88" s="14"/>
      <c r="G88" s="14"/>
      <c r="H88" s="14"/>
      <c r="I88" s="20"/>
      <c r="J88" s="36"/>
      <c r="K88" s="2"/>
      <c r="L88" s="2"/>
      <c r="M88" s="20"/>
      <c r="N88" s="36"/>
      <c r="O88" s="36"/>
      <c r="P88" s="36"/>
      <c r="Q88" s="36"/>
      <c r="R88" s="36"/>
      <c r="S88" s="2"/>
      <c r="T88" s="3"/>
      <c r="U88" s="3"/>
      <c r="V88" s="3"/>
      <c r="W88"/>
      <c r="X88"/>
      <c r="Y88"/>
      <c r="Z88"/>
      <c r="AA88"/>
      <c r="AB88"/>
      <c r="AC88"/>
    </row>
    <row r="91" spans="1:29" x14ac:dyDescent="0.3">
      <c r="Z91" s="6"/>
      <c r="AA91" s="6"/>
      <c r="AB91" s="6"/>
      <c r="AC91" s="6"/>
    </row>
    <row r="95" spans="1:29" x14ac:dyDescent="0.3">
      <c r="Z95" s="6"/>
      <c r="AA95" s="6"/>
      <c r="AB95" s="6"/>
      <c r="AC95" s="6"/>
    </row>
    <row r="100" spans="26:29" x14ac:dyDescent="0.3">
      <c r="Z100" s="6"/>
      <c r="AA100" s="6"/>
      <c r="AB100" s="6"/>
      <c r="AC100" s="6"/>
    </row>
    <row r="113" spans="26:29" x14ac:dyDescent="0.3">
      <c r="Z113" s="33"/>
      <c r="AA113" s="33"/>
      <c r="AB113" s="33"/>
      <c r="AC113" s="33"/>
    </row>
  </sheetData>
  <conditionalFormatting sqref="B2:M70 O2:O70 Q2:T70">
    <cfRule type="expression" dxfId="8" priority="37" stopIfTrue="1">
      <formula>$T2&gt;=(0.5+$V$12)</formula>
    </cfRule>
    <cfRule type="expression" dxfId="7" priority="38" stopIfTrue="1">
      <formula>$T2&gt;=$V$12</formula>
    </cfRule>
    <cfRule type="expression" dxfId="6" priority="39">
      <formula>$T2&gt;=($V$12-0.5)</formula>
    </cfRule>
  </conditionalFormatting>
  <conditionalFormatting sqref="N2:N70">
    <cfRule type="expression" dxfId="5" priority="4" stopIfTrue="1">
      <formula>$T2&gt;=(0.5+$V$12)</formula>
    </cfRule>
    <cfRule type="expression" dxfId="4" priority="5" stopIfTrue="1">
      <formula>$T2&gt;=$V$12</formula>
    </cfRule>
    <cfRule type="expression" dxfId="3" priority="6">
      <formula>$T2&gt;=($V$12-0.5)</formula>
    </cfRule>
  </conditionalFormatting>
  <conditionalFormatting sqref="P2:P70">
    <cfRule type="expression" dxfId="2" priority="1" stopIfTrue="1">
      <formula>$T2&gt;=(0.5+$V$12)</formula>
    </cfRule>
    <cfRule type="expression" dxfId="1" priority="2" stopIfTrue="1">
      <formula>$T2&gt;=$V$12</formula>
    </cfRule>
    <cfRule type="expression" dxfId="0" priority="3">
      <formula>$T2&gt;=($V$12-0.5)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2019-07-20T16:21:58Z</dcterms:modified>
</cp:coreProperties>
</file>