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9324" yWindow="456" windowWidth="49104" windowHeight="26724" tabRatio="539"/>
  </bookViews>
  <sheets>
    <sheet name="lablist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80" i="1" l="1"/>
  <c r="Q83" i="1" l="1" a="1"/>
  <c r="Q83" i="1" s="1"/>
  <c r="R83" i="1" a="1"/>
  <c r="Q84" i="1" a="1"/>
  <c r="R84" i="1" a="1"/>
  <c r="Q85" i="1" a="1"/>
  <c r="Q85" i="1" s="1"/>
  <c r="R85" i="1" a="1"/>
  <c r="U63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1" i="1"/>
  <c r="U2" i="1"/>
  <c r="R85" i="1" l="1"/>
  <c r="R84" i="1"/>
  <c r="Q84" i="1"/>
  <c r="R83" i="1"/>
  <c r="X23" i="1"/>
  <c r="X24" i="1"/>
  <c r="X28" i="1"/>
  <c r="Y30" i="1"/>
  <c r="Y31" i="1"/>
  <c r="X29" i="1"/>
  <c r="Y24" i="1"/>
  <c r="X30" i="1"/>
  <c r="X26" i="1"/>
  <c r="Y28" i="1"/>
  <c r="X27" i="1"/>
  <c r="X25" i="1"/>
  <c r="X31" i="1"/>
  <c r="Y29" i="1"/>
  <c r="Y23" i="1"/>
  <c r="Y26" i="1"/>
  <c r="Y27" i="1"/>
  <c r="Y25" i="1"/>
  <c r="Q86" i="1" l="1"/>
  <c r="R86" i="1"/>
  <c r="Z28" i="1"/>
  <c r="Z26" i="1"/>
  <c r="Z27" i="1"/>
  <c r="Z29" i="1"/>
  <c r="Z30" i="1"/>
  <c r="Z31" i="1"/>
  <c r="Z25" i="1"/>
  <c r="Z23" i="1"/>
  <c r="Z24" i="1"/>
  <c r="R88" i="1" l="1"/>
  <c r="R87" i="1"/>
  <c r="Q87" i="1"/>
  <c r="Q88" i="1"/>
</calcChain>
</file>

<file path=xl/comments1.xml><?xml version="1.0" encoding="utf-8"?>
<comments xmlns="http://schemas.openxmlformats.org/spreadsheetml/2006/main">
  <authors>
    <author>Matt Trawick</author>
  </authors>
  <commentList>
    <comment ref="W1" authorId="0" shapeId="0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table on the left: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Write "1" if you will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Leave blank or write "0" if you will not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Write "0.5" for maybe, or any other probability between 0 and 1 for "probably yes" or "probably no".</t>
        </r>
      </text>
    </comment>
    <comment ref="X11" authorId="0" shapeId="0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past we have used 1.5 (one "yes", one "maybe") as the minimum number of votes needed to include a lab in the manual.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Remember, if a lab is not in the manual, it's VERY easy to generate a PDF file of a single lab to give your class.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 shapeId="0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  <comment ref="N6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We already have students work out Hooke's law in the Work and Kinetic Energy Lab, and we ask about it again in the Periodic Motion lab.  I think this is  redundant.</t>
        </r>
      </text>
    </comment>
  </commentList>
</comments>
</file>

<file path=xl/sharedStrings.xml><?xml version="1.0" encoding="utf-8"?>
<sst xmlns="http://schemas.openxmlformats.org/spreadsheetml/2006/main" count="216" uniqueCount="210">
  <si>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</si>
  <si>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</si>
  <si>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</si>
  <si>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</si>
  <si>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</si>
  <si>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</si>
  <si>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</si>
  <si>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</si>
  <si>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</si>
  <si>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</si>
  <si>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</si>
  <si>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</si>
  <si>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</si>
  <si>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</si>
  <si>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</si>
  <si>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</si>
  <si>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</si>
  <si>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</si>
  <si>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</si>
  <si>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</si>
  <si>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</si>
  <si>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</si>
  <si>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</si>
  <si>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</si>
  <si>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</si>
  <si>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</si>
  <si>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</si>
  <si>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</si>
  <si>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</si>
  <si>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</si>
  <si>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</si>
  <si>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</si>
  <si>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</si>
  <si>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</si>
  <si>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</si>
  <si>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</si>
  <si>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</si>
  <si>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</si>
  <si>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</si>
  <si>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</si>
  <si>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</si>
  <si>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</si>
  <si>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</si>
  <si>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</si>
  <si>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</si>
  <si>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</si>
  <si>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</si>
  <si>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</si>
  <si>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</si>
  <si>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</si>
  <si>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</si>
  <si>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</si>
  <si>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</si>
  <si>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</si>
  <si>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</si>
  <si>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</si>
  <si>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</si>
  <si>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</si>
  <si>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</si>
  <si>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</si>
  <si>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</si>
  <si>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</si>
  <si>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</si>
  <si>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</si>
  <si>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</si>
  <si>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</si>
  <si>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</si>
  <si>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</si>
  <si>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</si>
  <si>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</si>
  <si>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</si>
  <si>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</si>
  <si>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</si>
  <si>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</si>
  <si>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</si>
  <si>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</si>
  <si>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</si>
  <si>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</si>
  <si>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</si>
  <si>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</si>
  <si>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</si>
  <si>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</si>
  <si>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</si>
  <si>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</si>
  <si>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</si>
  <si>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</si>
  <si>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</si>
  <si>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</si>
  <si>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</si>
  <si>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</si>
  <si>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</si>
  <si>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</si>
  <si>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</si>
  <si>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</si>
  <si>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</si>
  <si>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</si>
  <si>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</si>
  <si>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</si>
  <si>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</si>
  <si>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</si>
  <si>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</si>
  <si>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</si>
  <si>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</si>
  <si>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</si>
  <si>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</si>
  <si>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</si>
  <si>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</si>
  <si>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</si>
  <si>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</si>
  <si>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</si>
  <si>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</si>
  <si>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</si>
  <si>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</si>
  <si>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</si>
  <si>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</si>
  <si>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</si>
  <si>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</si>
  <si>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</si>
  <si>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</si>
  <si>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</si>
  <si>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</si>
  <si>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</si>
  <si>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</si>
  <si>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</si>
  <si>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</si>
  <si>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</si>
  <si>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</si>
  <si>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</si>
  <si>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</si>
  <si>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</si>
  <si>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</si>
  <si>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</si>
  <si>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</si>
  <si>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</si>
  <si>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</si>
  <si>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</si>
  <si>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</si>
  <si>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</si>
  <si>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</si>
  <si>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</si>
  <si>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</si>
  <si>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</si>
  <si>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</si>
  <si>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</si>
  <si>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</si>
  <si>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</si>
  <si>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</si>
  <si>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</si>
  <si>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</si>
  <si>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</si>
  <si>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</si>
  <si>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</si>
  <si>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</si>
  <si>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</si>
  <si>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</si>
  <si>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</si>
  <si>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</si>
  <si>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</si>
  <si>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</si>
  <si>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</si>
  <si>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</si>
  <si>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</si>
  <si>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</si>
  <si>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</si>
  <si>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</si>
  <si>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</si>
  <si>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</si>
  <si>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</si>
  <si>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</si>
  <si>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</si>
  <si>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</si>
  <si>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</si>
  <si>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</si>
  <si>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</si>
  <si>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</si>
  <si>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</si>
  <si>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</si>
  <si>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</si>
  <si>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</si>
  <si>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</si>
  <si>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</si>
  <si>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</si>
  <si>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</si>
  <si>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</si>
  <si>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</si>
  <si>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</si>
  <si>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</si>
  <si>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</si>
  <si>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</si>
  <si>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</si>
  <si>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</si>
  <si>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</si>
  <si>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</si>
  <si>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</si>
  <si>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</si>
  <si>
    <t>Oscillators with Damping and Driving Forces</t>
  </si>
  <si>
    <t>Galilean Relativity Exercises</t>
  </si>
  <si>
    <t>Time Dilation and Length Contraction</t>
  </si>
  <si>
    <t>Galilean Transformations and Lorentz Transformations</t>
  </si>
  <si>
    <t>The Pole and Barn Paradox</t>
  </si>
  <si>
    <t>added by Matt, 2019</t>
  </si>
  <si>
    <t>2020 spr Mariama</t>
  </si>
  <si>
    <t>2020 spr Barti</t>
  </si>
  <si>
    <t>2020 fall Jerry</t>
  </si>
  <si>
    <t>2020 fall Ovidiu</t>
  </si>
  <si>
    <t>2020 fall Haw</t>
  </si>
  <si>
    <t>Derivatives of Sine and Cosine Functions</t>
  </si>
  <si>
    <t>by Jerry, 2020</t>
  </si>
  <si>
    <t>Vernier Caliper</t>
  </si>
  <si>
    <t>Separated from Instrumentation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</si>
</sst>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  <xf numFmtId="0" fontId="16" fillId="0" borderId="21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23"/>
  <sheetViews>
    <sheetView tabSelected="1" topLeftCell="A37" zoomScale="85" zoomScaleNormal="85" workbookViewId="0">
      <selection activeCell="Z25" sqref="Z25"/>
    </sheetView>
  </sheetViews>
  <sheetFormatPr defaultColWidth="8.77734375" defaultRowHeight="14.4" x14ac:dyDescent="0.3"/>
  <cols>
    <col min="1" max="1" width="18.77734375" style="10" bestFit="1" customWidth="1"/>
    <col min="2" max="2" width="46.33203125" style="22" customWidth="1"/>
    <col min="3" max="3" width="8.109375" style="13" customWidth="1"/>
    <col min="4" max="8" width="5.77734375" style="13" customWidth="1"/>
    <col min="9" max="9" width="28.44140625" style="19" customWidth="1"/>
    <col min="10" max="11" width="10.109375" style="34" customWidth="1"/>
    <col min="12" max="19" width="8.77734375" style="34" customWidth="1"/>
    <col min="20" max="20" width="8.77734375" style="2" customWidth="1"/>
    <col min="21" max="21" width="11" style="3" customWidth="1"/>
    <col min="22" max="22" width="2.44140625" style="3" customWidth="1"/>
    <col min="23" max="23" width="10.33203125" style="3" customWidth="1"/>
    <col min="25" max="25" width="9.44140625" customWidth="1"/>
    <col min="26" max="26" width="10.109375" bestFit="1" customWidth="1"/>
  </cols>
  <sheetData>
    <row r="1" spans="1:30" s="1" customFormat="1" ht="43.2" x14ac:dyDescent="0.3">
      <c r="A1" s="46" t="s">
        <v>73</v>
      </c>
      <c r="B1" s="24" t="s">
        <v>89</v>
      </c>
      <c r="C1" s="48" t="s">
        <v>75</v>
      </c>
      <c r="D1" s="48" t="s">
        <v>76</v>
      </c>
      <c r="E1" s="48" t="s">
        <v>111</v>
      </c>
      <c r="F1" s="48" t="s">
        <v>107</v>
      </c>
      <c r="G1" s="48" t="s">
        <v>108</v>
      </c>
      <c r="H1" s="48" t="s">
        <v>109</v>
      </c>
      <c r="I1" s="49" t="s">
        <v>90</v>
      </c>
      <c r="J1" s="47" t="s">
        <v>176</v>
      </c>
      <c r="K1" s="47" t="s">
        <v>178</v>
      </c>
      <c r="L1" s="47" t="s">
        <v>185</v>
      </c>
      <c r="M1" s="47" t="s">
        <v>186</v>
      </c>
      <c r="N1" s="47" t="s">
        <v>188</v>
      </c>
      <c r="O1" s="47" t="s">
        <v>201</v>
      </c>
      <c r="P1" s="47" t="s">
        <v>202</v>
      </c>
      <c r="Q1" s="47" t="s">
        <v>203</v>
      </c>
      <c r="R1" s="47" t="s">
        <v>204</v>
      </c>
      <c r="S1" s="47" t="s">
        <v>205</v>
      </c>
      <c r="T1" s="47" t="s">
        <v>187</v>
      </c>
      <c r="U1" s="50" t="s">
        <v>181</v>
      </c>
      <c r="V1" s="30"/>
      <c r="W1" s="31"/>
      <c r="X1" s="30"/>
      <c r="Y1" s="30"/>
      <c r="Z1" s="30"/>
      <c r="AA1" s="31"/>
      <c r="AB1" s="31"/>
      <c r="AC1" s="31"/>
      <c r="AD1" s="31"/>
    </row>
    <row r="2" spans="1:30" s="1" customFormat="1" x14ac:dyDescent="0.3">
      <c r="A2" s="10" t="s">
        <v>86</v>
      </c>
      <c r="B2" s="51" t="s">
        <v>87</v>
      </c>
      <c r="C2" s="54">
        <v>4</v>
      </c>
      <c r="D2" s="54">
        <v>1</v>
      </c>
      <c r="E2" s="54"/>
      <c r="F2" s="54"/>
      <c r="G2" s="54"/>
      <c r="H2" s="54"/>
      <c r="I2" s="55"/>
      <c r="J2" s="65"/>
      <c r="K2" s="65"/>
      <c r="L2" s="56"/>
      <c r="M2" s="56"/>
      <c r="N2" s="56"/>
      <c r="O2" s="56"/>
      <c r="P2" s="56"/>
      <c r="Q2" s="56"/>
      <c r="R2" s="56"/>
      <c r="S2" s="56"/>
      <c r="T2" s="53">
        <v>3</v>
      </c>
      <c r="U2" s="72">
        <f>SUM(Q2:T2)</f>
        <v>3</v>
      </c>
      <c r="V2" s="75"/>
      <c r="W2" s="75"/>
      <c r="X2" s="75"/>
      <c r="Y2" s="75"/>
      <c r="Z2" s="30"/>
      <c r="AA2" s="31"/>
      <c r="AB2" s="31"/>
      <c r="AC2" s="31"/>
      <c r="AD2" s="31"/>
    </row>
    <row r="3" spans="1:30" s="1" customFormat="1" x14ac:dyDescent="0.3">
      <c r="A3" s="46"/>
      <c r="B3" s="52" t="s">
        <v>88</v>
      </c>
      <c r="C3" s="58">
        <v>2</v>
      </c>
      <c r="D3" s="58">
        <v>0</v>
      </c>
      <c r="E3" s="58"/>
      <c r="F3" s="58"/>
      <c r="G3" s="58"/>
      <c r="H3" s="58"/>
      <c r="I3" s="59"/>
      <c r="J3" s="60"/>
      <c r="K3" s="60"/>
      <c r="L3" s="57"/>
      <c r="M3" s="57"/>
      <c r="N3" s="57"/>
      <c r="O3" s="57"/>
      <c r="P3" s="57"/>
      <c r="Q3" s="57"/>
      <c r="R3" s="57"/>
      <c r="S3" s="57"/>
      <c r="T3" s="57">
        <v>3</v>
      </c>
      <c r="U3" s="73">
        <f t="shared" ref="U3:U67" si="0">SUM(Q3:T3)</f>
        <v>3</v>
      </c>
      <c r="V3" s="75"/>
      <c r="W3" s="75"/>
      <c r="X3" s="75"/>
      <c r="Y3" s="75"/>
      <c r="Z3" s="30"/>
      <c r="AA3" s="31"/>
      <c r="AB3" s="31"/>
      <c r="AC3" s="31"/>
      <c r="AD3" s="31"/>
    </row>
    <row r="4" spans="1:30" s="1" customFormat="1" x14ac:dyDescent="0.3">
      <c r="A4" s="28" t="s">
        <v>110</v>
      </c>
      <c r="B4" s="22" t="s">
        <v>119</v>
      </c>
      <c r="C4" s="13">
        <v>4</v>
      </c>
      <c r="D4" s="13"/>
      <c r="E4" s="13">
        <v>1</v>
      </c>
      <c r="F4" s="13"/>
      <c r="G4" s="13">
        <v>1</v>
      </c>
      <c r="H4" s="13">
        <v>1</v>
      </c>
      <c r="I4" s="21"/>
      <c r="J4" s="34">
        <v>1</v>
      </c>
      <c r="K4" s="34"/>
      <c r="L4" s="34">
        <v>1</v>
      </c>
      <c r="M4" s="34"/>
      <c r="N4" s="34">
        <v>0.2</v>
      </c>
      <c r="O4" s="34">
        <v>0.5</v>
      </c>
      <c r="P4" s="34">
        <v>0</v>
      </c>
      <c r="Q4" s="34"/>
      <c r="R4" s="34"/>
      <c r="S4" s="34"/>
      <c r="T4" s="34"/>
      <c r="U4" s="74">
        <f t="shared" si="0"/>
        <v>0</v>
      </c>
      <c r="V4" s="5"/>
      <c r="W4" s="5"/>
      <c r="X4" s="5"/>
      <c r="Y4" s="5"/>
      <c r="Z4" s="14"/>
      <c r="AA4" s="31"/>
      <c r="AB4" s="31"/>
      <c r="AC4" s="31"/>
      <c r="AD4" s="31"/>
    </row>
    <row r="5" spans="1:30" x14ac:dyDescent="0.3">
      <c r="B5" s="22" t="s">
        <v>120</v>
      </c>
      <c r="C5" s="13">
        <v>1</v>
      </c>
      <c r="E5" s="13">
        <v>2</v>
      </c>
      <c r="I5" s="21"/>
      <c r="N5" s="34">
        <v>0</v>
      </c>
      <c r="T5" s="32"/>
      <c r="U5" s="74">
        <f t="shared" si="0"/>
        <v>0</v>
      </c>
      <c r="V5" s="5"/>
      <c r="W5" s="5"/>
      <c r="X5" s="5"/>
      <c r="Y5" s="5"/>
      <c r="Z5" s="14"/>
      <c r="AA5" s="31"/>
      <c r="AB5" s="31"/>
      <c r="AC5" s="31"/>
      <c r="AD5" s="31"/>
    </row>
    <row r="6" spans="1:30" x14ac:dyDescent="0.3">
      <c r="A6" s="28"/>
      <c r="B6" s="29" t="s">
        <v>121</v>
      </c>
      <c r="C6" s="13">
        <v>2</v>
      </c>
      <c r="I6" s="21"/>
      <c r="N6" s="34">
        <v>0</v>
      </c>
      <c r="T6" s="34"/>
      <c r="U6" s="74">
        <f t="shared" si="0"/>
        <v>0</v>
      </c>
      <c r="V6" s="5"/>
      <c r="W6" s="5"/>
      <c r="X6" s="5"/>
      <c r="Y6" s="5"/>
      <c r="Z6" s="14"/>
      <c r="AA6" s="31"/>
      <c r="AB6" s="31"/>
      <c r="AC6" s="31"/>
      <c r="AD6" s="31"/>
    </row>
    <row r="7" spans="1:30" s="31" customFormat="1" x14ac:dyDescent="0.3">
      <c r="A7" s="10"/>
      <c r="B7" s="22" t="s">
        <v>122</v>
      </c>
      <c r="C7" s="13">
        <v>2</v>
      </c>
      <c r="D7" s="13"/>
      <c r="E7" s="13"/>
      <c r="F7" s="13"/>
      <c r="G7" s="13"/>
      <c r="H7" s="13"/>
      <c r="I7" s="21"/>
      <c r="J7" s="34"/>
      <c r="K7" s="34"/>
      <c r="L7" s="34"/>
      <c r="M7" s="34"/>
      <c r="N7" s="34">
        <v>0</v>
      </c>
      <c r="O7" s="34"/>
      <c r="P7" s="34"/>
      <c r="Q7" s="34"/>
      <c r="R7" s="34"/>
      <c r="S7" s="34"/>
      <c r="T7" s="32"/>
      <c r="U7" s="74">
        <f t="shared" si="0"/>
        <v>0</v>
      </c>
      <c r="V7" s="5"/>
      <c r="W7" s="5"/>
      <c r="X7" s="5"/>
      <c r="Y7" s="5"/>
      <c r="Z7" s="14"/>
    </row>
    <row r="8" spans="1:30" x14ac:dyDescent="0.3">
      <c r="B8" s="22" t="s">
        <v>123</v>
      </c>
      <c r="C8" s="13">
        <v>2</v>
      </c>
      <c r="I8" s="21"/>
      <c r="N8" s="34">
        <v>0</v>
      </c>
      <c r="T8" s="32"/>
      <c r="U8" s="74">
        <f t="shared" si="0"/>
        <v>0</v>
      </c>
      <c r="V8" s="5"/>
      <c r="W8" s="5"/>
      <c r="X8" s="5"/>
      <c r="Y8" s="5"/>
      <c r="Z8" s="14"/>
      <c r="AA8" s="31"/>
      <c r="AB8" s="31"/>
      <c r="AC8" s="31"/>
      <c r="AD8" s="31"/>
    </row>
    <row r="9" spans="1:30" x14ac:dyDescent="0.3">
      <c r="B9" s="22" t="s">
        <v>124</v>
      </c>
      <c r="C9" s="13">
        <v>7</v>
      </c>
      <c r="E9" s="13">
        <v>3</v>
      </c>
      <c r="G9" s="13">
        <v>2</v>
      </c>
      <c r="H9" s="13">
        <v>2</v>
      </c>
      <c r="I9" s="21"/>
      <c r="J9" s="34">
        <v>1</v>
      </c>
      <c r="K9" s="34">
        <v>1</v>
      </c>
      <c r="L9" s="34">
        <v>1</v>
      </c>
      <c r="M9" s="34">
        <v>1</v>
      </c>
      <c r="N9" s="34">
        <v>1</v>
      </c>
      <c r="O9" s="34">
        <v>1</v>
      </c>
      <c r="P9" s="34">
        <v>1</v>
      </c>
      <c r="Q9" s="34">
        <v>1</v>
      </c>
      <c r="R9" s="34">
        <v>1</v>
      </c>
      <c r="T9" s="32"/>
      <c r="U9" s="74">
        <f t="shared" si="0"/>
        <v>2</v>
      </c>
      <c r="V9" s="5"/>
      <c r="W9" s="5"/>
      <c r="X9" s="5"/>
      <c r="Y9" s="5"/>
      <c r="Z9" s="14"/>
      <c r="AA9" s="31"/>
      <c r="AB9" s="31"/>
      <c r="AC9" s="31"/>
      <c r="AD9" s="31"/>
    </row>
    <row r="10" spans="1:30" ht="15" thickBot="1" x14ac:dyDescent="0.35">
      <c r="B10" s="22" t="s">
        <v>125</v>
      </c>
      <c r="C10" s="13">
        <v>8</v>
      </c>
      <c r="E10" s="13">
        <v>4</v>
      </c>
      <c r="G10" s="13">
        <v>3</v>
      </c>
      <c r="H10" s="13">
        <v>3</v>
      </c>
      <c r="I10" s="21"/>
      <c r="J10" s="34">
        <v>1</v>
      </c>
      <c r="K10" s="34">
        <v>1</v>
      </c>
      <c r="L10" s="34">
        <v>1</v>
      </c>
      <c r="M10" s="34">
        <v>1</v>
      </c>
      <c r="N10" s="34">
        <v>1</v>
      </c>
      <c r="O10" s="34">
        <v>1</v>
      </c>
      <c r="P10" s="34">
        <v>1</v>
      </c>
      <c r="Q10" s="34">
        <v>1</v>
      </c>
      <c r="R10" s="34">
        <v>1</v>
      </c>
      <c r="T10" s="32"/>
      <c r="U10" s="74">
        <f t="shared" si="0"/>
        <v>2</v>
      </c>
      <c r="V10" s="5"/>
      <c r="W10" s="5"/>
      <c r="X10" s="5"/>
      <c r="Y10" s="5"/>
      <c r="Z10" s="14"/>
      <c r="AA10" s="31"/>
      <c r="AB10" s="31"/>
      <c r="AC10" s="31"/>
      <c r="AD10" s="31"/>
    </row>
    <row r="11" spans="1:30" x14ac:dyDescent="0.3">
      <c r="B11" s="22" t="s">
        <v>126</v>
      </c>
      <c r="C11" s="13">
        <v>5</v>
      </c>
      <c r="E11" s="13">
        <v>5</v>
      </c>
      <c r="G11" s="13">
        <v>4</v>
      </c>
      <c r="H11" s="13">
        <v>4</v>
      </c>
      <c r="I11" s="21"/>
      <c r="K11" s="34">
        <v>1</v>
      </c>
      <c r="L11" s="34">
        <v>1</v>
      </c>
      <c r="M11" s="34">
        <v>1</v>
      </c>
      <c r="N11" s="34">
        <v>1</v>
      </c>
      <c r="O11" s="34">
        <v>1</v>
      </c>
      <c r="P11" s="34">
        <v>1</v>
      </c>
      <c r="Q11" s="34">
        <v>1</v>
      </c>
      <c r="R11" s="34">
        <v>1</v>
      </c>
      <c r="T11" s="32"/>
      <c r="U11" s="74">
        <f t="shared" si="0"/>
        <v>2</v>
      </c>
      <c r="V11" s="5"/>
      <c r="W11" s="40" t="s">
        <v>81</v>
      </c>
      <c r="X11" s="41"/>
      <c r="Y11" s="5"/>
      <c r="Z11" s="14"/>
      <c r="AA11" s="31"/>
      <c r="AB11" s="31"/>
      <c r="AC11" s="31"/>
      <c r="AD11" s="31"/>
    </row>
    <row r="12" spans="1:30" ht="15" thickBot="1" x14ac:dyDescent="0.35">
      <c r="B12" s="22" t="s">
        <v>127</v>
      </c>
      <c r="C12" s="13">
        <v>3</v>
      </c>
      <c r="I12" s="21"/>
      <c r="N12" s="34">
        <v>0</v>
      </c>
      <c r="T12" s="32"/>
      <c r="U12" s="74">
        <f t="shared" si="0"/>
        <v>0</v>
      </c>
      <c r="V12" s="14"/>
      <c r="W12" s="42">
        <v>1</v>
      </c>
      <c r="X12" s="43"/>
      <c r="Y12" s="5"/>
      <c r="Z12" s="14"/>
      <c r="AA12" s="31"/>
      <c r="AB12" s="31"/>
      <c r="AC12" s="31"/>
      <c r="AD12" s="31"/>
    </row>
    <row r="13" spans="1:30" x14ac:dyDescent="0.3">
      <c r="B13" s="22" t="s">
        <v>175</v>
      </c>
      <c r="C13" s="13">
        <v>10</v>
      </c>
      <c r="E13" s="13">
        <v>6</v>
      </c>
      <c r="G13" s="13">
        <v>5</v>
      </c>
      <c r="H13" s="13">
        <v>5</v>
      </c>
      <c r="I13" s="21"/>
      <c r="J13" s="34">
        <v>1</v>
      </c>
      <c r="L13" s="34">
        <v>1</v>
      </c>
      <c r="M13" s="34">
        <v>1</v>
      </c>
      <c r="N13" s="34">
        <v>1</v>
      </c>
      <c r="O13" s="34">
        <v>1</v>
      </c>
      <c r="P13" s="34">
        <v>1</v>
      </c>
      <c r="Q13" s="34">
        <v>1</v>
      </c>
      <c r="R13" s="34">
        <v>1</v>
      </c>
      <c r="T13" s="32"/>
      <c r="U13" s="74">
        <f t="shared" si="0"/>
        <v>2</v>
      </c>
      <c r="V13" s="5"/>
      <c r="W13" s="31"/>
      <c r="X13" s="31"/>
      <c r="Y13" s="5"/>
      <c r="Z13" s="14"/>
      <c r="AA13" s="31"/>
      <c r="AB13" s="31"/>
      <c r="AC13" s="31"/>
      <c r="AD13" s="31"/>
    </row>
    <row r="14" spans="1:30" ht="15" thickBot="1" x14ac:dyDescent="0.35">
      <c r="B14" s="22" t="s">
        <v>128</v>
      </c>
      <c r="C14" s="13">
        <v>13</v>
      </c>
      <c r="E14" s="13">
        <v>7</v>
      </c>
      <c r="G14" s="13">
        <v>6</v>
      </c>
      <c r="H14" s="13">
        <v>6</v>
      </c>
      <c r="I14" s="21"/>
      <c r="K14" s="34">
        <v>1</v>
      </c>
      <c r="L14" s="34">
        <v>1</v>
      </c>
      <c r="M14" s="34">
        <v>1</v>
      </c>
      <c r="N14" s="34">
        <v>1</v>
      </c>
      <c r="O14" s="34">
        <v>1</v>
      </c>
      <c r="P14" s="34">
        <v>1</v>
      </c>
      <c r="Q14" s="34">
        <v>1</v>
      </c>
      <c r="R14" s="34">
        <v>1</v>
      </c>
      <c r="T14" s="32"/>
      <c r="U14" s="74">
        <f t="shared" si="0"/>
        <v>2</v>
      </c>
      <c r="V14" s="5"/>
      <c r="W14" s="1" t="s">
        <v>79</v>
      </c>
      <c r="Y14" s="31"/>
      <c r="Z14" s="14"/>
      <c r="AA14" s="31"/>
      <c r="AB14" s="31"/>
      <c r="AC14" s="31"/>
      <c r="AD14" s="31"/>
    </row>
    <row r="15" spans="1:30" x14ac:dyDescent="0.3">
      <c r="B15" s="22" t="s">
        <v>174</v>
      </c>
      <c r="C15" s="13">
        <v>6</v>
      </c>
      <c r="E15" s="13">
        <v>8</v>
      </c>
      <c r="I15" s="21"/>
      <c r="N15" s="34">
        <v>0</v>
      </c>
      <c r="O15" s="34">
        <v>0.5</v>
      </c>
      <c r="T15" s="32"/>
      <c r="U15" s="74">
        <f t="shared" si="0"/>
        <v>0</v>
      </c>
      <c r="V15" s="5"/>
      <c r="W15" s="16" t="s">
        <v>77</v>
      </c>
      <c r="X15" s="36"/>
      <c r="Y15" s="15">
        <v>0.05</v>
      </c>
      <c r="Z15" s="31"/>
      <c r="AA15" s="31"/>
      <c r="AB15" s="31"/>
      <c r="AC15" s="31"/>
      <c r="AD15" s="31"/>
    </row>
    <row r="16" spans="1:30" x14ac:dyDescent="0.3">
      <c r="B16" s="22" t="s">
        <v>129</v>
      </c>
      <c r="C16" s="13">
        <v>3</v>
      </c>
      <c r="I16" s="21"/>
      <c r="M16" s="34">
        <v>1</v>
      </c>
      <c r="N16" s="34">
        <v>0.01</v>
      </c>
      <c r="O16" s="34">
        <v>0.5</v>
      </c>
      <c r="T16" s="32"/>
      <c r="U16" s="74">
        <f t="shared" si="0"/>
        <v>0</v>
      </c>
      <c r="V16" s="5"/>
      <c r="W16" s="17" t="s">
        <v>83</v>
      </c>
      <c r="X16" s="5"/>
      <c r="Y16" s="8">
        <v>0.3</v>
      </c>
      <c r="Z16" s="31"/>
      <c r="AA16" s="31"/>
      <c r="AB16" s="31"/>
      <c r="AC16" s="31"/>
      <c r="AD16" s="31"/>
    </row>
    <row r="17" spans="1:30" x14ac:dyDescent="0.3">
      <c r="B17" s="22" t="s">
        <v>130</v>
      </c>
      <c r="C17" s="13">
        <v>6</v>
      </c>
      <c r="D17" s="13">
        <v>1</v>
      </c>
      <c r="E17" s="13">
        <v>9</v>
      </c>
      <c r="I17" s="21"/>
      <c r="K17" s="34">
        <v>1</v>
      </c>
      <c r="L17" s="34">
        <v>1</v>
      </c>
      <c r="M17" s="34">
        <v>1</v>
      </c>
      <c r="N17" s="34">
        <v>0.8</v>
      </c>
      <c r="O17" s="34">
        <v>1</v>
      </c>
      <c r="Q17" s="34">
        <v>1</v>
      </c>
      <c r="T17" s="32"/>
      <c r="U17" s="74">
        <f t="shared" si="0"/>
        <v>1</v>
      </c>
      <c r="V17" s="5"/>
      <c r="W17" s="17" t="s">
        <v>78</v>
      </c>
      <c r="X17" s="5"/>
      <c r="Y17" s="8">
        <v>3</v>
      </c>
      <c r="Z17" s="31"/>
      <c r="AA17" s="31"/>
      <c r="AB17" s="31"/>
      <c r="AC17" s="31"/>
      <c r="AD17" s="31"/>
    </row>
    <row r="18" spans="1:30" x14ac:dyDescent="0.3">
      <c r="B18" s="22" t="s">
        <v>131</v>
      </c>
      <c r="C18" s="13">
        <v>3</v>
      </c>
      <c r="E18" s="13">
        <v>10</v>
      </c>
      <c r="G18" s="13">
        <v>7</v>
      </c>
      <c r="H18" s="13">
        <v>7</v>
      </c>
      <c r="I18" s="21"/>
      <c r="J18" s="34">
        <v>1</v>
      </c>
      <c r="K18" s="34">
        <v>1</v>
      </c>
      <c r="L18" s="34">
        <v>1</v>
      </c>
      <c r="M18" s="34">
        <v>1</v>
      </c>
      <c r="N18" s="34">
        <v>0.01</v>
      </c>
      <c r="O18" s="34">
        <v>1</v>
      </c>
      <c r="P18" s="34">
        <v>1</v>
      </c>
      <c r="Q18" s="34">
        <v>1</v>
      </c>
      <c r="T18" s="32"/>
      <c r="U18" s="74">
        <f t="shared" si="0"/>
        <v>1</v>
      </c>
      <c r="V18" s="5"/>
      <c r="W18" s="17" t="s">
        <v>84</v>
      </c>
      <c r="X18" s="5"/>
      <c r="Y18" s="37">
        <v>0.25</v>
      </c>
      <c r="Z18" s="31"/>
      <c r="AA18" s="31"/>
      <c r="AB18" s="31"/>
      <c r="AC18" s="31"/>
      <c r="AD18" s="31"/>
    </row>
    <row r="19" spans="1:30" ht="15" thickBot="1" x14ac:dyDescent="0.35">
      <c r="B19" s="22" t="s">
        <v>132</v>
      </c>
      <c r="C19" s="13">
        <v>2</v>
      </c>
      <c r="I19" s="21"/>
      <c r="N19" s="34">
        <v>0</v>
      </c>
      <c r="R19" s="34">
        <v>1</v>
      </c>
      <c r="T19" s="32"/>
      <c r="U19" s="74">
        <f t="shared" si="0"/>
        <v>1</v>
      </c>
      <c r="V19" s="14"/>
      <c r="W19" s="18" t="s">
        <v>85</v>
      </c>
      <c r="X19" s="38"/>
      <c r="Y19" s="39">
        <v>0.05</v>
      </c>
      <c r="Z19" s="31"/>
      <c r="AA19" s="31"/>
      <c r="AB19" s="31"/>
      <c r="AC19" s="31"/>
      <c r="AD19" s="31"/>
    </row>
    <row r="20" spans="1:30" x14ac:dyDescent="0.3">
      <c r="B20" s="22" t="s">
        <v>133</v>
      </c>
      <c r="C20" s="13">
        <v>1</v>
      </c>
      <c r="I20" s="21"/>
      <c r="N20" s="34">
        <v>0.5</v>
      </c>
      <c r="T20" s="32"/>
      <c r="U20" s="74">
        <f t="shared" si="0"/>
        <v>0</v>
      </c>
      <c r="V20" s="14"/>
      <c r="Z20" s="31"/>
      <c r="AA20" s="31"/>
      <c r="AB20" s="31"/>
      <c r="AC20" s="31"/>
      <c r="AD20" s="31"/>
    </row>
    <row r="21" spans="1:30" ht="15" thickBot="1" x14ac:dyDescent="0.35">
      <c r="B21" s="22" t="s">
        <v>134</v>
      </c>
      <c r="C21" s="13">
        <v>2</v>
      </c>
      <c r="I21" s="21"/>
      <c r="N21" s="34">
        <v>0</v>
      </c>
      <c r="T21" s="32"/>
      <c r="U21" s="74">
        <f t="shared" si="0"/>
        <v>0</v>
      </c>
      <c r="V21" s="14"/>
      <c r="W21" s="14"/>
      <c r="X21" s="6"/>
      <c r="Y21" s="6"/>
      <c r="Z21" s="31"/>
      <c r="AA21" s="31"/>
      <c r="AB21" s="31"/>
      <c r="AC21" s="31"/>
      <c r="AD21" s="31"/>
    </row>
    <row r="22" spans="1:30" x14ac:dyDescent="0.3">
      <c r="B22" s="22" t="s">
        <v>135</v>
      </c>
      <c r="C22" s="13">
        <v>1</v>
      </c>
      <c r="I22" s="21"/>
      <c r="N22" s="34">
        <v>0.1</v>
      </c>
      <c r="T22" s="32"/>
      <c r="U22" s="74">
        <f t="shared" si="0"/>
        <v>0</v>
      </c>
      <c r="V22" s="14"/>
      <c r="W22" s="44" t="s">
        <v>103</v>
      </c>
      <c r="X22" s="4" t="s">
        <v>104</v>
      </c>
      <c r="Y22" s="4" t="s">
        <v>105</v>
      </c>
      <c r="Z22" s="7" t="s">
        <v>106</v>
      </c>
      <c r="AA22" s="31"/>
      <c r="AB22" s="31"/>
      <c r="AC22" s="31"/>
      <c r="AD22" s="31"/>
    </row>
    <row r="23" spans="1:30" x14ac:dyDescent="0.3">
      <c r="B23" s="22" t="s">
        <v>136</v>
      </c>
      <c r="C23" s="13">
        <v>2</v>
      </c>
      <c r="I23" s="21"/>
      <c r="N23" s="34">
        <v>0</v>
      </c>
      <c r="T23" s="32"/>
      <c r="U23" s="74">
        <f t="shared" si="0"/>
        <v>0</v>
      </c>
      <c r="V23" s="14"/>
      <c r="W23" s="76">
        <v>0</v>
      </c>
      <c r="X23" s="6">
        <f>SUMIF(U$2:U$82,"&gt;=" &amp; W23,C$2:C$82)</f>
        <v>330</v>
      </c>
      <c r="Y23" s="6">
        <f>SUMIF(U$2:U$82,"&gt;=" &amp; W23,D$2:D$82)</f>
        <v>11</v>
      </c>
      <c r="Z23" s="8">
        <f t="shared" ref="Z23:Z31" si="1">($Y$17 + $Y$15*X23+$Y$16*Y23)*(1+Y$18+Y$19)</f>
        <v>29.64</v>
      </c>
      <c r="AA23" s="31"/>
      <c r="AB23" s="31"/>
      <c r="AC23" s="31"/>
      <c r="AD23" s="31"/>
    </row>
    <row r="24" spans="1:30" s="6" customFormat="1" x14ac:dyDescent="0.3">
      <c r="A24" s="10"/>
      <c r="B24" s="22" t="s">
        <v>137</v>
      </c>
      <c r="C24" s="13">
        <v>3</v>
      </c>
      <c r="D24" s="13"/>
      <c r="E24" s="13">
        <v>11</v>
      </c>
      <c r="F24" s="13"/>
      <c r="G24" s="13">
        <v>8</v>
      </c>
      <c r="H24" s="13">
        <v>8</v>
      </c>
      <c r="I24" s="21"/>
      <c r="J24" s="34">
        <v>1</v>
      </c>
      <c r="K24" s="34">
        <v>1</v>
      </c>
      <c r="L24" s="34">
        <v>1</v>
      </c>
      <c r="M24" s="34">
        <v>1</v>
      </c>
      <c r="N24" s="34">
        <v>1</v>
      </c>
      <c r="O24" s="34">
        <v>1</v>
      </c>
      <c r="P24" s="34">
        <v>1</v>
      </c>
      <c r="Q24" s="34">
        <v>1</v>
      </c>
      <c r="R24" s="34">
        <v>1</v>
      </c>
      <c r="S24" s="34"/>
      <c r="T24" s="32"/>
      <c r="U24" s="74">
        <f t="shared" si="0"/>
        <v>2</v>
      </c>
      <c r="V24" s="14"/>
      <c r="W24" s="76">
        <v>0.5</v>
      </c>
      <c r="X24" s="6">
        <f>SUMIF(U$2:U$82,"&gt;=" &amp; W24,C$2:C$82)</f>
        <v>242</v>
      </c>
      <c r="Y24" s="6">
        <f>SUMIF(U$2:U$82,"&gt;=" &amp; W24,D$2:D$82)</f>
        <v>10</v>
      </c>
      <c r="Z24" s="8">
        <f t="shared" si="1"/>
        <v>23.53</v>
      </c>
      <c r="AA24" s="31"/>
      <c r="AB24" s="31"/>
      <c r="AC24" s="31"/>
      <c r="AD24" s="31"/>
    </row>
    <row r="25" spans="1:30" x14ac:dyDescent="0.3">
      <c r="B25" s="22" t="s">
        <v>138</v>
      </c>
      <c r="C25" s="13">
        <v>4</v>
      </c>
      <c r="I25" s="21" t="s">
        <v>112</v>
      </c>
      <c r="K25" s="34">
        <v>1</v>
      </c>
      <c r="L25" s="34">
        <v>1</v>
      </c>
      <c r="M25" s="34">
        <v>1</v>
      </c>
      <c r="N25" s="34">
        <v>1</v>
      </c>
      <c r="O25" s="34">
        <v>0.75</v>
      </c>
      <c r="P25" s="34">
        <v>1</v>
      </c>
      <c r="T25" s="32">
        <v>1</v>
      </c>
      <c r="U25" s="74">
        <f t="shared" si="0"/>
        <v>1</v>
      </c>
      <c r="V25" s="14"/>
      <c r="W25" s="76">
        <v>1</v>
      </c>
      <c r="X25" s="6">
        <f>SUMIF(U$2:U$82,"&gt;=" &amp; W25,C$2:C$82)</f>
        <v>236</v>
      </c>
      <c r="Y25" s="6">
        <f>SUMIF(U$2:U$82,"&gt;=" &amp; W25,D$2:D$82)</f>
        <v>10</v>
      </c>
      <c r="Z25" s="8">
        <f t="shared" si="1"/>
        <v>23.14</v>
      </c>
      <c r="AA25" s="31"/>
      <c r="AB25" s="31"/>
      <c r="AC25" s="31"/>
      <c r="AD25" s="31"/>
    </row>
    <row r="26" spans="1:30" x14ac:dyDescent="0.3">
      <c r="B26" s="22" t="s">
        <v>139</v>
      </c>
      <c r="C26" s="13">
        <v>6</v>
      </c>
      <c r="E26" s="13">
        <v>12</v>
      </c>
      <c r="G26" s="13">
        <v>9</v>
      </c>
      <c r="H26" s="13">
        <v>9</v>
      </c>
      <c r="I26" s="21"/>
      <c r="K26" s="34">
        <v>1</v>
      </c>
      <c r="L26" s="34">
        <v>1</v>
      </c>
      <c r="M26" s="34">
        <v>1</v>
      </c>
      <c r="N26" s="34">
        <v>0.1</v>
      </c>
      <c r="O26" s="34">
        <v>1</v>
      </c>
      <c r="P26" s="34">
        <v>1</v>
      </c>
      <c r="Q26" s="34">
        <v>1</v>
      </c>
      <c r="T26" s="32"/>
      <c r="U26" s="83">
        <f t="shared" si="0"/>
        <v>1</v>
      </c>
      <c r="V26" s="14"/>
      <c r="W26" s="77">
        <v>1.5</v>
      </c>
      <c r="X26" s="29">
        <f>SUMIF(U$2:U$82,"&gt;=" &amp; W26,C$2:C$82)</f>
        <v>124</v>
      </c>
      <c r="Y26" s="29">
        <f>SUMIF(U$2:U$82,"&gt;=" &amp; W26,D$2:D$82)</f>
        <v>2</v>
      </c>
      <c r="Z26" s="8">
        <f t="shared" si="1"/>
        <v>12.739999999999998</v>
      </c>
      <c r="AA26" s="31"/>
      <c r="AB26" s="31"/>
      <c r="AC26" s="31"/>
      <c r="AD26" s="31"/>
    </row>
    <row r="27" spans="1:30" x14ac:dyDescent="0.3">
      <c r="A27" s="11" t="s">
        <v>117</v>
      </c>
      <c r="B27" s="25" t="s">
        <v>140</v>
      </c>
      <c r="C27" s="12">
        <v>11</v>
      </c>
      <c r="D27" s="12"/>
      <c r="E27" s="12">
        <v>13</v>
      </c>
      <c r="F27" s="12"/>
      <c r="G27" s="12">
        <v>10</v>
      </c>
      <c r="H27" s="12">
        <v>10</v>
      </c>
      <c r="I27" s="20"/>
      <c r="J27" s="33">
        <v>1</v>
      </c>
      <c r="K27" s="33">
        <v>1</v>
      </c>
      <c r="L27" s="33">
        <v>1</v>
      </c>
      <c r="M27" s="33">
        <v>1</v>
      </c>
      <c r="N27" s="33">
        <v>1</v>
      </c>
      <c r="O27" s="33">
        <v>1</v>
      </c>
      <c r="P27" s="33">
        <v>1</v>
      </c>
      <c r="Q27" s="33">
        <v>1</v>
      </c>
      <c r="R27" s="33">
        <v>1</v>
      </c>
      <c r="S27" s="33"/>
      <c r="T27" s="33"/>
      <c r="U27" s="74">
        <f t="shared" si="0"/>
        <v>2</v>
      </c>
      <c r="V27" s="14"/>
      <c r="W27" s="76">
        <v>2</v>
      </c>
      <c r="X27" s="6">
        <f>SUMIF(U$2:U$82,"&gt;=" &amp; W27,C$2:C$82)</f>
        <v>113</v>
      </c>
      <c r="Y27" s="6">
        <f>SUMIF(U$2:U$82,"&gt;=" &amp; W27,D$2:D$82)</f>
        <v>2</v>
      </c>
      <c r="Z27" s="8">
        <f t="shared" si="1"/>
        <v>12.025</v>
      </c>
    </row>
    <row r="28" spans="1:30" x14ac:dyDescent="0.3">
      <c r="B28" s="22" t="s">
        <v>141</v>
      </c>
      <c r="C28" s="13">
        <v>8</v>
      </c>
      <c r="E28" s="13">
        <v>14</v>
      </c>
      <c r="G28" s="13">
        <v>11</v>
      </c>
      <c r="H28" s="13">
        <v>11</v>
      </c>
      <c r="I28" s="21"/>
      <c r="K28" s="34">
        <v>1</v>
      </c>
      <c r="L28" s="34">
        <v>1</v>
      </c>
      <c r="N28" s="34">
        <v>1</v>
      </c>
      <c r="O28" s="34">
        <v>1</v>
      </c>
      <c r="P28" s="34">
        <v>1</v>
      </c>
      <c r="Q28" s="34">
        <v>1</v>
      </c>
      <c r="R28" s="34">
        <v>1</v>
      </c>
      <c r="T28" s="32"/>
      <c r="U28" s="74">
        <f t="shared" si="0"/>
        <v>2</v>
      </c>
      <c r="V28" s="14"/>
      <c r="W28" s="76">
        <v>2.5</v>
      </c>
      <c r="X28" s="6">
        <f>SUMIF(U$2:U$82,"&gt;=" &amp; W28,C$2:C$82)</f>
        <v>6</v>
      </c>
      <c r="Y28" s="6">
        <f>SUMIF(U$2:U$82,"&gt;=" &amp; W28,D$2:D$82)</f>
        <v>1</v>
      </c>
      <c r="Z28" s="8">
        <f t="shared" si="1"/>
        <v>4.68</v>
      </c>
    </row>
    <row r="29" spans="1:30" x14ac:dyDescent="0.3">
      <c r="B29" s="22" t="s">
        <v>142</v>
      </c>
      <c r="C29" s="13">
        <v>7</v>
      </c>
      <c r="E29" s="13">
        <v>15</v>
      </c>
      <c r="I29" s="21"/>
      <c r="N29" s="34">
        <v>0.01</v>
      </c>
      <c r="O29" s="34">
        <v>0.75</v>
      </c>
      <c r="P29" s="34">
        <v>0.75</v>
      </c>
      <c r="T29" s="32"/>
      <c r="U29" s="74">
        <f t="shared" si="0"/>
        <v>0</v>
      </c>
      <c r="V29" s="14"/>
      <c r="W29" s="76">
        <v>3</v>
      </c>
      <c r="X29" s="6">
        <f>SUMIF(U$2:U$82,"&gt;=" &amp; W29,C$2:C$82)</f>
        <v>6</v>
      </c>
      <c r="Y29" s="6">
        <f>SUMIF(U$2:U$82,"&gt;=" &amp; W29,D$2:D$82)</f>
        <v>1</v>
      </c>
      <c r="Z29" s="8">
        <f t="shared" si="1"/>
        <v>4.68</v>
      </c>
    </row>
    <row r="30" spans="1:30" x14ac:dyDescent="0.3">
      <c r="B30" s="22" t="s">
        <v>143</v>
      </c>
      <c r="C30" s="13">
        <v>9</v>
      </c>
      <c r="E30" s="13">
        <v>16</v>
      </c>
      <c r="G30" s="13">
        <v>12</v>
      </c>
      <c r="H30" s="13">
        <v>12</v>
      </c>
      <c r="I30" s="21"/>
      <c r="K30" s="34">
        <v>1</v>
      </c>
      <c r="L30" s="34">
        <v>1</v>
      </c>
      <c r="N30" s="34">
        <v>0.9</v>
      </c>
      <c r="O30" s="34">
        <v>0.75</v>
      </c>
      <c r="P30" s="34">
        <v>1</v>
      </c>
      <c r="Q30" s="34">
        <v>1</v>
      </c>
      <c r="R30" s="34">
        <v>1</v>
      </c>
      <c r="T30" s="32"/>
      <c r="U30" s="74">
        <f t="shared" si="0"/>
        <v>2</v>
      </c>
      <c r="V30" s="14"/>
      <c r="W30" s="76">
        <v>3.5</v>
      </c>
      <c r="X30" s="6">
        <f>SUMIF(U$2:U$82,"&gt;=" &amp; W30,C$2:C$82)</f>
        <v>0</v>
      </c>
      <c r="Y30" s="6">
        <f>SUMIF(U$2:U$82,"&gt;=" &amp; W30,D$2:D$82)</f>
        <v>0</v>
      </c>
      <c r="Z30" s="8">
        <f t="shared" si="1"/>
        <v>3.9000000000000004</v>
      </c>
    </row>
    <row r="31" spans="1:30" ht="15" thickBot="1" x14ac:dyDescent="0.35">
      <c r="B31" s="22" t="s">
        <v>191</v>
      </c>
      <c r="C31" s="13">
        <v>2</v>
      </c>
      <c r="I31" s="21" t="s">
        <v>192</v>
      </c>
      <c r="N31" s="34">
        <v>1</v>
      </c>
      <c r="O31" s="34">
        <v>1</v>
      </c>
      <c r="P31" s="34">
        <v>1</v>
      </c>
      <c r="T31" s="32"/>
      <c r="U31" s="74">
        <f t="shared" si="0"/>
        <v>0</v>
      </c>
      <c r="V31" s="14"/>
      <c r="W31" s="78">
        <v>4</v>
      </c>
      <c r="X31" s="45">
        <f>SUMIF(U$2:U$82,"&gt;=" &amp; W31,C$2:C$82)</f>
        <v>0</v>
      </c>
      <c r="Y31" s="45">
        <f>SUMIF(U$2:U$82,"&gt;=" &amp; W31,D$2:D$82)</f>
        <v>0</v>
      </c>
      <c r="Z31" s="9">
        <f t="shared" si="1"/>
        <v>3.9000000000000004</v>
      </c>
    </row>
    <row r="32" spans="1:30" s="6" customFormat="1" x14ac:dyDescent="0.3">
      <c r="A32" s="10"/>
      <c r="B32" s="22" t="s">
        <v>144</v>
      </c>
      <c r="C32" s="13">
        <v>6</v>
      </c>
      <c r="D32" s="13"/>
      <c r="E32" s="13">
        <v>17</v>
      </c>
      <c r="F32" s="13"/>
      <c r="G32" s="13">
        <v>13</v>
      </c>
      <c r="H32" s="13">
        <v>13</v>
      </c>
      <c r="I32" s="21"/>
      <c r="J32" s="34">
        <v>1</v>
      </c>
      <c r="K32" s="34">
        <v>1</v>
      </c>
      <c r="L32" s="34">
        <v>1</v>
      </c>
      <c r="M32" s="34">
        <v>1</v>
      </c>
      <c r="N32" s="34">
        <v>1</v>
      </c>
      <c r="O32" s="34">
        <v>1</v>
      </c>
      <c r="P32" s="34">
        <v>1</v>
      </c>
      <c r="Q32" s="34">
        <v>1</v>
      </c>
      <c r="R32" s="34"/>
      <c r="S32" s="34"/>
      <c r="T32" s="32"/>
      <c r="U32" s="74">
        <f t="shared" si="0"/>
        <v>1</v>
      </c>
      <c r="V32" s="14"/>
      <c r="W32" s="3"/>
      <c r="X32"/>
      <c r="Y32"/>
    </row>
    <row r="33" spans="1:30" x14ac:dyDescent="0.3">
      <c r="B33" s="22" t="s">
        <v>145</v>
      </c>
      <c r="C33" s="13">
        <v>4</v>
      </c>
      <c r="I33" s="21"/>
      <c r="L33" s="34">
        <v>1</v>
      </c>
      <c r="N33" s="34">
        <v>0</v>
      </c>
      <c r="O33" s="34">
        <v>0.75</v>
      </c>
      <c r="P33" s="34">
        <v>0.5</v>
      </c>
      <c r="R33" s="34">
        <v>1</v>
      </c>
      <c r="T33" s="32"/>
      <c r="U33" s="74">
        <f t="shared" si="0"/>
        <v>1</v>
      </c>
      <c r="V33" s="14"/>
    </row>
    <row r="34" spans="1:30" x14ac:dyDescent="0.3">
      <c r="B34" s="22" t="s">
        <v>146</v>
      </c>
      <c r="C34" s="13">
        <v>5</v>
      </c>
      <c r="E34" s="13">
        <v>18</v>
      </c>
      <c r="G34" s="13">
        <v>14</v>
      </c>
      <c r="H34" s="13">
        <v>14</v>
      </c>
      <c r="I34" s="21"/>
      <c r="J34" s="34">
        <v>1</v>
      </c>
      <c r="K34" s="34">
        <v>1</v>
      </c>
      <c r="L34" s="34">
        <v>1</v>
      </c>
      <c r="M34" s="34">
        <v>1</v>
      </c>
      <c r="N34" s="34">
        <v>1</v>
      </c>
      <c r="O34" s="34">
        <v>1</v>
      </c>
      <c r="P34" s="34">
        <v>1</v>
      </c>
      <c r="Q34" s="34">
        <v>1</v>
      </c>
      <c r="T34" s="32"/>
      <c r="U34" s="74">
        <f t="shared" si="0"/>
        <v>1</v>
      </c>
      <c r="V34" s="14"/>
    </row>
    <row r="35" spans="1:30" x14ac:dyDescent="0.3">
      <c r="B35" s="22" t="s">
        <v>147</v>
      </c>
      <c r="C35" s="13">
        <v>2</v>
      </c>
      <c r="I35" s="21" t="s">
        <v>118</v>
      </c>
      <c r="J35" s="34">
        <v>0.5</v>
      </c>
      <c r="L35" s="34">
        <v>1</v>
      </c>
      <c r="M35" s="34">
        <v>0.5</v>
      </c>
      <c r="N35" s="34">
        <v>1</v>
      </c>
      <c r="T35" s="32">
        <v>1</v>
      </c>
      <c r="U35" s="74">
        <f t="shared" si="0"/>
        <v>1</v>
      </c>
      <c r="V35" s="14"/>
      <c r="W35" s="79"/>
    </row>
    <row r="36" spans="1:30" s="31" customFormat="1" x14ac:dyDescent="0.3">
      <c r="A36" s="10"/>
      <c r="B36" s="22" t="s">
        <v>194</v>
      </c>
      <c r="C36" s="13">
        <v>3</v>
      </c>
      <c r="D36" s="13"/>
      <c r="E36" s="13"/>
      <c r="F36" s="13"/>
      <c r="G36" s="13"/>
      <c r="H36" s="13"/>
      <c r="I36" s="21" t="s">
        <v>190</v>
      </c>
      <c r="J36" s="34"/>
      <c r="K36" s="34"/>
      <c r="L36" s="34"/>
      <c r="M36" s="34"/>
      <c r="N36" s="34">
        <v>1</v>
      </c>
      <c r="O36" s="34"/>
      <c r="P36" s="34"/>
      <c r="Q36" s="34"/>
      <c r="R36" s="34">
        <v>1</v>
      </c>
      <c r="S36" s="34"/>
      <c r="T36" s="32"/>
      <c r="U36" s="74">
        <f t="shared" si="0"/>
        <v>1</v>
      </c>
      <c r="V36" s="14"/>
      <c r="W36" s="79"/>
    </row>
    <row r="37" spans="1:30" x14ac:dyDescent="0.3">
      <c r="B37" s="22" t="s">
        <v>148</v>
      </c>
      <c r="C37" s="13">
        <v>5</v>
      </c>
      <c r="E37" s="13">
        <v>19</v>
      </c>
      <c r="G37" s="13">
        <v>15</v>
      </c>
      <c r="H37" s="13">
        <v>15</v>
      </c>
      <c r="I37" s="21"/>
      <c r="K37" s="34">
        <v>1</v>
      </c>
      <c r="L37" s="34">
        <v>1</v>
      </c>
      <c r="M37" s="34">
        <v>1</v>
      </c>
      <c r="N37" s="34">
        <v>0</v>
      </c>
      <c r="O37" s="34">
        <v>0.75</v>
      </c>
      <c r="P37" s="34">
        <v>0.5</v>
      </c>
      <c r="Q37" s="34">
        <v>1</v>
      </c>
      <c r="T37" s="32"/>
      <c r="U37" s="74">
        <f t="shared" si="0"/>
        <v>1</v>
      </c>
      <c r="V37" s="14"/>
      <c r="W37" s="79"/>
    </row>
    <row r="38" spans="1:30" s="31" customFormat="1" x14ac:dyDescent="0.3">
      <c r="A38" s="10"/>
      <c r="B38" s="22" t="s">
        <v>149</v>
      </c>
      <c r="C38" s="13">
        <v>8</v>
      </c>
      <c r="D38" s="13"/>
      <c r="E38" s="13">
        <v>20</v>
      </c>
      <c r="F38" s="13"/>
      <c r="G38" s="13">
        <v>16</v>
      </c>
      <c r="H38" s="13">
        <v>16</v>
      </c>
      <c r="I38" s="21"/>
      <c r="J38" s="34"/>
      <c r="K38" s="34">
        <v>1</v>
      </c>
      <c r="L38" s="34">
        <v>1</v>
      </c>
      <c r="M38" s="34">
        <v>1</v>
      </c>
      <c r="N38" s="34">
        <v>1</v>
      </c>
      <c r="O38" s="34">
        <v>1</v>
      </c>
      <c r="P38" s="34">
        <v>1</v>
      </c>
      <c r="Q38" s="34">
        <v>1</v>
      </c>
      <c r="R38" s="34"/>
      <c r="S38" s="34"/>
      <c r="T38" s="32"/>
      <c r="U38" s="74">
        <f t="shared" si="0"/>
        <v>1</v>
      </c>
      <c r="V38" s="14"/>
      <c r="W38" s="79"/>
    </row>
    <row r="39" spans="1:30" x14ac:dyDescent="0.3">
      <c r="B39" s="22" t="s">
        <v>150</v>
      </c>
      <c r="C39" s="13">
        <v>4</v>
      </c>
      <c r="G39" s="13">
        <v>17</v>
      </c>
      <c r="H39" s="13">
        <v>17</v>
      </c>
      <c r="I39" s="21"/>
      <c r="J39" s="34">
        <v>0.5</v>
      </c>
      <c r="K39" s="34">
        <v>0.5</v>
      </c>
      <c r="L39" s="34">
        <v>1</v>
      </c>
      <c r="N39" s="34">
        <v>0</v>
      </c>
      <c r="O39" s="34">
        <v>0.5</v>
      </c>
      <c r="T39" s="32"/>
      <c r="U39" s="74">
        <f t="shared" si="0"/>
        <v>0</v>
      </c>
      <c r="V39" s="14"/>
      <c r="W39" s="79"/>
      <c r="Z39" s="6"/>
    </row>
    <row r="40" spans="1:30" x14ac:dyDescent="0.3">
      <c r="B40" s="22" t="s">
        <v>180</v>
      </c>
      <c r="C40" s="13">
        <v>4</v>
      </c>
      <c r="I40" s="21" t="s">
        <v>179</v>
      </c>
      <c r="M40" s="34">
        <v>1</v>
      </c>
      <c r="N40" s="34">
        <v>0</v>
      </c>
      <c r="T40" s="32"/>
      <c r="U40" s="83">
        <f t="shared" si="0"/>
        <v>0</v>
      </c>
      <c r="V40" s="14"/>
    </row>
    <row r="41" spans="1:30" x14ac:dyDescent="0.3">
      <c r="A41" s="11" t="s">
        <v>116</v>
      </c>
      <c r="B41" s="25" t="s">
        <v>151</v>
      </c>
      <c r="C41" s="12">
        <v>7</v>
      </c>
      <c r="D41" s="12">
        <v>2</v>
      </c>
      <c r="E41" s="12">
        <v>21</v>
      </c>
      <c r="F41" s="12"/>
      <c r="G41" s="12">
        <v>18</v>
      </c>
      <c r="H41" s="12">
        <v>18</v>
      </c>
      <c r="I41" s="20"/>
      <c r="J41" s="33">
        <v>1</v>
      </c>
      <c r="K41" s="33">
        <v>1</v>
      </c>
      <c r="L41" s="33">
        <v>1</v>
      </c>
      <c r="M41" s="33">
        <v>1</v>
      </c>
      <c r="N41" s="33">
        <v>1</v>
      </c>
      <c r="O41" s="33">
        <v>1</v>
      </c>
      <c r="P41" s="33">
        <v>1</v>
      </c>
      <c r="Q41" s="33">
        <v>1</v>
      </c>
      <c r="R41" s="33"/>
      <c r="S41" s="33"/>
      <c r="T41" s="33"/>
      <c r="U41" s="74">
        <f t="shared" si="0"/>
        <v>1</v>
      </c>
      <c r="V41" s="14"/>
      <c r="W41" s="14"/>
      <c r="X41" s="6"/>
    </row>
    <row r="42" spans="1:30" s="6" customFormat="1" x14ac:dyDescent="0.3">
      <c r="A42" s="28"/>
      <c r="B42" s="29" t="s">
        <v>152</v>
      </c>
      <c r="C42" s="13">
        <v>6</v>
      </c>
      <c r="D42" s="13">
        <v>1</v>
      </c>
      <c r="E42" s="13">
        <v>22</v>
      </c>
      <c r="F42" s="13"/>
      <c r="G42" s="13">
        <v>19</v>
      </c>
      <c r="H42" s="13">
        <v>19</v>
      </c>
      <c r="I42" s="21"/>
      <c r="J42" s="34">
        <v>1</v>
      </c>
      <c r="K42" s="34">
        <v>0.5</v>
      </c>
      <c r="L42" s="34">
        <v>1</v>
      </c>
      <c r="M42" s="34">
        <v>1</v>
      </c>
      <c r="N42" s="34">
        <v>1</v>
      </c>
      <c r="O42" s="34">
        <v>1</v>
      </c>
      <c r="P42" s="34">
        <v>1</v>
      </c>
      <c r="Q42" s="34">
        <v>1</v>
      </c>
      <c r="R42" s="34">
        <v>1</v>
      </c>
      <c r="S42" s="34"/>
      <c r="T42" s="34"/>
      <c r="U42" s="74">
        <f t="shared" si="0"/>
        <v>2</v>
      </c>
      <c r="V42" s="14"/>
      <c r="W42" s="3"/>
      <c r="X42"/>
      <c r="Y42"/>
      <c r="AA42"/>
      <c r="AB42"/>
      <c r="AC42"/>
      <c r="AD42"/>
    </row>
    <row r="43" spans="1:30" x14ac:dyDescent="0.3">
      <c r="A43" s="28"/>
      <c r="B43" s="29" t="s">
        <v>153</v>
      </c>
      <c r="C43" s="13">
        <v>3</v>
      </c>
      <c r="E43" s="13">
        <v>23</v>
      </c>
      <c r="G43" s="13">
        <v>20</v>
      </c>
      <c r="H43" s="13">
        <v>20</v>
      </c>
      <c r="I43" s="21"/>
      <c r="J43" s="34">
        <v>1</v>
      </c>
      <c r="K43" s="34">
        <v>0.5</v>
      </c>
      <c r="L43" s="34">
        <v>1</v>
      </c>
      <c r="M43" s="34">
        <v>1</v>
      </c>
      <c r="N43" s="34">
        <v>1</v>
      </c>
      <c r="O43" s="34">
        <v>1</v>
      </c>
      <c r="P43" s="34">
        <v>1</v>
      </c>
      <c r="Q43" s="34">
        <v>1</v>
      </c>
      <c r="T43" s="34"/>
      <c r="U43" s="74">
        <f t="shared" si="0"/>
        <v>1</v>
      </c>
      <c r="V43" s="14"/>
      <c r="AA43" s="6"/>
      <c r="AB43" s="6"/>
      <c r="AC43" s="6"/>
      <c r="AD43" s="6"/>
    </row>
    <row r="44" spans="1:30" x14ac:dyDescent="0.3">
      <c r="A44" s="28"/>
      <c r="B44" s="29" t="s">
        <v>154</v>
      </c>
      <c r="C44" s="13">
        <v>6</v>
      </c>
      <c r="E44" s="13">
        <v>24</v>
      </c>
      <c r="I44" s="21"/>
      <c r="L44" s="34">
        <v>1</v>
      </c>
      <c r="N44" s="34">
        <v>0</v>
      </c>
      <c r="Q44" s="34">
        <v>0.5</v>
      </c>
      <c r="T44" s="34"/>
      <c r="U44" s="74">
        <f t="shared" si="0"/>
        <v>0.5</v>
      </c>
      <c r="V44" s="14"/>
      <c r="Z44" s="6"/>
    </row>
    <row r="45" spans="1:30" x14ac:dyDescent="0.3">
      <c r="A45" s="28"/>
      <c r="B45" s="29" t="s">
        <v>155</v>
      </c>
      <c r="C45" s="13">
        <v>5</v>
      </c>
      <c r="E45" s="13">
        <v>25</v>
      </c>
      <c r="G45" s="13">
        <v>21</v>
      </c>
      <c r="H45" s="13">
        <v>21</v>
      </c>
      <c r="I45" s="21"/>
      <c r="J45" s="34">
        <v>1</v>
      </c>
      <c r="K45" s="34">
        <v>1</v>
      </c>
      <c r="L45" s="34">
        <v>1</v>
      </c>
      <c r="M45" s="34">
        <v>1</v>
      </c>
      <c r="N45" s="34">
        <v>1</v>
      </c>
      <c r="O45" s="34">
        <v>1</v>
      </c>
      <c r="T45" s="34"/>
      <c r="U45" s="74">
        <f t="shared" si="0"/>
        <v>0</v>
      </c>
      <c r="V45" s="14"/>
      <c r="W45" s="14"/>
      <c r="X45" s="6"/>
    </row>
    <row r="46" spans="1:30" x14ac:dyDescent="0.3">
      <c r="A46" s="28"/>
      <c r="B46" s="29" t="s">
        <v>156</v>
      </c>
      <c r="C46" s="13">
        <v>6</v>
      </c>
      <c r="E46" s="13">
        <v>26</v>
      </c>
      <c r="G46" s="13">
        <v>22</v>
      </c>
      <c r="H46" s="13">
        <v>22</v>
      </c>
      <c r="I46" s="21"/>
      <c r="K46" s="34">
        <v>1</v>
      </c>
      <c r="L46" s="34">
        <v>1</v>
      </c>
      <c r="M46" s="34">
        <v>1</v>
      </c>
      <c r="N46" s="34">
        <v>1</v>
      </c>
      <c r="O46" s="34">
        <v>1</v>
      </c>
      <c r="P46" s="34">
        <v>1</v>
      </c>
      <c r="Q46" s="34">
        <v>1</v>
      </c>
      <c r="R46" s="34">
        <v>1</v>
      </c>
      <c r="T46" s="34"/>
      <c r="U46" s="74">
        <f t="shared" si="0"/>
        <v>2</v>
      </c>
      <c r="V46" s="14"/>
      <c r="Y46" s="6"/>
    </row>
    <row r="47" spans="1:30" s="6" customFormat="1" x14ac:dyDescent="0.3">
      <c r="A47" s="28"/>
      <c r="B47" s="29" t="s">
        <v>157</v>
      </c>
      <c r="C47" s="13">
        <v>4</v>
      </c>
      <c r="D47" s="13"/>
      <c r="E47" s="13">
        <v>27</v>
      </c>
      <c r="F47" s="13"/>
      <c r="G47" s="13">
        <v>23</v>
      </c>
      <c r="H47" s="13">
        <v>23</v>
      </c>
      <c r="I47" s="21"/>
      <c r="J47" s="34"/>
      <c r="K47" s="34">
        <v>1</v>
      </c>
      <c r="L47" s="34">
        <v>1</v>
      </c>
      <c r="M47" s="34">
        <v>1</v>
      </c>
      <c r="N47" s="34">
        <v>1</v>
      </c>
      <c r="O47" s="34">
        <v>1</v>
      </c>
      <c r="P47" s="34">
        <v>1</v>
      </c>
      <c r="Q47" s="34">
        <v>1</v>
      </c>
      <c r="R47" s="34"/>
      <c r="S47" s="34"/>
      <c r="T47" s="34"/>
      <c r="U47" s="74">
        <f t="shared" si="0"/>
        <v>1</v>
      </c>
      <c r="V47" s="14"/>
      <c r="W47" s="3"/>
      <c r="X47"/>
      <c r="Y47"/>
      <c r="Z47"/>
      <c r="AA47"/>
      <c r="AB47"/>
      <c r="AC47"/>
      <c r="AD47"/>
    </row>
    <row r="48" spans="1:30" x14ac:dyDescent="0.3">
      <c r="A48" s="28"/>
      <c r="B48" s="29" t="s">
        <v>158</v>
      </c>
      <c r="C48" s="13">
        <v>7</v>
      </c>
      <c r="E48" s="13">
        <v>28</v>
      </c>
      <c r="G48" s="13">
        <v>24</v>
      </c>
      <c r="H48" s="13">
        <v>24</v>
      </c>
      <c r="I48" s="21"/>
      <c r="J48" s="34">
        <v>1</v>
      </c>
      <c r="K48" s="34">
        <v>1</v>
      </c>
      <c r="L48" s="34">
        <v>1</v>
      </c>
      <c r="M48" s="34">
        <v>1</v>
      </c>
      <c r="N48" s="34">
        <v>1</v>
      </c>
      <c r="O48" s="34">
        <v>1</v>
      </c>
      <c r="P48" s="34">
        <v>1</v>
      </c>
      <c r="Q48" s="34">
        <v>1</v>
      </c>
      <c r="T48" s="34"/>
      <c r="U48" s="74">
        <f t="shared" si="0"/>
        <v>1</v>
      </c>
      <c r="V48" s="14"/>
    </row>
    <row r="49" spans="1:30" x14ac:dyDescent="0.3">
      <c r="A49" s="28"/>
      <c r="B49" s="29" t="s">
        <v>159</v>
      </c>
      <c r="C49" s="13">
        <v>6</v>
      </c>
      <c r="E49" s="13">
        <v>29</v>
      </c>
      <c r="G49" s="13">
        <v>25</v>
      </c>
      <c r="H49" s="13">
        <v>25</v>
      </c>
      <c r="I49" s="21"/>
      <c r="J49" s="34">
        <v>1</v>
      </c>
      <c r="K49" s="34">
        <v>1</v>
      </c>
      <c r="L49" s="34">
        <v>1</v>
      </c>
      <c r="M49" s="34">
        <v>0.75</v>
      </c>
      <c r="N49" s="34">
        <v>1</v>
      </c>
      <c r="O49" s="34">
        <v>1</v>
      </c>
      <c r="P49" s="34">
        <v>1</v>
      </c>
      <c r="Q49" s="34">
        <v>1</v>
      </c>
      <c r="T49" s="34"/>
      <c r="U49" s="74">
        <f t="shared" si="0"/>
        <v>1</v>
      </c>
      <c r="V49" s="14"/>
    </row>
    <row r="50" spans="1:30" s="6" customFormat="1" x14ac:dyDescent="0.3">
      <c r="A50" s="10"/>
      <c r="B50" s="22" t="s">
        <v>160</v>
      </c>
      <c r="C50" s="13">
        <v>5</v>
      </c>
      <c r="D50" s="13"/>
      <c r="E50" s="13">
        <v>30</v>
      </c>
      <c r="F50" s="13"/>
      <c r="G50" s="13">
        <v>26</v>
      </c>
      <c r="H50" s="13">
        <v>26</v>
      </c>
      <c r="I50" s="21"/>
      <c r="J50" s="34">
        <v>1</v>
      </c>
      <c r="K50" s="34">
        <v>0.5</v>
      </c>
      <c r="L50" s="34">
        <v>1</v>
      </c>
      <c r="M50" s="34">
        <v>0.5</v>
      </c>
      <c r="N50" s="34">
        <v>1</v>
      </c>
      <c r="O50" s="34">
        <v>1</v>
      </c>
      <c r="P50" s="34">
        <v>1</v>
      </c>
      <c r="Q50" s="34">
        <v>0.5</v>
      </c>
      <c r="R50" s="34"/>
      <c r="S50" s="34"/>
      <c r="T50" s="32">
        <v>1</v>
      </c>
      <c r="U50" s="83">
        <f t="shared" si="0"/>
        <v>1.5</v>
      </c>
      <c r="V50" s="14"/>
      <c r="W50" s="14"/>
      <c r="Z50"/>
      <c r="AA50"/>
      <c r="AB50"/>
      <c r="AC50"/>
      <c r="AD50"/>
    </row>
    <row r="51" spans="1:30" x14ac:dyDescent="0.3">
      <c r="A51" s="11" t="s">
        <v>115</v>
      </c>
      <c r="B51" s="25" t="s">
        <v>161</v>
      </c>
      <c r="C51" s="12">
        <v>2</v>
      </c>
      <c r="D51" s="12"/>
      <c r="E51" s="12">
        <v>31</v>
      </c>
      <c r="F51" s="12"/>
      <c r="G51" s="12">
        <v>27</v>
      </c>
      <c r="H51" s="12">
        <v>27</v>
      </c>
      <c r="I51" s="20"/>
      <c r="J51" s="33">
        <v>1</v>
      </c>
      <c r="K51" s="33">
        <v>0.5</v>
      </c>
      <c r="L51" s="33">
        <v>1</v>
      </c>
      <c r="M51" s="33"/>
      <c r="N51" s="33">
        <v>0</v>
      </c>
      <c r="O51" s="33">
        <v>0.75</v>
      </c>
      <c r="P51" s="33">
        <v>0.5</v>
      </c>
      <c r="Q51" s="33"/>
      <c r="R51" s="33"/>
      <c r="S51" s="33"/>
      <c r="T51" s="33"/>
      <c r="U51" s="74">
        <f t="shared" si="0"/>
        <v>0</v>
      </c>
      <c r="V51" s="14"/>
      <c r="AA51" s="31"/>
      <c r="AB51" s="6"/>
      <c r="AC51" s="6"/>
      <c r="AD51" s="6"/>
    </row>
    <row r="52" spans="1:30" s="6" customFormat="1" x14ac:dyDescent="0.3">
      <c r="A52" s="10"/>
      <c r="B52" s="22" t="s">
        <v>162</v>
      </c>
      <c r="C52" s="13">
        <v>7</v>
      </c>
      <c r="D52" s="13"/>
      <c r="E52" s="13">
        <v>32</v>
      </c>
      <c r="F52" s="13"/>
      <c r="G52" s="13">
        <v>28</v>
      </c>
      <c r="H52" s="13">
        <v>28</v>
      </c>
      <c r="I52" s="21"/>
      <c r="J52" s="34">
        <v>1</v>
      </c>
      <c r="K52" s="34">
        <v>1</v>
      </c>
      <c r="L52" s="34">
        <v>1</v>
      </c>
      <c r="M52" s="34">
        <v>1</v>
      </c>
      <c r="N52" s="34">
        <v>1</v>
      </c>
      <c r="O52" s="34">
        <v>1</v>
      </c>
      <c r="P52" s="34">
        <v>1</v>
      </c>
      <c r="Q52" s="34">
        <v>1</v>
      </c>
      <c r="R52" s="34">
        <v>1</v>
      </c>
      <c r="S52" s="34"/>
      <c r="T52" s="32"/>
      <c r="U52" s="74">
        <f t="shared" si="0"/>
        <v>2</v>
      </c>
      <c r="V52" s="14"/>
      <c r="W52" s="3"/>
      <c r="X52"/>
      <c r="Y52"/>
      <c r="Z52"/>
      <c r="AA52" s="31"/>
      <c r="AB52"/>
      <c r="AC52"/>
      <c r="AD52"/>
    </row>
    <row r="53" spans="1:30" s="6" customFormat="1" x14ac:dyDescent="0.3">
      <c r="A53" s="10"/>
      <c r="B53" s="22" t="s">
        <v>193</v>
      </c>
      <c r="C53" s="13">
        <v>2</v>
      </c>
      <c r="D53" s="13"/>
      <c r="E53" s="13"/>
      <c r="F53" s="13"/>
      <c r="G53" s="13"/>
      <c r="H53" s="13"/>
      <c r="I53" s="21" t="s">
        <v>190</v>
      </c>
      <c r="J53" s="34"/>
      <c r="K53" s="34"/>
      <c r="L53" s="34"/>
      <c r="M53" s="34"/>
      <c r="N53" s="34">
        <v>1</v>
      </c>
      <c r="O53" s="34"/>
      <c r="P53" s="34">
        <v>0.5</v>
      </c>
      <c r="Q53" s="34"/>
      <c r="R53" s="34"/>
      <c r="S53" s="34"/>
      <c r="T53" s="32"/>
      <c r="U53" s="74">
        <f t="shared" si="0"/>
        <v>0</v>
      </c>
      <c r="V53" s="14"/>
      <c r="W53" s="3"/>
      <c r="X53" s="31"/>
      <c r="Y53" s="31"/>
      <c r="Z53" s="31"/>
      <c r="AA53" s="31"/>
      <c r="AB53" s="31"/>
      <c r="AC53" s="31"/>
      <c r="AD53" s="31"/>
    </row>
    <row r="54" spans="1:30" x14ac:dyDescent="0.3">
      <c r="B54" s="22" t="s">
        <v>189</v>
      </c>
      <c r="C54" s="13">
        <v>1</v>
      </c>
      <c r="I54" s="21" t="s">
        <v>190</v>
      </c>
      <c r="N54" s="34">
        <v>1</v>
      </c>
      <c r="P54" s="34">
        <v>1</v>
      </c>
      <c r="R54" s="34">
        <v>1</v>
      </c>
      <c r="T54" s="32"/>
      <c r="U54" s="74">
        <f t="shared" si="0"/>
        <v>1</v>
      </c>
      <c r="V54" s="14"/>
      <c r="AA54" s="31"/>
    </row>
    <row r="55" spans="1:30" x14ac:dyDescent="0.3">
      <c r="B55" s="22" t="s">
        <v>163</v>
      </c>
      <c r="C55" s="13">
        <v>4</v>
      </c>
      <c r="E55" s="13">
        <v>33</v>
      </c>
      <c r="G55" s="13">
        <v>29</v>
      </c>
      <c r="H55" s="13">
        <v>29</v>
      </c>
      <c r="I55" s="21"/>
      <c r="J55" s="34">
        <v>1</v>
      </c>
      <c r="K55" s="34">
        <v>1</v>
      </c>
      <c r="L55" s="34">
        <v>1</v>
      </c>
      <c r="M55" s="34">
        <v>1</v>
      </c>
      <c r="N55" s="34">
        <v>1</v>
      </c>
      <c r="O55" s="34">
        <v>1</v>
      </c>
      <c r="P55" s="34">
        <v>1</v>
      </c>
      <c r="Q55" s="34">
        <v>1</v>
      </c>
      <c r="R55" s="34">
        <v>1</v>
      </c>
      <c r="T55" s="32"/>
      <c r="U55" s="74">
        <f t="shared" si="0"/>
        <v>2</v>
      </c>
      <c r="V55" s="14"/>
      <c r="AA55" s="31"/>
    </row>
    <row r="56" spans="1:30" s="31" customFormat="1" x14ac:dyDescent="0.3">
      <c r="A56" s="10"/>
      <c r="B56" s="22" t="s">
        <v>164</v>
      </c>
      <c r="C56" s="13">
        <v>3</v>
      </c>
      <c r="D56" s="13"/>
      <c r="E56" s="13"/>
      <c r="F56" s="13"/>
      <c r="G56" s="13"/>
      <c r="H56" s="13"/>
      <c r="I56" s="21"/>
      <c r="J56" s="34"/>
      <c r="K56" s="34">
        <v>0.5</v>
      </c>
      <c r="L56" s="34"/>
      <c r="M56" s="34"/>
      <c r="N56" s="34">
        <v>0.5</v>
      </c>
      <c r="O56" s="34">
        <v>0.5</v>
      </c>
      <c r="P56" s="34"/>
      <c r="Q56" s="34"/>
      <c r="R56" s="34"/>
      <c r="S56" s="34"/>
      <c r="T56" s="32"/>
      <c r="U56" s="74">
        <f t="shared" si="0"/>
        <v>0</v>
      </c>
      <c r="V56" s="14"/>
      <c r="W56" s="3"/>
    </row>
    <row r="57" spans="1:30" s="31" customFormat="1" x14ac:dyDescent="0.3">
      <c r="A57" s="10"/>
      <c r="B57" s="22" t="s">
        <v>165</v>
      </c>
      <c r="C57" s="13">
        <v>4</v>
      </c>
      <c r="D57" s="13"/>
      <c r="E57" s="13"/>
      <c r="F57" s="13"/>
      <c r="G57" s="13"/>
      <c r="H57" s="13"/>
      <c r="I57" s="21"/>
      <c r="J57" s="34"/>
      <c r="K57" s="34"/>
      <c r="L57" s="34"/>
      <c r="M57" s="34"/>
      <c r="N57" s="34">
        <v>0</v>
      </c>
      <c r="O57" s="34"/>
      <c r="P57" s="34"/>
      <c r="Q57" s="34"/>
      <c r="R57" s="34">
        <v>1</v>
      </c>
      <c r="S57" s="34"/>
      <c r="T57" s="32"/>
      <c r="U57" s="74">
        <f t="shared" si="0"/>
        <v>1</v>
      </c>
      <c r="V57" s="14"/>
      <c r="W57" s="3"/>
    </row>
    <row r="58" spans="1:30" x14ac:dyDescent="0.3">
      <c r="B58" s="22" t="s">
        <v>183</v>
      </c>
      <c r="C58" s="13">
        <v>3</v>
      </c>
      <c r="D58" s="13">
        <v>0</v>
      </c>
      <c r="I58" s="21" t="s">
        <v>184</v>
      </c>
      <c r="N58" s="34">
        <v>0.7</v>
      </c>
      <c r="O58" s="34">
        <v>0.5</v>
      </c>
      <c r="P58" s="34">
        <v>1</v>
      </c>
      <c r="Q58" s="34">
        <v>0.5</v>
      </c>
      <c r="R58" s="34">
        <v>1</v>
      </c>
      <c r="T58" s="32"/>
      <c r="U58" s="74">
        <f t="shared" si="0"/>
        <v>1.5</v>
      </c>
      <c r="V58" s="14"/>
      <c r="Y58" s="6"/>
      <c r="AA58" s="31"/>
    </row>
    <row r="59" spans="1:30" x14ac:dyDescent="0.3">
      <c r="B59" s="22" t="s">
        <v>166</v>
      </c>
      <c r="C59" s="13">
        <v>6</v>
      </c>
      <c r="E59" s="13">
        <v>34</v>
      </c>
      <c r="H59" s="13">
        <v>30</v>
      </c>
      <c r="I59" s="21"/>
      <c r="M59" s="34">
        <v>1</v>
      </c>
      <c r="N59" s="34">
        <v>0.7</v>
      </c>
      <c r="O59" s="34">
        <v>1</v>
      </c>
      <c r="P59" s="34">
        <v>1</v>
      </c>
      <c r="T59" s="32"/>
      <c r="U59" s="74">
        <f t="shared" si="0"/>
        <v>0</v>
      </c>
      <c r="V59" s="14"/>
      <c r="AA59" s="31"/>
    </row>
    <row r="60" spans="1:30" x14ac:dyDescent="0.3">
      <c r="B60" s="22" t="s">
        <v>167</v>
      </c>
      <c r="C60" s="13">
        <v>3</v>
      </c>
      <c r="E60" s="13">
        <v>35</v>
      </c>
      <c r="G60" s="13">
        <v>30</v>
      </c>
      <c r="H60" s="13">
        <v>31</v>
      </c>
      <c r="I60" s="21"/>
      <c r="J60" s="34">
        <v>1</v>
      </c>
      <c r="K60" s="34">
        <v>1</v>
      </c>
      <c r="L60" s="34">
        <v>1</v>
      </c>
      <c r="M60" s="34">
        <v>1</v>
      </c>
      <c r="N60" s="34">
        <v>1</v>
      </c>
      <c r="O60" s="34">
        <v>1</v>
      </c>
      <c r="P60" s="34">
        <v>1</v>
      </c>
      <c r="Q60" s="34">
        <v>1</v>
      </c>
      <c r="R60" s="34">
        <v>1</v>
      </c>
      <c r="T60" s="32"/>
      <c r="U60" s="83">
        <f t="shared" si="0"/>
        <v>2</v>
      </c>
      <c r="V60" s="14"/>
      <c r="Z60" s="6"/>
      <c r="AA60" s="31"/>
    </row>
    <row r="61" spans="1:30" x14ac:dyDescent="0.3">
      <c r="A61" s="11" t="s">
        <v>114</v>
      </c>
      <c r="B61" s="25" t="s">
        <v>168</v>
      </c>
      <c r="C61" s="12">
        <v>2</v>
      </c>
      <c r="D61" s="12"/>
      <c r="E61" s="12">
        <v>36</v>
      </c>
      <c r="F61" s="12"/>
      <c r="G61" s="12">
        <v>31</v>
      </c>
      <c r="H61" s="12">
        <v>32</v>
      </c>
      <c r="I61" s="20"/>
      <c r="J61" s="33"/>
      <c r="K61" s="33">
        <v>1</v>
      </c>
      <c r="L61" s="33">
        <v>1</v>
      </c>
      <c r="M61" s="33"/>
      <c r="N61" s="33">
        <v>0</v>
      </c>
      <c r="O61" s="33">
        <v>1</v>
      </c>
      <c r="P61" s="33">
        <v>1</v>
      </c>
      <c r="Q61" s="33">
        <v>1</v>
      </c>
      <c r="R61" s="33"/>
      <c r="S61" s="33"/>
      <c r="T61" s="33"/>
      <c r="U61" s="74">
        <f t="shared" si="0"/>
        <v>1</v>
      </c>
      <c r="V61" s="14"/>
      <c r="AA61" s="31"/>
    </row>
    <row r="62" spans="1:30" x14ac:dyDescent="0.3">
      <c r="B62" s="22" t="s">
        <v>169</v>
      </c>
      <c r="C62" s="13">
        <v>7</v>
      </c>
      <c r="E62" s="13">
        <v>37</v>
      </c>
      <c r="G62" s="13">
        <v>32</v>
      </c>
      <c r="H62" s="13">
        <v>33</v>
      </c>
      <c r="I62" s="21"/>
      <c r="J62" s="34">
        <v>1</v>
      </c>
      <c r="K62" s="34">
        <v>1</v>
      </c>
      <c r="L62" s="34">
        <v>1</v>
      </c>
      <c r="M62" s="34">
        <v>1</v>
      </c>
      <c r="N62" s="34">
        <v>1</v>
      </c>
      <c r="O62" s="34">
        <v>1</v>
      </c>
      <c r="P62" s="34">
        <v>1</v>
      </c>
      <c r="Q62" s="34">
        <v>1</v>
      </c>
      <c r="R62" s="34">
        <v>1</v>
      </c>
      <c r="T62" s="32"/>
      <c r="U62" s="74">
        <f t="shared" si="0"/>
        <v>2</v>
      </c>
      <c r="V62" s="14"/>
      <c r="AA62" s="31"/>
      <c r="AB62" s="6"/>
      <c r="AC62" s="6"/>
      <c r="AD62" s="6"/>
    </row>
    <row r="63" spans="1:30" s="31" customFormat="1" x14ac:dyDescent="0.3">
      <c r="A63" s="10"/>
      <c r="B63" s="22" t="s">
        <v>206</v>
      </c>
      <c r="C63" s="13">
        <v>2</v>
      </c>
      <c r="D63" s="13"/>
      <c r="E63" s="13"/>
      <c r="F63" s="13"/>
      <c r="G63" s="13"/>
      <c r="H63" s="13"/>
      <c r="I63" s="21" t="s">
        <v>207</v>
      </c>
      <c r="J63" s="34"/>
      <c r="K63" s="34"/>
      <c r="L63" s="34"/>
      <c r="M63" s="34"/>
      <c r="N63" s="34"/>
      <c r="O63" s="34"/>
      <c r="P63" s="34"/>
      <c r="Q63" s="34">
        <v>1</v>
      </c>
      <c r="R63" s="34"/>
      <c r="S63" s="34"/>
      <c r="T63" s="32"/>
      <c r="U63" s="74">
        <f t="shared" si="0"/>
        <v>1</v>
      </c>
      <c r="V63" s="14"/>
      <c r="W63" s="3"/>
      <c r="AB63" s="6"/>
      <c r="AC63" s="6"/>
      <c r="AD63" s="6"/>
    </row>
    <row r="64" spans="1:30" x14ac:dyDescent="0.3">
      <c r="B64" s="22" t="s">
        <v>170</v>
      </c>
      <c r="C64" s="13">
        <v>2</v>
      </c>
      <c r="E64" s="13">
        <v>38</v>
      </c>
      <c r="G64" s="13">
        <v>33</v>
      </c>
      <c r="H64" s="13">
        <v>34</v>
      </c>
      <c r="I64" s="21"/>
      <c r="J64" s="34">
        <v>1</v>
      </c>
      <c r="K64" s="34">
        <v>1</v>
      </c>
      <c r="L64" s="34">
        <v>1</v>
      </c>
      <c r="M64" s="34">
        <v>1</v>
      </c>
      <c r="N64" s="34">
        <v>0.9</v>
      </c>
      <c r="O64" s="34">
        <v>1</v>
      </c>
      <c r="P64" s="34">
        <v>1</v>
      </c>
      <c r="R64" s="34">
        <v>1</v>
      </c>
      <c r="T64" s="32"/>
      <c r="U64" s="74">
        <f t="shared" si="0"/>
        <v>1</v>
      </c>
      <c r="V64" s="14"/>
      <c r="AA64" s="31"/>
    </row>
    <row r="65" spans="1:30" s="31" customFormat="1" x14ac:dyDescent="0.3">
      <c r="A65" s="10"/>
      <c r="B65" s="22" t="s">
        <v>195</v>
      </c>
      <c r="C65" s="13">
        <v>6</v>
      </c>
      <c r="D65" s="13"/>
      <c r="E65" s="13"/>
      <c r="F65" s="13"/>
      <c r="G65" s="13"/>
      <c r="H65" s="13"/>
      <c r="I65" s="21" t="s">
        <v>190</v>
      </c>
      <c r="J65" s="34"/>
      <c r="K65" s="34"/>
      <c r="L65" s="34"/>
      <c r="M65" s="34"/>
      <c r="N65" s="34">
        <v>1</v>
      </c>
      <c r="O65" s="34"/>
      <c r="P65" s="34">
        <v>1</v>
      </c>
      <c r="Q65" s="34"/>
      <c r="R65" s="34"/>
      <c r="S65" s="34"/>
      <c r="T65" s="32"/>
      <c r="U65" s="74">
        <f t="shared" si="0"/>
        <v>0</v>
      </c>
      <c r="V65" s="14"/>
      <c r="W65" s="3"/>
    </row>
    <row r="66" spans="1:30" x14ac:dyDescent="0.3">
      <c r="B66" s="22" t="s">
        <v>171</v>
      </c>
      <c r="C66" s="13">
        <v>3</v>
      </c>
      <c r="I66" s="21"/>
      <c r="N66" s="34">
        <v>0</v>
      </c>
      <c r="T66" s="32"/>
      <c r="U66" s="83">
        <f t="shared" si="0"/>
        <v>0</v>
      </c>
      <c r="V66" s="14"/>
      <c r="Z66" s="6"/>
      <c r="AA66" s="31"/>
    </row>
    <row r="67" spans="1:30" x14ac:dyDescent="0.3">
      <c r="A67" s="11" t="s">
        <v>113</v>
      </c>
      <c r="B67" s="25" t="s">
        <v>172</v>
      </c>
      <c r="C67" s="12">
        <v>4</v>
      </c>
      <c r="D67" s="12"/>
      <c r="E67" s="12">
        <v>39</v>
      </c>
      <c r="F67" s="12"/>
      <c r="G67" s="12"/>
      <c r="H67" s="12"/>
      <c r="I67" s="20"/>
      <c r="J67" s="33">
        <v>1</v>
      </c>
      <c r="K67" s="33">
        <v>1</v>
      </c>
      <c r="L67" s="33"/>
      <c r="M67" s="33"/>
      <c r="N67" s="33">
        <v>1</v>
      </c>
      <c r="O67" s="33"/>
      <c r="P67" s="33"/>
      <c r="Q67" s="33">
        <v>1</v>
      </c>
      <c r="R67" s="33"/>
      <c r="S67" s="33"/>
      <c r="T67" s="33"/>
      <c r="U67" s="74">
        <f t="shared" si="0"/>
        <v>1</v>
      </c>
      <c r="V67" s="14"/>
      <c r="AA67" s="31"/>
    </row>
    <row r="68" spans="1:30" s="31" customFormat="1" x14ac:dyDescent="0.3">
      <c r="A68" s="28"/>
      <c r="B68" s="29" t="s">
        <v>196</v>
      </c>
      <c r="C68" s="13">
        <v>3</v>
      </c>
      <c r="D68" s="13"/>
      <c r="E68" s="13"/>
      <c r="F68" s="13"/>
      <c r="G68" s="13"/>
      <c r="H68" s="13"/>
      <c r="I68" s="21" t="s">
        <v>190</v>
      </c>
      <c r="J68" s="34"/>
      <c r="K68" s="34"/>
      <c r="L68" s="34"/>
      <c r="M68" s="34"/>
      <c r="N68" s="34">
        <v>1</v>
      </c>
      <c r="O68" s="34">
        <v>1</v>
      </c>
      <c r="P68" s="34"/>
      <c r="Q68" s="34">
        <v>0.5</v>
      </c>
      <c r="R68" s="34"/>
      <c r="S68" s="34"/>
      <c r="T68" s="34">
        <v>1</v>
      </c>
      <c r="U68" s="74">
        <f t="shared" ref="U68:U81" si="2">SUM(Q68:T68)</f>
        <v>1.5</v>
      </c>
      <c r="V68" s="14"/>
      <c r="W68" s="3"/>
    </row>
    <row r="69" spans="1:30" s="31" customFormat="1" x14ac:dyDescent="0.3">
      <c r="A69" s="28"/>
      <c r="B69" s="29" t="s">
        <v>197</v>
      </c>
      <c r="C69" s="13">
        <v>3</v>
      </c>
      <c r="D69" s="13"/>
      <c r="E69" s="13"/>
      <c r="F69" s="13"/>
      <c r="G69" s="13"/>
      <c r="H69" s="13"/>
      <c r="I69" s="21" t="s">
        <v>200</v>
      </c>
      <c r="J69" s="34"/>
      <c r="K69" s="34"/>
      <c r="L69" s="34"/>
      <c r="M69" s="34"/>
      <c r="N69" s="34">
        <v>1</v>
      </c>
      <c r="O69" s="34"/>
      <c r="P69" s="34"/>
      <c r="Q69" s="34"/>
      <c r="R69" s="34"/>
      <c r="S69" s="34"/>
      <c r="T69" s="34"/>
      <c r="U69" s="74">
        <f t="shared" si="2"/>
        <v>0</v>
      </c>
      <c r="V69" s="14"/>
      <c r="W69" s="3"/>
    </row>
    <row r="70" spans="1:30" s="31" customFormat="1" x14ac:dyDescent="0.3">
      <c r="A70" s="28"/>
      <c r="B70" s="29" t="s">
        <v>198</v>
      </c>
      <c r="C70" s="13">
        <v>3</v>
      </c>
      <c r="D70" s="13"/>
      <c r="E70" s="13"/>
      <c r="F70" s="13"/>
      <c r="G70" s="13"/>
      <c r="H70" s="13"/>
      <c r="I70" s="21" t="s">
        <v>190</v>
      </c>
      <c r="J70" s="34"/>
      <c r="K70" s="34"/>
      <c r="L70" s="34"/>
      <c r="M70" s="34"/>
      <c r="N70" s="34">
        <v>1</v>
      </c>
      <c r="O70" s="34"/>
      <c r="P70" s="34"/>
      <c r="Q70" s="34"/>
      <c r="R70" s="34"/>
      <c r="S70" s="34"/>
      <c r="T70" s="34"/>
      <c r="U70" s="74">
        <f t="shared" si="2"/>
        <v>0</v>
      </c>
      <c r="V70" s="14"/>
      <c r="W70" s="3"/>
    </row>
    <row r="71" spans="1:30" s="31" customFormat="1" x14ac:dyDescent="0.3">
      <c r="A71" s="28"/>
      <c r="B71" s="29" t="s">
        <v>199</v>
      </c>
      <c r="C71" s="13">
        <v>2</v>
      </c>
      <c r="D71" s="13"/>
      <c r="E71" s="13"/>
      <c r="F71" s="13"/>
      <c r="G71" s="13"/>
      <c r="H71" s="13"/>
      <c r="I71" s="21" t="s">
        <v>200</v>
      </c>
      <c r="J71" s="34"/>
      <c r="K71" s="34"/>
      <c r="L71" s="34"/>
      <c r="M71" s="34"/>
      <c r="N71" s="34">
        <v>0.9</v>
      </c>
      <c r="O71" s="34">
        <v>1</v>
      </c>
      <c r="P71" s="34"/>
      <c r="Q71" s="34"/>
      <c r="R71" s="34"/>
      <c r="S71" s="34"/>
      <c r="T71" s="34"/>
      <c r="U71" s="74">
        <f t="shared" si="2"/>
        <v>0</v>
      </c>
      <c r="V71" s="14"/>
      <c r="W71" s="3"/>
    </row>
    <row r="72" spans="1:30" x14ac:dyDescent="0.3">
      <c r="B72" s="22" t="s">
        <v>173</v>
      </c>
      <c r="C72" s="13">
        <v>3</v>
      </c>
      <c r="E72" s="13">
        <v>40</v>
      </c>
      <c r="I72" s="21"/>
      <c r="J72" s="34">
        <v>1</v>
      </c>
      <c r="K72" s="34">
        <v>1</v>
      </c>
      <c r="N72" s="34">
        <v>0</v>
      </c>
      <c r="Q72" s="34">
        <v>1</v>
      </c>
      <c r="T72" s="32"/>
      <c r="U72" s="83">
        <f t="shared" si="2"/>
        <v>1</v>
      </c>
      <c r="V72" s="14"/>
    </row>
    <row r="73" spans="1:30" x14ac:dyDescent="0.3">
      <c r="A73" s="11" t="s">
        <v>74</v>
      </c>
      <c r="B73" s="25" t="s">
        <v>92</v>
      </c>
      <c r="C73" s="12">
        <v>2</v>
      </c>
      <c r="D73" s="12">
        <v>0</v>
      </c>
      <c r="E73" s="12"/>
      <c r="F73" s="12"/>
      <c r="G73" s="12"/>
      <c r="H73" s="12"/>
      <c r="I73" s="20"/>
      <c r="J73" s="33"/>
      <c r="K73" s="33">
        <v>1</v>
      </c>
      <c r="L73" s="33">
        <v>1</v>
      </c>
      <c r="M73" s="33">
        <v>1</v>
      </c>
      <c r="N73" s="33">
        <v>0.9</v>
      </c>
      <c r="O73" s="33">
        <v>1</v>
      </c>
      <c r="P73" s="33">
        <v>1</v>
      </c>
      <c r="Q73" s="33">
        <v>1</v>
      </c>
      <c r="R73" s="33"/>
      <c r="S73" s="33"/>
      <c r="T73" s="33"/>
      <c r="U73" s="74">
        <f t="shared" si="2"/>
        <v>1</v>
      </c>
      <c r="V73" s="14"/>
    </row>
    <row r="74" spans="1:30" s="6" customFormat="1" x14ac:dyDescent="0.3">
      <c r="A74" s="28"/>
      <c r="B74" s="29" t="s">
        <v>82</v>
      </c>
      <c r="C74" s="13">
        <v>2</v>
      </c>
      <c r="D74" s="13">
        <v>1</v>
      </c>
      <c r="E74" s="13"/>
      <c r="F74" s="13"/>
      <c r="G74" s="13"/>
      <c r="H74" s="13"/>
      <c r="I74" s="21"/>
      <c r="J74" s="34"/>
      <c r="K74" s="34">
        <v>1</v>
      </c>
      <c r="L74" s="34">
        <v>1</v>
      </c>
      <c r="M74" s="34">
        <v>1</v>
      </c>
      <c r="N74" s="34">
        <v>1</v>
      </c>
      <c r="O74" s="34">
        <v>1</v>
      </c>
      <c r="P74" s="34">
        <v>1</v>
      </c>
      <c r="Q74" s="34">
        <v>1</v>
      </c>
      <c r="R74" s="34"/>
      <c r="S74" s="34"/>
      <c r="T74" s="34"/>
      <c r="U74" s="74">
        <f t="shared" si="2"/>
        <v>1</v>
      </c>
      <c r="V74" s="14"/>
      <c r="W74" s="3"/>
      <c r="X74"/>
      <c r="Y74"/>
      <c r="Z74"/>
      <c r="AA74"/>
      <c r="AB74"/>
      <c r="AC74"/>
      <c r="AD74"/>
    </row>
    <row r="75" spans="1:30" x14ac:dyDescent="0.3">
      <c r="B75" s="22" t="s">
        <v>93</v>
      </c>
      <c r="C75" s="13">
        <v>2</v>
      </c>
      <c r="D75" s="13">
        <v>1</v>
      </c>
      <c r="I75" s="21" t="s">
        <v>182</v>
      </c>
      <c r="T75" s="32"/>
      <c r="U75" s="74">
        <f t="shared" si="2"/>
        <v>0</v>
      </c>
      <c r="V75" s="14"/>
      <c r="X75" s="31"/>
      <c r="Z75" s="6"/>
    </row>
    <row r="76" spans="1:30" s="31" customFormat="1" x14ac:dyDescent="0.3">
      <c r="A76" s="10"/>
      <c r="B76" s="22" t="s">
        <v>94</v>
      </c>
      <c r="C76" s="13">
        <v>4</v>
      </c>
      <c r="D76" s="13">
        <v>3</v>
      </c>
      <c r="E76" s="13"/>
      <c r="F76" s="13"/>
      <c r="G76" s="13"/>
      <c r="H76" s="13"/>
      <c r="I76" s="21"/>
      <c r="J76" s="34"/>
      <c r="K76" s="34">
        <v>1</v>
      </c>
      <c r="L76" s="34">
        <v>1</v>
      </c>
      <c r="M76" s="34">
        <v>1</v>
      </c>
      <c r="N76" s="34">
        <v>1</v>
      </c>
      <c r="O76" s="34">
        <v>1</v>
      </c>
      <c r="P76" s="34">
        <v>1</v>
      </c>
      <c r="Q76" s="34">
        <v>1</v>
      </c>
      <c r="R76" s="34"/>
      <c r="S76" s="34"/>
      <c r="T76" s="32"/>
      <c r="U76" s="74">
        <f t="shared" si="2"/>
        <v>1</v>
      </c>
      <c r="V76" s="14"/>
      <c r="W76" s="3"/>
      <c r="Z76" s="6"/>
    </row>
    <row r="77" spans="1:30" x14ac:dyDescent="0.3">
      <c r="B77" s="22" t="s">
        <v>177</v>
      </c>
      <c r="C77" s="13">
        <v>1</v>
      </c>
      <c r="I77" s="21"/>
      <c r="L77" s="34">
        <v>1</v>
      </c>
      <c r="N77" s="34">
        <v>1</v>
      </c>
      <c r="T77" s="32"/>
      <c r="U77" s="74">
        <f t="shared" si="2"/>
        <v>0</v>
      </c>
      <c r="V77" s="14"/>
      <c r="AA77" s="6"/>
      <c r="AB77" s="6"/>
      <c r="AC77" s="6"/>
      <c r="AD77" s="6"/>
    </row>
    <row r="78" spans="1:30" x14ac:dyDescent="0.3">
      <c r="B78" s="22" t="s">
        <v>95</v>
      </c>
      <c r="C78" s="13">
        <v>1</v>
      </c>
      <c r="D78" s="13">
        <v>0</v>
      </c>
      <c r="I78" s="21" t="s">
        <v>91</v>
      </c>
      <c r="K78" s="34">
        <v>1</v>
      </c>
      <c r="L78" s="34">
        <v>1</v>
      </c>
      <c r="M78" s="34">
        <v>1</v>
      </c>
      <c r="N78" s="34">
        <v>1</v>
      </c>
      <c r="O78" s="34">
        <v>1</v>
      </c>
      <c r="P78" s="34">
        <v>1</v>
      </c>
      <c r="Q78" s="34">
        <v>1</v>
      </c>
      <c r="T78" s="32"/>
      <c r="U78" s="74">
        <f t="shared" si="2"/>
        <v>1</v>
      </c>
      <c r="V78" s="14"/>
    </row>
    <row r="79" spans="1:30" s="6" customFormat="1" x14ac:dyDescent="0.3">
      <c r="A79" s="10"/>
      <c r="B79" s="22" t="s">
        <v>96</v>
      </c>
      <c r="C79" s="13">
        <v>3</v>
      </c>
      <c r="D79" s="13">
        <v>1</v>
      </c>
      <c r="E79" s="13"/>
      <c r="F79" s="13"/>
      <c r="G79" s="13"/>
      <c r="H79" s="13"/>
      <c r="I79" s="21"/>
      <c r="J79" s="34"/>
      <c r="K79" s="34">
        <v>1</v>
      </c>
      <c r="L79" s="34">
        <v>1</v>
      </c>
      <c r="M79" s="34">
        <v>1</v>
      </c>
      <c r="N79" s="34">
        <v>1</v>
      </c>
      <c r="O79" s="34">
        <v>1</v>
      </c>
      <c r="P79" s="34">
        <v>1</v>
      </c>
      <c r="Q79" s="34">
        <v>1</v>
      </c>
      <c r="R79" s="34"/>
      <c r="S79" s="34"/>
      <c r="T79" s="32"/>
      <c r="U79" s="74">
        <f t="shared" si="2"/>
        <v>1</v>
      </c>
      <c r="V79" s="14"/>
      <c r="W79" s="3"/>
      <c r="X79"/>
      <c r="Y79"/>
      <c r="Z79"/>
      <c r="AA79"/>
      <c r="AB79"/>
      <c r="AC79"/>
      <c r="AD79"/>
    </row>
    <row r="80" spans="1:30" s="6" customFormat="1" x14ac:dyDescent="0.3">
      <c r="A80" s="10"/>
      <c r="B80" s="22" t="s">
        <v>208</v>
      </c>
      <c r="C80" s="13">
        <v>1</v>
      </c>
      <c r="D80" s="13">
        <v>0</v>
      </c>
      <c r="E80" s="13"/>
      <c r="F80" s="13"/>
      <c r="G80" s="13"/>
      <c r="H80" s="13"/>
      <c r="I80" s="21" t="s">
        <v>209</v>
      </c>
      <c r="J80" s="34"/>
      <c r="K80" s="34"/>
      <c r="L80" s="34"/>
      <c r="M80" s="34"/>
      <c r="N80" s="34"/>
      <c r="O80" s="34"/>
      <c r="P80" s="34"/>
      <c r="Q80" s="34">
        <v>1</v>
      </c>
      <c r="R80" s="34"/>
      <c r="S80" s="34"/>
      <c r="T80" s="32"/>
      <c r="U80" s="74">
        <f t="shared" si="2"/>
        <v>1</v>
      </c>
      <c r="V80" s="14"/>
      <c r="W80" s="3"/>
      <c r="X80" s="31"/>
      <c r="Y80" s="31"/>
      <c r="Z80" s="31"/>
      <c r="AA80" s="31"/>
      <c r="AB80" s="31"/>
      <c r="AC80" s="31"/>
      <c r="AD80" s="31"/>
    </row>
    <row r="81" spans="1:30" x14ac:dyDescent="0.3">
      <c r="B81" s="23" t="s">
        <v>97</v>
      </c>
      <c r="C81" s="26">
        <v>4</v>
      </c>
      <c r="D81" s="26">
        <v>0</v>
      </c>
      <c r="E81" s="26"/>
      <c r="F81" s="26"/>
      <c r="G81" s="26"/>
      <c r="H81" s="26"/>
      <c r="I81" s="27"/>
      <c r="J81" s="35"/>
      <c r="K81" s="35"/>
      <c r="L81" s="35"/>
      <c r="M81" s="35">
        <v>1</v>
      </c>
      <c r="N81" s="35">
        <v>0</v>
      </c>
      <c r="O81" s="35">
        <v>1</v>
      </c>
      <c r="P81" s="35">
        <v>1</v>
      </c>
      <c r="Q81" s="35">
        <v>0</v>
      </c>
      <c r="R81" s="35"/>
      <c r="S81" s="35"/>
      <c r="T81" s="35"/>
      <c r="U81" s="83">
        <f t="shared" si="2"/>
        <v>0</v>
      </c>
      <c r="V81" s="14"/>
    </row>
    <row r="82" spans="1:30" ht="15" thickBot="1" x14ac:dyDescent="0.35">
      <c r="A82" s="11"/>
      <c r="V82" s="14"/>
      <c r="Y82" s="31"/>
    </row>
    <row r="83" spans="1:30" x14ac:dyDescent="0.3">
      <c r="I83" s="61" t="s">
        <v>98</v>
      </c>
      <c r="J83" s="80"/>
      <c r="K83" s="62"/>
      <c r="L83" s="62"/>
      <c r="M83" s="62"/>
      <c r="N83" s="62"/>
      <c r="O83" s="62"/>
      <c r="P83" s="62"/>
      <c r="Q83" s="62">
        <f t="array" ref="Q83">SUM($C2:$C81*(Q2:Q81&gt;=0.9)*($U2:$U81&gt;=$W$12))</f>
        <v>197</v>
      </c>
      <c r="R83" s="62">
        <f t="array" ref="R83">SUM($C2:$C81*(R2:R81&gt;=0.9)*($U2:$U81&gt;=$W$12))</f>
        <v>126</v>
      </c>
      <c r="S83" s="62"/>
      <c r="T83" s="63"/>
      <c r="V83" s="14"/>
      <c r="AA83" s="6"/>
      <c r="AB83" s="6"/>
      <c r="AC83" s="6"/>
      <c r="AD83" s="6"/>
    </row>
    <row r="84" spans="1:30" x14ac:dyDescent="0.3">
      <c r="I84" s="64" t="s">
        <v>100</v>
      </c>
      <c r="J84" s="81"/>
      <c r="K84" s="65"/>
      <c r="L84" s="65"/>
      <c r="M84" s="65"/>
      <c r="N84" s="65"/>
      <c r="O84" s="65"/>
      <c r="P84" s="65"/>
      <c r="Q84" s="65">
        <f t="array" ref="Q84">SUM($C2:$C81*Q2:Q81*($U2:$U81&gt;=$W$12))</f>
        <v>202.5</v>
      </c>
      <c r="R84" s="65">
        <f t="array" ref="R84">SUM($C2:$C81*R2:R81*($U2:$U81&gt;=$W$12))</f>
        <v>126</v>
      </c>
      <c r="S84" s="65"/>
      <c r="T84" s="66"/>
      <c r="V84" s="14"/>
    </row>
    <row r="85" spans="1:30" s="6" customFormat="1" x14ac:dyDescent="0.3">
      <c r="A85" s="10"/>
      <c r="B85" s="22"/>
      <c r="C85" s="13"/>
      <c r="D85" s="13"/>
      <c r="E85" s="13"/>
      <c r="F85" s="13"/>
      <c r="G85" s="13"/>
      <c r="H85" s="13"/>
      <c r="I85" s="64" t="s">
        <v>99</v>
      </c>
      <c r="J85" s="81"/>
      <c r="K85" s="65"/>
      <c r="L85" s="65"/>
      <c r="M85" s="65"/>
      <c r="N85" s="65"/>
      <c r="O85" s="65"/>
      <c r="P85" s="65"/>
      <c r="Q85" s="65">
        <f t="array" ref="Q85">SUM($C$2:$C$81*(Q$2:Q$81&gt;=0.1)*($U$2:$U$81&gt;=$W$12))</f>
        <v>208</v>
      </c>
      <c r="R85" s="65">
        <f t="array" ref="R85">SUM($C$2:$C$81*(R$2:R$81&gt;=0.1)*($U$2:$U$81&gt;=$W$12))</f>
        <v>126</v>
      </c>
      <c r="S85" s="65"/>
      <c r="T85" s="66"/>
      <c r="U85" s="3"/>
      <c r="V85" s="14"/>
      <c r="W85" s="3"/>
      <c r="X85"/>
      <c r="Y85"/>
      <c r="Z85"/>
      <c r="AA85"/>
      <c r="AB85"/>
      <c r="AC85"/>
      <c r="AD85"/>
    </row>
    <row r="86" spans="1:30" x14ac:dyDescent="0.3">
      <c r="I86" s="64" t="s">
        <v>101</v>
      </c>
      <c r="J86" s="81"/>
      <c r="K86" s="65"/>
      <c r="L86" s="65"/>
      <c r="M86" s="65"/>
      <c r="N86" s="65"/>
      <c r="O86" s="65"/>
      <c r="P86" s="65"/>
      <c r="Q86" s="65">
        <f t="shared" ref="Q86:R86" si="3">LOOKUP($W$12,$W23:$W31,$X23:$X31)</f>
        <v>236</v>
      </c>
      <c r="R86" s="65">
        <f t="shared" si="3"/>
        <v>236</v>
      </c>
      <c r="S86" s="65"/>
      <c r="T86" s="66"/>
      <c r="V86" s="14"/>
      <c r="AA86" s="6"/>
      <c r="AB86" s="6"/>
      <c r="AC86" s="6"/>
      <c r="AD86" s="6"/>
    </row>
    <row r="87" spans="1:30" x14ac:dyDescent="0.3">
      <c r="I87" s="64" t="s">
        <v>102</v>
      </c>
      <c r="J87" s="81"/>
      <c r="K87" s="67"/>
      <c r="L87" s="67"/>
      <c r="M87" s="67"/>
      <c r="N87" s="67"/>
      <c r="O87" s="67"/>
      <c r="P87" s="67"/>
      <c r="Q87" s="67">
        <f t="shared" ref="Q87:R87" si="4">Q84/Q86</f>
        <v>0.85805084745762716</v>
      </c>
      <c r="R87" s="67">
        <f t="shared" si="4"/>
        <v>0.53389830508474578</v>
      </c>
      <c r="S87" s="67"/>
      <c r="T87" s="68"/>
      <c r="V87" s="14"/>
    </row>
    <row r="88" spans="1:30" ht="15" thickBot="1" x14ac:dyDescent="0.35">
      <c r="C88" s="31"/>
      <c r="I88" s="69" t="s">
        <v>80</v>
      </c>
      <c r="J88" s="82"/>
      <c r="K88" s="70"/>
      <c r="L88" s="70"/>
      <c r="M88" s="70"/>
      <c r="N88" s="70"/>
      <c r="O88" s="70"/>
      <c r="P88" s="70"/>
      <c r="Q88" s="70">
        <f t="shared" ref="Q88:R88" si="5">Q86-Q84</f>
        <v>33.5</v>
      </c>
      <c r="R88" s="70">
        <f t="shared" si="5"/>
        <v>110</v>
      </c>
      <c r="S88" s="70"/>
      <c r="T88" s="71"/>
      <c r="V88" s="14"/>
      <c r="AA88" s="6"/>
      <c r="AB88" s="6"/>
      <c r="AC88" s="6"/>
      <c r="AD88" s="6"/>
    </row>
    <row r="89" spans="1:30" x14ac:dyDescent="0.3">
      <c r="C89" s="31"/>
      <c r="V89" s="14"/>
    </row>
    <row r="90" spans="1:30" x14ac:dyDescent="0.3">
      <c r="C90" s="31"/>
      <c r="I90" s="13"/>
      <c r="J90" s="13"/>
      <c r="K90" s="13"/>
      <c r="V90" s="14"/>
    </row>
    <row r="91" spans="1:30" x14ac:dyDescent="0.3">
      <c r="C91" s="31"/>
      <c r="I91" s="13"/>
      <c r="J91" s="13"/>
      <c r="K91" s="13"/>
      <c r="V91" s="14"/>
    </row>
    <row r="92" spans="1:30" x14ac:dyDescent="0.3">
      <c r="I92" s="13"/>
      <c r="J92" s="13"/>
      <c r="K92" s="13"/>
      <c r="V92" s="14"/>
    </row>
    <row r="93" spans="1:30" x14ac:dyDescent="0.3">
      <c r="I93" s="13"/>
      <c r="J93" s="13"/>
      <c r="K93" s="13"/>
      <c r="V93" s="14"/>
      <c r="Z93" s="31"/>
    </row>
    <row r="94" spans="1:30" x14ac:dyDescent="0.3">
      <c r="I94" s="13"/>
      <c r="J94" s="13"/>
      <c r="K94" s="13"/>
      <c r="V94" s="14"/>
    </row>
    <row r="95" spans="1:30" x14ac:dyDescent="0.3">
      <c r="I95" s="13"/>
      <c r="J95" s="13"/>
      <c r="K95" s="13"/>
    </row>
    <row r="96" spans="1:30" x14ac:dyDescent="0.3">
      <c r="I96" s="13"/>
      <c r="J96" s="13"/>
      <c r="K96" s="13"/>
    </row>
    <row r="97" spans="1:30" x14ac:dyDescent="0.3">
      <c r="I97" s="13"/>
      <c r="J97" s="13"/>
      <c r="K97" s="13"/>
    </row>
    <row r="98" spans="1:30" s="31" customFormat="1" x14ac:dyDescent="0.3">
      <c r="A98" s="10"/>
      <c r="B98" s="22"/>
      <c r="C98" s="13"/>
      <c r="D98" s="13"/>
      <c r="E98" s="13"/>
      <c r="F98" s="13"/>
      <c r="G98" s="13"/>
      <c r="H98" s="13"/>
      <c r="I98" s="19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2"/>
      <c r="U98" s="3"/>
      <c r="V98" s="3"/>
      <c r="W98" s="3"/>
      <c r="X98"/>
      <c r="Y98"/>
      <c r="Z98"/>
      <c r="AA98"/>
      <c r="AB98"/>
      <c r="AC98"/>
      <c r="AD98"/>
    </row>
    <row r="101" spans="1:30" x14ac:dyDescent="0.3">
      <c r="AA101" s="6"/>
      <c r="AB101" s="6"/>
      <c r="AC101" s="6"/>
      <c r="AD101" s="6"/>
    </row>
    <row r="105" spans="1:30" x14ac:dyDescent="0.3">
      <c r="AA105" s="6"/>
      <c r="AB105" s="6"/>
      <c r="AC105" s="6"/>
      <c r="AD105" s="6"/>
    </row>
    <row r="110" spans="1:30" x14ac:dyDescent="0.3">
      <c r="AA110" s="6"/>
      <c r="AB110" s="6"/>
      <c r="AC110" s="6"/>
      <c r="AD110" s="6"/>
    </row>
    <row r="123" spans="27:30" x14ac:dyDescent="0.3">
      <c r="AA123" s="31"/>
      <c r="AB123" s="31"/>
      <c r="AC123" s="31"/>
      <c r="AD123" s="31"/>
    </row>
  </sheetData>
  <conditionalFormatting sqref="B2:U81">
    <cfRule type="expression" dxfId="2" priority="43" stopIfTrue="1">
      <formula>$U2&gt;=(0.5+$W$12)</formula>
    </cfRule>
    <cfRule type="expression" dxfId="1" priority="44" stopIfTrue="1">
      <formula>$U2&gt;=$W$12</formula>
    </cfRule>
    <cfRule type="expression" dxfId="0" priority="45">
      <formula>$U2&gt;=($W$12-0.5)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ColWidth="8.77734375"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2020-08-05T01:06:33Z</dcterms:modified>
</cp:coreProperties>
</file>