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xr:revisionPtr revIDLastSave="0" documentId="13_ncr:1_{859E717C-E9E6-4644-9E39-F4A54A669F82}" xr6:coauthVersionLast="36" xr6:coauthVersionMax="36" xr10:uidLastSave="{00000000-0000-0000-0000-000000000000}"/>
  <bookViews>
    <workbookView xWindow="0" yWindow="0" windowWidth="25596" windowHeight="16056" tabRatio="539" xr2:uid="{00000000-000D-0000-FFFF-FFFF00000000}"/>
  </bookViews>
  <sheets>
    <sheet name="lablist" sheetId="1" r:id="rId1"/>
    <sheet name="Sheet1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Z30" i="1" s="1"/>
  <c r="V4" i="1"/>
  <c r="V5" i="1"/>
  <c r="Q84" i="1" s="1" a="1"/>
  <c r="Q84" i="1" s="1"/>
  <c r="V6" i="1"/>
  <c r="V60" i="1"/>
  <c r="V64" i="1"/>
  <c r="V7" i="1"/>
  <c r="V8" i="1"/>
  <c r="V9" i="1"/>
  <c r="V10" i="1"/>
  <c r="V11" i="1"/>
  <c r="V12" i="1"/>
  <c r="V13" i="1"/>
  <c r="Q85" i="1" s="1" a="1"/>
  <c r="Q85" i="1" s="1"/>
  <c r="V14" i="1"/>
  <c r="V15" i="1"/>
  <c r="V16" i="1"/>
  <c r="V17" i="1"/>
  <c r="V18" i="1"/>
  <c r="V19" i="1"/>
  <c r="V20" i="1"/>
  <c r="V21" i="1"/>
  <c r="V22" i="1"/>
  <c r="V23" i="1"/>
  <c r="V24" i="1"/>
  <c r="V25" i="1"/>
  <c r="Y29" i="1" s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1" i="1"/>
  <c r="V62" i="1"/>
  <c r="V63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2" i="1"/>
  <c r="Y28" i="1" l="1"/>
  <c r="Y24" i="1"/>
  <c r="Z23" i="1"/>
  <c r="Z29" i="1"/>
  <c r="AA29" i="1" s="1"/>
  <c r="Z26" i="1"/>
  <c r="P85" i="1" a="1"/>
  <c r="P85" i="1" s="1"/>
  <c r="Z24" i="1"/>
  <c r="Z28" i="1"/>
  <c r="Y27" i="1"/>
  <c r="Y31" i="1"/>
  <c r="AA31" i="1" s="1"/>
  <c r="Z27" i="1"/>
  <c r="Q83" i="1" a="1"/>
  <c r="Q83" i="1" s="1"/>
  <c r="P84" i="1" a="1"/>
  <c r="P84" i="1" s="1"/>
  <c r="Y25" i="1"/>
  <c r="Y26" i="1"/>
  <c r="Y23" i="1"/>
  <c r="AA23" i="1" s="1"/>
  <c r="Z31" i="1"/>
  <c r="Y30" i="1"/>
  <c r="AA30" i="1" s="1"/>
  <c r="Z25" i="1"/>
  <c r="P83" i="1" a="1"/>
  <c r="P83" i="1" s="1"/>
  <c r="AA27" i="1" l="1"/>
  <c r="AA26" i="1"/>
  <c r="Q86" i="1"/>
  <c r="AA25" i="1"/>
  <c r="P86" i="1"/>
  <c r="P88" i="1" s="1"/>
  <c r="AA24" i="1"/>
  <c r="P87" i="1"/>
  <c r="AA28" i="1"/>
  <c r="Q88" i="1" l="1"/>
  <c r="Q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Trawick</author>
  </authors>
  <commentList>
    <comment ref="X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<sst xmlns="http://schemas.openxmlformats.org/spreadsheetml/2006/main" count="218" uniqueCount="212">
  <si>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</si>
  <si>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</si>
  <si>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</si>
  <si>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</si>
  <si>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</si>
  <si>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</si>
  <si>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</si>
  <si>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</si>
  <si>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</si>
  <si>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</si>
  <si>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</si>
  <si>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</si>
  <si>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</si>
  <si>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</si>
  <si>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</si>
  <si>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</si>
  <si>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</si>
  <si>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</si>
  <si>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</si>
  <si>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</si>
  <si>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</si>
  <si>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</si>
  <si>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</si>
  <si>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</si>
  <si>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</si>
  <si>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</si>
  <si>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</si>
  <si>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</si>
  <si>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</si>
  <si>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</si>
  <si>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</si>
  <si>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</si>
  <si>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</si>
  <si>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</si>
  <si>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</si>
  <si>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</si>
  <si>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</si>
  <si>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</si>
  <si>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</si>
  <si>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</si>
  <si>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</si>
  <si>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</si>
  <si>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</si>
  <si>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</si>
  <si>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</si>
  <si>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</si>
  <si>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</si>
  <si>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</si>
  <si>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</si>
  <si>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</si>
  <si>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</si>
  <si>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</si>
  <si>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</si>
  <si>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</si>
  <si>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</si>
  <si>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</si>
  <si>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</si>
  <si>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</si>
  <si>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</si>
  <si>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</si>
  <si>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</si>
  <si>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</si>
  <si>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</si>
  <si>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</si>
  <si>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</si>
  <si>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</si>
  <si>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</si>
  <si>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</si>
  <si>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</si>
  <si>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</si>
  <si>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</si>
  <si>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</si>
  <si>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</si>
  <si>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</si>
  <si>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</si>
  <si>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</si>
  <si>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</si>
  <si>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</si>
  <si>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</si>
  <si>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</si>
  <si>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</si>
  <si>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</si>
  <si>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</si>
  <si>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</si>
  <si>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</si>
  <si>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</si>
  <si>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</si>
  <si>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</si>
  <si>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</si>
  <si>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</si>
  <si>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</si>
  <si>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</si>
  <si>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</si>
  <si>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</si>
  <si>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</si>
  <si>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</si>
  <si>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</si>
  <si>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</si>
  <si>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</si>
  <si>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</si>
  <si>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</si>
  <si>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</si>
  <si>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</si>
  <si>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</si>
  <si>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</si>
  <si>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</si>
  <si>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</si>
  <si>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</si>
  <si>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</si>
  <si>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</si>
  <si>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</si>
  <si>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</si>
  <si>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</si>
  <si>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</si>
  <si>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</si>
  <si>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</si>
  <si>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</si>
  <si>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</si>
  <si>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</si>
  <si>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</si>
  <si>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</si>
  <si>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</si>
  <si>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</si>
  <si>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</si>
  <si>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</si>
  <si>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</si>
  <si>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</si>
  <si>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</si>
  <si>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</si>
  <si>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</si>
  <si>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</si>
  <si>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</si>
  <si>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</si>
  <si>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</si>
  <si>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</si>
  <si>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</si>
  <si>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</si>
  <si>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</si>
  <si>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</si>
  <si>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</si>
  <si>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</si>
  <si>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</si>
  <si>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</si>
  <si>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</si>
  <si>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</si>
  <si>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</si>
  <si>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</si>
  <si>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</si>
  <si>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</si>
  <si>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</si>
  <si>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</si>
  <si>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</si>
  <si>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</si>
  <si>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</si>
  <si>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</si>
  <si>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</si>
  <si>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</si>
  <si>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</si>
  <si>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</si>
  <si>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</si>
  <si>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</si>
  <si>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</si>
  <si>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</si>
  <si>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</si>
  <si>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</si>
  <si>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</si>
  <si>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</si>
  <si>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</si>
  <si>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</si>
  <si>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</si>
  <si>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</si>
  <si>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</si>
  <si>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</si>
  <si>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</si>
  <si>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</si>
  <si>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</si>
  <si>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</si>
  <si>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</si>
  <si>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</si>
  <si>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</si>
  <si>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</si>
  <si>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</si>
  <si>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</si>
  <si>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</si>
  <si>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</si>
  <si>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</si>
  <si>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</si>
  <si>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</si>
  <si>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</si>
  <si>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</si>
  <si>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</si>
  <si>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</si>
  <si>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</si>
  <si>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</si>
  <si>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</si>
  <si>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</si>
  <si>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</si>
  <si>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</si>
  <si>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</si>
  <si>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</si>
  <si>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</si>
  <si>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Barti</t>
  </si>
  <si>
    <t>2020 fall Jerry</t>
  </si>
  <si>
    <t>2020 fall Ovidiu</t>
  </si>
  <si>
    <t>Derivatives of Sine and Cosine Functions</t>
  </si>
  <si>
    <t>by Jerry, 2020</t>
  </si>
  <si>
    <t>Vernier Caliper</t>
  </si>
  <si>
    <t>Separated from Instrumentation 2020</t>
  </si>
  <si>
    <t>2021 spr Mariama</t>
  </si>
  <si>
    <t>2021 fall Haw</t>
  </si>
  <si>
    <t>2017 fall Alina</t>
  </si>
  <si>
    <t>Updated by Matt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</si>
</sst>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16" fillId="0" borderId="20" xfId="0" applyFont="1" applyBorder="1" applyAlignment="1">
      <alignment wrapText="1"/>
    </xf>
    <xf numFmtId="0" fontId="0" fillId="0" borderId="17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3"/>
  <sheetViews>
    <sheetView tabSelected="1" topLeftCell="B13" zoomScale="85" zoomScaleNormal="85" zoomScalePageLayoutView="85" workbookViewId="0">
      <selection activeCell="I60" sqref="I60"/>
    </sheetView>
  </sheetViews>
  <sheetFormatPr defaultColWidth="8.77734375" defaultRowHeight="14.4" x14ac:dyDescent="0.3"/>
  <cols>
    <col min="1" max="1" width="18.77734375" style="10" bestFit="1" customWidth="1"/>
    <col min="2" max="2" width="46.33203125" style="22" customWidth="1"/>
    <col min="3" max="3" width="8.109375" style="13" customWidth="1"/>
    <col min="4" max="8" width="5.77734375" style="13" customWidth="1"/>
    <col min="9" max="9" width="28.44140625" style="19" customWidth="1"/>
    <col min="10" max="11" width="10.109375" style="34" customWidth="1"/>
    <col min="12" max="18" width="8.77734375" style="34" customWidth="1"/>
    <col min="19" max="19" width="9.109375" style="34" customWidth="1"/>
    <col min="20" max="20" width="8.77734375" style="34" customWidth="1"/>
    <col min="21" max="21" width="8.77734375" style="2" customWidth="1"/>
    <col min="22" max="22" width="11" style="3" customWidth="1"/>
    <col min="23" max="23" width="2.44140625" style="3" customWidth="1"/>
    <col min="24" max="24" width="10.33203125" style="3" customWidth="1"/>
    <col min="26" max="26" width="9.44140625" customWidth="1"/>
    <col min="27" max="27" width="10.109375" bestFit="1" customWidth="1"/>
  </cols>
  <sheetData>
    <row r="1" spans="1:31" s="1" customFormat="1" ht="43.2" x14ac:dyDescent="0.3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208</v>
      </c>
      <c r="S1" s="47" t="s">
        <v>210</v>
      </c>
      <c r="T1" s="47" t="s">
        <v>209</v>
      </c>
      <c r="U1" s="47" t="s">
        <v>187</v>
      </c>
      <c r="V1" s="50" t="s">
        <v>181</v>
      </c>
      <c r="W1" s="30"/>
      <c r="X1" s="31"/>
      <c r="Y1" s="30"/>
      <c r="Z1" s="30"/>
      <c r="AA1" s="30"/>
      <c r="AB1" s="31"/>
      <c r="AC1" s="31"/>
      <c r="AD1" s="31"/>
      <c r="AE1" s="31"/>
    </row>
    <row r="2" spans="1:31" s="1" customFormat="1" x14ac:dyDescent="0.3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6"/>
      <c r="U2" s="53">
        <v>3</v>
      </c>
      <c r="V2" s="72">
        <f>SUM(R2:U2)</f>
        <v>3</v>
      </c>
      <c r="W2" s="73"/>
      <c r="X2" s="73"/>
      <c r="Y2" s="73"/>
      <c r="Z2" s="73"/>
      <c r="AA2" s="30"/>
      <c r="AB2" s="31"/>
      <c r="AC2" s="31"/>
      <c r="AD2" s="31"/>
      <c r="AE2" s="31"/>
    </row>
    <row r="3" spans="1:31" s="1" customFormat="1" x14ac:dyDescent="0.3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/>
      <c r="U3" s="57">
        <v>3</v>
      </c>
      <c r="V3" s="72">
        <f t="shared" ref="V3:V66" si="0">SUM(R3:U3)</f>
        <v>3</v>
      </c>
      <c r="W3" s="73"/>
      <c r="X3" s="73"/>
      <c r="Y3" s="73"/>
      <c r="Z3" s="73"/>
      <c r="AA3" s="30"/>
      <c r="AB3" s="31"/>
      <c r="AC3" s="31"/>
      <c r="AD3" s="31"/>
      <c r="AE3" s="31"/>
    </row>
    <row r="4" spans="1:31" s="1" customFormat="1" x14ac:dyDescent="0.3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</v>
      </c>
      <c r="P4" s="34"/>
      <c r="Q4" s="34"/>
      <c r="R4" s="34">
        <v>0.5</v>
      </c>
      <c r="S4" s="34">
        <v>1</v>
      </c>
      <c r="T4" s="34"/>
      <c r="U4" s="33"/>
      <c r="V4" s="81">
        <f t="shared" si="0"/>
        <v>1.5</v>
      </c>
      <c r="W4" s="5"/>
      <c r="X4" s="5"/>
      <c r="Y4" s="5"/>
      <c r="Z4" s="5"/>
      <c r="AA4" s="14"/>
      <c r="AB4" s="31"/>
      <c r="AC4" s="31"/>
      <c r="AD4" s="31"/>
      <c r="AE4" s="31"/>
    </row>
    <row r="5" spans="1:31" x14ac:dyDescent="0.3">
      <c r="B5" s="22" t="s">
        <v>120</v>
      </c>
      <c r="C5" s="13">
        <v>1</v>
      </c>
      <c r="E5" s="13">
        <v>2</v>
      </c>
      <c r="I5" s="21"/>
      <c r="N5" s="34">
        <v>0</v>
      </c>
      <c r="U5" s="32"/>
      <c r="V5" s="72">
        <f t="shared" si="0"/>
        <v>0</v>
      </c>
      <c r="W5" s="5"/>
      <c r="X5" s="5"/>
      <c r="Y5" s="5"/>
      <c r="Z5" s="5"/>
      <c r="AA5" s="14"/>
      <c r="AB5" s="31"/>
      <c r="AC5" s="31"/>
      <c r="AD5" s="31"/>
      <c r="AE5" s="31"/>
    </row>
    <row r="6" spans="1:31" x14ac:dyDescent="0.3">
      <c r="A6" s="28"/>
      <c r="B6" s="29" t="s">
        <v>121</v>
      </c>
      <c r="C6" s="13">
        <v>2</v>
      </c>
      <c r="I6" s="21"/>
      <c r="N6" s="34">
        <v>0</v>
      </c>
      <c r="U6" s="34"/>
      <c r="V6" s="72">
        <f t="shared" si="0"/>
        <v>0</v>
      </c>
      <c r="W6" s="5"/>
      <c r="X6" s="5"/>
      <c r="Y6" s="5"/>
      <c r="Z6" s="5"/>
      <c r="AA6" s="14"/>
      <c r="AB6" s="31"/>
      <c r="AC6" s="31"/>
      <c r="AD6" s="31"/>
      <c r="AE6" s="31"/>
    </row>
    <row r="7" spans="1:31" s="31" customFormat="1" x14ac:dyDescent="0.3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4"/>
      <c r="U7" s="32"/>
      <c r="V7" s="72">
        <f t="shared" si="0"/>
        <v>0</v>
      </c>
      <c r="W7" s="5"/>
      <c r="X7" s="5"/>
      <c r="Y7" s="5"/>
      <c r="Z7" s="5"/>
      <c r="AA7" s="14"/>
    </row>
    <row r="8" spans="1:31" x14ac:dyDescent="0.3">
      <c r="B8" s="22" t="s">
        <v>123</v>
      </c>
      <c r="C8" s="13">
        <v>2</v>
      </c>
      <c r="I8" s="21"/>
      <c r="N8" s="34">
        <v>0</v>
      </c>
      <c r="U8" s="32"/>
      <c r="V8" s="72">
        <f t="shared" si="0"/>
        <v>0</v>
      </c>
      <c r="W8" s="5"/>
      <c r="X8" s="5"/>
      <c r="Y8" s="5"/>
      <c r="Z8" s="5"/>
      <c r="AA8" s="14"/>
      <c r="AB8" s="31"/>
      <c r="AC8" s="31"/>
      <c r="AD8" s="31"/>
      <c r="AE8" s="31"/>
    </row>
    <row r="9" spans="1:31" x14ac:dyDescent="0.3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34">
        <v>1</v>
      </c>
      <c r="U9" s="32"/>
      <c r="V9" s="72">
        <f t="shared" si="0"/>
        <v>3</v>
      </c>
      <c r="W9" s="5"/>
      <c r="X9" s="5"/>
      <c r="Y9" s="5"/>
      <c r="Z9" s="5"/>
      <c r="AA9" s="14"/>
      <c r="AB9" s="31"/>
      <c r="AC9" s="31"/>
      <c r="AD9" s="31"/>
      <c r="AE9" s="31"/>
    </row>
    <row r="10" spans="1:31" ht="15" thickBot="1" x14ac:dyDescent="0.35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S10" s="34">
        <v>1</v>
      </c>
      <c r="T10" s="34">
        <v>1</v>
      </c>
      <c r="U10" s="32"/>
      <c r="V10" s="72">
        <f t="shared" si="0"/>
        <v>3</v>
      </c>
      <c r="W10" s="5"/>
      <c r="X10" s="5"/>
      <c r="Y10" s="5"/>
      <c r="Z10" s="5"/>
      <c r="AA10" s="14"/>
      <c r="AB10" s="31"/>
      <c r="AC10" s="31"/>
      <c r="AD10" s="31"/>
      <c r="AE10" s="31"/>
    </row>
    <row r="11" spans="1:31" x14ac:dyDescent="0.3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34">
        <v>1</v>
      </c>
      <c r="U11" s="32"/>
      <c r="V11" s="72">
        <f t="shared" si="0"/>
        <v>3</v>
      </c>
      <c r="W11" s="5"/>
      <c r="X11" s="40" t="s">
        <v>81</v>
      </c>
      <c r="Y11" s="41"/>
      <c r="Z11" s="5"/>
      <c r="AA11" s="14"/>
      <c r="AB11" s="31"/>
      <c r="AC11" s="31"/>
      <c r="AD11" s="31"/>
      <c r="AE11" s="31"/>
    </row>
    <row r="12" spans="1:31" ht="15" thickBot="1" x14ac:dyDescent="0.35">
      <c r="B12" s="22" t="s">
        <v>127</v>
      </c>
      <c r="C12" s="13">
        <v>3</v>
      </c>
      <c r="I12" s="21"/>
      <c r="N12" s="34">
        <v>0</v>
      </c>
      <c r="U12" s="32"/>
      <c r="V12" s="72">
        <f t="shared" si="0"/>
        <v>0</v>
      </c>
      <c r="W12" s="14"/>
      <c r="X12" s="42">
        <v>1</v>
      </c>
      <c r="Y12" s="43"/>
      <c r="Z12" s="5"/>
      <c r="AA12" s="14"/>
      <c r="AB12" s="31"/>
      <c r="AC12" s="31"/>
      <c r="AD12" s="31"/>
      <c r="AE12" s="31"/>
    </row>
    <row r="13" spans="1:31" x14ac:dyDescent="0.3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S13" s="34">
        <v>1</v>
      </c>
      <c r="U13" s="32"/>
      <c r="V13" s="72">
        <f t="shared" si="0"/>
        <v>2</v>
      </c>
      <c r="W13" s="5"/>
      <c r="X13" s="31"/>
      <c r="Y13" s="31"/>
      <c r="Z13" s="5"/>
      <c r="AA13" s="14"/>
      <c r="AB13" s="31"/>
      <c r="AC13" s="31"/>
      <c r="AD13" s="31"/>
      <c r="AE13" s="31"/>
    </row>
    <row r="14" spans="1:31" ht="15" thickBot="1" x14ac:dyDescent="0.35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S14" s="34">
        <v>1</v>
      </c>
      <c r="U14" s="32"/>
      <c r="V14" s="72">
        <f t="shared" si="0"/>
        <v>2</v>
      </c>
      <c r="W14" s="5"/>
      <c r="X14" s="1" t="s">
        <v>79</v>
      </c>
      <c r="Z14" s="31"/>
      <c r="AA14" s="14"/>
      <c r="AB14" s="31"/>
      <c r="AC14" s="31"/>
      <c r="AD14" s="31"/>
      <c r="AE14" s="31"/>
    </row>
    <row r="15" spans="1:31" x14ac:dyDescent="0.3">
      <c r="B15" s="22" t="s">
        <v>174</v>
      </c>
      <c r="C15" s="13">
        <v>6</v>
      </c>
      <c r="E15" s="13">
        <v>8</v>
      </c>
      <c r="I15" s="21"/>
      <c r="N15" s="34">
        <v>0</v>
      </c>
      <c r="U15" s="32"/>
      <c r="V15" s="72">
        <f t="shared" si="0"/>
        <v>0</v>
      </c>
      <c r="W15" s="5"/>
      <c r="X15" s="16" t="s">
        <v>77</v>
      </c>
      <c r="Y15" s="36"/>
      <c r="Z15" s="15">
        <v>0.05</v>
      </c>
      <c r="AA15" s="31"/>
      <c r="AB15" s="31"/>
      <c r="AC15" s="31"/>
      <c r="AD15" s="31"/>
      <c r="AE15" s="31"/>
    </row>
    <row r="16" spans="1:31" x14ac:dyDescent="0.3">
      <c r="B16" s="22" t="s">
        <v>129</v>
      </c>
      <c r="C16" s="13">
        <v>3</v>
      </c>
      <c r="I16" s="21"/>
      <c r="M16" s="34">
        <v>1</v>
      </c>
      <c r="N16" s="34">
        <v>0.01</v>
      </c>
      <c r="U16" s="32"/>
      <c r="V16" s="72">
        <f t="shared" si="0"/>
        <v>0</v>
      </c>
      <c r="W16" s="5"/>
      <c r="X16" s="17" t="s">
        <v>83</v>
      </c>
      <c r="Y16" s="5"/>
      <c r="Z16" s="8">
        <v>0.3</v>
      </c>
      <c r="AA16" s="31"/>
      <c r="AB16" s="31"/>
      <c r="AC16" s="31"/>
      <c r="AD16" s="31"/>
      <c r="AE16" s="31"/>
    </row>
    <row r="17" spans="1:31" x14ac:dyDescent="0.3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P17" s="34">
        <v>1</v>
      </c>
      <c r="R17" s="34">
        <v>0.75</v>
      </c>
      <c r="U17" s="32"/>
      <c r="V17" s="72">
        <f t="shared" si="0"/>
        <v>0.75</v>
      </c>
      <c r="W17" s="5"/>
      <c r="X17" s="17" t="s">
        <v>78</v>
      </c>
      <c r="Y17" s="5"/>
      <c r="Z17" s="8">
        <v>3</v>
      </c>
      <c r="AA17" s="31"/>
      <c r="AB17" s="31"/>
      <c r="AC17" s="31"/>
      <c r="AD17" s="31"/>
      <c r="AE17" s="31"/>
    </row>
    <row r="18" spans="1:31" x14ac:dyDescent="0.3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R18" s="34">
        <v>1</v>
      </c>
      <c r="S18" s="34">
        <v>1</v>
      </c>
      <c r="U18" s="32"/>
      <c r="V18" s="72">
        <f t="shared" si="0"/>
        <v>2</v>
      </c>
      <c r="W18" s="5"/>
      <c r="X18" s="17" t="s">
        <v>84</v>
      </c>
      <c r="Y18" s="5"/>
      <c r="Z18" s="37">
        <v>0.25</v>
      </c>
      <c r="AA18" s="31"/>
      <c r="AB18" s="31"/>
      <c r="AC18" s="31"/>
      <c r="AD18" s="31"/>
      <c r="AE18" s="31"/>
    </row>
    <row r="19" spans="1:31" ht="15" thickBot="1" x14ac:dyDescent="0.35">
      <c r="B19" s="22" t="s">
        <v>132</v>
      </c>
      <c r="C19" s="13">
        <v>2</v>
      </c>
      <c r="I19" s="21"/>
      <c r="N19" s="34">
        <v>0</v>
      </c>
      <c r="Q19" s="34">
        <v>1</v>
      </c>
      <c r="U19" s="32"/>
      <c r="V19" s="72">
        <f t="shared" si="0"/>
        <v>0</v>
      </c>
      <c r="W19" s="14"/>
      <c r="X19" s="18" t="s">
        <v>85</v>
      </c>
      <c r="Y19" s="38"/>
      <c r="Z19" s="39">
        <v>0.05</v>
      </c>
      <c r="AA19" s="31"/>
      <c r="AB19" s="31"/>
      <c r="AC19" s="31"/>
      <c r="AD19" s="31"/>
      <c r="AE19" s="31"/>
    </row>
    <row r="20" spans="1:31" x14ac:dyDescent="0.3">
      <c r="B20" s="22" t="s">
        <v>133</v>
      </c>
      <c r="C20" s="13">
        <v>1</v>
      </c>
      <c r="I20" s="21"/>
      <c r="N20" s="34">
        <v>0.5</v>
      </c>
      <c r="U20" s="32"/>
      <c r="V20" s="72">
        <f t="shared" si="0"/>
        <v>0</v>
      </c>
      <c r="W20" s="14"/>
      <c r="AA20" s="31"/>
      <c r="AB20" s="31"/>
      <c r="AC20" s="31"/>
      <c r="AD20" s="31"/>
      <c r="AE20" s="31"/>
    </row>
    <row r="21" spans="1:31" ht="15" thickBot="1" x14ac:dyDescent="0.35">
      <c r="B21" s="22" t="s">
        <v>134</v>
      </c>
      <c r="C21" s="13">
        <v>2</v>
      </c>
      <c r="I21" s="21"/>
      <c r="N21" s="34">
        <v>0</v>
      </c>
      <c r="U21" s="32"/>
      <c r="V21" s="72">
        <f t="shared" si="0"/>
        <v>0</v>
      </c>
      <c r="W21" s="14"/>
      <c r="X21" s="14"/>
      <c r="Y21" s="6"/>
      <c r="Z21" s="6"/>
      <c r="AA21" s="31"/>
      <c r="AB21" s="31"/>
      <c r="AC21" s="31"/>
      <c r="AD21" s="31"/>
      <c r="AE21" s="31"/>
    </row>
    <row r="22" spans="1:31" x14ac:dyDescent="0.3">
      <c r="B22" s="22" t="s">
        <v>135</v>
      </c>
      <c r="C22" s="13">
        <v>1</v>
      </c>
      <c r="I22" s="21"/>
      <c r="N22" s="34">
        <v>0.1</v>
      </c>
      <c r="U22" s="32"/>
      <c r="V22" s="72">
        <f t="shared" si="0"/>
        <v>0</v>
      </c>
      <c r="W22" s="14"/>
      <c r="X22" s="44" t="s">
        <v>103</v>
      </c>
      <c r="Y22" s="4" t="s">
        <v>104</v>
      </c>
      <c r="Z22" s="4" t="s">
        <v>105</v>
      </c>
      <c r="AA22" s="7" t="s">
        <v>106</v>
      </c>
      <c r="AB22" s="31"/>
      <c r="AC22" s="31"/>
      <c r="AD22" s="31"/>
      <c r="AE22" s="31"/>
    </row>
    <row r="23" spans="1:31" x14ac:dyDescent="0.3">
      <c r="B23" s="22" t="s">
        <v>136</v>
      </c>
      <c r="C23" s="13">
        <v>2</v>
      </c>
      <c r="I23" s="21"/>
      <c r="N23" s="34">
        <v>0</v>
      </c>
      <c r="U23" s="32"/>
      <c r="V23" s="72">
        <f t="shared" si="0"/>
        <v>0</v>
      </c>
      <c r="W23" s="14"/>
      <c r="X23" s="74">
        <v>0</v>
      </c>
      <c r="Y23" s="6">
        <f t="shared" ref="Y23:Y31" si="1">SUMIF(V$2:V$82,"&gt;=" &amp; X23,C$2:C$82)</f>
        <v>329</v>
      </c>
      <c r="Z23" s="6">
        <f t="shared" ref="Z23:Z31" si="2">SUMIF(V$2:V$82,"&gt;=" &amp; X23,D$2:D$82)</f>
        <v>11</v>
      </c>
      <c r="AA23" s="8">
        <f t="shared" ref="AA23:AA31" si="3">($Z$17 + $Z$15*Y23+$Z$16*Z23)*(1+Z$18+Z$19)</f>
        <v>29.574999999999999</v>
      </c>
      <c r="AB23" s="31"/>
      <c r="AC23" s="31"/>
      <c r="AD23" s="31"/>
      <c r="AE23" s="31"/>
    </row>
    <row r="24" spans="1:31" s="6" customFormat="1" x14ac:dyDescent="0.3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4">
        <v>1</v>
      </c>
      <c r="U24" s="32"/>
      <c r="V24" s="72">
        <f t="shared" si="0"/>
        <v>3</v>
      </c>
      <c r="W24" s="14"/>
      <c r="X24" s="74">
        <v>0.5</v>
      </c>
      <c r="Y24" s="6">
        <f t="shared" si="1"/>
        <v>239</v>
      </c>
      <c r="Z24" s="6">
        <f t="shared" si="2"/>
        <v>5</v>
      </c>
      <c r="AA24" s="8">
        <f t="shared" si="3"/>
        <v>21.385000000000005</v>
      </c>
      <c r="AB24" s="31"/>
      <c r="AC24" s="31"/>
      <c r="AD24" s="31"/>
      <c r="AE24" s="31"/>
    </row>
    <row r="25" spans="1:31" x14ac:dyDescent="0.3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1</v>
      </c>
      <c r="R25" s="34">
        <v>0.5</v>
      </c>
      <c r="S25" s="34">
        <v>1</v>
      </c>
      <c r="U25" s="32">
        <v>1</v>
      </c>
      <c r="V25" s="72">
        <f t="shared" si="0"/>
        <v>2.5</v>
      </c>
      <c r="W25" s="14"/>
      <c r="X25" s="74">
        <v>1</v>
      </c>
      <c r="Y25" s="6">
        <f t="shared" si="1"/>
        <v>212</v>
      </c>
      <c r="Z25" s="6">
        <f t="shared" si="2"/>
        <v>4</v>
      </c>
      <c r="AA25" s="8">
        <f t="shared" si="3"/>
        <v>19.240000000000002</v>
      </c>
      <c r="AB25" s="31"/>
      <c r="AC25" s="31"/>
      <c r="AD25" s="31"/>
      <c r="AE25" s="31"/>
    </row>
    <row r="26" spans="1:31" x14ac:dyDescent="0.3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R26" s="34">
        <v>1</v>
      </c>
      <c r="S26" s="34">
        <v>1</v>
      </c>
      <c r="U26" s="32"/>
      <c r="V26" s="72">
        <f t="shared" si="0"/>
        <v>2</v>
      </c>
      <c r="W26" s="14"/>
      <c r="X26" s="75">
        <v>1.5</v>
      </c>
      <c r="Y26" s="29">
        <f t="shared" si="1"/>
        <v>193</v>
      </c>
      <c r="Z26" s="29">
        <f t="shared" si="2"/>
        <v>4</v>
      </c>
      <c r="AA26" s="8">
        <f t="shared" si="3"/>
        <v>18.004999999999999</v>
      </c>
      <c r="AB26" s="31"/>
      <c r="AC26" s="31"/>
      <c r="AD26" s="31"/>
      <c r="AE26" s="31"/>
    </row>
    <row r="27" spans="1:31" x14ac:dyDescent="0.3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>
        <v>1</v>
      </c>
      <c r="T27" s="33"/>
      <c r="U27" s="33"/>
      <c r="V27" s="81">
        <f t="shared" si="0"/>
        <v>2</v>
      </c>
      <c r="W27" s="14"/>
      <c r="X27" s="74">
        <v>2</v>
      </c>
      <c r="Y27" s="6">
        <f t="shared" si="1"/>
        <v>166</v>
      </c>
      <c r="Z27" s="6">
        <f t="shared" si="2"/>
        <v>2</v>
      </c>
      <c r="AA27" s="8">
        <f t="shared" si="3"/>
        <v>15.47</v>
      </c>
    </row>
    <row r="28" spans="1:31" x14ac:dyDescent="0.3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S28" s="34">
        <v>1</v>
      </c>
      <c r="U28" s="32"/>
      <c r="V28" s="72">
        <f t="shared" si="0"/>
        <v>2</v>
      </c>
      <c r="W28" s="14"/>
      <c r="X28" s="74">
        <v>2.5</v>
      </c>
      <c r="Y28" s="6">
        <f t="shared" si="1"/>
        <v>45</v>
      </c>
      <c r="Z28" s="6">
        <f t="shared" si="2"/>
        <v>1</v>
      </c>
      <c r="AA28" s="8">
        <f t="shared" si="3"/>
        <v>7.2149999999999999</v>
      </c>
    </row>
    <row r="29" spans="1:31" x14ac:dyDescent="0.3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R29" s="34">
        <v>0.5</v>
      </c>
      <c r="U29" s="32"/>
      <c r="V29" s="72">
        <f t="shared" si="0"/>
        <v>0.5</v>
      </c>
      <c r="W29" s="14"/>
      <c r="X29" s="74">
        <v>3</v>
      </c>
      <c r="Y29" s="6">
        <f t="shared" si="1"/>
        <v>41</v>
      </c>
      <c r="Z29" s="6">
        <f t="shared" si="2"/>
        <v>1</v>
      </c>
      <c r="AA29" s="8">
        <f t="shared" si="3"/>
        <v>6.955000000000001</v>
      </c>
    </row>
    <row r="30" spans="1:31" x14ac:dyDescent="0.3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1</v>
      </c>
      <c r="P30" s="34">
        <v>1</v>
      </c>
      <c r="Q30" s="34">
        <v>1</v>
      </c>
      <c r="R30" s="34">
        <v>0.75</v>
      </c>
      <c r="S30" s="34">
        <v>1</v>
      </c>
      <c r="U30" s="32"/>
      <c r="V30" s="72">
        <f t="shared" si="0"/>
        <v>1.75</v>
      </c>
      <c r="W30" s="14"/>
      <c r="X30" s="74">
        <v>3.5</v>
      </c>
      <c r="Y30" s="6">
        <f t="shared" si="1"/>
        <v>5</v>
      </c>
      <c r="Z30" s="6">
        <f t="shared" si="2"/>
        <v>0</v>
      </c>
      <c r="AA30" s="8">
        <f t="shared" si="3"/>
        <v>4.2250000000000005</v>
      </c>
    </row>
    <row r="31" spans="1:31" ht="15" thickBot="1" x14ac:dyDescent="0.35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R31" s="34">
        <v>0.5</v>
      </c>
      <c r="U31" s="32"/>
      <c r="V31" s="72">
        <f t="shared" si="0"/>
        <v>0.5</v>
      </c>
      <c r="W31" s="14"/>
      <c r="X31" s="76">
        <v>4</v>
      </c>
      <c r="Y31" s="45">
        <f t="shared" si="1"/>
        <v>5</v>
      </c>
      <c r="Z31" s="45">
        <f t="shared" si="2"/>
        <v>0</v>
      </c>
      <c r="AA31" s="9">
        <f t="shared" si="3"/>
        <v>4.2250000000000005</v>
      </c>
    </row>
    <row r="32" spans="1:31" s="6" customFormat="1" x14ac:dyDescent="0.3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/>
      <c r="R32" s="34">
        <v>1</v>
      </c>
      <c r="S32" s="34">
        <v>1</v>
      </c>
      <c r="T32" s="34"/>
      <c r="U32" s="32"/>
      <c r="V32" s="72">
        <f t="shared" si="0"/>
        <v>2</v>
      </c>
      <c r="W32" s="14"/>
      <c r="X32" s="3"/>
      <c r="Y32"/>
      <c r="Z32"/>
    </row>
    <row r="33" spans="1:31" x14ac:dyDescent="0.3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0.5</v>
      </c>
      <c r="Q33" s="34">
        <v>1</v>
      </c>
      <c r="R33" s="34">
        <v>0.5</v>
      </c>
      <c r="U33" s="32"/>
      <c r="V33" s="72">
        <f t="shared" si="0"/>
        <v>0.5</v>
      </c>
      <c r="W33" s="14"/>
    </row>
    <row r="34" spans="1:31" x14ac:dyDescent="0.3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R34" s="34">
        <v>1</v>
      </c>
      <c r="S34" s="34">
        <v>1</v>
      </c>
      <c r="U34" s="32"/>
      <c r="V34" s="72">
        <f t="shared" si="0"/>
        <v>2</v>
      </c>
      <c r="W34" s="14"/>
    </row>
    <row r="35" spans="1:31" x14ac:dyDescent="0.3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S35" s="34">
        <v>1</v>
      </c>
      <c r="U35" s="32">
        <v>1</v>
      </c>
      <c r="V35" s="72">
        <f t="shared" si="0"/>
        <v>2</v>
      </c>
      <c r="W35" s="14"/>
      <c r="X35" s="77"/>
    </row>
    <row r="36" spans="1:31" s="31" customFormat="1" x14ac:dyDescent="0.3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>
        <v>1</v>
      </c>
      <c r="R36" s="34"/>
      <c r="S36" s="34"/>
      <c r="T36" s="34"/>
      <c r="U36" s="32"/>
      <c r="V36" s="72">
        <f t="shared" si="0"/>
        <v>0</v>
      </c>
      <c r="W36" s="14"/>
      <c r="X36" s="77"/>
    </row>
    <row r="37" spans="1:31" x14ac:dyDescent="0.3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0.5</v>
      </c>
      <c r="P37" s="34">
        <v>1</v>
      </c>
      <c r="R37" s="34">
        <v>0.5</v>
      </c>
      <c r="S37" s="34">
        <v>1</v>
      </c>
      <c r="U37" s="32"/>
      <c r="V37" s="72">
        <f t="shared" si="0"/>
        <v>1.5</v>
      </c>
      <c r="W37" s="14"/>
      <c r="X37" s="77"/>
    </row>
    <row r="38" spans="1:31" s="31" customFormat="1" x14ac:dyDescent="0.3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/>
      <c r="R38" s="34">
        <v>1</v>
      </c>
      <c r="S38" s="34">
        <v>1</v>
      </c>
      <c r="T38" s="34"/>
      <c r="U38" s="32"/>
      <c r="V38" s="72">
        <f t="shared" si="0"/>
        <v>2</v>
      </c>
      <c r="W38" s="14"/>
      <c r="X38" s="77"/>
    </row>
    <row r="39" spans="1:31" x14ac:dyDescent="0.3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S39" s="34">
        <v>1</v>
      </c>
      <c r="U39" s="32"/>
      <c r="V39" s="72">
        <f t="shared" si="0"/>
        <v>1</v>
      </c>
      <c r="W39" s="14"/>
      <c r="X39" s="77"/>
      <c r="AA39" s="6"/>
    </row>
    <row r="40" spans="1:31" x14ac:dyDescent="0.3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U40" s="32"/>
      <c r="V40" s="72">
        <f t="shared" si="0"/>
        <v>0</v>
      </c>
      <c r="W40" s="14"/>
    </row>
    <row r="41" spans="1:31" x14ac:dyDescent="0.3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/>
      <c r="R41" s="33">
        <v>0.75</v>
      </c>
      <c r="S41" s="33">
        <v>1</v>
      </c>
      <c r="T41" s="33"/>
      <c r="U41" s="33"/>
      <c r="V41" s="81">
        <f t="shared" si="0"/>
        <v>1.75</v>
      </c>
      <c r="W41" s="14"/>
      <c r="X41" s="14"/>
      <c r="Y41" s="6"/>
    </row>
    <row r="42" spans="1:31" s="6" customFormat="1" x14ac:dyDescent="0.3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>
        <v>1</v>
      </c>
      <c r="T42" s="34"/>
      <c r="U42" s="34"/>
      <c r="V42" s="72">
        <f t="shared" si="0"/>
        <v>2</v>
      </c>
      <c r="W42" s="14"/>
      <c r="X42" s="3"/>
      <c r="Y42"/>
      <c r="Z42"/>
      <c r="AB42"/>
      <c r="AC42"/>
      <c r="AD42"/>
      <c r="AE42"/>
    </row>
    <row r="43" spans="1:31" x14ac:dyDescent="0.3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R43" s="34">
        <v>1</v>
      </c>
      <c r="S43" s="34">
        <v>1</v>
      </c>
      <c r="T43" s="34">
        <v>1</v>
      </c>
      <c r="U43" s="34"/>
      <c r="V43" s="72">
        <f t="shared" si="0"/>
        <v>3</v>
      </c>
      <c r="W43" s="14"/>
      <c r="AB43" s="6"/>
      <c r="AC43" s="6"/>
      <c r="AD43" s="6"/>
      <c r="AE43" s="6"/>
    </row>
    <row r="44" spans="1:31" x14ac:dyDescent="0.3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P44" s="34">
        <v>0.5</v>
      </c>
      <c r="U44" s="34"/>
      <c r="V44" s="72">
        <f t="shared" si="0"/>
        <v>0</v>
      </c>
      <c r="W44" s="14"/>
      <c r="AA44" s="6"/>
    </row>
    <row r="45" spans="1:31" x14ac:dyDescent="0.3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S45" s="34">
        <v>1</v>
      </c>
      <c r="U45" s="34"/>
      <c r="V45" s="72">
        <f t="shared" si="0"/>
        <v>1</v>
      </c>
      <c r="W45" s="14"/>
      <c r="X45" s="14"/>
      <c r="Y45" s="6"/>
    </row>
    <row r="46" spans="1:31" x14ac:dyDescent="0.3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S46" s="34">
        <v>1</v>
      </c>
      <c r="U46" s="34"/>
      <c r="V46" s="72">
        <f t="shared" si="0"/>
        <v>2</v>
      </c>
      <c r="W46" s="14"/>
      <c r="Z46" s="6"/>
    </row>
    <row r="47" spans="1:31" s="6" customFormat="1" x14ac:dyDescent="0.3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/>
      <c r="R47" s="34">
        <v>1</v>
      </c>
      <c r="S47" s="34">
        <v>1</v>
      </c>
      <c r="T47" s="34"/>
      <c r="U47" s="34"/>
      <c r="V47" s="72">
        <f t="shared" si="0"/>
        <v>2</v>
      </c>
      <c r="W47" s="14"/>
      <c r="X47" s="3"/>
      <c r="Y47"/>
      <c r="Z47"/>
      <c r="AA47"/>
      <c r="AB47"/>
      <c r="AC47"/>
      <c r="AD47"/>
      <c r="AE47"/>
    </row>
    <row r="48" spans="1:31" x14ac:dyDescent="0.3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R48" s="34">
        <v>1</v>
      </c>
      <c r="S48" s="34">
        <v>1</v>
      </c>
      <c r="U48" s="34"/>
      <c r="V48" s="72">
        <f t="shared" si="0"/>
        <v>2</v>
      </c>
      <c r="W48" s="14"/>
    </row>
    <row r="49" spans="1:31" x14ac:dyDescent="0.3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R49" s="34">
        <v>1</v>
      </c>
      <c r="S49" s="34">
        <v>1</v>
      </c>
      <c r="U49" s="34"/>
      <c r="V49" s="72">
        <f t="shared" si="0"/>
        <v>2</v>
      </c>
      <c r="W49" s="14"/>
    </row>
    <row r="50" spans="1:31" s="6" customFormat="1" x14ac:dyDescent="0.3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0.5</v>
      </c>
      <c r="Q50" s="34"/>
      <c r="R50" s="34">
        <v>1</v>
      </c>
      <c r="S50" s="34">
        <v>1</v>
      </c>
      <c r="T50" s="34">
        <v>1</v>
      </c>
      <c r="U50" s="32">
        <v>1</v>
      </c>
      <c r="V50" s="72">
        <f t="shared" si="0"/>
        <v>4</v>
      </c>
      <c r="W50" s="14"/>
      <c r="X50" s="14"/>
      <c r="AA50"/>
      <c r="AB50"/>
      <c r="AC50"/>
      <c r="AD50"/>
      <c r="AE50"/>
    </row>
    <row r="51" spans="1:31" x14ac:dyDescent="0.3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0.5</v>
      </c>
      <c r="P51" s="33"/>
      <c r="Q51" s="33"/>
      <c r="R51" s="33">
        <v>0.5</v>
      </c>
      <c r="S51" s="33">
        <v>1</v>
      </c>
      <c r="T51" s="33"/>
      <c r="U51" s="33"/>
      <c r="V51" s="81">
        <f t="shared" si="0"/>
        <v>1.5</v>
      </c>
      <c r="W51" s="14"/>
      <c r="AB51" s="31"/>
      <c r="AC51" s="6"/>
      <c r="AD51" s="6"/>
      <c r="AE51" s="6"/>
    </row>
    <row r="52" spans="1:31" s="6" customFormat="1" x14ac:dyDescent="0.3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>
        <v>1</v>
      </c>
      <c r="T52" s="34"/>
      <c r="U52" s="32"/>
      <c r="V52" s="72">
        <f t="shared" si="0"/>
        <v>2</v>
      </c>
      <c r="W52" s="14"/>
      <c r="X52" s="3"/>
      <c r="Y52"/>
      <c r="Z52"/>
      <c r="AA52"/>
      <c r="AB52" s="31"/>
      <c r="AC52"/>
      <c r="AD52"/>
      <c r="AE52"/>
    </row>
    <row r="53" spans="1:31" s="6" customFormat="1" x14ac:dyDescent="0.3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>
        <v>0.5</v>
      </c>
      <c r="P53" s="34"/>
      <c r="Q53" s="34"/>
      <c r="R53" s="34"/>
      <c r="S53" s="34"/>
      <c r="T53" s="34"/>
      <c r="U53" s="32"/>
      <c r="V53" s="72">
        <f t="shared" si="0"/>
        <v>0</v>
      </c>
      <c r="W53" s="14"/>
      <c r="X53" s="3"/>
      <c r="Y53" s="31"/>
      <c r="Z53" s="31"/>
      <c r="AA53" s="31"/>
      <c r="AB53" s="31"/>
      <c r="AC53" s="31"/>
      <c r="AD53" s="31"/>
      <c r="AE53" s="31"/>
    </row>
    <row r="54" spans="1:31" x14ac:dyDescent="0.3">
      <c r="B54" s="22" t="s">
        <v>189</v>
      </c>
      <c r="C54" s="13">
        <v>1</v>
      </c>
      <c r="I54" s="21" t="s">
        <v>190</v>
      </c>
      <c r="N54" s="34">
        <v>1</v>
      </c>
      <c r="O54" s="34">
        <v>1</v>
      </c>
      <c r="Q54" s="34">
        <v>1</v>
      </c>
      <c r="T54" s="34">
        <v>1</v>
      </c>
      <c r="U54" s="32"/>
      <c r="V54" s="72">
        <f t="shared" si="0"/>
        <v>1</v>
      </c>
      <c r="W54" s="14"/>
      <c r="AB54" s="31"/>
    </row>
    <row r="55" spans="1:31" x14ac:dyDescent="0.3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S55" s="34">
        <v>1</v>
      </c>
      <c r="U55" s="32"/>
      <c r="V55" s="72">
        <f t="shared" si="0"/>
        <v>2</v>
      </c>
      <c r="W55" s="14"/>
      <c r="AB55" s="31"/>
    </row>
    <row r="56" spans="1:31" s="31" customFormat="1" x14ac:dyDescent="0.3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/>
      <c r="P56" s="34"/>
      <c r="Q56" s="34"/>
      <c r="R56" s="34"/>
      <c r="S56" s="34"/>
      <c r="T56" s="34"/>
      <c r="U56" s="32"/>
      <c r="V56" s="72">
        <f t="shared" si="0"/>
        <v>0</v>
      </c>
      <c r="W56" s="14"/>
      <c r="X56" s="3"/>
    </row>
    <row r="57" spans="1:31" s="31" customFormat="1" x14ac:dyDescent="0.3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>
        <v>1</v>
      </c>
      <c r="R57" s="34"/>
      <c r="S57" s="34"/>
      <c r="T57" s="34"/>
      <c r="U57" s="32"/>
      <c r="V57" s="72">
        <f t="shared" si="0"/>
        <v>0</v>
      </c>
      <c r="W57" s="14"/>
      <c r="X57" s="3"/>
    </row>
    <row r="58" spans="1:31" x14ac:dyDescent="0.3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1</v>
      </c>
      <c r="P58" s="34">
        <v>0.5</v>
      </c>
      <c r="Q58" s="34">
        <v>1</v>
      </c>
      <c r="R58" s="34">
        <v>1</v>
      </c>
      <c r="U58" s="32"/>
      <c r="V58" s="72">
        <f t="shared" si="0"/>
        <v>1</v>
      </c>
      <c r="W58" s="14"/>
      <c r="Z58" s="6"/>
      <c r="AB58" s="31"/>
    </row>
    <row r="59" spans="1:31" x14ac:dyDescent="0.3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R59" s="34">
        <v>1</v>
      </c>
      <c r="U59" s="32"/>
      <c r="V59" s="72">
        <f t="shared" si="0"/>
        <v>1</v>
      </c>
      <c r="W59" s="14"/>
      <c r="AB59" s="31"/>
    </row>
    <row r="60" spans="1:31" x14ac:dyDescent="0.3">
      <c r="B60" s="22" t="s">
        <v>167</v>
      </c>
      <c r="C60" s="13">
        <v>2</v>
      </c>
      <c r="E60" s="13">
        <v>35</v>
      </c>
      <c r="G60" s="13">
        <v>30</v>
      </c>
      <c r="H60" s="13">
        <v>31</v>
      </c>
      <c r="I60" s="21" t="s">
        <v>211</v>
      </c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S60" s="34">
        <v>1</v>
      </c>
      <c r="T60" s="34">
        <v>1</v>
      </c>
      <c r="U60" s="32"/>
      <c r="V60" s="72">
        <f t="shared" si="0"/>
        <v>3</v>
      </c>
      <c r="W60" s="14"/>
      <c r="AA60" s="6"/>
      <c r="AB60" s="31"/>
    </row>
    <row r="61" spans="1:31" x14ac:dyDescent="0.3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/>
      <c r="R61" s="33">
        <v>1</v>
      </c>
      <c r="S61" s="33">
        <v>1</v>
      </c>
      <c r="T61" s="33"/>
      <c r="U61" s="33"/>
      <c r="V61" s="81">
        <f t="shared" si="0"/>
        <v>2</v>
      </c>
      <c r="W61" s="14"/>
      <c r="AB61" s="31"/>
    </row>
    <row r="62" spans="1:31" x14ac:dyDescent="0.3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S62" s="34">
        <v>1</v>
      </c>
      <c r="U62" s="32"/>
      <c r="V62" s="72">
        <f t="shared" si="0"/>
        <v>2</v>
      </c>
      <c r="W62" s="14"/>
      <c r="AB62" s="31"/>
      <c r="AC62" s="6"/>
      <c r="AD62" s="6"/>
      <c r="AE62" s="6"/>
    </row>
    <row r="63" spans="1:31" s="31" customFormat="1" x14ac:dyDescent="0.3">
      <c r="A63" s="10"/>
      <c r="B63" s="22" t="s">
        <v>204</v>
      </c>
      <c r="C63" s="13">
        <v>2</v>
      </c>
      <c r="D63" s="13"/>
      <c r="E63" s="13"/>
      <c r="F63" s="13"/>
      <c r="G63" s="13"/>
      <c r="H63" s="13"/>
      <c r="I63" s="21" t="s">
        <v>205</v>
      </c>
      <c r="J63" s="34"/>
      <c r="K63" s="34"/>
      <c r="L63" s="34"/>
      <c r="M63" s="34"/>
      <c r="N63" s="34"/>
      <c r="O63" s="34"/>
      <c r="P63" s="34">
        <v>1</v>
      </c>
      <c r="Q63" s="34"/>
      <c r="R63" s="34">
        <v>0.75</v>
      </c>
      <c r="S63" s="34"/>
      <c r="T63" s="34"/>
      <c r="U63" s="32"/>
      <c r="V63" s="72">
        <f t="shared" si="0"/>
        <v>0.75</v>
      </c>
      <c r="W63" s="14"/>
      <c r="X63" s="3"/>
      <c r="AC63" s="6"/>
      <c r="AD63" s="6"/>
      <c r="AE63" s="6"/>
    </row>
    <row r="64" spans="1:31" x14ac:dyDescent="0.3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Q64" s="34">
        <v>1</v>
      </c>
      <c r="R64" s="34">
        <v>1</v>
      </c>
      <c r="S64" s="34">
        <v>1</v>
      </c>
      <c r="T64" s="34">
        <v>1</v>
      </c>
      <c r="U64" s="32"/>
      <c r="V64" s="72">
        <f t="shared" si="0"/>
        <v>3</v>
      </c>
      <c r="W64" s="14"/>
      <c r="AB64" s="31"/>
    </row>
    <row r="65" spans="1:31" s="31" customFormat="1" x14ac:dyDescent="0.3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>
        <v>1</v>
      </c>
      <c r="P65" s="34"/>
      <c r="Q65" s="34"/>
      <c r="R65" s="34">
        <v>0.5</v>
      </c>
      <c r="S65" s="34"/>
      <c r="T65" s="34"/>
      <c r="U65" s="32"/>
      <c r="V65" s="72">
        <f t="shared" si="0"/>
        <v>0.5</v>
      </c>
      <c r="W65" s="14"/>
      <c r="X65" s="3"/>
    </row>
    <row r="66" spans="1:31" x14ac:dyDescent="0.3">
      <c r="B66" s="22" t="s">
        <v>171</v>
      </c>
      <c r="C66" s="13">
        <v>3</v>
      </c>
      <c r="I66" s="21"/>
      <c r="N66" s="34">
        <v>0</v>
      </c>
      <c r="U66" s="32"/>
      <c r="V66" s="72">
        <f t="shared" si="0"/>
        <v>0</v>
      </c>
      <c r="W66" s="14"/>
      <c r="AA66" s="6"/>
      <c r="AB66" s="31"/>
    </row>
    <row r="67" spans="1:31" x14ac:dyDescent="0.3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>
        <v>1</v>
      </c>
      <c r="Q67" s="33"/>
      <c r="R67" s="33"/>
      <c r="S67" s="33"/>
      <c r="T67" s="33"/>
      <c r="U67" s="33"/>
      <c r="V67" s="81">
        <f t="shared" ref="V67:V81" si="4">SUM(R67:U67)</f>
        <v>0</v>
      </c>
      <c r="W67" s="14"/>
      <c r="AB67" s="31"/>
    </row>
    <row r="68" spans="1:31" s="31" customFormat="1" x14ac:dyDescent="0.3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/>
      <c r="P68" s="34">
        <v>0.5</v>
      </c>
      <c r="Q68" s="34"/>
      <c r="R68" s="34"/>
      <c r="S68" s="34"/>
      <c r="T68" s="34"/>
      <c r="U68" s="34"/>
      <c r="V68" s="72">
        <f t="shared" si="4"/>
        <v>0</v>
      </c>
      <c r="W68" s="14"/>
      <c r="X68" s="3"/>
    </row>
    <row r="69" spans="1:31" s="31" customFormat="1" x14ac:dyDescent="0.3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34"/>
      <c r="V69" s="72">
        <f t="shared" si="4"/>
        <v>0</v>
      </c>
      <c r="W69" s="14"/>
      <c r="X69" s="3"/>
    </row>
    <row r="70" spans="1:31" s="31" customFormat="1" x14ac:dyDescent="0.3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34"/>
      <c r="V70" s="72">
        <f t="shared" si="4"/>
        <v>0</v>
      </c>
      <c r="W70" s="14"/>
      <c r="X70" s="3"/>
    </row>
    <row r="71" spans="1:31" s="31" customFormat="1" x14ac:dyDescent="0.3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/>
      <c r="P71" s="34"/>
      <c r="Q71" s="34"/>
      <c r="R71" s="34"/>
      <c r="S71" s="34"/>
      <c r="T71" s="34"/>
      <c r="U71" s="34"/>
      <c r="V71" s="72">
        <f t="shared" si="4"/>
        <v>0</v>
      </c>
      <c r="W71" s="14"/>
      <c r="X71" s="3"/>
    </row>
    <row r="72" spans="1:31" x14ac:dyDescent="0.3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P72" s="34">
        <v>1</v>
      </c>
      <c r="U72" s="32"/>
      <c r="V72" s="72">
        <f t="shared" si="4"/>
        <v>0</v>
      </c>
      <c r="W72" s="14"/>
    </row>
    <row r="73" spans="1:31" x14ac:dyDescent="0.3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/>
      <c r="R73" s="33"/>
      <c r="S73" s="33"/>
      <c r="T73" s="33"/>
      <c r="U73" s="33"/>
      <c r="V73" s="81">
        <f t="shared" si="4"/>
        <v>0</v>
      </c>
      <c r="W73" s="14"/>
    </row>
    <row r="74" spans="1:31" s="6" customFormat="1" x14ac:dyDescent="0.3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/>
      <c r="R74" s="34"/>
      <c r="S74" s="34"/>
      <c r="T74" s="34"/>
      <c r="U74" s="34"/>
      <c r="V74" s="72">
        <f t="shared" si="4"/>
        <v>0</v>
      </c>
      <c r="W74" s="14"/>
      <c r="X74" s="3"/>
      <c r="Y74"/>
      <c r="Z74"/>
      <c r="AA74"/>
      <c r="AB74"/>
      <c r="AC74"/>
      <c r="AD74"/>
      <c r="AE74"/>
    </row>
    <row r="75" spans="1:31" x14ac:dyDescent="0.3">
      <c r="B75" s="22" t="s">
        <v>93</v>
      </c>
      <c r="C75" s="13">
        <v>2</v>
      </c>
      <c r="D75" s="13">
        <v>1</v>
      </c>
      <c r="I75" s="21" t="s">
        <v>182</v>
      </c>
      <c r="U75" s="32"/>
      <c r="V75" s="72">
        <f t="shared" si="4"/>
        <v>0</v>
      </c>
      <c r="W75" s="14"/>
      <c r="Y75" s="31"/>
      <c r="AA75" s="6"/>
    </row>
    <row r="76" spans="1:31" s="31" customFormat="1" x14ac:dyDescent="0.3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/>
      <c r="R76" s="34"/>
      <c r="S76" s="34"/>
      <c r="T76" s="34"/>
      <c r="U76" s="32"/>
      <c r="V76" s="72">
        <f t="shared" si="4"/>
        <v>0</v>
      </c>
      <c r="W76" s="14"/>
      <c r="X76" s="3"/>
      <c r="AA76" s="6"/>
    </row>
    <row r="77" spans="1:31" x14ac:dyDescent="0.3">
      <c r="B77" s="22" t="s">
        <v>177</v>
      </c>
      <c r="C77" s="13">
        <v>1</v>
      </c>
      <c r="I77" s="21"/>
      <c r="L77" s="34">
        <v>1</v>
      </c>
      <c r="N77" s="34">
        <v>1</v>
      </c>
      <c r="U77" s="32"/>
      <c r="V77" s="72">
        <f t="shared" si="4"/>
        <v>0</v>
      </c>
      <c r="W77" s="14"/>
      <c r="AB77" s="6"/>
      <c r="AC77" s="6"/>
      <c r="AD77" s="6"/>
      <c r="AE77" s="6"/>
    </row>
    <row r="78" spans="1:31" x14ac:dyDescent="0.3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U78" s="32"/>
      <c r="V78" s="72">
        <f t="shared" si="4"/>
        <v>0</v>
      </c>
      <c r="W78" s="14"/>
    </row>
    <row r="79" spans="1:31" s="6" customFormat="1" x14ac:dyDescent="0.3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/>
      <c r="R79" s="34"/>
      <c r="S79" s="34"/>
      <c r="T79" s="34"/>
      <c r="U79" s="32"/>
      <c r="V79" s="72">
        <f t="shared" si="4"/>
        <v>0</v>
      </c>
      <c r="W79" s="14"/>
      <c r="X79" s="3"/>
      <c r="Y79"/>
      <c r="Z79"/>
      <c r="AA79"/>
      <c r="AB79"/>
      <c r="AC79"/>
      <c r="AD79"/>
      <c r="AE79"/>
    </row>
    <row r="80" spans="1:31" s="6" customFormat="1" x14ac:dyDescent="0.3">
      <c r="A80" s="10"/>
      <c r="B80" s="22" t="s">
        <v>206</v>
      </c>
      <c r="C80" s="13">
        <v>1</v>
      </c>
      <c r="D80" s="13">
        <v>0</v>
      </c>
      <c r="E80" s="13"/>
      <c r="F80" s="13"/>
      <c r="G80" s="13"/>
      <c r="H80" s="13"/>
      <c r="I80" s="21" t="s">
        <v>207</v>
      </c>
      <c r="J80" s="34"/>
      <c r="K80" s="34"/>
      <c r="L80" s="34"/>
      <c r="M80" s="34"/>
      <c r="N80" s="34"/>
      <c r="O80" s="34"/>
      <c r="P80" s="34">
        <v>1</v>
      </c>
      <c r="Q80" s="34"/>
      <c r="R80" s="34"/>
      <c r="S80" s="34"/>
      <c r="T80" s="34"/>
      <c r="U80" s="32"/>
      <c r="V80" s="72">
        <f t="shared" si="4"/>
        <v>0</v>
      </c>
      <c r="W80" s="14"/>
      <c r="X80" s="3"/>
      <c r="Y80" s="31"/>
      <c r="Z80" s="31"/>
      <c r="AA80" s="31"/>
      <c r="AB80" s="31"/>
      <c r="AC80" s="31"/>
      <c r="AD80" s="31"/>
      <c r="AE80" s="31"/>
    </row>
    <row r="81" spans="1:31" x14ac:dyDescent="0.3">
      <c r="B81" s="23" t="s">
        <v>97</v>
      </c>
      <c r="C81" s="26">
        <v>4</v>
      </c>
      <c r="D81" s="26">
        <v>0</v>
      </c>
      <c r="E81" s="26"/>
      <c r="F81" s="26"/>
      <c r="G81" s="26"/>
      <c r="H81" s="26"/>
      <c r="I81" s="27"/>
      <c r="J81" s="35"/>
      <c r="K81" s="35"/>
      <c r="L81" s="35"/>
      <c r="M81" s="35">
        <v>1</v>
      </c>
      <c r="N81" s="35">
        <v>0</v>
      </c>
      <c r="O81" s="35">
        <v>1</v>
      </c>
      <c r="P81" s="35">
        <v>0</v>
      </c>
      <c r="Q81" s="35"/>
      <c r="R81" s="35"/>
      <c r="S81" s="35"/>
      <c r="T81" s="35"/>
      <c r="U81" s="35"/>
      <c r="V81" s="72">
        <f t="shared" si="4"/>
        <v>0</v>
      </c>
      <c r="W81" s="14"/>
    </row>
    <row r="82" spans="1:31" ht="15" thickBot="1" x14ac:dyDescent="0.35">
      <c r="A82" s="11"/>
      <c r="V82" s="82"/>
      <c r="W82" s="14"/>
      <c r="Z82" s="31"/>
    </row>
    <row r="83" spans="1:31" x14ac:dyDescent="0.3">
      <c r="I83" s="61" t="s">
        <v>98</v>
      </c>
      <c r="J83" s="78"/>
      <c r="K83" s="62"/>
      <c r="L83" s="62"/>
      <c r="M83" s="62"/>
      <c r="N83" s="62"/>
      <c r="O83" s="62"/>
      <c r="P83" s="62">
        <f t="array" ref="P83">SUM($C2:$C81*(P2:P81&gt;=0.9)*($V2:$V81&gt;=$X$12))</f>
        <v>168</v>
      </c>
      <c r="Q83" s="62">
        <f t="array" ref="Q83">SUM($C2:$C81*(Q2:Q81&gt;=0.9)*($V2:$V81&gt;=$X$12))</f>
        <v>112</v>
      </c>
      <c r="R83" s="62"/>
      <c r="S83" s="62"/>
      <c r="T83" s="62"/>
      <c r="U83" s="63"/>
      <c r="W83" s="14"/>
      <c r="AB83" s="6"/>
      <c r="AC83" s="6"/>
      <c r="AD83" s="6"/>
      <c r="AE83" s="6"/>
    </row>
    <row r="84" spans="1:31" x14ac:dyDescent="0.3">
      <c r="I84" s="64" t="s">
        <v>100</v>
      </c>
      <c r="J84" s="79"/>
      <c r="K84" s="65"/>
      <c r="L84" s="65"/>
      <c r="M84" s="65"/>
      <c r="N84" s="65"/>
      <c r="O84" s="65"/>
      <c r="P84" s="65">
        <f t="array" ref="P84">SUM($C2:$C81*P2:P81*($V2:$V81&gt;=$X$12))</f>
        <v>172</v>
      </c>
      <c r="Q84" s="65">
        <f t="array" ref="Q84">SUM($C2:$C81*Q2:Q81*($V2:$V81&gt;=$X$12))</f>
        <v>112</v>
      </c>
      <c r="R84" s="65"/>
      <c r="S84" s="65"/>
      <c r="T84" s="65"/>
      <c r="U84" s="66"/>
      <c r="W84" s="14"/>
    </row>
    <row r="85" spans="1:31" s="6" customFormat="1" x14ac:dyDescent="0.3">
      <c r="A85" s="10"/>
      <c r="B85" s="22"/>
      <c r="C85" s="13"/>
      <c r="D85" s="13"/>
      <c r="E85" s="13"/>
      <c r="F85" s="13"/>
      <c r="G85" s="13"/>
      <c r="H85" s="13"/>
      <c r="I85" s="64" t="s">
        <v>99</v>
      </c>
      <c r="J85" s="79"/>
      <c r="K85" s="65"/>
      <c r="L85" s="65"/>
      <c r="M85" s="65"/>
      <c r="N85" s="65"/>
      <c r="O85" s="65"/>
      <c r="P85" s="65">
        <f t="array" ref="P85">SUM($C$2:$C$81*(P$2:P$81&gt;=0.1)*($V$2:$V$81&gt;=$X$12))</f>
        <v>176</v>
      </c>
      <c r="Q85" s="65">
        <f t="array" ref="Q85">SUM($C$2:$C$81*(Q$2:Q$81&gt;=0.1)*($V$2:$V$81&gt;=$X$12))</f>
        <v>112</v>
      </c>
      <c r="R85" s="65"/>
      <c r="S85" s="65"/>
      <c r="T85" s="65"/>
      <c r="U85" s="66"/>
      <c r="V85" s="3"/>
      <c r="W85" s="14"/>
      <c r="X85" s="3"/>
      <c r="Y85"/>
      <c r="Z85"/>
      <c r="AA85"/>
      <c r="AB85"/>
      <c r="AC85"/>
      <c r="AD85"/>
      <c r="AE85"/>
    </row>
    <row r="86" spans="1:31" x14ac:dyDescent="0.3">
      <c r="I86" s="64" t="s">
        <v>101</v>
      </c>
      <c r="J86" s="79"/>
      <c r="K86" s="65"/>
      <c r="L86" s="65"/>
      <c r="M86" s="65"/>
      <c r="N86" s="65"/>
      <c r="O86" s="65"/>
      <c r="P86" s="65">
        <f t="shared" ref="P86:Q86" si="5">LOOKUP($X$12,$X23:$X31,$Y23:$Y31)</f>
        <v>212</v>
      </c>
      <c r="Q86" s="65">
        <f t="shared" si="5"/>
        <v>212</v>
      </c>
      <c r="R86" s="65"/>
      <c r="S86" s="65"/>
      <c r="T86" s="65"/>
      <c r="U86" s="66"/>
      <c r="W86" s="14"/>
      <c r="AB86" s="6"/>
      <c r="AC86" s="6"/>
      <c r="AD86" s="6"/>
      <c r="AE86" s="6"/>
    </row>
    <row r="87" spans="1:31" x14ac:dyDescent="0.3">
      <c r="I87" s="64" t="s">
        <v>102</v>
      </c>
      <c r="J87" s="79"/>
      <c r="K87" s="67"/>
      <c r="L87" s="67"/>
      <c r="M87" s="67"/>
      <c r="N87" s="67"/>
      <c r="O87" s="67"/>
      <c r="P87" s="67">
        <f t="shared" ref="P87:Q87" si="6">P84/P86</f>
        <v>0.81132075471698117</v>
      </c>
      <c r="Q87" s="67">
        <f t="shared" si="6"/>
        <v>0.52830188679245282</v>
      </c>
      <c r="R87" s="67"/>
      <c r="S87" s="67"/>
      <c r="T87" s="67"/>
      <c r="U87" s="68"/>
      <c r="W87" s="14"/>
    </row>
    <row r="88" spans="1:31" ht="15" thickBot="1" x14ac:dyDescent="0.35">
      <c r="C88" s="31"/>
      <c r="I88" s="69" t="s">
        <v>80</v>
      </c>
      <c r="J88" s="80"/>
      <c r="K88" s="70"/>
      <c r="L88" s="70"/>
      <c r="M88" s="70"/>
      <c r="N88" s="70"/>
      <c r="O88" s="70"/>
      <c r="P88" s="70">
        <f t="shared" ref="P88:Q88" si="7">P86-P84</f>
        <v>40</v>
      </c>
      <c r="Q88" s="70">
        <f t="shared" si="7"/>
        <v>100</v>
      </c>
      <c r="R88" s="70"/>
      <c r="S88" s="70"/>
      <c r="T88" s="70"/>
      <c r="U88" s="71"/>
      <c r="W88" s="14"/>
      <c r="AB88" s="6"/>
      <c r="AC88" s="6"/>
      <c r="AD88" s="6"/>
      <c r="AE88" s="6"/>
    </row>
    <row r="89" spans="1:31" x14ac:dyDescent="0.3">
      <c r="C89" s="31"/>
      <c r="W89" s="14"/>
    </row>
    <row r="90" spans="1:31" x14ac:dyDescent="0.3">
      <c r="C90" s="31"/>
      <c r="I90" s="13"/>
      <c r="J90" s="13"/>
      <c r="K90" s="13"/>
      <c r="W90" s="14"/>
    </row>
    <row r="91" spans="1:31" x14ac:dyDescent="0.3">
      <c r="C91" s="31"/>
      <c r="I91" s="13"/>
      <c r="J91" s="13"/>
      <c r="K91" s="13"/>
      <c r="W91" s="14"/>
    </row>
    <row r="92" spans="1:31" x14ac:dyDescent="0.3">
      <c r="I92" s="13"/>
      <c r="J92" s="13"/>
      <c r="K92" s="13"/>
      <c r="W92" s="14"/>
    </row>
    <row r="93" spans="1:31" x14ac:dyDescent="0.3">
      <c r="I93" s="13"/>
      <c r="J93" s="13"/>
      <c r="K93" s="13"/>
      <c r="W93" s="14"/>
      <c r="AA93" s="31"/>
    </row>
    <row r="94" spans="1:31" x14ac:dyDescent="0.3">
      <c r="I94" s="13"/>
      <c r="J94" s="13"/>
      <c r="K94" s="13"/>
      <c r="W94" s="14"/>
    </row>
    <row r="95" spans="1:31" x14ac:dyDescent="0.3">
      <c r="I95" s="13"/>
      <c r="J95" s="13"/>
      <c r="K95" s="13"/>
    </row>
    <row r="96" spans="1:31" x14ac:dyDescent="0.3">
      <c r="I96" s="13"/>
      <c r="J96" s="13"/>
      <c r="K96" s="13"/>
    </row>
    <row r="97" spans="1:31" x14ac:dyDescent="0.3">
      <c r="I97" s="13"/>
      <c r="J97" s="13"/>
      <c r="K97" s="13"/>
    </row>
    <row r="98" spans="1:31" s="31" customFormat="1" x14ac:dyDescent="0.3">
      <c r="A98" s="10"/>
      <c r="B98" s="22"/>
      <c r="C98" s="13"/>
      <c r="D98" s="13"/>
      <c r="E98" s="13"/>
      <c r="F98" s="13"/>
      <c r="G98" s="13"/>
      <c r="H98" s="13"/>
      <c r="I98" s="1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2"/>
      <c r="V98" s="3"/>
      <c r="W98" s="3"/>
      <c r="X98" s="3"/>
      <c r="Y98"/>
      <c r="Z98"/>
      <c r="AA98"/>
      <c r="AB98"/>
      <c r="AC98"/>
      <c r="AD98"/>
      <c r="AE98"/>
    </row>
    <row r="101" spans="1:31" x14ac:dyDescent="0.3">
      <c r="AB101" s="6"/>
      <c r="AC101" s="6"/>
      <c r="AD101" s="6"/>
      <c r="AE101" s="6"/>
    </row>
    <row r="105" spans="1:31" x14ac:dyDescent="0.3">
      <c r="AB105" s="6"/>
      <c r="AC105" s="6"/>
      <c r="AD105" s="6"/>
      <c r="AE105" s="6"/>
    </row>
    <row r="110" spans="1:31" x14ac:dyDescent="0.3">
      <c r="AB110" s="6"/>
      <c r="AC110" s="6"/>
      <c r="AD110" s="6"/>
      <c r="AE110" s="6"/>
    </row>
    <row r="123" spans="28:31" x14ac:dyDescent="0.3">
      <c r="AB123" s="31"/>
      <c r="AC123" s="31"/>
      <c r="AD123" s="31"/>
      <c r="AE123" s="31"/>
    </row>
  </sheetData>
  <conditionalFormatting sqref="B2:V81">
    <cfRule type="expression" dxfId="2" priority="49" stopIfTrue="1">
      <formula>$V2&gt;=(0.5+$X$12)</formula>
    </cfRule>
    <cfRule type="expression" dxfId="1" priority="50" stopIfTrue="1">
      <formula>$V2&gt;=$X$12</formula>
    </cfRule>
    <cfRule type="expression" dxfId="0" priority="51">
      <formula>$V2&gt;=($X$12-0.5)</formula>
    </cfRule>
  </conditionalFormatting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opLeftCell="A43" workbookViewId="0">
      <selection sqref="A1:A73"/>
    </sheetView>
  </sheetViews>
  <sheetFormatPr defaultColWidth="8.77734375"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Trawick, Matt</cp:lastModifiedBy>
  <dcterms:created xsi:type="dcterms:W3CDTF">2015-06-06T20:05:55Z</dcterms:created>
  <dcterms:modified xsi:type="dcterms:W3CDTF">2021-12-13T04:15:35Z</dcterms:modified>
</cp:coreProperties>
</file>