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36" i="1" l="1"/>
  <c r="U31" i="1" l="1"/>
  <c r="U53" i="1"/>
  <c r="U54" i="1" l="1"/>
  <c r="Q76" i="1" l="1" a="1"/>
  <c r="S78" i="1" a="1"/>
  <c r="U3" i="1"/>
  <c r="R76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2" i="1"/>
  <c r="S76" i="1" s="1" a="1"/>
  <c r="R78" i="1" l="1" a="1"/>
  <c r="R78" i="1" s="1"/>
  <c r="Q78" i="1" a="1"/>
  <c r="Q78" i="1" s="1"/>
  <c r="S77" i="1" a="1"/>
  <c r="S77" i="1" s="1"/>
  <c r="R77" i="1" a="1"/>
  <c r="R77" i="1" s="1"/>
  <c r="Q77" i="1" a="1"/>
  <c r="Q77" i="1" s="1"/>
  <c r="S78" i="1"/>
  <c r="S76" i="1"/>
  <c r="R76" i="1"/>
  <c r="Q76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9" i="1" l="1"/>
  <c r="R79" i="1"/>
  <c r="S79" i="1"/>
  <c r="Z28" i="1"/>
  <c r="Z26" i="1"/>
  <c r="Z27" i="1"/>
  <c r="Z29" i="1"/>
  <c r="Z30" i="1"/>
  <c r="Z31" i="1"/>
  <c r="Z25" i="1"/>
  <c r="Z23" i="1"/>
  <c r="Z24" i="1"/>
  <c r="S81" i="1" l="1"/>
  <c r="S80" i="1"/>
  <c r="R81" i="1"/>
  <c r="R80" i="1"/>
  <c r="Q81" i="1"/>
  <c r="Q80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<sst xmlns="http://schemas.openxmlformats.org/spreadsheetml/2006/main" count="202" uniqueCount="200">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</sst>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6"/>
  <sheetViews>
    <sheetView tabSelected="1" topLeftCell="A31" zoomScaleNormal="100" workbookViewId="0">
      <selection activeCell="A57" sqref="A57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70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>SUMIF(U$2:U$75,"&gt;=" &amp; W23,C$2:C$75)</f>
        <v>310</v>
      </c>
      <c r="Y23" s="6">
        <f>SUMIF(U$2:U$75,"&gt;=" &amp; W23,D$2:D$75)</f>
        <v>11</v>
      </c>
      <c r="Z23" s="8">
        <f t="shared" ref="Z23:Z31" si="1">($Y$17 + $Y$15*X23+$Y$16*Y23)*(1+Y$18+Y$19)</f>
        <v>28.340000000000003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>SUMIF(U$2:U$75,"&gt;=" &amp; W24,C$2:C$75)</f>
        <v>280</v>
      </c>
      <c r="Y24" s="6">
        <f>SUMIF(U$2:U$75,"&gt;=" &amp; W24,D$2:D$75)</f>
        <v>10</v>
      </c>
      <c r="Z24" s="8">
        <f t="shared" si="1"/>
        <v>26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>SUMIF(U$2:U$75,"&gt;=" &amp; W25,C$2:C$75)</f>
        <v>240</v>
      </c>
      <c r="Y25" s="6">
        <f>SUMIF(U$2:U$75,"&gt;=" &amp; W25,D$2:D$75)</f>
        <v>10</v>
      </c>
      <c r="Z25" s="8">
        <f t="shared" si="1"/>
        <v>23.400000000000002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>SUMIF(U$2:U$75,"&gt;=" &amp; W26,C$2:C$75)</f>
        <v>227</v>
      </c>
      <c r="Y26" s="31">
        <f>SUMIF(U$2:U$75,"&gt;=" &amp; W26,D$2:D$75)</f>
        <v>10</v>
      </c>
      <c r="Z26" s="8">
        <f t="shared" si="1"/>
        <v>22.555000000000003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>SUMIF(U$2:U$75,"&gt;=" &amp; W27,C$2:C$75)</f>
        <v>210</v>
      </c>
      <c r="Y27" s="6">
        <f>SUMIF(U$2:U$75,"&gt;=" &amp; W27,D$2:D$75)</f>
        <v>10</v>
      </c>
      <c r="Z27" s="8">
        <f t="shared" si="1"/>
        <v>21.45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>SUMIF(U$2:U$75,"&gt;=" &amp; W28,C$2:C$75)</f>
        <v>168</v>
      </c>
      <c r="Y28" s="6">
        <f>SUMIF(U$2:U$75,"&gt;=" &amp; W28,D$2:D$75)</f>
        <v>10</v>
      </c>
      <c r="Z28" s="8">
        <f t="shared" si="1"/>
        <v>18.720000000000002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>SUMIF(U$2:U$75,"&gt;=" &amp; W29,C$2:C$75)</f>
        <v>155</v>
      </c>
      <c r="Y29" s="6">
        <f>SUMIF(U$2:U$75,"&gt;=" &amp; W29,D$2:D$75)</f>
        <v>9</v>
      </c>
      <c r="Z29" s="8">
        <f t="shared" si="1"/>
        <v>17.484999999999999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>SUMIF(U$2:U$75,"&gt;=" &amp; W30,C$2:C$75)</f>
        <v>0</v>
      </c>
      <c r="Y30" s="6">
        <f>SUMIF(U$2:U$75,"&gt;=" &amp; W30,D$2:D$75)</f>
        <v>0</v>
      </c>
      <c r="Z30" s="8">
        <f t="shared" si="1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S31" s="36">
        <v>1</v>
      </c>
      <c r="T31" s="34">
        <v>2</v>
      </c>
      <c r="U31" s="77">
        <f t="shared" si="0"/>
        <v>3</v>
      </c>
      <c r="V31" s="15"/>
      <c r="W31" s="83">
        <v>4</v>
      </c>
      <c r="X31" s="47">
        <f>SUMIF(U$2:U$75,"&gt;=" &amp; W31,C$2:C$75)</f>
        <v>0</v>
      </c>
      <c r="Y31" s="47">
        <f>SUMIF(U$2:U$75,"&gt;=" &amp; W31,D$2:D$75)</f>
        <v>0</v>
      </c>
      <c r="Z31" s="9">
        <f t="shared" si="1"/>
        <v>3.9000000000000004</v>
      </c>
    </row>
    <row r="32" spans="1:30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s="33" customFormat="1" x14ac:dyDescent="0.3">
      <c r="A36" s="10"/>
      <c r="B36" s="23" t="s">
        <v>199</v>
      </c>
      <c r="C36" s="14">
        <v>3</v>
      </c>
      <c r="D36" s="14"/>
      <c r="E36" s="14"/>
      <c r="F36" s="14"/>
      <c r="G36" s="14"/>
      <c r="H36" s="14"/>
      <c r="I36" s="22" t="s">
        <v>195</v>
      </c>
      <c r="J36" s="36"/>
      <c r="K36" s="34"/>
      <c r="L36" s="34"/>
      <c r="M36" s="36"/>
      <c r="N36" s="36"/>
      <c r="O36" s="36"/>
      <c r="P36" s="36"/>
      <c r="Q36" s="36"/>
      <c r="R36" s="36"/>
      <c r="S36" s="36">
        <v>1</v>
      </c>
      <c r="T36" s="34">
        <v>2</v>
      </c>
      <c r="U36" s="77">
        <f t="shared" si="0"/>
        <v>3</v>
      </c>
      <c r="V36" s="15"/>
      <c r="W36" s="84"/>
    </row>
    <row r="37" spans="1:30" x14ac:dyDescent="0.3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0.75</v>
      </c>
      <c r="S37" s="36">
        <v>0</v>
      </c>
      <c r="T37" s="34"/>
      <c r="U37" s="77">
        <f t="shared" si="0"/>
        <v>1.75</v>
      </c>
      <c r="V37" s="15"/>
      <c r="W37" s="84"/>
    </row>
    <row r="38" spans="1:30" s="33" customFormat="1" x14ac:dyDescent="0.3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4"/>
      <c r="U38" s="77">
        <f t="shared" si="0"/>
        <v>3</v>
      </c>
      <c r="V38" s="15"/>
      <c r="W38" s="84"/>
    </row>
    <row r="39" spans="1:30" x14ac:dyDescent="0.3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0.5</v>
      </c>
      <c r="S39" s="36">
        <v>0</v>
      </c>
      <c r="T39" s="34"/>
      <c r="U39" s="77">
        <f t="shared" si="0"/>
        <v>0.5</v>
      </c>
      <c r="V39" s="15"/>
      <c r="W39" s="84"/>
      <c r="Z39" s="6"/>
    </row>
    <row r="40" spans="1:30" x14ac:dyDescent="0.3">
      <c r="B40" s="23" t="s">
        <v>183</v>
      </c>
      <c r="C40" s="14">
        <v>4</v>
      </c>
      <c r="I40" s="22" t="s">
        <v>182</v>
      </c>
      <c r="P40" s="36">
        <v>1</v>
      </c>
      <c r="S40" s="36">
        <v>0</v>
      </c>
      <c r="T40" s="34"/>
      <c r="U40" s="77">
        <f t="shared" si="0"/>
        <v>0</v>
      </c>
      <c r="V40" s="15"/>
    </row>
    <row r="41" spans="1:30" x14ac:dyDescent="0.3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/>
      <c r="U41" s="78">
        <f t="shared" si="0"/>
        <v>3</v>
      </c>
      <c r="V41" s="15"/>
      <c r="W41" s="15"/>
      <c r="X41" s="6"/>
    </row>
    <row r="42" spans="1:30" s="6" customFormat="1" x14ac:dyDescent="0.3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W42" s="3"/>
      <c r="X42"/>
      <c r="Y42"/>
      <c r="AA42"/>
      <c r="AB42"/>
      <c r="AC42"/>
      <c r="AD42"/>
    </row>
    <row r="43" spans="1:30" x14ac:dyDescent="0.3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/>
      <c r="U43" s="77">
        <f t="shared" si="0"/>
        <v>3</v>
      </c>
      <c r="V43" s="15"/>
      <c r="AA43" s="6"/>
      <c r="AB43" s="6"/>
      <c r="AC43" s="6"/>
      <c r="AD43" s="6"/>
    </row>
    <row r="44" spans="1:30" x14ac:dyDescent="0.3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S44" s="36">
        <v>0</v>
      </c>
      <c r="T44" s="36"/>
      <c r="U44" s="77">
        <f t="shared" si="0"/>
        <v>0.5</v>
      </c>
      <c r="V44" s="15"/>
      <c r="Z44" s="6"/>
    </row>
    <row r="45" spans="1:30" x14ac:dyDescent="0.3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T45" s="36"/>
      <c r="U45" s="77">
        <f t="shared" si="0"/>
        <v>2</v>
      </c>
      <c r="V45" s="15"/>
      <c r="W45" s="15"/>
      <c r="X45" s="6"/>
    </row>
    <row r="46" spans="1:30" x14ac:dyDescent="0.3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Y46" s="6"/>
    </row>
    <row r="47" spans="1:30" s="6" customFormat="1" x14ac:dyDescent="0.3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  <c r="W47" s="3"/>
      <c r="X47"/>
      <c r="Y47"/>
      <c r="Z47"/>
      <c r="AA47"/>
      <c r="AB47"/>
      <c r="AC47"/>
      <c r="AD47"/>
    </row>
    <row r="48" spans="1:30" x14ac:dyDescent="0.3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x14ac:dyDescent="0.3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/>
      <c r="U49" s="77">
        <f t="shared" si="0"/>
        <v>3</v>
      </c>
      <c r="V49" s="15"/>
    </row>
    <row r="50" spans="1:30" s="6" customFormat="1" x14ac:dyDescent="0.3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0.5</v>
      </c>
      <c r="S50" s="36">
        <v>1</v>
      </c>
      <c r="T50" s="34"/>
      <c r="U50" s="77">
        <f t="shared" si="0"/>
        <v>2</v>
      </c>
      <c r="V50" s="15"/>
      <c r="W50" s="15"/>
      <c r="Z50"/>
      <c r="AA50"/>
      <c r="AB50"/>
      <c r="AC50"/>
      <c r="AD50"/>
    </row>
    <row r="51" spans="1:30" x14ac:dyDescent="0.3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0.5</v>
      </c>
      <c r="S51" s="35">
        <v>0</v>
      </c>
      <c r="T51" s="35"/>
      <c r="U51" s="78">
        <f t="shared" si="0"/>
        <v>0.5</v>
      </c>
      <c r="V51" s="15"/>
      <c r="AA51" s="33"/>
      <c r="AB51" s="6"/>
      <c r="AC51" s="6"/>
      <c r="AD51" s="6"/>
    </row>
    <row r="52" spans="1:30" s="6" customFormat="1" x14ac:dyDescent="0.3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W52" s="3"/>
      <c r="X52"/>
      <c r="Y52"/>
      <c r="Z52"/>
      <c r="AA52" s="33"/>
      <c r="AB52"/>
      <c r="AC52"/>
      <c r="AD52"/>
    </row>
    <row r="53" spans="1:30" s="6" customFormat="1" x14ac:dyDescent="0.3">
      <c r="A53" s="10"/>
      <c r="B53" s="23" t="s">
        <v>198</v>
      </c>
      <c r="C53" s="14">
        <v>2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>
        <v>2</v>
      </c>
      <c r="U53" s="77">
        <f t="shared" si="0"/>
        <v>3</v>
      </c>
      <c r="V53" s="15"/>
      <c r="W53" s="3"/>
      <c r="X53" s="33"/>
      <c r="Y53" s="33"/>
      <c r="Z53" s="33"/>
      <c r="AA53" s="33"/>
      <c r="AB53" s="33"/>
      <c r="AC53" s="33"/>
      <c r="AD53" s="33"/>
    </row>
    <row r="54" spans="1:30" x14ac:dyDescent="0.3">
      <c r="B54" s="23" t="s">
        <v>194</v>
      </c>
      <c r="C54" s="14">
        <v>1</v>
      </c>
      <c r="I54" s="22" t="s">
        <v>195</v>
      </c>
      <c r="K54" s="34"/>
      <c r="L54" s="34"/>
      <c r="M54" s="36"/>
      <c r="S54" s="36">
        <v>1</v>
      </c>
      <c r="T54" s="34">
        <v>2</v>
      </c>
      <c r="U54" s="77">
        <f>SUM(Q54:T54)</f>
        <v>3</v>
      </c>
      <c r="V54" s="15"/>
      <c r="AA54" s="33"/>
    </row>
    <row r="55" spans="1:30" x14ac:dyDescent="0.3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4"/>
      <c r="U55" s="77">
        <f t="shared" si="0"/>
        <v>3</v>
      </c>
      <c r="V55" s="15"/>
      <c r="AA55" s="33"/>
    </row>
    <row r="56" spans="1:30" s="33" customFormat="1" x14ac:dyDescent="0.3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/>
      <c r="S56" s="36">
        <v>0.5</v>
      </c>
      <c r="T56" s="34"/>
      <c r="U56" s="77">
        <f t="shared" si="0"/>
        <v>0.5</v>
      </c>
      <c r="V56" s="15"/>
      <c r="W56" s="3"/>
    </row>
    <row r="57" spans="1:30" s="33" customFormat="1" x14ac:dyDescent="0.3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/>
      <c r="S57" s="36">
        <v>0</v>
      </c>
      <c r="T57" s="34"/>
      <c r="U57" s="77">
        <f t="shared" si="0"/>
        <v>0</v>
      </c>
      <c r="V57" s="15"/>
      <c r="W57" s="3"/>
    </row>
    <row r="58" spans="1:30" x14ac:dyDescent="0.3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0.7</v>
      </c>
      <c r="T58" s="34"/>
      <c r="U58" s="77">
        <f t="shared" si="0"/>
        <v>1.4</v>
      </c>
      <c r="V58" s="15"/>
      <c r="Y58" s="6"/>
      <c r="AA58" s="33"/>
    </row>
    <row r="59" spans="1:30" x14ac:dyDescent="0.3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1</v>
      </c>
      <c r="S59" s="36">
        <v>0.7</v>
      </c>
      <c r="T59" s="34"/>
      <c r="U59" s="77">
        <f t="shared" si="0"/>
        <v>1.7</v>
      </c>
      <c r="V59" s="15"/>
      <c r="AA59" s="33"/>
    </row>
    <row r="60" spans="1:30" x14ac:dyDescent="0.3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0.5</v>
      </c>
      <c r="S60" s="36">
        <v>1</v>
      </c>
      <c r="T60" s="34"/>
      <c r="U60" s="77">
        <f t="shared" si="0"/>
        <v>2.5</v>
      </c>
      <c r="V60" s="15"/>
      <c r="Z60" s="6"/>
      <c r="AA60" s="33"/>
    </row>
    <row r="61" spans="1:30" x14ac:dyDescent="0.3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1</v>
      </c>
      <c r="S61" s="35">
        <v>0.5</v>
      </c>
      <c r="T61" s="35"/>
      <c r="U61" s="78">
        <f t="shared" si="0"/>
        <v>2.5</v>
      </c>
      <c r="V61" s="15"/>
      <c r="AA61" s="33"/>
    </row>
    <row r="62" spans="1:30" x14ac:dyDescent="0.3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4"/>
      <c r="U62" s="77">
        <f t="shared" si="0"/>
        <v>3</v>
      </c>
      <c r="V62" s="15"/>
      <c r="AA62" s="33"/>
      <c r="AB62" s="6"/>
      <c r="AC62" s="6"/>
      <c r="AD62" s="6"/>
    </row>
    <row r="63" spans="1:30" x14ac:dyDescent="0.3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1</v>
      </c>
      <c r="S63" s="36">
        <v>0.9</v>
      </c>
      <c r="T63" s="34"/>
      <c r="U63" s="77">
        <f t="shared" si="0"/>
        <v>1.9</v>
      </c>
      <c r="V63" s="15"/>
      <c r="AA63" s="33"/>
    </row>
    <row r="64" spans="1:30" x14ac:dyDescent="0.3">
      <c r="B64" s="23" t="s">
        <v>171</v>
      </c>
      <c r="C64" s="14">
        <v>3</v>
      </c>
      <c r="I64" s="22"/>
      <c r="L64" s="2">
        <v>0</v>
      </c>
      <c r="S64" s="36">
        <v>0</v>
      </c>
      <c r="T64" s="34"/>
      <c r="U64" s="77">
        <f t="shared" si="0"/>
        <v>0</v>
      </c>
      <c r="V64" s="15"/>
      <c r="Z64" s="6"/>
      <c r="AA64" s="33"/>
    </row>
    <row r="65" spans="1:30" x14ac:dyDescent="0.3">
      <c r="A65" s="11" t="s">
        <v>113</v>
      </c>
      <c r="B65" s="26" t="s">
        <v>172</v>
      </c>
      <c r="C65" s="13">
        <v>4</v>
      </c>
      <c r="D65" s="13"/>
      <c r="E65" s="13">
        <v>39</v>
      </c>
      <c r="F65" s="13"/>
      <c r="G65" s="13"/>
      <c r="H65" s="13"/>
      <c r="I65" s="21"/>
      <c r="J65" s="35">
        <v>1</v>
      </c>
      <c r="K65" s="12"/>
      <c r="L65" s="12">
        <v>0</v>
      </c>
      <c r="M65" s="12"/>
      <c r="N65" s="35">
        <v>1</v>
      </c>
      <c r="O65" s="35"/>
      <c r="P65" s="35"/>
      <c r="Q65" s="35">
        <v>1</v>
      </c>
      <c r="R65" s="35"/>
      <c r="S65" s="35">
        <v>0</v>
      </c>
      <c r="T65" s="35"/>
      <c r="U65" s="78">
        <f t="shared" si="0"/>
        <v>1</v>
      </c>
      <c r="V65" s="15"/>
      <c r="AA65" s="33"/>
    </row>
    <row r="66" spans="1:30" x14ac:dyDescent="0.3">
      <c r="B66" s="23" t="s">
        <v>173</v>
      </c>
      <c r="C66" s="14">
        <v>3</v>
      </c>
      <c r="E66" s="14">
        <v>40</v>
      </c>
      <c r="I66" s="22"/>
      <c r="J66" s="36">
        <v>1</v>
      </c>
      <c r="L66" s="2">
        <v>0</v>
      </c>
      <c r="N66" s="36">
        <v>1</v>
      </c>
      <c r="Q66" s="36">
        <v>1</v>
      </c>
      <c r="S66" s="36">
        <v>0</v>
      </c>
      <c r="T66" s="34"/>
      <c r="U66" s="77">
        <f t="shared" si="0"/>
        <v>1</v>
      </c>
      <c r="V66" s="15"/>
    </row>
    <row r="67" spans="1:30" x14ac:dyDescent="0.3">
      <c r="A67" s="11" t="s">
        <v>74</v>
      </c>
      <c r="B67" s="26" t="s">
        <v>92</v>
      </c>
      <c r="C67" s="13">
        <v>2</v>
      </c>
      <c r="D67" s="13">
        <v>0</v>
      </c>
      <c r="E67" s="13"/>
      <c r="F67" s="13"/>
      <c r="G67" s="13"/>
      <c r="H67" s="13"/>
      <c r="I67" s="21"/>
      <c r="J67" s="35"/>
      <c r="K67" s="12">
        <v>1</v>
      </c>
      <c r="L67" s="12">
        <v>1</v>
      </c>
      <c r="M67" s="12"/>
      <c r="N67" s="35">
        <v>1</v>
      </c>
      <c r="O67" s="35">
        <v>1</v>
      </c>
      <c r="P67" s="35">
        <v>1</v>
      </c>
      <c r="Q67" s="35">
        <v>1</v>
      </c>
      <c r="R67" s="35">
        <v>1</v>
      </c>
      <c r="S67" s="35">
        <v>0.9</v>
      </c>
      <c r="T67" s="35"/>
      <c r="U67" s="78">
        <f t="shared" si="0"/>
        <v>2.9</v>
      </c>
      <c r="V67" s="15"/>
    </row>
    <row r="68" spans="1:30" s="6" customFormat="1" x14ac:dyDescent="0.3">
      <c r="A68" s="30"/>
      <c r="B68" s="31" t="s">
        <v>82</v>
      </c>
      <c r="C68" s="14">
        <v>2</v>
      </c>
      <c r="D68" s="14">
        <v>1</v>
      </c>
      <c r="E68" s="14"/>
      <c r="F68" s="14"/>
      <c r="G68" s="14"/>
      <c r="H68" s="14"/>
      <c r="I68" s="22"/>
      <c r="J68" s="36"/>
      <c r="K68" s="20"/>
      <c r="L68" s="20">
        <v>1</v>
      </c>
      <c r="M68" s="20"/>
      <c r="N68" s="36">
        <v>1</v>
      </c>
      <c r="O68" s="36">
        <v>1</v>
      </c>
      <c r="P68" s="36">
        <v>1</v>
      </c>
      <c r="Q68" s="36">
        <v>1</v>
      </c>
      <c r="R68" s="36">
        <v>1</v>
      </c>
      <c r="S68" s="36">
        <v>1</v>
      </c>
      <c r="T68" s="36"/>
      <c r="U68" s="77">
        <f t="shared" si="0"/>
        <v>3</v>
      </c>
      <c r="V68" s="15"/>
      <c r="W68" s="3"/>
      <c r="X68"/>
      <c r="Y68"/>
      <c r="Z68"/>
      <c r="AA68"/>
      <c r="AB68"/>
      <c r="AC68"/>
      <c r="AD68"/>
    </row>
    <row r="69" spans="1:30" x14ac:dyDescent="0.3">
      <c r="B69" s="23" t="s">
        <v>93</v>
      </c>
      <c r="C69" s="14">
        <v>2</v>
      </c>
      <c r="D69" s="14">
        <v>1</v>
      </c>
      <c r="I69" s="22" t="s">
        <v>185</v>
      </c>
      <c r="K69" s="2">
        <v>1</v>
      </c>
      <c r="L69" s="2">
        <v>1</v>
      </c>
      <c r="T69" s="34"/>
      <c r="U69" s="77">
        <f t="shared" si="0"/>
        <v>0</v>
      </c>
      <c r="V69" s="15"/>
      <c r="X69" s="33"/>
      <c r="Z69" s="6"/>
    </row>
    <row r="70" spans="1:30" s="33" customFormat="1" x14ac:dyDescent="0.3">
      <c r="A70" s="10"/>
      <c r="B70" s="23" t="s">
        <v>94</v>
      </c>
      <c r="C70" s="14">
        <v>4</v>
      </c>
      <c r="D70" s="14">
        <v>3</v>
      </c>
      <c r="E70" s="14"/>
      <c r="F70" s="14"/>
      <c r="G70" s="14"/>
      <c r="H70" s="14"/>
      <c r="I70" s="22"/>
      <c r="J70" s="36"/>
      <c r="K70" s="2">
        <v>1</v>
      </c>
      <c r="L70" s="2">
        <v>1</v>
      </c>
      <c r="M70" s="20"/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0"/>
        <v>3</v>
      </c>
      <c r="V70" s="15"/>
      <c r="W70" s="3"/>
      <c r="Z70" s="6"/>
    </row>
    <row r="71" spans="1:30" x14ac:dyDescent="0.3">
      <c r="B71" s="23" t="s">
        <v>180</v>
      </c>
      <c r="C71" s="14">
        <v>1</v>
      </c>
      <c r="I71" s="22"/>
      <c r="K71" s="34"/>
      <c r="L71" s="34"/>
      <c r="M71" s="36"/>
      <c r="O71" s="36">
        <v>1</v>
      </c>
      <c r="S71" s="36">
        <v>1</v>
      </c>
      <c r="T71" s="34"/>
      <c r="U71" s="77">
        <f t="shared" ref="U71:U74" si="2">SUM(Q71:T71)</f>
        <v>1</v>
      </c>
      <c r="V71" s="15"/>
      <c r="AA71" s="6"/>
      <c r="AB71" s="6"/>
      <c r="AC71" s="6"/>
      <c r="AD71" s="6"/>
    </row>
    <row r="72" spans="1:30" x14ac:dyDescent="0.3">
      <c r="B72" s="23" t="s">
        <v>95</v>
      </c>
      <c r="C72" s="14">
        <v>1</v>
      </c>
      <c r="D72" s="14">
        <v>0</v>
      </c>
      <c r="I72" s="22" t="s">
        <v>91</v>
      </c>
      <c r="L72" s="2">
        <v>0</v>
      </c>
      <c r="M72" s="20">
        <v>1</v>
      </c>
      <c r="N72" s="36">
        <v>1</v>
      </c>
      <c r="O72" s="36">
        <v>1</v>
      </c>
      <c r="P72" s="36">
        <v>1</v>
      </c>
      <c r="Q72" s="36">
        <v>1</v>
      </c>
      <c r="R72" s="36">
        <v>1</v>
      </c>
      <c r="S72" s="36">
        <v>1</v>
      </c>
      <c r="T72" s="34"/>
      <c r="U72" s="77">
        <f t="shared" si="2"/>
        <v>3</v>
      </c>
      <c r="V72" s="15"/>
    </row>
    <row r="73" spans="1:30" s="6" customFormat="1" x14ac:dyDescent="0.3">
      <c r="A73" s="10"/>
      <c r="B73" s="23" t="s">
        <v>96</v>
      </c>
      <c r="C73" s="14">
        <v>3</v>
      </c>
      <c r="D73" s="14">
        <v>1</v>
      </c>
      <c r="E73" s="14"/>
      <c r="F73" s="14"/>
      <c r="G73" s="14"/>
      <c r="H73" s="14"/>
      <c r="I73" s="22"/>
      <c r="J73" s="36"/>
      <c r="K73" s="2">
        <v>1</v>
      </c>
      <c r="L73" s="2">
        <v>1</v>
      </c>
      <c r="M73" s="20"/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4"/>
      <c r="U73" s="77">
        <f t="shared" si="2"/>
        <v>3</v>
      </c>
      <c r="V73" s="15"/>
      <c r="W73" s="3"/>
      <c r="X73"/>
      <c r="Y73"/>
      <c r="Z73"/>
      <c r="AA73"/>
      <c r="AB73"/>
      <c r="AC73"/>
      <c r="AD73"/>
    </row>
    <row r="74" spans="1:30" x14ac:dyDescent="0.3">
      <c r="B74" s="24" t="s">
        <v>97</v>
      </c>
      <c r="C74" s="27">
        <v>4</v>
      </c>
      <c r="D74" s="27">
        <v>0</v>
      </c>
      <c r="E74" s="27"/>
      <c r="F74" s="27"/>
      <c r="G74" s="27"/>
      <c r="H74" s="27"/>
      <c r="I74" s="29"/>
      <c r="J74" s="37"/>
      <c r="K74" s="28">
        <v>1</v>
      </c>
      <c r="L74" s="28">
        <v>0</v>
      </c>
      <c r="M74" s="28"/>
      <c r="N74" s="37"/>
      <c r="O74" s="37"/>
      <c r="P74" s="37">
        <v>1</v>
      </c>
      <c r="Q74" s="37">
        <v>1</v>
      </c>
      <c r="R74" s="37">
        <v>1</v>
      </c>
      <c r="S74" s="37">
        <v>0</v>
      </c>
      <c r="T74" s="37"/>
      <c r="U74" s="79">
        <f t="shared" si="2"/>
        <v>2</v>
      </c>
      <c r="V74" s="15"/>
    </row>
    <row r="75" spans="1:30" ht="15" thickBot="1" x14ac:dyDescent="0.35">
      <c r="A75" s="11"/>
      <c r="V75" s="15"/>
      <c r="Y75" s="33"/>
    </row>
    <row r="76" spans="1:30" x14ac:dyDescent="0.3">
      <c r="I76" s="64" t="s">
        <v>98</v>
      </c>
      <c r="J76" s="85"/>
      <c r="K76" s="65"/>
      <c r="L76" s="65"/>
      <c r="M76" s="65"/>
      <c r="N76" s="65"/>
      <c r="O76" s="65"/>
      <c r="P76" s="65"/>
      <c r="Q76" s="65">
        <f t="array" ref="Q76">SUM($C2:$C74*(Q2:Q74&gt;=0.9)*($U2:$U74&gt;=$W$12))</f>
        <v>185</v>
      </c>
      <c r="R76" s="65">
        <f t="array" ref="R76">SUM($C2:$C74*(R2:R74&gt;=0.9)*($U2:$U74&gt;=$W$12))</f>
        <v>193</v>
      </c>
      <c r="S76" s="65">
        <f t="array" ref="S76">SUM($C2:$C74*(S2:S74&gt;=0.9)*($U2:$U74&gt;=$W$12))</f>
        <v>198</v>
      </c>
      <c r="T76" s="66"/>
      <c r="V76" s="15"/>
      <c r="AA76" s="6"/>
      <c r="AB76" s="6"/>
      <c r="AC76" s="6"/>
      <c r="AD76" s="6"/>
    </row>
    <row r="77" spans="1:30" x14ac:dyDescent="0.3">
      <c r="I77" s="67" t="s">
        <v>100</v>
      </c>
      <c r="J77" s="86"/>
      <c r="K77" s="68"/>
      <c r="L77" s="68"/>
      <c r="M77" s="68"/>
      <c r="N77" s="68"/>
      <c r="O77" s="68"/>
      <c r="P77" s="68"/>
      <c r="Q77" s="68">
        <f t="array" ref="Q77">SUM($C2:$C74*Q2:Q74*($U2:$U74&gt;=$W$12))</f>
        <v>192</v>
      </c>
      <c r="R77" s="68">
        <f t="array" ref="R77">SUM($C2:$C74*R2:R74*($U2:$U74&gt;=$W$12))</f>
        <v>212.6</v>
      </c>
      <c r="S77" s="68">
        <f t="array" ref="S77">SUM($C2:$C74*S2:S74*($U2:$U74&gt;=$W$12))</f>
        <v>211.23</v>
      </c>
      <c r="T77" s="69"/>
      <c r="V77" s="15"/>
    </row>
    <row r="78" spans="1:30" s="6" customFormat="1" x14ac:dyDescent="0.3">
      <c r="A78" s="10"/>
      <c r="B78" s="23"/>
      <c r="C78" s="14"/>
      <c r="D78" s="14"/>
      <c r="E78" s="14"/>
      <c r="F78" s="14"/>
      <c r="G78" s="14"/>
      <c r="H78" s="14"/>
      <c r="I78" s="67" t="s">
        <v>99</v>
      </c>
      <c r="J78" s="86"/>
      <c r="K78" s="68"/>
      <c r="L78" s="68"/>
      <c r="M78" s="68"/>
      <c r="N78" s="68"/>
      <c r="O78" s="68"/>
      <c r="P78" s="68"/>
      <c r="Q78" s="68">
        <f t="array" ref="Q78">SUM($C$2:$C$74*(Q$2:Q$74&gt;=0.1)*($U$2:$U$74&gt;=$W$12))</f>
        <v>199</v>
      </c>
      <c r="R78" s="68">
        <f t="array" ref="R78">SUM($C$2:$C$74*(R$2:R$74&gt;=0.1)*($U$2:$U$74&gt;=$W$12))</f>
        <v>222</v>
      </c>
      <c r="S78" s="68">
        <f t="array" ref="S78">SUM($C$2:$C$74*(S$2:S$74&gt;=0.1)*($U$2:$U$74&gt;=$W$12))</f>
        <v>221</v>
      </c>
      <c r="T78" s="69"/>
      <c r="U78" s="3"/>
      <c r="V78" s="15"/>
      <c r="W78" s="3"/>
      <c r="X78"/>
      <c r="Y78"/>
      <c r="Z78"/>
      <c r="AA78"/>
      <c r="AB78"/>
      <c r="AC78"/>
      <c r="AD78"/>
    </row>
    <row r="79" spans="1:30" x14ac:dyDescent="0.3">
      <c r="I79" s="67" t="s">
        <v>101</v>
      </c>
      <c r="J79" s="86"/>
      <c r="K79" s="68"/>
      <c r="L79" s="68"/>
      <c r="M79" s="68"/>
      <c r="N79" s="68"/>
      <c r="O79" s="68"/>
      <c r="P79" s="68"/>
      <c r="Q79" s="68">
        <f>LOOKUP($W$12,$W23:$W31,$X23:$X31)</f>
        <v>240</v>
      </c>
      <c r="R79" s="68">
        <f>LOOKUP($W$12,$W23:$W31,$X23:$X31)</f>
        <v>240</v>
      </c>
      <c r="S79" s="68">
        <f>LOOKUP($W$12,$W23:$W31,$X23:$X31)</f>
        <v>240</v>
      </c>
      <c r="T79" s="69"/>
      <c r="V79" s="15"/>
      <c r="AA79" s="6"/>
      <c r="AB79" s="6"/>
      <c r="AC79" s="6"/>
      <c r="AD79" s="6"/>
    </row>
    <row r="80" spans="1:30" x14ac:dyDescent="0.3">
      <c r="I80" s="67" t="s">
        <v>102</v>
      </c>
      <c r="J80" s="86"/>
      <c r="K80" s="70"/>
      <c r="L80" s="70"/>
      <c r="M80" s="70"/>
      <c r="N80" s="70"/>
      <c r="O80" s="70"/>
      <c r="P80" s="70"/>
      <c r="Q80" s="70">
        <f t="shared" ref="Q80:S80" si="3">Q77/Q79</f>
        <v>0.8</v>
      </c>
      <c r="R80" s="70">
        <f t="shared" si="3"/>
        <v>0.88583333333333336</v>
      </c>
      <c r="S80" s="70">
        <f t="shared" si="3"/>
        <v>0.88012499999999994</v>
      </c>
      <c r="T80" s="71"/>
      <c r="V80" s="15"/>
    </row>
    <row r="81" spans="1:30" ht="15" thickBot="1" x14ac:dyDescent="0.35">
      <c r="C81" s="33"/>
      <c r="I81" s="72" t="s">
        <v>80</v>
      </c>
      <c r="J81" s="87"/>
      <c r="K81" s="73"/>
      <c r="L81" s="73"/>
      <c r="M81" s="73"/>
      <c r="N81" s="73"/>
      <c r="O81" s="73"/>
      <c r="P81" s="73"/>
      <c r="Q81" s="73">
        <f t="shared" ref="Q81:S81" si="4">Q79-Q77</f>
        <v>48</v>
      </c>
      <c r="R81" s="73">
        <f t="shared" si="4"/>
        <v>27.400000000000006</v>
      </c>
      <c r="S81" s="73">
        <f t="shared" si="4"/>
        <v>28.77000000000001</v>
      </c>
      <c r="T81" s="74"/>
      <c r="V81" s="15"/>
      <c r="AA81" s="6"/>
      <c r="AB81" s="6"/>
      <c r="AC81" s="6"/>
      <c r="AD81" s="6"/>
    </row>
    <row r="82" spans="1:30" x14ac:dyDescent="0.3">
      <c r="C82" s="33"/>
      <c r="V82" s="15"/>
    </row>
    <row r="83" spans="1:30" x14ac:dyDescent="0.3">
      <c r="C83" s="33"/>
      <c r="I83" s="14"/>
      <c r="J83" s="14"/>
      <c r="K83" s="14"/>
      <c r="L83" s="14"/>
      <c r="N83" s="14"/>
      <c r="V83" s="15"/>
    </row>
    <row r="84" spans="1:30" x14ac:dyDescent="0.3">
      <c r="C84" s="33"/>
      <c r="I84" s="14"/>
      <c r="J84" s="14"/>
      <c r="K84" s="14"/>
      <c r="L84" s="14"/>
      <c r="N84" s="14"/>
      <c r="V84" s="15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  <c r="V86" s="15"/>
      <c r="Z86" s="33"/>
    </row>
    <row r="87" spans="1:30" x14ac:dyDescent="0.3">
      <c r="I87" s="14"/>
      <c r="J87" s="14"/>
      <c r="K87" s="14"/>
      <c r="L87" s="14"/>
      <c r="N87" s="14"/>
      <c r="V87" s="15"/>
    </row>
    <row r="88" spans="1:30" x14ac:dyDescent="0.3">
      <c r="I88" s="14"/>
      <c r="J88" s="14"/>
      <c r="K88" s="14"/>
      <c r="L88" s="14"/>
      <c r="N88" s="14"/>
    </row>
    <row r="89" spans="1:30" x14ac:dyDescent="0.3">
      <c r="I89" s="14"/>
      <c r="J89" s="14"/>
      <c r="K89" s="14"/>
      <c r="L89" s="14"/>
      <c r="N89" s="14"/>
    </row>
    <row r="90" spans="1:30" x14ac:dyDescent="0.3">
      <c r="I90" s="14"/>
      <c r="J90" s="14"/>
      <c r="K90" s="14"/>
      <c r="L90" s="14"/>
      <c r="N90" s="14"/>
    </row>
    <row r="91" spans="1:30" s="33" customFormat="1" x14ac:dyDescent="0.3">
      <c r="A91" s="10"/>
      <c r="B91" s="23"/>
      <c r="C91" s="14"/>
      <c r="D91" s="14"/>
      <c r="E91" s="14"/>
      <c r="F91" s="14"/>
      <c r="G91" s="14"/>
      <c r="H91" s="14"/>
      <c r="I91" s="20"/>
      <c r="J91" s="36"/>
      <c r="K91" s="2"/>
      <c r="L91" s="2"/>
      <c r="M91" s="20"/>
      <c r="N91" s="36"/>
      <c r="O91" s="36"/>
      <c r="P91" s="36"/>
      <c r="Q91" s="36"/>
      <c r="R91" s="36"/>
      <c r="S91" s="36"/>
      <c r="T91" s="2"/>
      <c r="U91" s="3"/>
      <c r="V91" s="3"/>
      <c r="W91" s="3"/>
      <c r="X91"/>
      <c r="Y91"/>
      <c r="Z91"/>
      <c r="AA91"/>
      <c r="AB91"/>
      <c r="AC91"/>
      <c r="AD91"/>
    </row>
    <row r="94" spans="1:30" x14ac:dyDescent="0.3">
      <c r="AA94" s="6"/>
      <c r="AB94" s="6"/>
      <c r="AC94" s="6"/>
      <c r="AD94" s="6"/>
    </row>
    <row r="98" spans="27:30" x14ac:dyDescent="0.3">
      <c r="AA98" s="6"/>
      <c r="AB98" s="6"/>
      <c r="AC98" s="6"/>
      <c r="AD98" s="6"/>
    </row>
    <row r="103" spans="27:30" x14ac:dyDescent="0.3">
      <c r="AA103" s="6"/>
      <c r="AB103" s="6"/>
      <c r="AC103" s="6"/>
      <c r="AD103" s="6"/>
    </row>
    <row r="116" spans="27:30" x14ac:dyDescent="0.3">
      <c r="AA116" s="33"/>
      <c r="AB116" s="33"/>
      <c r="AC116" s="33"/>
      <c r="AD116" s="33"/>
    </row>
  </sheetData>
  <conditionalFormatting sqref="B2:U74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2019-11-10T12:19:03Z</dcterms:modified>
</cp:coreProperties>
</file>