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U54" i="1" l="1"/>
  <c r="Q74" i="1" l="1" a="1"/>
  <c r="S76" i="1" a="1"/>
  <c r="U3" i="1"/>
  <c r="R74" i="1" s="1" a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2" i="1"/>
  <c r="S74" i="1" s="1" a="1"/>
  <c r="R76" i="1" l="1" a="1"/>
  <c r="R76" i="1" s="1"/>
  <c r="Q76" i="1" a="1"/>
  <c r="Q76" i="1" s="1"/>
  <c r="S75" i="1" a="1"/>
  <c r="S75" i="1" s="1"/>
  <c r="R75" i="1" a="1"/>
  <c r="R75" i="1" s="1"/>
  <c r="Q75" i="1" a="1"/>
  <c r="Q75" i="1" s="1"/>
  <c r="S76" i="1"/>
  <c r="S74" i="1"/>
  <c r="R74" i="1"/>
  <c r="Q74" i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Q77" i="1" l="1"/>
  <c r="R77" i="1"/>
  <c r="S77" i="1"/>
  <c r="Z28" i="1"/>
  <c r="Z26" i="1"/>
  <c r="Z27" i="1"/>
  <c r="Z29" i="1"/>
  <c r="Z30" i="1"/>
  <c r="Z31" i="1"/>
  <c r="Z25" i="1"/>
  <c r="Z23" i="1"/>
  <c r="Z24" i="1"/>
  <c r="S79" i="1" l="1"/>
  <c r="S78" i="1"/>
  <c r="R79" i="1"/>
  <c r="R78" i="1"/>
  <c r="Q79" i="1"/>
  <c r="Q78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<sst xmlns="http://schemas.openxmlformats.org/spreadsheetml/2006/main" count="198" uniqueCount="198">
  <si>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</si>
  <si>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</si>
  <si>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</si>
  <si>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</si>
  <si>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</si>
  <si>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</si>
  <si>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</si>
  <si>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</si>
  <si>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</si>
  <si>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</si>
  <si>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</si>
  <si>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</si>
  <si>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</si>
  <si>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</si>
  <si>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</si>
  <si>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</si>
  <si>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</si>
  <si>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</si>
  <si>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</si>
  <si>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</si>
  <si>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</si>
  <si>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</si>
  <si>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</si>
  <si>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</si>
  <si>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</si>
  <si>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</si>
  <si>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</si>
  <si>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</si>
  <si>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</si>
  <si>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</si>
  <si>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</si>
  <si>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</si>
  <si>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</si>
  <si>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</si>
  <si>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</si>
  <si>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</si>
  <si>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</si>
  <si>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</si>
  <si>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</si>
  <si>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</si>
  <si>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</si>
  <si>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</si>
  <si>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</si>
  <si>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</si>
  <si>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</si>
  <si>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</si>
  <si>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</si>
  <si>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</si>
  <si>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</si>
  <si>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</si>
  <si>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</si>
  <si>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</si>
  <si>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</si>
  <si>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</si>
  <si>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</si>
  <si>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</si>
  <si>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</si>
  <si>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</si>
  <si>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</si>
  <si>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</si>
  <si>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</si>
  <si>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</si>
  <si>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</si>
  <si>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</si>
  <si>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</si>
  <si>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</si>
  <si>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</si>
  <si>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</si>
  <si>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</si>
  <si>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</si>
  <si>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</si>
  <si>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</si>
  <si>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</si>
  <si>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</si>
  <si>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</si>
  <si>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</si>
  <si>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</si>
  <si>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</si>
  <si>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</si>
  <si>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</si>
  <si>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</si>
  <si>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</si>
  <si>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</si>
  <si>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</si>
  <si>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</si>
  <si>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</si>
  <si>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</si>
  <si>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</si>
  <si>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</si>
  <si>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</si>
  <si>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</si>
  <si>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</si>
  <si>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</si>
  <si>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</si>
  <si>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</si>
  <si>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</si>
  <si>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</si>
  <si>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</si>
  <si>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</si>
  <si>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</si>
  <si>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</si>
  <si>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</si>
  <si>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</si>
  <si>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</si>
  <si>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</si>
  <si>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</si>
  <si>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</si>
  <si>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</si>
  <si>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</si>
  <si>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</si>
  <si>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</si>
  <si>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</si>
  <si>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</si>
  <si>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</si>
  <si>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</si>
  <si>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</si>
  <si>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</si>
  <si>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</si>
  <si>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</si>
  <si>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</si>
  <si>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</si>
  <si>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</si>
  <si>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</si>
  <si>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</si>
  <si>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</si>
  <si>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</si>
  <si>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</si>
  <si>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</si>
  <si>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</si>
  <si>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</si>
  <si>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</si>
  <si>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</si>
  <si>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</si>
  <si>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</si>
  <si>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</si>
  <si>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</si>
  <si>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</si>
  <si>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</si>
  <si>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</si>
  <si>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</si>
  <si>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</si>
  <si>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</si>
  <si>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</si>
  <si>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</si>
  <si>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</si>
  <si>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</si>
  <si>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</si>
  <si>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</si>
  <si>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</si>
  <si>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</si>
  <si>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</si>
  <si>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</si>
  <si>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</si>
  <si>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</si>
  <si>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</si>
  <si>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</si>
  <si>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</si>
  <si>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</si>
  <si>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</si>
  <si>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</si>
  <si>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</si>
  <si>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</si>
  <si>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</si>
  <si>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</si>
  <si>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</si>
  <si>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</si>
  <si>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</si>
  <si>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</si>
  <si>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</si>
  <si>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</si>
  <si>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</si>
  <si>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</si>
  <si>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</si>
  <si>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</si>
  <si>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</si>
  <si>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</si>
  <si>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</si>
  <si>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</si>
  <si>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</si>
  <si>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</si>
  <si>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</si>
  <si>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</si>
  <si>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</si>
  <si>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</si>
  <si>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</si>
  <si>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</si>
  <si>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</si>
  <si>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</si>
  <si>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</si>
  <si>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</si>
  <si>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</si>
  <si>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Jerry</t>
  </si>
  <si>
    <t>2019 fall Mariama</t>
  </si>
  <si>
    <t>2019 fall Matt</t>
  </si>
  <si>
    <t>Getting a Feel for Moment of Inertia</t>
  </si>
  <si>
    <t>by Matt, 2019</t>
  </si>
  <si>
    <t>Gravity, Normal Force, and Elevators</t>
  </si>
  <si>
    <t>New by Matt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</si>
</sst>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14"/>
  <sheetViews>
    <sheetView tabSelected="1" topLeftCell="F1" zoomScale="85" zoomScaleNormal="85" workbookViewId="0">
      <selection activeCell="E31" sqref="E31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9" width="8.77734375" style="36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5546875" customWidth="1"/>
    <col min="26" max="26" width="10.109375" bestFit="1" customWidth="1"/>
  </cols>
  <sheetData>
    <row r="1" spans="1:30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181</v>
      </c>
      <c r="O1" s="49" t="s">
        <v>188</v>
      </c>
      <c r="P1" s="49" t="s">
        <v>189</v>
      </c>
      <c r="Q1" s="49" t="s">
        <v>191</v>
      </c>
      <c r="R1" s="49" t="s">
        <v>192</v>
      </c>
      <c r="S1" s="49" t="s">
        <v>193</v>
      </c>
      <c r="T1" s="49" t="s">
        <v>190</v>
      </c>
      <c r="U1" s="52" t="s">
        <v>184</v>
      </c>
      <c r="V1" s="32"/>
      <c r="W1" s="33"/>
      <c r="X1" s="32"/>
      <c r="Y1" s="32"/>
      <c r="Z1" s="32"/>
      <c r="AA1" s="33"/>
      <c r="AB1" s="33"/>
      <c r="AC1" s="33"/>
      <c r="AD1" s="33"/>
    </row>
    <row r="2" spans="1:30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>
        <v>1</v>
      </c>
      <c r="O2" s="59">
        <v>1</v>
      </c>
      <c r="P2" s="59">
        <v>1</v>
      </c>
      <c r="Q2" s="59">
        <v>1</v>
      </c>
      <c r="R2" s="59">
        <v>1</v>
      </c>
      <c r="S2" s="59">
        <v>1</v>
      </c>
      <c r="T2" s="55"/>
      <c r="U2" s="75">
        <f>SUM(Q2:T2)</f>
        <v>3</v>
      </c>
      <c r="V2" s="80"/>
      <c r="W2" s="80"/>
      <c r="X2" s="80"/>
      <c r="Y2" s="80"/>
      <c r="Z2" s="32"/>
      <c r="AA2" s="33"/>
      <c r="AB2" s="33"/>
      <c r="AC2" s="33"/>
      <c r="AD2" s="33"/>
    </row>
    <row r="3" spans="1:30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>
        <v>1</v>
      </c>
      <c r="O3" s="60">
        <v>1</v>
      </c>
      <c r="P3" s="60">
        <v>1</v>
      </c>
      <c r="Q3" s="60">
        <v>1</v>
      </c>
      <c r="R3" s="60">
        <v>1</v>
      </c>
      <c r="S3" s="60">
        <v>1</v>
      </c>
      <c r="T3" s="60"/>
      <c r="U3" s="76">
        <f t="shared" ref="U3:U68" si="0">SUM(Q3:T3)</f>
        <v>3</v>
      </c>
      <c r="V3" s="80"/>
      <c r="W3" s="80"/>
      <c r="X3" s="80"/>
      <c r="Y3" s="80"/>
      <c r="Z3" s="32"/>
      <c r="AA3" s="33"/>
      <c r="AB3" s="33"/>
      <c r="AC3" s="33"/>
      <c r="AD3" s="33"/>
    </row>
    <row r="4" spans="1:30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>
        <v>1</v>
      </c>
      <c r="P4" s="36"/>
      <c r="Q4" s="36"/>
      <c r="R4" s="36">
        <v>0.5</v>
      </c>
      <c r="S4" s="36">
        <v>0.2</v>
      </c>
      <c r="T4" s="36"/>
      <c r="U4" s="77">
        <f t="shared" si="0"/>
        <v>0.7</v>
      </c>
      <c r="V4" s="5"/>
      <c r="W4" s="5"/>
      <c r="X4" s="5"/>
      <c r="Y4" s="5"/>
      <c r="Z4" s="15"/>
      <c r="AA4" s="33"/>
      <c r="AB4" s="33"/>
      <c r="AC4" s="33"/>
      <c r="AD4" s="33"/>
    </row>
    <row r="5" spans="1:30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S5" s="36">
        <v>0</v>
      </c>
      <c r="T5" s="34"/>
      <c r="U5" s="77">
        <f t="shared" si="0"/>
        <v>0</v>
      </c>
      <c r="V5" s="5"/>
      <c r="W5" s="5"/>
      <c r="X5" s="5"/>
      <c r="Y5" s="5"/>
      <c r="Z5" s="15"/>
      <c r="AA5" s="33"/>
      <c r="AB5" s="33"/>
      <c r="AC5" s="33"/>
      <c r="AD5" s="33"/>
    </row>
    <row r="6" spans="1:30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S6" s="36">
        <v>0</v>
      </c>
      <c r="T6" s="36"/>
      <c r="U6" s="77">
        <f t="shared" si="0"/>
        <v>0</v>
      </c>
      <c r="V6" s="5"/>
      <c r="W6" s="5"/>
      <c r="X6" s="5"/>
      <c r="Y6" s="5"/>
      <c r="Z6" s="15"/>
      <c r="AA6" s="33"/>
      <c r="AB6" s="33"/>
      <c r="AC6" s="33"/>
      <c r="AD6" s="33"/>
    </row>
    <row r="7" spans="1:30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6"/>
      <c r="S7" s="36">
        <v>0</v>
      </c>
      <c r="T7" s="34"/>
      <c r="U7" s="77">
        <f t="shared" si="0"/>
        <v>0</v>
      </c>
      <c r="V7" s="5"/>
      <c r="W7" s="5"/>
      <c r="X7" s="5"/>
      <c r="Y7" s="5"/>
      <c r="Z7" s="15"/>
    </row>
    <row r="8" spans="1:30" x14ac:dyDescent="0.3">
      <c r="B8" s="23" t="s">
        <v>123</v>
      </c>
      <c r="C8" s="14">
        <v>2</v>
      </c>
      <c r="I8" s="22"/>
      <c r="L8" s="2">
        <v>0</v>
      </c>
      <c r="S8" s="36">
        <v>0</v>
      </c>
      <c r="T8" s="34"/>
      <c r="U8" s="77">
        <f t="shared" si="0"/>
        <v>0</v>
      </c>
      <c r="V8" s="5"/>
      <c r="W8" s="5"/>
      <c r="X8" s="5"/>
      <c r="Y8" s="5"/>
      <c r="Z8" s="15"/>
      <c r="AA8" s="33"/>
      <c r="AB8" s="33"/>
      <c r="AC8" s="33"/>
      <c r="AD8" s="33"/>
    </row>
    <row r="9" spans="1:30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O9" s="36">
        <v>1</v>
      </c>
      <c r="P9" s="36">
        <v>1</v>
      </c>
      <c r="Q9" s="36">
        <v>1</v>
      </c>
      <c r="R9" s="36">
        <v>1</v>
      </c>
      <c r="S9" s="36">
        <v>1</v>
      </c>
      <c r="T9" s="34"/>
      <c r="U9" s="77">
        <f t="shared" si="0"/>
        <v>3</v>
      </c>
      <c r="V9" s="5"/>
      <c r="W9" s="5"/>
      <c r="X9" s="5"/>
      <c r="Y9" s="5"/>
      <c r="Z9" s="15"/>
      <c r="AA9" s="33"/>
      <c r="AB9" s="33"/>
      <c r="AC9" s="33"/>
      <c r="AD9" s="33"/>
    </row>
    <row r="10" spans="1:30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O10" s="36">
        <v>1</v>
      </c>
      <c r="P10" s="36">
        <v>1</v>
      </c>
      <c r="Q10" s="36">
        <v>1</v>
      </c>
      <c r="R10" s="36">
        <v>1</v>
      </c>
      <c r="S10" s="36">
        <v>1</v>
      </c>
      <c r="T10" s="34"/>
      <c r="U10" s="77">
        <f t="shared" si="0"/>
        <v>3</v>
      </c>
      <c r="V10" s="5"/>
      <c r="W10" s="5"/>
      <c r="X10" s="5"/>
      <c r="Y10" s="5"/>
      <c r="Z10" s="15"/>
      <c r="AA10" s="33"/>
      <c r="AB10" s="33"/>
      <c r="AC10" s="33"/>
      <c r="AD10" s="33"/>
    </row>
    <row r="11" spans="1:30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1</v>
      </c>
      <c r="S11" s="36">
        <v>1</v>
      </c>
      <c r="T11" s="34"/>
      <c r="U11" s="77">
        <f t="shared" si="0"/>
        <v>3</v>
      </c>
      <c r="V11" s="5"/>
      <c r="W11" s="42" t="s">
        <v>81</v>
      </c>
      <c r="X11" s="43"/>
      <c r="Y11" s="5"/>
      <c r="Z11" s="15"/>
      <c r="AA11" s="33"/>
      <c r="AB11" s="33"/>
      <c r="AC11" s="33"/>
      <c r="AD11" s="33"/>
    </row>
    <row r="12" spans="1:30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S12" s="36">
        <v>0</v>
      </c>
      <c r="T12" s="34"/>
      <c r="U12" s="77">
        <f t="shared" si="0"/>
        <v>0</v>
      </c>
      <c r="V12" s="15"/>
      <c r="W12" s="44">
        <v>1</v>
      </c>
      <c r="X12" s="45"/>
      <c r="Y12" s="5"/>
      <c r="Z12" s="15"/>
      <c r="AA12" s="33"/>
      <c r="AB12" s="33"/>
      <c r="AC12" s="33"/>
      <c r="AD12" s="33"/>
    </row>
    <row r="13" spans="1:30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O13" s="36">
        <v>1</v>
      </c>
      <c r="P13" s="36">
        <v>1</v>
      </c>
      <c r="R13" s="36">
        <v>1</v>
      </c>
      <c r="S13" s="36">
        <v>1</v>
      </c>
      <c r="T13" s="34"/>
      <c r="U13" s="77">
        <f t="shared" si="0"/>
        <v>2</v>
      </c>
      <c r="V13" s="5"/>
      <c r="W13" s="33"/>
      <c r="X13" s="33"/>
      <c r="Y13" s="5"/>
      <c r="Z13" s="15"/>
      <c r="AA13" s="33"/>
      <c r="AB13" s="33"/>
      <c r="AC13" s="33"/>
      <c r="AD13" s="33"/>
    </row>
    <row r="14" spans="1:30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O14" s="36">
        <v>1</v>
      </c>
      <c r="P14" s="36">
        <v>1</v>
      </c>
      <c r="Q14" s="36">
        <v>1</v>
      </c>
      <c r="R14" s="36">
        <v>1</v>
      </c>
      <c r="S14" s="36">
        <v>1</v>
      </c>
      <c r="T14" s="34"/>
      <c r="U14" s="77">
        <f t="shared" si="0"/>
        <v>3</v>
      </c>
      <c r="V14" s="5"/>
      <c r="W14" s="1" t="s">
        <v>79</v>
      </c>
      <c r="Y14" s="33"/>
      <c r="Z14" s="15"/>
      <c r="AA14" s="33"/>
      <c r="AB14" s="33"/>
      <c r="AC14" s="33"/>
      <c r="AD14" s="33"/>
    </row>
    <row r="15" spans="1:30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6">
        <v>0.5</v>
      </c>
      <c r="S15" s="36">
        <v>0</v>
      </c>
      <c r="T15" s="34"/>
      <c r="U15" s="77">
        <f t="shared" si="0"/>
        <v>0.5</v>
      </c>
      <c r="V15" s="5"/>
      <c r="W15" s="17" t="s">
        <v>77</v>
      </c>
      <c r="X15" s="38"/>
      <c r="Y15" s="16">
        <v>0.05</v>
      </c>
      <c r="Z15" s="33"/>
      <c r="AA15" s="33"/>
      <c r="AB15" s="33"/>
      <c r="AC15" s="33"/>
      <c r="AD15" s="33"/>
    </row>
    <row r="16" spans="1:30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P16" s="36">
        <v>1</v>
      </c>
      <c r="R16" s="36">
        <v>0.5</v>
      </c>
      <c r="S16" s="36">
        <v>0.01</v>
      </c>
      <c r="T16" s="34"/>
      <c r="U16" s="77">
        <f t="shared" si="0"/>
        <v>0.51</v>
      </c>
      <c r="V16" s="5"/>
      <c r="W16" s="18" t="s">
        <v>83</v>
      </c>
      <c r="X16" s="5"/>
      <c r="Y16" s="8">
        <v>0.3</v>
      </c>
      <c r="Z16" s="33"/>
      <c r="AA16" s="33"/>
      <c r="AB16" s="33"/>
      <c r="AC16" s="33"/>
      <c r="AD16" s="33"/>
    </row>
    <row r="17" spans="1:30" x14ac:dyDescent="0.3">
      <c r="B17" s="23" t="s">
        <v>130</v>
      </c>
      <c r="C17" s="14">
        <v>6</v>
      </c>
      <c r="D17" s="14">
        <v>1</v>
      </c>
      <c r="E17" s="14">
        <v>9</v>
      </c>
      <c r="I17" s="22"/>
      <c r="K17" s="34">
        <v>0.5</v>
      </c>
      <c r="L17" s="34">
        <v>0.75</v>
      </c>
      <c r="M17" s="36"/>
      <c r="N17" s="36">
        <v>1</v>
      </c>
      <c r="O17" s="36">
        <v>1</v>
      </c>
      <c r="P17" s="36">
        <v>1</v>
      </c>
      <c r="Q17" s="36">
        <v>1</v>
      </c>
      <c r="R17" s="36">
        <v>1</v>
      </c>
      <c r="S17" s="36">
        <v>0.8</v>
      </c>
      <c r="T17" s="34"/>
      <c r="U17" s="77">
        <f t="shared" si="0"/>
        <v>2.8</v>
      </c>
      <c r="V17" s="5"/>
      <c r="W17" s="18" t="s">
        <v>78</v>
      </c>
      <c r="X17" s="5"/>
      <c r="Y17" s="8">
        <v>3</v>
      </c>
      <c r="Z17" s="33"/>
      <c r="AA17" s="33"/>
      <c r="AB17" s="33"/>
      <c r="AC17" s="33"/>
      <c r="AD17" s="33"/>
    </row>
    <row r="18" spans="1:30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0.01</v>
      </c>
      <c r="T18" s="34"/>
      <c r="U18" s="77">
        <f t="shared" si="0"/>
        <v>2.0099999999999998</v>
      </c>
      <c r="V18" s="5"/>
      <c r="W18" s="18" t="s">
        <v>84</v>
      </c>
      <c r="X18" s="5"/>
      <c r="Y18" s="39">
        <v>0.25</v>
      </c>
      <c r="Z18" s="33"/>
      <c r="AA18" s="33"/>
      <c r="AB18" s="33"/>
      <c r="AC18" s="33"/>
      <c r="AD18" s="33"/>
    </row>
    <row r="19" spans="1:30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S19" s="36">
        <v>0</v>
      </c>
      <c r="T19" s="34"/>
      <c r="U19" s="77">
        <f t="shared" si="0"/>
        <v>0</v>
      </c>
      <c r="V19" s="15"/>
      <c r="W19" s="19" t="s">
        <v>85</v>
      </c>
      <c r="X19" s="40"/>
      <c r="Y19" s="41">
        <v>0.05</v>
      </c>
      <c r="Z19" s="33"/>
      <c r="AA19" s="33"/>
      <c r="AB19" s="33"/>
      <c r="AC19" s="33"/>
      <c r="AD19" s="33"/>
    </row>
    <row r="20" spans="1:30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S20" s="36">
        <v>0.5</v>
      </c>
      <c r="T20" s="34"/>
      <c r="U20" s="77">
        <f t="shared" si="0"/>
        <v>0.5</v>
      </c>
      <c r="V20" s="15"/>
      <c r="Z20" s="33"/>
      <c r="AA20" s="33"/>
      <c r="AB20" s="33"/>
      <c r="AC20" s="33"/>
      <c r="AD20" s="33"/>
    </row>
    <row r="21" spans="1:30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S21" s="36">
        <v>0</v>
      </c>
      <c r="T21" s="34"/>
      <c r="U21" s="77">
        <f t="shared" si="0"/>
        <v>0</v>
      </c>
      <c r="V21" s="15"/>
      <c r="W21" s="15"/>
      <c r="X21" s="6"/>
      <c r="Y21" s="6"/>
      <c r="Z21" s="33"/>
      <c r="AA21" s="33"/>
      <c r="AB21" s="33"/>
      <c r="AC21" s="33"/>
      <c r="AD21" s="33"/>
    </row>
    <row r="22" spans="1:30" x14ac:dyDescent="0.3">
      <c r="B22" s="23" t="s">
        <v>135</v>
      </c>
      <c r="C22" s="14">
        <v>1</v>
      </c>
      <c r="I22" s="22"/>
      <c r="L22" s="2">
        <v>0</v>
      </c>
      <c r="S22" s="36">
        <v>0.1</v>
      </c>
      <c r="T22" s="34"/>
      <c r="U22" s="77">
        <f t="shared" si="0"/>
        <v>0.1</v>
      </c>
      <c r="V22" s="15"/>
      <c r="W22" s="46" t="s">
        <v>103</v>
      </c>
      <c r="X22" s="4" t="s">
        <v>104</v>
      </c>
      <c r="Y22" s="4" t="s">
        <v>105</v>
      </c>
      <c r="Z22" s="7" t="s">
        <v>106</v>
      </c>
      <c r="AA22" s="33"/>
      <c r="AB22" s="33"/>
      <c r="AC22" s="33"/>
      <c r="AD22" s="33"/>
    </row>
    <row r="23" spans="1:30" x14ac:dyDescent="0.3">
      <c r="B23" s="23" t="s">
        <v>136</v>
      </c>
      <c r="C23" s="14">
        <v>2</v>
      </c>
      <c r="I23" s="22"/>
      <c r="L23" s="2">
        <v>0</v>
      </c>
      <c r="S23" s="36">
        <v>0</v>
      </c>
      <c r="T23" s="34"/>
      <c r="U23" s="77">
        <f t="shared" si="0"/>
        <v>0</v>
      </c>
      <c r="V23" s="15"/>
      <c r="W23" s="81">
        <v>0</v>
      </c>
      <c r="X23" s="6">
        <f>SUMIF(U$2:U$73,"&gt;=" &amp; W23,C$2:C$73)</f>
        <v>306</v>
      </c>
      <c r="Y23" s="6">
        <f>SUMIF(U$2:U$73,"&gt;=" &amp; W23,D$2:D$73)</f>
        <v>11</v>
      </c>
      <c r="Z23" s="8">
        <f t="shared" ref="Z23:Z31" si="1">($Y$17 + $Y$15*X23+$Y$16*Y23)*(1+Y$18+Y$19)</f>
        <v>28.080000000000002</v>
      </c>
      <c r="AA23" s="33"/>
      <c r="AB23" s="33"/>
      <c r="AC23" s="33"/>
      <c r="AD23" s="33"/>
    </row>
    <row r="24" spans="1:30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4"/>
      <c r="U24" s="77">
        <f t="shared" si="0"/>
        <v>3</v>
      </c>
      <c r="V24" s="15"/>
      <c r="W24" s="81">
        <v>0.5</v>
      </c>
      <c r="X24" s="6">
        <f>SUMIF(U$2:U$73,"&gt;=" &amp; W24,C$2:C$73)</f>
        <v>276</v>
      </c>
      <c r="Y24" s="6">
        <f>SUMIF(U$2:U$73,"&gt;=" &amp; W24,D$2:D$73)</f>
        <v>10</v>
      </c>
      <c r="Z24" s="8">
        <f t="shared" si="1"/>
        <v>25.740000000000002</v>
      </c>
      <c r="AA24" s="33"/>
      <c r="AB24" s="33"/>
      <c r="AC24" s="33"/>
      <c r="AD24" s="33"/>
    </row>
    <row r="25" spans="1:30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N25" s="36">
        <v>1</v>
      </c>
      <c r="O25" s="36">
        <v>1</v>
      </c>
      <c r="P25" s="36">
        <v>1</v>
      </c>
      <c r="R25" s="36">
        <v>0.75</v>
      </c>
      <c r="S25" s="36">
        <v>1</v>
      </c>
      <c r="T25" s="34"/>
      <c r="U25" s="77">
        <f t="shared" si="0"/>
        <v>1.75</v>
      </c>
      <c r="V25" s="15"/>
      <c r="W25" s="81">
        <v>1</v>
      </c>
      <c r="X25" s="6">
        <f>SUMIF(U$2:U$73,"&gt;=" &amp; W25,C$2:C$73)</f>
        <v>236</v>
      </c>
      <c r="Y25" s="6">
        <f>SUMIF(U$2:U$73,"&gt;=" &amp; W25,D$2:D$73)</f>
        <v>10</v>
      </c>
      <c r="Z25" s="8">
        <f t="shared" si="1"/>
        <v>23.14</v>
      </c>
      <c r="AA25" s="33"/>
      <c r="AB25" s="33"/>
      <c r="AC25" s="33"/>
      <c r="AD25" s="33"/>
    </row>
    <row r="26" spans="1:30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O26" s="36">
        <v>1</v>
      </c>
      <c r="P26" s="36">
        <v>1</v>
      </c>
      <c r="Q26" s="36">
        <v>1</v>
      </c>
      <c r="R26" s="36">
        <v>1</v>
      </c>
      <c r="S26" s="36">
        <v>0.4</v>
      </c>
      <c r="T26" s="34"/>
      <c r="U26" s="77">
        <f t="shared" si="0"/>
        <v>2.4</v>
      </c>
      <c r="V26" s="15"/>
      <c r="W26" s="82">
        <v>1.5</v>
      </c>
      <c r="X26" s="31">
        <f>SUMIF(U$2:U$73,"&gt;=" &amp; W26,C$2:C$73)</f>
        <v>222</v>
      </c>
      <c r="Y26" s="31">
        <f>SUMIF(U$2:U$73,"&gt;=" &amp; W26,D$2:D$73)</f>
        <v>10</v>
      </c>
      <c r="Z26" s="8">
        <f t="shared" si="1"/>
        <v>22.230000000000004</v>
      </c>
      <c r="AA26" s="33"/>
      <c r="AB26" s="33"/>
      <c r="AC26" s="33"/>
      <c r="AD26" s="33"/>
    </row>
    <row r="27" spans="1:30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1</v>
      </c>
      <c r="O27" s="35">
        <v>1</v>
      </c>
      <c r="P27" s="35">
        <v>1</v>
      </c>
      <c r="Q27" s="35">
        <v>1</v>
      </c>
      <c r="R27" s="35">
        <v>1</v>
      </c>
      <c r="S27" s="35">
        <v>1</v>
      </c>
      <c r="T27" s="35"/>
      <c r="U27" s="78">
        <f t="shared" si="0"/>
        <v>3</v>
      </c>
      <c r="V27" s="15"/>
      <c r="W27" s="81">
        <v>2</v>
      </c>
      <c r="X27" s="6">
        <f>SUMIF(U$2:U$73,"&gt;=" &amp; W27,C$2:C$73)</f>
        <v>205</v>
      </c>
      <c r="Y27" s="6">
        <f>SUMIF(U$2:U$73,"&gt;=" &amp; W27,D$2:D$73)</f>
        <v>10</v>
      </c>
      <c r="Z27" s="8">
        <f t="shared" si="1"/>
        <v>21.125</v>
      </c>
    </row>
    <row r="28" spans="1:30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N28" s="36">
        <v>1</v>
      </c>
      <c r="O28" s="36">
        <v>1</v>
      </c>
      <c r="Q28" s="36">
        <v>1</v>
      </c>
      <c r="R28" s="36">
        <v>1</v>
      </c>
      <c r="S28" s="36">
        <v>1</v>
      </c>
      <c r="T28" s="34"/>
      <c r="U28" s="77">
        <f t="shared" si="0"/>
        <v>3</v>
      </c>
      <c r="V28" s="15"/>
      <c r="W28" s="81">
        <v>2.5</v>
      </c>
      <c r="X28" s="6">
        <f>SUMIF(U$2:U$73,"&gt;=" &amp; W28,C$2:C$73)</f>
        <v>161</v>
      </c>
      <c r="Y28" s="6">
        <f>SUMIF(U$2:U$73,"&gt;=" &amp; W28,D$2:D$73)</f>
        <v>10</v>
      </c>
      <c r="Z28" s="8">
        <f t="shared" si="1"/>
        <v>18.265000000000001</v>
      </c>
    </row>
    <row r="29" spans="1:30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6">
        <v>0.75</v>
      </c>
      <c r="S29" s="36">
        <v>0.01</v>
      </c>
      <c r="T29" s="34"/>
      <c r="U29" s="77">
        <f t="shared" si="0"/>
        <v>0.76</v>
      </c>
      <c r="V29" s="15"/>
      <c r="W29" s="81">
        <v>3</v>
      </c>
      <c r="X29" s="6">
        <f>SUMIF(U$2:U$73,"&gt;=" &amp; W29,C$2:C$73)</f>
        <v>148</v>
      </c>
      <c r="Y29" s="6">
        <f>SUMIF(U$2:U$73,"&gt;=" &amp; W29,D$2:D$73)</f>
        <v>9</v>
      </c>
      <c r="Z29" s="8">
        <f t="shared" si="1"/>
        <v>17.03</v>
      </c>
    </row>
    <row r="30" spans="1:30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O30" s="36">
        <v>1</v>
      </c>
      <c r="Q30" s="36">
        <v>0.5</v>
      </c>
      <c r="R30" s="36">
        <v>0.75</v>
      </c>
      <c r="S30" s="36">
        <v>0.9</v>
      </c>
      <c r="T30" s="34"/>
      <c r="U30" s="77">
        <f t="shared" si="0"/>
        <v>2.15</v>
      </c>
      <c r="V30" s="15"/>
      <c r="W30" s="81">
        <v>3.5</v>
      </c>
      <c r="X30" s="6">
        <f>SUMIF(U$2:U$73,"&gt;=" &amp; W30,C$2:C$73)</f>
        <v>0</v>
      </c>
      <c r="Y30" s="6">
        <f>SUMIF(U$2:U$73,"&gt;=" &amp; W30,D$2:D$73)</f>
        <v>0</v>
      </c>
      <c r="Z30" s="8">
        <f t="shared" si="1"/>
        <v>3.9000000000000004</v>
      </c>
    </row>
    <row r="31" spans="1:30" ht="15" thickBot="1" x14ac:dyDescent="0.35">
      <c r="B31" s="23" t="s">
        <v>196</v>
      </c>
      <c r="C31" s="14">
        <v>2</v>
      </c>
      <c r="I31" s="22" t="s">
        <v>197</v>
      </c>
      <c r="K31" s="34"/>
      <c r="L31" s="34"/>
      <c r="M31" s="36"/>
      <c r="T31" s="34"/>
      <c r="U31" s="77"/>
      <c r="V31" s="15"/>
      <c r="W31" s="83">
        <v>4</v>
      </c>
      <c r="X31" s="47">
        <f>SUMIF(U$2:U$73,"&gt;=" &amp; W31,C$2:C$73)</f>
        <v>0</v>
      </c>
      <c r="Y31" s="47">
        <f>SUMIF(U$2:U$73,"&gt;=" &amp; W31,D$2:D$73)</f>
        <v>0</v>
      </c>
      <c r="Z31" s="9">
        <f t="shared" si="1"/>
        <v>3.9000000000000004</v>
      </c>
    </row>
    <row r="32" spans="1:30" s="6" customFormat="1" x14ac:dyDescent="0.3">
      <c r="A32" s="10"/>
      <c r="B32" s="23" t="s">
        <v>144</v>
      </c>
      <c r="C32" s="14">
        <v>7</v>
      </c>
      <c r="D32" s="14"/>
      <c r="E32" s="14">
        <v>17</v>
      </c>
      <c r="F32" s="14"/>
      <c r="G32" s="14">
        <v>13</v>
      </c>
      <c r="H32" s="14">
        <v>13</v>
      </c>
      <c r="I32" s="22"/>
      <c r="J32" s="36">
        <v>1</v>
      </c>
      <c r="K32" s="34">
        <v>1</v>
      </c>
      <c r="L32" s="34">
        <v>0.5</v>
      </c>
      <c r="M32" s="36">
        <v>1</v>
      </c>
      <c r="N32" s="36">
        <v>1</v>
      </c>
      <c r="O32" s="36">
        <v>1</v>
      </c>
      <c r="P32" s="36">
        <v>1</v>
      </c>
      <c r="Q32" s="36">
        <v>1</v>
      </c>
      <c r="R32" s="36">
        <v>1</v>
      </c>
      <c r="S32" s="36">
        <v>1</v>
      </c>
      <c r="T32" s="34"/>
      <c r="U32" s="77">
        <f t="shared" si="0"/>
        <v>3</v>
      </c>
      <c r="V32" s="15"/>
      <c r="W32" s="3"/>
      <c r="X32"/>
      <c r="Y32"/>
    </row>
    <row r="33" spans="1:30" x14ac:dyDescent="0.3">
      <c r="B33" s="23" t="s">
        <v>145</v>
      </c>
      <c r="C33" s="14">
        <v>4</v>
      </c>
      <c r="I33" s="22"/>
      <c r="K33" s="34"/>
      <c r="L33" s="34">
        <v>1</v>
      </c>
      <c r="M33" s="36"/>
      <c r="O33" s="36">
        <v>1</v>
      </c>
      <c r="R33" s="36">
        <v>0.5</v>
      </c>
      <c r="S33" s="36">
        <v>0</v>
      </c>
      <c r="T33" s="34"/>
      <c r="U33" s="77">
        <f t="shared" si="0"/>
        <v>0.5</v>
      </c>
      <c r="V33" s="15"/>
    </row>
    <row r="34" spans="1:30" x14ac:dyDescent="0.3">
      <c r="B34" s="23" t="s">
        <v>146</v>
      </c>
      <c r="C34" s="14">
        <v>5</v>
      </c>
      <c r="E34" s="14">
        <v>18</v>
      </c>
      <c r="G34" s="14">
        <v>14</v>
      </c>
      <c r="H34" s="14">
        <v>14</v>
      </c>
      <c r="I34" s="22"/>
      <c r="J34" s="36">
        <v>1</v>
      </c>
      <c r="K34" s="34">
        <v>1</v>
      </c>
      <c r="L34" s="34">
        <v>0.5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6">
        <v>1</v>
      </c>
      <c r="S34" s="36">
        <v>1</v>
      </c>
      <c r="T34" s="34"/>
      <c r="U34" s="77">
        <f t="shared" si="0"/>
        <v>3</v>
      </c>
      <c r="V34" s="15"/>
    </row>
    <row r="35" spans="1:30" x14ac:dyDescent="0.3">
      <c r="B35" s="23" t="s">
        <v>147</v>
      </c>
      <c r="C35" s="14">
        <v>2</v>
      </c>
      <c r="I35" s="22" t="s">
        <v>118</v>
      </c>
      <c r="J35" s="36">
        <v>0.5</v>
      </c>
      <c r="K35" s="34"/>
      <c r="L35" s="34">
        <v>0.5</v>
      </c>
      <c r="M35" s="36">
        <v>1</v>
      </c>
      <c r="O35" s="36">
        <v>1</v>
      </c>
      <c r="P35" s="36">
        <v>0.5</v>
      </c>
      <c r="S35" s="36">
        <v>1</v>
      </c>
      <c r="T35" s="34"/>
      <c r="U35" s="77">
        <f t="shared" si="0"/>
        <v>1</v>
      </c>
      <c r="V35" s="15"/>
      <c r="W35" s="84"/>
    </row>
    <row r="36" spans="1:30" x14ac:dyDescent="0.3">
      <c r="B36" s="23" t="s">
        <v>148</v>
      </c>
      <c r="C36" s="14">
        <v>5</v>
      </c>
      <c r="E36" s="14">
        <v>19</v>
      </c>
      <c r="G36" s="14">
        <v>15</v>
      </c>
      <c r="H36" s="14">
        <v>15</v>
      </c>
      <c r="I36" s="22"/>
      <c r="K36" s="34">
        <v>1</v>
      </c>
      <c r="L36" s="34">
        <v>1</v>
      </c>
      <c r="M36" s="36">
        <v>1</v>
      </c>
      <c r="N36" s="36">
        <v>1</v>
      </c>
      <c r="O36" s="36">
        <v>1</v>
      </c>
      <c r="P36" s="36">
        <v>1</v>
      </c>
      <c r="Q36" s="36">
        <v>1</v>
      </c>
      <c r="R36" s="36">
        <v>0.75</v>
      </c>
      <c r="S36" s="36">
        <v>0</v>
      </c>
      <c r="T36" s="34"/>
      <c r="U36" s="77">
        <f t="shared" si="0"/>
        <v>1.75</v>
      </c>
      <c r="V36" s="15"/>
      <c r="W36" s="84"/>
    </row>
    <row r="37" spans="1:30" s="33" customFormat="1" x14ac:dyDescent="0.3">
      <c r="A37" s="10"/>
      <c r="B37" s="23" t="s">
        <v>149</v>
      </c>
      <c r="C37" s="14">
        <v>8</v>
      </c>
      <c r="D37" s="14"/>
      <c r="E37" s="14">
        <v>20</v>
      </c>
      <c r="F37" s="14"/>
      <c r="G37" s="14">
        <v>16</v>
      </c>
      <c r="H37" s="14">
        <v>16</v>
      </c>
      <c r="I37" s="22"/>
      <c r="J37" s="36"/>
      <c r="K37" s="34">
        <v>1</v>
      </c>
      <c r="L37" s="34">
        <v>0.5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1</v>
      </c>
      <c r="S37" s="36">
        <v>1</v>
      </c>
      <c r="T37" s="34"/>
      <c r="U37" s="77">
        <f t="shared" si="0"/>
        <v>3</v>
      </c>
      <c r="V37" s="15"/>
      <c r="W37" s="84"/>
    </row>
    <row r="38" spans="1:30" x14ac:dyDescent="0.3">
      <c r="B38" s="23" t="s">
        <v>150</v>
      </c>
      <c r="C38" s="14">
        <v>4</v>
      </c>
      <c r="G38" s="14">
        <v>17</v>
      </c>
      <c r="H38" s="14">
        <v>17</v>
      </c>
      <c r="I38" s="22"/>
      <c r="J38" s="36">
        <v>0.5</v>
      </c>
      <c r="K38" s="34"/>
      <c r="L38" s="34">
        <v>0.8</v>
      </c>
      <c r="M38" s="36">
        <v>1</v>
      </c>
      <c r="N38" s="36">
        <v>0.5</v>
      </c>
      <c r="O38" s="36">
        <v>1</v>
      </c>
      <c r="R38" s="36">
        <v>0.5</v>
      </c>
      <c r="S38" s="36">
        <v>0</v>
      </c>
      <c r="T38" s="34"/>
      <c r="U38" s="77">
        <f t="shared" si="0"/>
        <v>0.5</v>
      </c>
      <c r="V38" s="15"/>
      <c r="W38" s="84"/>
      <c r="Z38" s="6"/>
    </row>
    <row r="39" spans="1:30" x14ac:dyDescent="0.3">
      <c r="B39" s="23" t="s">
        <v>183</v>
      </c>
      <c r="C39" s="14">
        <v>4</v>
      </c>
      <c r="I39" s="22" t="s">
        <v>182</v>
      </c>
      <c r="P39" s="36">
        <v>1</v>
      </c>
      <c r="S39" s="36">
        <v>0</v>
      </c>
      <c r="T39" s="34"/>
      <c r="U39" s="77">
        <f t="shared" si="0"/>
        <v>0</v>
      </c>
      <c r="V39" s="15"/>
    </row>
    <row r="40" spans="1:30" x14ac:dyDescent="0.3">
      <c r="A40" s="11" t="s">
        <v>116</v>
      </c>
      <c r="B40" s="26" t="s">
        <v>151</v>
      </c>
      <c r="C40" s="13">
        <v>7</v>
      </c>
      <c r="D40" s="13">
        <v>2</v>
      </c>
      <c r="E40" s="13">
        <v>21</v>
      </c>
      <c r="F40" s="13"/>
      <c r="G40" s="13">
        <v>18</v>
      </c>
      <c r="H40" s="13">
        <v>18</v>
      </c>
      <c r="I40" s="21"/>
      <c r="J40" s="35">
        <v>1</v>
      </c>
      <c r="K40" s="12">
        <v>1</v>
      </c>
      <c r="L40" s="12">
        <v>1</v>
      </c>
      <c r="M40" s="12">
        <v>1</v>
      </c>
      <c r="N40" s="35">
        <v>1</v>
      </c>
      <c r="O40" s="35">
        <v>1</v>
      </c>
      <c r="P40" s="35">
        <v>1</v>
      </c>
      <c r="Q40" s="35">
        <v>1</v>
      </c>
      <c r="R40" s="35">
        <v>1</v>
      </c>
      <c r="S40" s="35">
        <v>1</v>
      </c>
      <c r="T40" s="35"/>
      <c r="U40" s="78">
        <f t="shared" si="0"/>
        <v>3</v>
      </c>
      <c r="V40" s="15"/>
      <c r="W40" s="15"/>
      <c r="X40" s="6"/>
    </row>
    <row r="41" spans="1:30" s="6" customFormat="1" x14ac:dyDescent="0.3">
      <c r="A41" s="30"/>
      <c r="B41" s="31" t="s">
        <v>152</v>
      </c>
      <c r="C41" s="14">
        <v>6</v>
      </c>
      <c r="D41" s="14">
        <v>1</v>
      </c>
      <c r="E41" s="14">
        <v>22</v>
      </c>
      <c r="F41" s="14"/>
      <c r="G41" s="14">
        <v>19</v>
      </c>
      <c r="H41" s="14">
        <v>19</v>
      </c>
      <c r="I41" s="22"/>
      <c r="J41" s="36">
        <v>1</v>
      </c>
      <c r="K41" s="36">
        <v>1</v>
      </c>
      <c r="L41" s="36">
        <v>0.75</v>
      </c>
      <c r="M41" s="36">
        <v>1</v>
      </c>
      <c r="N41" s="36">
        <v>0.5</v>
      </c>
      <c r="O41" s="36">
        <v>1</v>
      </c>
      <c r="P41" s="36">
        <v>1</v>
      </c>
      <c r="Q41" s="36">
        <v>1</v>
      </c>
      <c r="R41" s="36">
        <v>1</v>
      </c>
      <c r="S41" s="36">
        <v>1</v>
      </c>
      <c r="T41" s="36"/>
      <c r="U41" s="77">
        <f t="shared" si="0"/>
        <v>3</v>
      </c>
      <c r="V41" s="15"/>
      <c r="W41" s="3"/>
      <c r="X41"/>
      <c r="Y41"/>
      <c r="AA41"/>
      <c r="AB41"/>
      <c r="AC41"/>
      <c r="AD41"/>
    </row>
    <row r="42" spans="1:30" x14ac:dyDescent="0.3">
      <c r="A42" s="30"/>
      <c r="B42" s="31" t="s">
        <v>153</v>
      </c>
      <c r="C42" s="14">
        <v>3</v>
      </c>
      <c r="E42" s="14">
        <v>23</v>
      </c>
      <c r="G42" s="14">
        <v>20</v>
      </c>
      <c r="H42" s="14">
        <v>20</v>
      </c>
      <c r="I42" s="22"/>
      <c r="J42" s="36">
        <v>1</v>
      </c>
      <c r="K42" s="36">
        <v>1</v>
      </c>
      <c r="L42" s="36">
        <v>0.5</v>
      </c>
      <c r="M42" s="36">
        <v>1</v>
      </c>
      <c r="N42" s="36">
        <v>0.5</v>
      </c>
      <c r="O42" s="36">
        <v>1</v>
      </c>
      <c r="P42" s="36">
        <v>1</v>
      </c>
      <c r="Q42" s="36">
        <v>1</v>
      </c>
      <c r="R42" s="36">
        <v>1</v>
      </c>
      <c r="S42" s="36">
        <v>1</v>
      </c>
      <c r="T42" s="36"/>
      <c r="U42" s="77">
        <f t="shared" si="0"/>
        <v>3</v>
      </c>
      <c r="V42" s="15"/>
      <c r="AA42" s="6"/>
      <c r="AB42" s="6"/>
      <c r="AC42" s="6"/>
      <c r="AD42" s="6"/>
    </row>
    <row r="43" spans="1:30" x14ac:dyDescent="0.3">
      <c r="A43" s="30"/>
      <c r="B43" s="31" t="s">
        <v>154</v>
      </c>
      <c r="C43" s="14">
        <v>6</v>
      </c>
      <c r="E43" s="14">
        <v>24</v>
      </c>
      <c r="I43" s="22"/>
      <c r="K43" s="36"/>
      <c r="L43" s="36">
        <v>1</v>
      </c>
      <c r="M43" s="36"/>
      <c r="O43" s="36">
        <v>1</v>
      </c>
      <c r="Q43" s="36">
        <v>0.5</v>
      </c>
      <c r="S43" s="36">
        <v>0</v>
      </c>
      <c r="T43" s="36"/>
      <c r="U43" s="77">
        <f t="shared" si="0"/>
        <v>0.5</v>
      </c>
      <c r="V43" s="15"/>
      <c r="Z43" s="6"/>
    </row>
    <row r="44" spans="1:30" x14ac:dyDescent="0.3">
      <c r="A44" s="30"/>
      <c r="B44" s="31" t="s">
        <v>155</v>
      </c>
      <c r="C44" s="14">
        <v>5</v>
      </c>
      <c r="E44" s="14">
        <v>25</v>
      </c>
      <c r="G44" s="14">
        <v>21</v>
      </c>
      <c r="H44" s="14">
        <v>21</v>
      </c>
      <c r="I44" s="22"/>
      <c r="J44" s="36">
        <v>1</v>
      </c>
      <c r="K44" s="36">
        <v>1</v>
      </c>
      <c r="L44" s="36">
        <v>0</v>
      </c>
      <c r="M44" s="36">
        <v>1</v>
      </c>
      <c r="N44" s="36">
        <v>1</v>
      </c>
      <c r="O44" s="36">
        <v>1</v>
      </c>
      <c r="P44" s="36">
        <v>1</v>
      </c>
      <c r="R44" s="36">
        <v>1</v>
      </c>
      <c r="S44" s="36">
        <v>1</v>
      </c>
      <c r="T44" s="36"/>
      <c r="U44" s="77">
        <f t="shared" si="0"/>
        <v>2</v>
      </c>
      <c r="V44" s="15"/>
      <c r="W44" s="15"/>
      <c r="X44" s="6"/>
    </row>
    <row r="45" spans="1:30" x14ac:dyDescent="0.3">
      <c r="A45" s="30"/>
      <c r="B45" s="31" t="s">
        <v>156</v>
      </c>
      <c r="C45" s="14">
        <v>6</v>
      </c>
      <c r="E45" s="14">
        <v>26</v>
      </c>
      <c r="G45" s="14">
        <v>22</v>
      </c>
      <c r="H45" s="14">
        <v>22</v>
      </c>
      <c r="I45" s="22"/>
      <c r="K45" s="36">
        <v>1</v>
      </c>
      <c r="L45" s="36">
        <v>1</v>
      </c>
      <c r="M45" s="36">
        <v>1</v>
      </c>
      <c r="N45" s="36">
        <v>1</v>
      </c>
      <c r="O45" s="36">
        <v>1</v>
      </c>
      <c r="P45" s="36">
        <v>1</v>
      </c>
      <c r="Q45" s="36">
        <v>1</v>
      </c>
      <c r="R45" s="36">
        <v>1</v>
      </c>
      <c r="S45" s="36">
        <v>1</v>
      </c>
      <c r="T45" s="36"/>
      <c r="U45" s="77">
        <f t="shared" si="0"/>
        <v>3</v>
      </c>
      <c r="V45" s="15"/>
      <c r="Y45" s="6"/>
    </row>
    <row r="46" spans="1:30" s="6" customFormat="1" x14ac:dyDescent="0.3">
      <c r="A46" s="30"/>
      <c r="B46" s="31" t="s">
        <v>157</v>
      </c>
      <c r="C46" s="14">
        <v>4</v>
      </c>
      <c r="D46" s="14"/>
      <c r="E46" s="14">
        <v>27</v>
      </c>
      <c r="F46" s="14"/>
      <c r="G46" s="14">
        <v>23</v>
      </c>
      <c r="H46" s="14">
        <v>23</v>
      </c>
      <c r="I46" s="22"/>
      <c r="J46" s="36"/>
      <c r="K46" s="36">
        <v>1</v>
      </c>
      <c r="L46" s="36">
        <v>0.75</v>
      </c>
      <c r="M46" s="36">
        <v>1</v>
      </c>
      <c r="N46" s="36">
        <v>1</v>
      </c>
      <c r="O46" s="36">
        <v>1</v>
      </c>
      <c r="P46" s="36">
        <v>1</v>
      </c>
      <c r="Q46" s="36">
        <v>1</v>
      </c>
      <c r="R46" s="36">
        <v>1</v>
      </c>
      <c r="S46" s="36">
        <v>1</v>
      </c>
      <c r="T46" s="36"/>
      <c r="U46" s="77">
        <f t="shared" si="0"/>
        <v>3</v>
      </c>
      <c r="V46" s="15"/>
      <c r="W46" s="3"/>
      <c r="X46"/>
      <c r="Y46"/>
      <c r="Z46"/>
      <c r="AA46"/>
      <c r="AB46"/>
      <c r="AC46"/>
      <c r="AD46"/>
    </row>
    <row r="47" spans="1:30" x14ac:dyDescent="0.3">
      <c r="A47" s="30"/>
      <c r="B47" s="31" t="s">
        <v>158</v>
      </c>
      <c r="C47" s="14">
        <v>7</v>
      </c>
      <c r="E47" s="14">
        <v>28</v>
      </c>
      <c r="G47" s="14">
        <v>24</v>
      </c>
      <c r="H47" s="14">
        <v>24</v>
      </c>
      <c r="I47" s="22"/>
      <c r="J47" s="36">
        <v>1</v>
      </c>
      <c r="K47" s="36">
        <v>1</v>
      </c>
      <c r="L47" s="36">
        <v>1</v>
      </c>
      <c r="M47" s="36">
        <v>1</v>
      </c>
      <c r="N47" s="36">
        <v>1</v>
      </c>
      <c r="O47" s="36">
        <v>1</v>
      </c>
      <c r="P47" s="36">
        <v>1</v>
      </c>
      <c r="Q47" s="36">
        <v>1</v>
      </c>
      <c r="R47" s="36">
        <v>1</v>
      </c>
      <c r="S47" s="36">
        <v>1</v>
      </c>
      <c r="T47" s="36"/>
      <c r="U47" s="77">
        <f t="shared" si="0"/>
        <v>3</v>
      </c>
      <c r="V47" s="15"/>
    </row>
    <row r="48" spans="1:30" x14ac:dyDescent="0.3">
      <c r="A48" s="30"/>
      <c r="B48" s="31" t="s">
        <v>159</v>
      </c>
      <c r="C48" s="14">
        <v>6</v>
      </c>
      <c r="E48" s="14">
        <v>29</v>
      </c>
      <c r="G48" s="14">
        <v>25</v>
      </c>
      <c r="H48" s="14">
        <v>25</v>
      </c>
      <c r="I48" s="22"/>
      <c r="J48" s="36">
        <v>1</v>
      </c>
      <c r="K48" s="36"/>
      <c r="L48" s="36">
        <v>0</v>
      </c>
      <c r="M48" s="36">
        <v>1</v>
      </c>
      <c r="N48" s="36">
        <v>1</v>
      </c>
      <c r="O48" s="36">
        <v>1</v>
      </c>
      <c r="P48" s="36">
        <v>0.75</v>
      </c>
      <c r="Q48" s="36">
        <v>1</v>
      </c>
      <c r="R48" s="36">
        <v>1</v>
      </c>
      <c r="S48" s="36">
        <v>1</v>
      </c>
      <c r="T48" s="36"/>
      <c r="U48" s="77">
        <f t="shared" si="0"/>
        <v>3</v>
      </c>
      <c r="V48" s="15"/>
    </row>
    <row r="49" spans="1:30" s="6" customFormat="1" x14ac:dyDescent="0.3">
      <c r="A49" s="10"/>
      <c r="B49" s="23" t="s">
        <v>160</v>
      </c>
      <c r="C49" s="14">
        <v>5</v>
      </c>
      <c r="D49" s="14"/>
      <c r="E49" s="14">
        <v>30</v>
      </c>
      <c r="F49" s="14"/>
      <c r="G49" s="14">
        <v>26</v>
      </c>
      <c r="H49" s="14">
        <v>26</v>
      </c>
      <c r="I49" s="22"/>
      <c r="J49" s="36">
        <v>1</v>
      </c>
      <c r="K49" s="2">
        <v>0.5</v>
      </c>
      <c r="L49" s="2">
        <v>1</v>
      </c>
      <c r="M49" s="20">
        <v>1</v>
      </c>
      <c r="N49" s="36">
        <v>0.5</v>
      </c>
      <c r="O49" s="36">
        <v>1</v>
      </c>
      <c r="P49" s="36">
        <v>0.5</v>
      </c>
      <c r="Q49" s="36">
        <v>0.5</v>
      </c>
      <c r="R49" s="36">
        <v>0.5</v>
      </c>
      <c r="S49" s="36">
        <v>1</v>
      </c>
      <c r="T49" s="34"/>
      <c r="U49" s="77">
        <f t="shared" si="0"/>
        <v>2</v>
      </c>
      <c r="V49" s="15"/>
      <c r="W49" s="15"/>
      <c r="Z49"/>
      <c r="AA49"/>
      <c r="AB49"/>
      <c r="AC49"/>
      <c r="AD49"/>
    </row>
    <row r="50" spans="1:30" x14ac:dyDescent="0.3">
      <c r="A50" s="11" t="s">
        <v>115</v>
      </c>
      <c r="B50" s="26" t="s">
        <v>161</v>
      </c>
      <c r="C50" s="13">
        <v>2</v>
      </c>
      <c r="D50" s="13"/>
      <c r="E50" s="13">
        <v>31</v>
      </c>
      <c r="F50" s="13"/>
      <c r="G50" s="13">
        <v>27</v>
      </c>
      <c r="H50" s="13">
        <v>27</v>
      </c>
      <c r="I50" s="21"/>
      <c r="J50" s="35">
        <v>1</v>
      </c>
      <c r="K50" s="12"/>
      <c r="L50" s="12">
        <v>0</v>
      </c>
      <c r="M50" s="12">
        <v>1</v>
      </c>
      <c r="N50" s="35">
        <v>0.5</v>
      </c>
      <c r="O50" s="35">
        <v>1</v>
      </c>
      <c r="P50" s="35"/>
      <c r="Q50" s="35"/>
      <c r="R50" s="35">
        <v>0.5</v>
      </c>
      <c r="S50" s="35">
        <v>0</v>
      </c>
      <c r="T50" s="35"/>
      <c r="U50" s="78">
        <f t="shared" si="0"/>
        <v>0.5</v>
      </c>
      <c r="V50" s="15"/>
      <c r="AA50" s="33"/>
      <c r="AB50" s="6"/>
      <c r="AC50" s="6"/>
      <c r="AD50" s="6"/>
    </row>
    <row r="51" spans="1:30" s="6" customFormat="1" x14ac:dyDescent="0.3">
      <c r="A51" s="10"/>
      <c r="B51" s="23" t="s">
        <v>162</v>
      </c>
      <c r="C51" s="14">
        <v>7</v>
      </c>
      <c r="D51" s="14"/>
      <c r="E51" s="14">
        <v>32</v>
      </c>
      <c r="F51" s="14"/>
      <c r="G51" s="14">
        <v>28</v>
      </c>
      <c r="H51" s="14">
        <v>28</v>
      </c>
      <c r="I51" s="22"/>
      <c r="J51" s="36">
        <v>1</v>
      </c>
      <c r="K51" s="2">
        <v>1</v>
      </c>
      <c r="L51" s="2">
        <v>0.7</v>
      </c>
      <c r="M51" s="20">
        <v>1</v>
      </c>
      <c r="N51" s="36">
        <v>1</v>
      </c>
      <c r="O51" s="36">
        <v>1</v>
      </c>
      <c r="P51" s="36">
        <v>1</v>
      </c>
      <c r="Q51" s="36">
        <v>1</v>
      </c>
      <c r="R51" s="36">
        <v>1</v>
      </c>
      <c r="S51" s="36">
        <v>1</v>
      </c>
      <c r="T51" s="34"/>
      <c r="U51" s="77">
        <f t="shared" si="0"/>
        <v>3</v>
      </c>
      <c r="V51" s="15"/>
      <c r="W51" s="3"/>
      <c r="X51"/>
      <c r="Y51"/>
      <c r="Z51"/>
      <c r="AA51" s="33"/>
      <c r="AB51"/>
      <c r="AC51"/>
      <c r="AD51"/>
    </row>
    <row r="52" spans="1:30" x14ac:dyDescent="0.3">
      <c r="B52" s="23" t="s">
        <v>163</v>
      </c>
      <c r="C52" s="14">
        <v>4</v>
      </c>
      <c r="E52" s="14">
        <v>33</v>
      </c>
      <c r="G52" s="14">
        <v>29</v>
      </c>
      <c r="H52" s="14">
        <v>29</v>
      </c>
      <c r="I52" s="22"/>
      <c r="J52" s="36">
        <v>1</v>
      </c>
      <c r="K52" s="2">
        <v>1</v>
      </c>
      <c r="L52" s="2">
        <v>1</v>
      </c>
      <c r="M52" s="20">
        <v>1</v>
      </c>
      <c r="N52" s="36">
        <v>1</v>
      </c>
      <c r="O52" s="36">
        <v>1</v>
      </c>
      <c r="P52" s="36">
        <v>1</v>
      </c>
      <c r="Q52" s="36">
        <v>1</v>
      </c>
      <c r="R52" s="36">
        <v>1</v>
      </c>
      <c r="S52" s="36">
        <v>1</v>
      </c>
      <c r="T52" s="34"/>
      <c r="U52" s="77">
        <f t="shared" si="0"/>
        <v>3</v>
      </c>
      <c r="V52" s="15"/>
      <c r="AA52" s="33"/>
    </row>
    <row r="53" spans="1:30" s="33" customFormat="1" x14ac:dyDescent="0.3">
      <c r="A53" s="10"/>
      <c r="B53" s="23" t="s">
        <v>164</v>
      </c>
      <c r="C53" s="14">
        <v>3</v>
      </c>
      <c r="D53" s="14"/>
      <c r="E53" s="14"/>
      <c r="F53" s="14"/>
      <c r="G53" s="14"/>
      <c r="H53" s="14"/>
      <c r="I53" s="22"/>
      <c r="J53" s="36"/>
      <c r="K53" s="2"/>
      <c r="L53" s="2">
        <v>0</v>
      </c>
      <c r="M53" s="20"/>
      <c r="N53" s="36">
        <v>0.5</v>
      </c>
      <c r="O53" s="36"/>
      <c r="P53" s="36"/>
      <c r="Q53" s="36"/>
      <c r="R53" s="36"/>
      <c r="S53" s="36">
        <v>0.5</v>
      </c>
      <c r="T53" s="34"/>
      <c r="U53" s="77">
        <f t="shared" si="0"/>
        <v>0.5</v>
      </c>
      <c r="V53" s="15"/>
      <c r="W53" s="3"/>
    </row>
    <row r="54" spans="1:30" x14ac:dyDescent="0.3">
      <c r="B54" s="23" t="s">
        <v>194</v>
      </c>
      <c r="C54" s="14">
        <v>1</v>
      </c>
      <c r="I54" s="22" t="s">
        <v>195</v>
      </c>
      <c r="K54" s="34"/>
      <c r="L54" s="34"/>
      <c r="M54" s="36"/>
      <c r="S54" s="36">
        <v>1</v>
      </c>
      <c r="T54" s="34"/>
      <c r="U54" s="77">
        <f t="shared" si="0"/>
        <v>1</v>
      </c>
      <c r="V54" s="15"/>
      <c r="AA54" s="33"/>
    </row>
    <row r="55" spans="1:30" s="33" customFormat="1" x14ac:dyDescent="0.3">
      <c r="A55" s="10"/>
      <c r="B55" s="23" t="s">
        <v>165</v>
      </c>
      <c r="C55" s="14">
        <v>4</v>
      </c>
      <c r="D55" s="14"/>
      <c r="E55" s="14"/>
      <c r="F55" s="14"/>
      <c r="G55" s="14"/>
      <c r="H55" s="14"/>
      <c r="I55" s="22"/>
      <c r="J55" s="36"/>
      <c r="K55" s="2"/>
      <c r="L55" s="2">
        <v>0</v>
      </c>
      <c r="M55" s="20"/>
      <c r="N55" s="36"/>
      <c r="O55" s="36"/>
      <c r="P55" s="36"/>
      <c r="Q55" s="36"/>
      <c r="R55" s="36"/>
      <c r="S55" s="36">
        <v>0</v>
      </c>
      <c r="T55" s="34"/>
      <c r="U55" s="77">
        <f t="shared" si="0"/>
        <v>0</v>
      </c>
      <c r="V55" s="15"/>
      <c r="W55" s="3"/>
    </row>
    <row r="56" spans="1:30" x14ac:dyDescent="0.3">
      <c r="B56" s="23" t="s">
        <v>186</v>
      </c>
      <c r="C56" s="14">
        <v>3</v>
      </c>
      <c r="D56" s="14">
        <v>0</v>
      </c>
      <c r="I56" s="22" t="s">
        <v>187</v>
      </c>
      <c r="K56" s="34"/>
      <c r="L56" s="34"/>
      <c r="M56" s="36"/>
      <c r="R56" s="36">
        <v>0.7</v>
      </c>
      <c r="S56" s="36">
        <v>0.7</v>
      </c>
      <c r="T56" s="34"/>
      <c r="U56" s="77">
        <f t="shared" si="0"/>
        <v>1.4</v>
      </c>
      <c r="V56" s="15"/>
      <c r="Y56" s="6"/>
      <c r="AA56" s="33"/>
    </row>
    <row r="57" spans="1:30" x14ac:dyDescent="0.3">
      <c r="B57" s="23" t="s">
        <v>166</v>
      </c>
      <c r="C57" s="14">
        <v>6</v>
      </c>
      <c r="E57" s="14">
        <v>34</v>
      </c>
      <c r="H57" s="14">
        <v>30</v>
      </c>
      <c r="I57" s="22"/>
      <c r="L57" s="2">
        <v>0.7</v>
      </c>
      <c r="P57" s="36">
        <v>1</v>
      </c>
      <c r="R57" s="36">
        <v>1</v>
      </c>
      <c r="S57" s="36">
        <v>0.7</v>
      </c>
      <c r="T57" s="34"/>
      <c r="U57" s="77">
        <f t="shared" si="0"/>
        <v>1.7</v>
      </c>
      <c r="V57" s="15"/>
      <c r="AA57" s="33"/>
    </row>
    <row r="58" spans="1:30" x14ac:dyDescent="0.3">
      <c r="B58" s="23" t="s">
        <v>167</v>
      </c>
      <c r="C58" s="14">
        <v>3</v>
      </c>
      <c r="E58" s="14">
        <v>35</v>
      </c>
      <c r="G58" s="14">
        <v>30</v>
      </c>
      <c r="H58" s="14">
        <v>31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O58" s="36">
        <v>1</v>
      </c>
      <c r="P58" s="36">
        <v>1</v>
      </c>
      <c r="Q58" s="36">
        <v>1</v>
      </c>
      <c r="R58" s="36">
        <v>0.5</v>
      </c>
      <c r="S58" s="36">
        <v>1</v>
      </c>
      <c r="T58" s="34"/>
      <c r="U58" s="77">
        <f t="shared" si="0"/>
        <v>2.5</v>
      </c>
      <c r="V58" s="15"/>
      <c r="Z58" s="6"/>
      <c r="AA58" s="33"/>
    </row>
    <row r="59" spans="1:30" x14ac:dyDescent="0.3">
      <c r="A59" s="11" t="s">
        <v>114</v>
      </c>
      <c r="B59" s="26" t="s">
        <v>168</v>
      </c>
      <c r="C59" s="13">
        <v>2</v>
      </c>
      <c r="D59" s="13"/>
      <c r="E59" s="13">
        <v>36</v>
      </c>
      <c r="F59" s="13"/>
      <c r="G59" s="13">
        <v>31</v>
      </c>
      <c r="H59" s="13">
        <v>32</v>
      </c>
      <c r="I59" s="21"/>
      <c r="J59" s="35"/>
      <c r="K59" s="12"/>
      <c r="L59" s="12">
        <v>1</v>
      </c>
      <c r="M59" s="12">
        <v>1</v>
      </c>
      <c r="N59" s="35">
        <v>1</v>
      </c>
      <c r="O59" s="35">
        <v>1</v>
      </c>
      <c r="P59" s="35"/>
      <c r="Q59" s="35">
        <v>1</v>
      </c>
      <c r="R59" s="35">
        <v>1</v>
      </c>
      <c r="S59" s="35">
        <v>0.5</v>
      </c>
      <c r="T59" s="35"/>
      <c r="U59" s="78">
        <f t="shared" si="0"/>
        <v>2.5</v>
      </c>
      <c r="V59" s="15"/>
      <c r="AA59" s="33"/>
    </row>
    <row r="60" spans="1:30" x14ac:dyDescent="0.3">
      <c r="B60" s="23" t="s">
        <v>169</v>
      </c>
      <c r="C60" s="14">
        <v>7</v>
      </c>
      <c r="E60" s="14">
        <v>37</v>
      </c>
      <c r="G60" s="14">
        <v>32</v>
      </c>
      <c r="H60" s="14">
        <v>33</v>
      </c>
      <c r="I60" s="22"/>
      <c r="J60" s="36">
        <v>1</v>
      </c>
      <c r="K60" s="2">
        <v>1</v>
      </c>
      <c r="L60" s="2">
        <v>1</v>
      </c>
      <c r="M60" s="20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1</v>
      </c>
      <c r="T60" s="34"/>
      <c r="U60" s="77">
        <f t="shared" si="0"/>
        <v>3</v>
      </c>
      <c r="V60" s="15"/>
      <c r="AA60" s="33"/>
      <c r="AB60" s="6"/>
      <c r="AC60" s="6"/>
      <c r="AD60" s="6"/>
    </row>
    <row r="61" spans="1:30" x14ac:dyDescent="0.3">
      <c r="B61" s="23" t="s">
        <v>170</v>
      </c>
      <c r="C61" s="14">
        <v>2</v>
      </c>
      <c r="E61" s="14">
        <v>38</v>
      </c>
      <c r="G61" s="14">
        <v>33</v>
      </c>
      <c r="H61" s="14">
        <v>34</v>
      </c>
      <c r="I61" s="22"/>
      <c r="J61" s="36">
        <v>1</v>
      </c>
      <c r="K61" s="2">
        <v>1</v>
      </c>
      <c r="L61" s="2">
        <v>1</v>
      </c>
      <c r="M61" s="20">
        <v>1</v>
      </c>
      <c r="N61" s="36">
        <v>1</v>
      </c>
      <c r="O61" s="36">
        <v>1</v>
      </c>
      <c r="P61" s="36">
        <v>1</v>
      </c>
      <c r="R61" s="36">
        <v>1</v>
      </c>
      <c r="S61" s="36">
        <v>0.9</v>
      </c>
      <c r="T61" s="34"/>
      <c r="U61" s="77">
        <f t="shared" si="0"/>
        <v>1.9</v>
      </c>
      <c r="V61" s="15"/>
      <c r="AA61" s="33"/>
    </row>
    <row r="62" spans="1:30" x14ac:dyDescent="0.3">
      <c r="B62" s="23" t="s">
        <v>171</v>
      </c>
      <c r="C62" s="14">
        <v>3</v>
      </c>
      <c r="I62" s="22"/>
      <c r="L62" s="2">
        <v>0</v>
      </c>
      <c r="S62" s="36">
        <v>0</v>
      </c>
      <c r="T62" s="34"/>
      <c r="U62" s="77">
        <f t="shared" si="0"/>
        <v>0</v>
      </c>
      <c r="V62" s="15"/>
      <c r="Z62" s="6"/>
      <c r="AA62" s="33"/>
    </row>
    <row r="63" spans="1:30" x14ac:dyDescent="0.3">
      <c r="A63" s="11" t="s">
        <v>113</v>
      </c>
      <c r="B63" s="26" t="s">
        <v>172</v>
      </c>
      <c r="C63" s="13">
        <v>4</v>
      </c>
      <c r="D63" s="13"/>
      <c r="E63" s="13">
        <v>39</v>
      </c>
      <c r="F63" s="13"/>
      <c r="G63" s="13"/>
      <c r="H63" s="13"/>
      <c r="I63" s="21"/>
      <c r="J63" s="35">
        <v>1</v>
      </c>
      <c r="K63" s="12"/>
      <c r="L63" s="12">
        <v>0</v>
      </c>
      <c r="M63" s="12"/>
      <c r="N63" s="35">
        <v>1</v>
      </c>
      <c r="O63" s="35"/>
      <c r="P63" s="35"/>
      <c r="Q63" s="35">
        <v>1</v>
      </c>
      <c r="R63" s="35"/>
      <c r="S63" s="35">
        <v>0</v>
      </c>
      <c r="T63" s="35"/>
      <c r="U63" s="78">
        <f t="shared" si="0"/>
        <v>1</v>
      </c>
      <c r="V63" s="15"/>
      <c r="AA63" s="33"/>
    </row>
    <row r="64" spans="1:30" x14ac:dyDescent="0.3">
      <c r="B64" s="23" t="s">
        <v>173</v>
      </c>
      <c r="C64" s="14">
        <v>3</v>
      </c>
      <c r="E64" s="14">
        <v>40</v>
      </c>
      <c r="I64" s="22"/>
      <c r="J64" s="36">
        <v>1</v>
      </c>
      <c r="L64" s="2">
        <v>0</v>
      </c>
      <c r="N64" s="36">
        <v>1</v>
      </c>
      <c r="Q64" s="36">
        <v>1</v>
      </c>
      <c r="S64" s="36">
        <v>0</v>
      </c>
      <c r="T64" s="34"/>
      <c r="U64" s="77">
        <f t="shared" si="0"/>
        <v>1</v>
      </c>
      <c r="V64" s="15"/>
    </row>
    <row r="65" spans="1:30" x14ac:dyDescent="0.3">
      <c r="A65" s="11" t="s">
        <v>74</v>
      </c>
      <c r="B65" s="26" t="s">
        <v>92</v>
      </c>
      <c r="C65" s="13">
        <v>2</v>
      </c>
      <c r="D65" s="13">
        <v>0</v>
      </c>
      <c r="E65" s="13"/>
      <c r="F65" s="13"/>
      <c r="G65" s="13"/>
      <c r="H65" s="13"/>
      <c r="I65" s="21"/>
      <c r="J65" s="35"/>
      <c r="K65" s="12">
        <v>1</v>
      </c>
      <c r="L65" s="12">
        <v>1</v>
      </c>
      <c r="M65" s="12"/>
      <c r="N65" s="35">
        <v>1</v>
      </c>
      <c r="O65" s="35">
        <v>1</v>
      </c>
      <c r="P65" s="35">
        <v>1</v>
      </c>
      <c r="Q65" s="35">
        <v>1</v>
      </c>
      <c r="R65" s="35">
        <v>1</v>
      </c>
      <c r="S65" s="35">
        <v>0.9</v>
      </c>
      <c r="T65" s="35"/>
      <c r="U65" s="78">
        <f t="shared" si="0"/>
        <v>2.9</v>
      </c>
      <c r="V65" s="15"/>
    </row>
    <row r="66" spans="1:30" s="6" customFormat="1" x14ac:dyDescent="0.3">
      <c r="A66" s="30"/>
      <c r="B66" s="31" t="s">
        <v>82</v>
      </c>
      <c r="C66" s="14">
        <v>2</v>
      </c>
      <c r="D66" s="14">
        <v>1</v>
      </c>
      <c r="E66" s="14"/>
      <c r="F66" s="14"/>
      <c r="G66" s="14"/>
      <c r="H66" s="14"/>
      <c r="I66" s="22"/>
      <c r="J66" s="36"/>
      <c r="K66" s="20"/>
      <c r="L66" s="20">
        <v>1</v>
      </c>
      <c r="M66" s="20"/>
      <c r="N66" s="36">
        <v>1</v>
      </c>
      <c r="O66" s="36">
        <v>1</v>
      </c>
      <c r="P66" s="36">
        <v>1</v>
      </c>
      <c r="Q66" s="36">
        <v>1</v>
      </c>
      <c r="R66" s="36">
        <v>1</v>
      </c>
      <c r="S66" s="36">
        <v>1</v>
      </c>
      <c r="T66" s="36"/>
      <c r="U66" s="77">
        <f t="shared" si="0"/>
        <v>3</v>
      </c>
      <c r="V66" s="15"/>
      <c r="W66" s="3"/>
      <c r="X66"/>
      <c r="Y66"/>
      <c r="Z66"/>
      <c r="AA66"/>
      <c r="AB66"/>
      <c r="AC66"/>
      <c r="AD66"/>
    </row>
    <row r="67" spans="1:30" x14ac:dyDescent="0.3">
      <c r="B67" s="23" t="s">
        <v>93</v>
      </c>
      <c r="C67" s="14">
        <v>2</v>
      </c>
      <c r="D67" s="14">
        <v>1</v>
      </c>
      <c r="I67" s="22" t="s">
        <v>185</v>
      </c>
      <c r="K67" s="2">
        <v>1</v>
      </c>
      <c r="L67" s="2">
        <v>1</v>
      </c>
      <c r="T67" s="34"/>
      <c r="U67" s="77">
        <f t="shared" si="0"/>
        <v>0</v>
      </c>
      <c r="V67" s="15"/>
      <c r="X67" s="33"/>
      <c r="Z67" s="6"/>
    </row>
    <row r="68" spans="1:30" s="33" customFormat="1" x14ac:dyDescent="0.3">
      <c r="A68" s="10"/>
      <c r="B68" s="23" t="s">
        <v>94</v>
      </c>
      <c r="C68" s="14">
        <v>4</v>
      </c>
      <c r="D68" s="14">
        <v>3</v>
      </c>
      <c r="E68" s="14"/>
      <c r="F68" s="14"/>
      <c r="G68" s="14"/>
      <c r="H68" s="14"/>
      <c r="I68" s="22"/>
      <c r="J68" s="36"/>
      <c r="K68" s="2">
        <v>1</v>
      </c>
      <c r="L68" s="2">
        <v>1</v>
      </c>
      <c r="M68" s="20"/>
      <c r="N68" s="36">
        <v>1</v>
      </c>
      <c r="O68" s="36">
        <v>1</v>
      </c>
      <c r="P68" s="36">
        <v>1</v>
      </c>
      <c r="Q68" s="36">
        <v>1</v>
      </c>
      <c r="R68" s="36">
        <v>1</v>
      </c>
      <c r="S68" s="36">
        <v>1</v>
      </c>
      <c r="T68" s="34"/>
      <c r="U68" s="77">
        <f t="shared" si="0"/>
        <v>3</v>
      </c>
      <c r="V68" s="15"/>
      <c r="W68" s="3"/>
      <c r="Z68" s="6"/>
    </row>
    <row r="69" spans="1:30" x14ac:dyDescent="0.3">
      <c r="B69" s="23" t="s">
        <v>180</v>
      </c>
      <c r="C69" s="14">
        <v>1</v>
      </c>
      <c r="I69" s="22"/>
      <c r="K69" s="34"/>
      <c r="L69" s="34"/>
      <c r="M69" s="36"/>
      <c r="O69" s="36">
        <v>1</v>
      </c>
      <c r="S69" s="36">
        <v>1</v>
      </c>
      <c r="T69" s="34"/>
      <c r="U69" s="77">
        <f t="shared" ref="U69:U72" si="2">SUM(Q69:T69)</f>
        <v>1</v>
      </c>
      <c r="V69" s="15"/>
      <c r="AA69" s="6"/>
      <c r="AB69" s="6"/>
      <c r="AC69" s="6"/>
      <c r="AD69" s="6"/>
    </row>
    <row r="70" spans="1:30" x14ac:dyDescent="0.3">
      <c r="B70" s="23" t="s">
        <v>95</v>
      </c>
      <c r="C70" s="14">
        <v>1</v>
      </c>
      <c r="D70" s="14">
        <v>0</v>
      </c>
      <c r="I70" s="22" t="s">
        <v>91</v>
      </c>
      <c r="L70" s="2">
        <v>0</v>
      </c>
      <c r="M70" s="20">
        <v>1</v>
      </c>
      <c r="N70" s="36">
        <v>1</v>
      </c>
      <c r="O70" s="36">
        <v>1</v>
      </c>
      <c r="P70" s="36">
        <v>1</v>
      </c>
      <c r="Q70" s="36">
        <v>1</v>
      </c>
      <c r="R70" s="36">
        <v>1</v>
      </c>
      <c r="S70" s="36">
        <v>1</v>
      </c>
      <c r="T70" s="34"/>
      <c r="U70" s="77">
        <f t="shared" si="2"/>
        <v>3</v>
      </c>
      <c r="V70" s="15"/>
    </row>
    <row r="71" spans="1:30" s="6" customFormat="1" x14ac:dyDescent="0.3">
      <c r="A71" s="10"/>
      <c r="B71" s="23" t="s">
        <v>96</v>
      </c>
      <c r="C71" s="14">
        <v>3</v>
      </c>
      <c r="D71" s="14">
        <v>1</v>
      </c>
      <c r="E71" s="14"/>
      <c r="F71" s="14"/>
      <c r="G71" s="14"/>
      <c r="H71" s="14"/>
      <c r="I71" s="22"/>
      <c r="J71" s="36"/>
      <c r="K71" s="2">
        <v>1</v>
      </c>
      <c r="L71" s="2">
        <v>1</v>
      </c>
      <c r="M71" s="20"/>
      <c r="N71" s="36">
        <v>1</v>
      </c>
      <c r="O71" s="36">
        <v>1</v>
      </c>
      <c r="P71" s="36">
        <v>1</v>
      </c>
      <c r="Q71" s="36">
        <v>1</v>
      </c>
      <c r="R71" s="36">
        <v>1</v>
      </c>
      <c r="S71" s="36">
        <v>1</v>
      </c>
      <c r="T71" s="34"/>
      <c r="U71" s="77">
        <f t="shared" si="2"/>
        <v>3</v>
      </c>
      <c r="V71" s="15"/>
      <c r="W71" s="3"/>
      <c r="X71"/>
      <c r="Y71"/>
      <c r="Z71"/>
      <c r="AA71"/>
      <c r="AB71"/>
      <c r="AC71"/>
      <c r="AD71"/>
    </row>
    <row r="72" spans="1:30" x14ac:dyDescent="0.3">
      <c r="B72" s="24" t="s">
        <v>97</v>
      </c>
      <c r="C72" s="27">
        <v>4</v>
      </c>
      <c r="D72" s="27">
        <v>0</v>
      </c>
      <c r="E72" s="27"/>
      <c r="F72" s="27"/>
      <c r="G72" s="27"/>
      <c r="H72" s="27"/>
      <c r="I72" s="29"/>
      <c r="J72" s="37"/>
      <c r="K72" s="28">
        <v>1</v>
      </c>
      <c r="L72" s="28">
        <v>0</v>
      </c>
      <c r="M72" s="28"/>
      <c r="N72" s="37"/>
      <c r="O72" s="37"/>
      <c r="P72" s="37">
        <v>1</v>
      </c>
      <c r="Q72" s="37">
        <v>1</v>
      </c>
      <c r="R72" s="37">
        <v>1</v>
      </c>
      <c r="S72" s="37">
        <v>0</v>
      </c>
      <c r="T72" s="37"/>
      <c r="U72" s="79">
        <f t="shared" si="2"/>
        <v>2</v>
      </c>
      <c r="V72" s="15"/>
    </row>
    <row r="73" spans="1:30" ht="15" thickBot="1" x14ac:dyDescent="0.35">
      <c r="A73" s="11"/>
      <c r="V73" s="15"/>
      <c r="Y73" s="33"/>
    </row>
    <row r="74" spans="1:30" x14ac:dyDescent="0.3">
      <c r="I74" s="64" t="s">
        <v>98</v>
      </c>
      <c r="J74" s="85"/>
      <c r="K74" s="65"/>
      <c r="L74" s="65"/>
      <c r="M74" s="65"/>
      <c r="N74" s="65"/>
      <c r="O74" s="65"/>
      <c r="P74" s="65"/>
      <c r="Q74" s="65">
        <f t="array" ref="Q74">SUM($C2:$C72*(Q2:Q72&gt;=0.9)*($U2:$U72&gt;=$W$12))</f>
        <v>186</v>
      </c>
      <c r="R74" s="65">
        <f t="array" ref="R74">SUM($C2:$C72*(R2:R72&gt;=0.9)*($U2:$U72&gt;=$W$12))</f>
        <v>196</v>
      </c>
      <c r="S74" s="65">
        <f t="array" ref="S74">SUM($C2:$C72*(S2:S72&gt;=0.9)*($U2:$U72&gt;=$W$12))</f>
        <v>194</v>
      </c>
      <c r="T74" s="66"/>
      <c r="V74" s="15"/>
      <c r="AA74" s="6"/>
      <c r="AB74" s="6"/>
      <c r="AC74" s="6"/>
      <c r="AD74" s="6"/>
    </row>
    <row r="75" spans="1:30" x14ac:dyDescent="0.3">
      <c r="I75" s="67" t="s">
        <v>100</v>
      </c>
      <c r="J75" s="86"/>
      <c r="K75" s="68"/>
      <c r="L75" s="68"/>
      <c r="M75" s="68"/>
      <c r="N75" s="68"/>
      <c r="O75" s="68"/>
      <c r="P75" s="68"/>
      <c r="Q75" s="68">
        <f t="array" ref="Q75">SUM($C2:$C72*Q2:Q72*($U2:$U72&gt;=$W$12))</f>
        <v>193</v>
      </c>
      <c r="R75" s="68">
        <f t="array" ref="R75">SUM($C2:$C72*R2:R72*($U2:$U72&gt;=$W$12))</f>
        <v>215.6</v>
      </c>
      <c r="S75" s="68">
        <f t="array" ref="S75">SUM($C2:$C72*S2:S72*($U2:$U72&gt;=$W$12))</f>
        <v>207.23</v>
      </c>
      <c r="T75" s="69"/>
      <c r="V75" s="15"/>
    </row>
    <row r="76" spans="1:30" s="6" customFormat="1" x14ac:dyDescent="0.3">
      <c r="A76" s="10"/>
      <c r="B76" s="23"/>
      <c r="C76" s="14"/>
      <c r="D76" s="14"/>
      <c r="E76" s="14"/>
      <c r="F76" s="14"/>
      <c r="G76" s="14"/>
      <c r="H76" s="14"/>
      <c r="I76" s="67" t="s">
        <v>99</v>
      </c>
      <c r="J76" s="86"/>
      <c r="K76" s="68"/>
      <c r="L76" s="68"/>
      <c r="M76" s="68"/>
      <c r="N76" s="68"/>
      <c r="O76" s="68"/>
      <c r="P76" s="68"/>
      <c r="Q76" s="68">
        <f t="array" ref="Q76">SUM($C$2:$C$72*(Q$2:Q$72&gt;=0.1)*($U$2:$U$72&gt;=$W$12))</f>
        <v>200</v>
      </c>
      <c r="R76" s="68">
        <f t="array" ref="R76">SUM($C$2:$C$72*(R$2:R$72&gt;=0.1)*($U$2:$U$72&gt;=$W$12))</f>
        <v>225</v>
      </c>
      <c r="S76" s="68">
        <f t="array" ref="S76">SUM($C$2:$C$72*(S$2:S$72&gt;=0.1)*($U$2:$U$72&gt;=$W$12))</f>
        <v>217</v>
      </c>
      <c r="T76" s="69"/>
      <c r="U76" s="3"/>
      <c r="V76" s="15"/>
      <c r="W76" s="3"/>
      <c r="X76"/>
      <c r="Y76"/>
      <c r="Z76"/>
      <c r="AA76"/>
      <c r="AB76"/>
      <c r="AC76"/>
      <c r="AD76"/>
    </row>
    <row r="77" spans="1:30" x14ac:dyDescent="0.3">
      <c r="I77" s="67" t="s">
        <v>101</v>
      </c>
      <c r="J77" s="86"/>
      <c r="K77" s="68"/>
      <c r="L77" s="68"/>
      <c r="M77" s="68"/>
      <c r="N77" s="68"/>
      <c r="O77" s="68"/>
      <c r="P77" s="68"/>
      <c r="Q77" s="68">
        <f t="shared" ref="Q77:S77" si="3">LOOKUP($W$12,$W23:$W31,$X23:$X31)</f>
        <v>236</v>
      </c>
      <c r="R77" s="68">
        <f t="shared" si="3"/>
        <v>236</v>
      </c>
      <c r="S77" s="68">
        <f t="shared" si="3"/>
        <v>236</v>
      </c>
      <c r="T77" s="69"/>
      <c r="V77" s="15"/>
      <c r="AA77" s="6"/>
      <c r="AB77" s="6"/>
      <c r="AC77" s="6"/>
      <c r="AD77" s="6"/>
    </row>
    <row r="78" spans="1:30" x14ac:dyDescent="0.3">
      <c r="I78" s="67" t="s">
        <v>102</v>
      </c>
      <c r="J78" s="86"/>
      <c r="K78" s="70"/>
      <c r="L78" s="70"/>
      <c r="M78" s="70"/>
      <c r="N78" s="70"/>
      <c r="O78" s="70"/>
      <c r="P78" s="70"/>
      <c r="Q78" s="70">
        <f t="shared" ref="Q78:S78" si="4">Q75/Q77</f>
        <v>0.81779661016949157</v>
      </c>
      <c r="R78" s="70">
        <f t="shared" si="4"/>
        <v>0.91355932203389834</v>
      </c>
      <c r="S78" s="70">
        <f t="shared" si="4"/>
        <v>0.87809322033898296</v>
      </c>
      <c r="T78" s="71"/>
      <c r="V78" s="15"/>
    </row>
    <row r="79" spans="1:30" ht="15" thickBot="1" x14ac:dyDescent="0.35">
      <c r="C79" s="33"/>
      <c r="I79" s="72" t="s">
        <v>80</v>
      </c>
      <c r="J79" s="87"/>
      <c r="K79" s="73"/>
      <c r="L79" s="73"/>
      <c r="M79" s="73"/>
      <c r="N79" s="73"/>
      <c r="O79" s="73"/>
      <c r="P79" s="73"/>
      <c r="Q79" s="73">
        <f t="shared" ref="Q79:S79" si="5">Q77-Q75</f>
        <v>43</v>
      </c>
      <c r="R79" s="73">
        <f t="shared" si="5"/>
        <v>20.400000000000006</v>
      </c>
      <c r="S79" s="73">
        <f t="shared" si="5"/>
        <v>28.77000000000001</v>
      </c>
      <c r="T79" s="74"/>
      <c r="V79" s="15"/>
      <c r="AA79" s="6"/>
      <c r="AB79" s="6"/>
      <c r="AC79" s="6"/>
      <c r="AD79" s="6"/>
    </row>
    <row r="80" spans="1:30" x14ac:dyDescent="0.3">
      <c r="C80" s="33"/>
      <c r="V80" s="15"/>
    </row>
    <row r="81" spans="1:30" x14ac:dyDescent="0.3">
      <c r="C81" s="33"/>
      <c r="I81" s="14"/>
      <c r="J81" s="14"/>
      <c r="K81" s="14"/>
      <c r="L81" s="14"/>
      <c r="N81" s="14"/>
      <c r="V81" s="15"/>
    </row>
    <row r="82" spans="1:30" x14ac:dyDescent="0.3">
      <c r="C82" s="33"/>
      <c r="I82" s="14"/>
      <c r="J82" s="14"/>
      <c r="K82" s="14"/>
      <c r="L82" s="14"/>
      <c r="N82" s="14"/>
      <c r="V82" s="15"/>
    </row>
    <row r="83" spans="1:30" x14ac:dyDescent="0.3">
      <c r="I83" s="14"/>
      <c r="J83" s="14"/>
      <c r="K83" s="14"/>
      <c r="L83" s="14"/>
      <c r="N83" s="14"/>
      <c r="V83" s="15"/>
    </row>
    <row r="84" spans="1:30" x14ac:dyDescent="0.3">
      <c r="I84" s="14"/>
      <c r="J84" s="14"/>
      <c r="K84" s="14"/>
      <c r="L84" s="14"/>
      <c r="N84" s="14"/>
      <c r="V84" s="15"/>
      <c r="Z84" s="33"/>
    </row>
    <row r="85" spans="1:30" x14ac:dyDescent="0.3">
      <c r="I85" s="14"/>
      <c r="J85" s="14"/>
      <c r="K85" s="14"/>
      <c r="L85" s="14"/>
      <c r="N85" s="14"/>
      <c r="V85" s="15"/>
    </row>
    <row r="86" spans="1:30" x14ac:dyDescent="0.3">
      <c r="I86" s="14"/>
      <c r="J86" s="14"/>
      <c r="K86" s="14"/>
      <c r="L86" s="14"/>
      <c r="N86" s="14"/>
    </row>
    <row r="87" spans="1:30" x14ac:dyDescent="0.3">
      <c r="I87" s="14"/>
      <c r="J87" s="14"/>
      <c r="K87" s="14"/>
      <c r="L87" s="14"/>
      <c r="N87" s="14"/>
    </row>
    <row r="88" spans="1:30" x14ac:dyDescent="0.3">
      <c r="I88" s="14"/>
      <c r="J88" s="14"/>
      <c r="K88" s="14"/>
      <c r="L88" s="14"/>
      <c r="N88" s="14"/>
    </row>
    <row r="89" spans="1:30" s="33" customFormat="1" x14ac:dyDescent="0.3">
      <c r="A89" s="10"/>
      <c r="B89" s="23"/>
      <c r="C89" s="14"/>
      <c r="D89" s="14"/>
      <c r="E89" s="14"/>
      <c r="F89" s="14"/>
      <c r="G89" s="14"/>
      <c r="H89" s="14"/>
      <c r="I89" s="20"/>
      <c r="J89" s="36"/>
      <c r="K89" s="2"/>
      <c r="L89" s="2"/>
      <c r="M89" s="20"/>
      <c r="N89" s="36"/>
      <c r="O89" s="36"/>
      <c r="P89" s="36"/>
      <c r="Q89" s="36"/>
      <c r="R89" s="36"/>
      <c r="S89" s="36"/>
      <c r="T89" s="2"/>
      <c r="U89" s="3"/>
      <c r="V89" s="3"/>
      <c r="W89" s="3"/>
      <c r="X89"/>
      <c r="Y89"/>
      <c r="Z89"/>
      <c r="AA89"/>
      <c r="AB89"/>
      <c r="AC89"/>
      <c r="AD89"/>
    </row>
    <row r="92" spans="1:30" x14ac:dyDescent="0.3">
      <c r="AA92" s="6"/>
      <c r="AB92" s="6"/>
      <c r="AC92" s="6"/>
      <c r="AD92" s="6"/>
    </row>
    <row r="96" spans="1:30" x14ac:dyDescent="0.3">
      <c r="AA96" s="6"/>
      <c r="AB96" s="6"/>
      <c r="AC96" s="6"/>
      <c r="AD96" s="6"/>
    </row>
    <row r="101" spans="27:30" x14ac:dyDescent="0.3">
      <c r="AA101" s="6"/>
      <c r="AB101" s="6"/>
      <c r="AC101" s="6"/>
      <c r="AD101" s="6"/>
    </row>
    <row r="114" spans="27:30" x14ac:dyDescent="0.3">
      <c r="AA114" s="33"/>
      <c r="AB114" s="33"/>
      <c r="AC114" s="33"/>
      <c r="AD114" s="33"/>
    </row>
  </sheetData>
  <conditionalFormatting sqref="B2:U72">
    <cfRule type="expression" dxfId="2" priority="37" stopIfTrue="1">
      <formula>$U2&gt;=(0.5+$W$12)</formula>
    </cfRule>
    <cfRule type="expression" dxfId="1" priority="38" stopIfTrue="1">
      <formula>$U2&gt;=$W$12</formula>
    </cfRule>
    <cfRule type="expression" dxfId="0" priority="39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2019-09-18T18:03:04Z</dcterms:modified>
</cp:coreProperties>
</file>