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67" i="1" l="1"/>
  <c r="U68" i="1"/>
  <c r="U69" i="1"/>
  <c r="U70" i="1"/>
  <c r="U64" i="1" l="1"/>
  <c r="U36" i="1" l="1"/>
  <c r="U31" i="1" l="1"/>
  <c r="U53" i="1"/>
  <c r="U54" i="1" l="1"/>
  <c r="Q81" i="1" l="1" a="1"/>
  <c r="S83" i="1" a="1"/>
  <c r="U3" i="1"/>
  <c r="R81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2" i="1"/>
  <c r="U33" i="1"/>
  <c r="U34" i="1"/>
  <c r="U35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5" i="1"/>
  <c r="U56" i="1"/>
  <c r="U57" i="1"/>
  <c r="U58" i="1"/>
  <c r="U59" i="1"/>
  <c r="U60" i="1"/>
  <c r="U61" i="1"/>
  <c r="U62" i="1"/>
  <c r="U63" i="1"/>
  <c r="U65" i="1"/>
  <c r="U66" i="1"/>
  <c r="U71" i="1"/>
  <c r="U72" i="1"/>
  <c r="U73" i="1"/>
  <c r="U74" i="1"/>
  <c r="U75" i="1"/>
  <c r="U76" i="1"/>
  <c r="U77" i="1"/>
  <c r="U78" i="1"/>
  <c r="U79" i="1"/>
  <c r="U2" i="1"/>
  <c r="S81" i="1" s="1" a="1"/>
  <c r="R83" i="1" l="1" a="1"/>
  <c r="R83" i="1" s="1"/>
  <c r="Q83" i="1" a="1"/>
  <c r="Q83" i="1" s="1"/>
  <c r="S82" i="1" a="1"/>
  <c r="S82" i="1" s="1"/>
  <c r="R82" i="1" a="1"/>
  <c r="R82" i="1" s="1"/>
  <c r="Q82" i="1" a="1"/>
  <c r="Q82" i="1" s="1"/>
  <c r="S83" i="1"/>
  <c r="S81" i="1"/>
  <c r="R81" i="1"/>
  <c r="Q81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84" i="1" l="1"/>
  <c r="R84" i="1"/>
  <c r="S84" i="1"/>
  <c r="Z28" i="1"/>
  <c r="Z26" i="1"/>
  <c r="Z27" i="1"/>
  <c r="Z29" i="1"/>
  <c r="Z30" i="1"/>
  <c r="Z31" i="1"/>
  <c r="Z25" i="1"/>
  <c r="Z23" i="1"/>
  <c r="Z24" i="1"/>
  <c r="S86" i="1" l="1"/>
  <c r="S85" i="1"/>
  <c r="R86" i="1"/>
  <c r="R85" i="1"/>
  <c r="Q86" i="1"/>
  <c r="Q85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S6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<sst xmlns="http://schemas.openxmlformats.org/spreadsheetml/2006/main" count="212" uniqueCount="206">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</sst>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21"/>
  <sheetViews>
    <sheetView tabSelected="1" zoomScale="85" zoomScaleNormal="85" workbookViewId="0">
      <selection activeCell="S27" sqref="S27"/>
    </sheetView>
  </sheetViews>
  <sheetFormatPr defaultRowHeight="14.4" x14ac:dyDescent="0.3"/>
  <cols>
    <col min="1" max="1" width="18.77734375" style="10" bestFit="1" customWidth="1"/>
    <col min="2" max="2" width="46.33203125" style="23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/>
      <c r="K2" s="58"/>
      <c r="L2" s="58"/>
      <c r="M2" s="59"/>
      <c r="N2" s="68"/>
      <c r="O2" s="59"/>
      <c r="P2" s="59"/>
      <c r="Q2" s="59"/>
      <c r="R2" s="59"/>
      <c r="S2" s="59"/>
      <c r="T2" s="55">
        <v>3</v>
      </c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/>
      <c r="K3" s="63"/>
      <c r="L3" s="63"/>
      <c r="M3" s="60"/>
      <c r="N3" s="63"/>
      <c r="O3" s="60"/>
      <c r="P3" s="60"/>
      <c r="Q3" s="60"/>
      <c r="R3" s="60"/>
      <c r="S3" s="60"/>
      <c r="T3" s="60">
        <v>3</v>
      </c>
      <c r="U3" s="76">
        <f t="shared" ref="U3:U75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>SUMIF(U$2:U$80,"&gt;=" &amp; W23,C$2:C$80)</f>
        <v>327</v>
      </c>
      <c r="Y23" s="6">
        <f>SUMIF(U$2:U$80,"&gt;=" &amp; W23,D$2:D$80)</f>
        <v>11</v>
      </c>
      <c r="Z23" s="8">
        <f t="shared" ref="Z23:Z31" si="1">($Y$17 + $Y$15*X23+$Y$16*Y23)*(1+Y$18+Y$19)</f>
        <v>29.445000000000004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>SUMIF(U$2:U$80,"&gt;=" &amp; W24,C$2:C$80)</f>
        <v>297</v>
      </c>
      <c r="Y24" s="6">
        <f>SUMIF(U$2:U$80,"&gt;=" &amp; W24,D$2:D$80)</f>
        <v>10</v>
      </c>
      <c r="Z24" s="8">
        <f t="shared" si="1"/>
        <v>27.105000000000004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>SUMIF(U$2:U$80,"&gt;=" &amp; W25,C$2:C$80)</f>
        <v>257</v>
      </c>
      <c r="Y25" s="6">
        <f>SUMIF(U$2:U$80,"&gt;=" &amp; W25,D$2:D$80)</f>
        <v>10</v>
      </c>
      <c r="Z25" s="8">
        <f t="shared" si="1"/>
        <v>24.505000000000003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0.1</v>
      </c>
      <c r="T26" s="34"/>
      <c r="U26" s="77">
        <f t="shared" si="0"/>
        <v>2.1</v>
      </c>
      <c r="V26" s="15"/>
      <c r="W26" s="82">
        <v>1.5</v>
      </c>
      <c r="X26" s="31">
        <f>SUMIF(U$2:U$80,"&gt;=" &amp; W26,C$2:C$80)</f>
        <v>248</v>
      </c>
      <c r="Y26" s="31">
        <f>SUMIF(U$2:U$80,"&gt;=" &amp; W26,D$2:D$80)</f>
        <v>10</v>
      </c>
      <c r="Z26" s="8">
        <f t="shared" si="1"/>
        <v>23.919999999999998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>SUMIF(U$2:U$80,"&gt;=" &amp; W27,C$2:C$80)</f>
        <v>229</v>
      </c>
      <c r="Y27" s="6">
        <f>SUMIF(U$2:U$80,"&gt;=" &amp; W27,D$2:D$80)</f>
        <v>10</v>
      </c>
      <c r="Z27" s="8">
        <f t="shared" si="1"/>
        <v>22.685000000000006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>SUMIF(U$2:U$80,"&gt;=" &amp; W28,C$2:C$80)</f>
        <v>166</v>
      </c>
      <c r="Y28" s="6">
        <f>SUMIF(U$2:U$80,"&gt;=" &amp; W28,D$2:D$80)</f>
        <v>10</v>
      </c>
      <c r="Z28" s="8">
        <f t="shared" si="1"/>
        <v>18.59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>SUMIF(U$2:U$80,"&gt;=" &amp; W29,C$2:C$80)</f>
        <v>155</v>
      </c>
      <c r="Y29" s="6">
        <f>SUMIF(U$2:U$80,"&gt;=" &amp; W29,D$2:D$80)</f>
        <v>9</v>
      </c>
      <c r="Z29" s="8">
        <f t="shared" si="1"/>
        <v>17.484999999999999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>SUMIF(U$2:U$80,"&gt;=" &amp; W30,C$2:C$80)</f>
        <v>0</v>
      </c>
      <c r="Y30" s="6">
        <f>SUMIF(U$2:U$80,"&gt;=" &amp; W30,D$2:D$80)</f>
        <v>0</v>
      </c>
      <c r="Z30" s="8">
        <f t="shared" si="1"/>
        <v>3.9000000000000004</v>
      </c>
    </row>
    <row r="31" spans="1:30" ht="15" thickBot="1" x14ac:dyDescent="0.35">
      <c r="B31" s="23" t="s">
        <v>196</v>
      </c>
      <c r="C31" s="14">
        <v>2</v>
      </c>
      <c r="I31" s="22" t="s">
        <v>197</v>
      </c>
      <c r="K31" s="34"/>
      <c r="L31" s="34"/>
      <c r="M31" s="36"/>
      <c r="S31" s="36">
        <v>1</v>
      </c>
      <c r="T31" s="34">
        <v>2</v>
      </c>
      <c r="U31" s="77">
        <f t="shared" si="0"/>
        <v>3</v>
      </c>
      <c r="V31" s="15"/>
      <c r="W31" s="83">
        <v>4</v>
      </c>
      <c r="X31" s="47">
        <f>SUMIF(U$2:U$80,"&gt;=" &amp; W31,C$2:C$80)</f>
        <v>0</v>
      </c>
      <c r="Y31" s="47">
        <f>SUMIF(U$2:U$80,"&gt;=" &amp; W31,D$2:D$80)</f>
        <v>0</v>
      </c>
      <c r="Z31" s="9">
        <f t="shared" si="1"/>
        <v>3.9000000000000004</v>
      </c>
    </row>
    <row r="32" spans="1:30" s="6" customFormat="1" x14ac:dyDescent="0.3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4"/>
      <c r="U32" s="77">
        <f t="shared" si="0"/>
        <v>3</v>
      </c>
      <c r="V32" s="15"/>
      <c r="W32" s="3"/>
      <c r="X32"/>
      <c r="Y32"/>
    </row>
    <row r="33" spans="1:30" x14ac:dyDescent="0.3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0.5</v>
      </c>
      <c r="S33" s="36">
        <v>0</v>
      </c>
      <c r="T33" s="34"/>
      <c r="U33" s="77">
        <f t="shared" si="0"/>
        <v>0.5</v>
      </c>
      <c r="V33" s="15"/>
    </row>
    <row r="34" spans="1:30" x14ac:dyDescent="0.3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4"/>
      <c r="U34" s="77">
        <f t="shared" si="0"/>
        <v>3</v>
      </c>
      <c r="V34" s="15"/>
    </row>
    <row r="35" spans="1:30" x14ac:dyDescent="0.3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S35" s="36">
        <v>1</v>
      </c>
      <c r="T35" s="34"/>
      <c r="U35" s="77">
        <f t="shared" si="0"/>
        <v>1</v>
      </c>
      <c r="V35" s="15"/>
      <c r="W35" s="84"/>
    </row>
    <row r="36" spans="1:30" s="33" customFormat="1" x14ac:dyDescent="0.3">
      <c r="A36" s="10"/>
      <c r="B36" s="23" t="s">
        <v>199</v>
      </c>
      <c r="C36" s="14">
        <v>3</v>
      </c>
      <c r="D36" s="14"/>
      <c r="E36" s="14"/>
      <c r="F36" s="14"/>
      <c r="G36" s="14"/>
      <c r="H36" s="14"/>
      <c r="I36" s="22" t="s">
        <v>195</v>
      </c>
      <c r="J36" s="36"/>
      <c r="K36" s="34"/>
      <c r="L36" s="34"/>
      <c r="M36" s="36"/>
      <c r="N36" s="36"/>
      <c r="O36" s="36"/>
      <c r="P36" s="36"/>
      <c r="Q36" s="36"/>
      <c r="R36" s="36"/>
      <c r="S36" s="36">
        <v>1</v>
      </c>
      <c r="T36" s="34">
        <v>2</v>
      </c>
      <c r="U36" s="77">
        <f t="shared" si="0"/>
        <v>3</v>
      </c>
      <c r="V36" s="15"/>
      <c r="W36" s="84"/>
    </row>
    <row r="37" spans="1:30" x14ac:dyDescent="0.3">
      <c r="B37" s="23" t="s">
        <v>148</v>
      </c>
      <c r="C37" s="14">
        <v>5</v>
      </c>
      <c r="E37" s="14">
        <v>19</v>
      </c>
      <c r="G37" s="14">
        <v>15</v>
      </c>
      <c r="H37" s="14">
        <v>15</v>
      </c>
      <c r="I37" s="22"/>
      <c r="K37" s="34">
        <v>1</v>
      </c>
      <c r="L37" s="34">
        <v>1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0.75</v>
      </c>
      <c r="S37" s="36">
        <v>0</v>
      </c>
      <c r="T37" s="34"/>
      <c r="U37" s="77">
        <f t="shared" si="0"/>
        <v>1.75</v>
      </c>
      <c r="V37" s="15"/>
      <c r="W37" s="84"/>
    </row>
    <row r="38" spans="1:30" s="33" customFormat="1" x14ac:dyDescent="0.3">
      <c r="A38" s="10"/>
      <c r="B38" s="23" t="s">
        <v>149</v>
      </c>
      <c r="C38" s="14">
        <v>8</v>
      </c>
      <c r="D38" s="14"/>
      <c r="E38" s="14">
        <v>20</v>
      </c>
      <c r="F38" s="14"/>
      <c r="G38" s="14">
        <v>16</v>
      </c>
      <c r="H38" s="14">
        <v>16</v>
      </c>
      <c r="I38" s="22"/>
      <c r="J38" s="36"/>
      <c r="K38" s="34">
        <v>1</v>
      </c>
      <c r="L38" s="34">
        <v>0.5</v>
      </c>
      <c r="M38" s="36">
        <v>1</v>
      </c>
      <c r="N38" s="36">
        <v>1</v>
      </c>
      <c r="O38" s="36">
        <v>1</v>
      </c>
      <c r="P38" s="36">
        <v>1</v>
      </c>
      <c r="Q38" s="36">
        <v>1</v>
      </c>
      <c r="R38" s="36">
        <v>1</v>
      </c>
      <c r="S38" s="36">
        <v>1</v>
      </c>
      <c r="T38" s="34"/>
      <c r="U38" s="77">
        <f t="shared" si="0"/>
        <v>3</v>
      </c>
      <c r="V38" s="15"/>
      <c r="W38" s="84"/>
    </row>
    <row r="39" spans="1:30" x14ac:dyDescent="0.3">
      <c r="B39" s="23" t="s">
        <v>150</v>
      </c>
      <c r="C39" s="14">
        <v>4</v>
      </c>
      <c r="G39" s="14">
        <v>17</v>
      </c>
      <c r="H39" s="14">
        <v>17</v>
      </c>
      <c r="I39" s="22"/>
      <c r="J39" s="36">
        <v>0.5</v>
      </c>
      <c r="K39" s="34"/>
      <c r="L39" s="34">
        <v>0.8</v>
      </c>
      <c r="M39" s="36">
        <v>1</v>
      </c>
      <c r="N39" s="36">
        <v>0.5</v>
      </c>
      <c r="O39" s="36">
        <v>1</v>
      </c>
      <c r="R39" s="36">
        <v>0.5</v>
      </c>
      <c r="S39" s="36">
        <v>0</v>
      </c>
      <c r="T39" s="34"/>
      <c r="U39" s="77">
        <f t="shared" si="0"/>
        <v>0.5</v>
      </c>
      <c r="V39" s="15"/>
      <c r="W39" s="84"/>
      <c r="Z39" s="6"/>
    </row>
    <row r="40" spans="1:30" x14ac:dyDescent="0.3">
      <c r="B40" s="23" t="s">
        <v>183</v>
      </c>
      <c r="C40" s="14">
        <v>4</v>
      </c>
      <c r="I40" s="22" t="s">
        <v>182</v>
      </c>
      <c r="P40" s="36">
        <v>1</v>
      </c>
      <c r="S40" s="36">
        <v>0</v>
      </c>
      <c r="T40" s="34"/>
      <c r="U40" s="77">
        <f t="shared" si="0"/>
        <v>0</v>
      </c>
      <c r="V40" s="15"/>
    </row>
    <row r="41" spans="1:30" x14ac:dyDescent="0.3">
      <c r="A41" s="11" t="s">
        <v>116</v>
      </c>
      <c r="B41" s="26" t="s">
        <v>151</v>
      </c>
      <c r="C41" s="13">
        <v>7</v>
      </c>
      <c r="D41" s="13">
        <v>2</v>
      </c>
      <c r="E41" s="13">
        <v>21</v>
      </c>
      <c r="F41" s="13"/>
      <c r="G41" s="13">
        <v>18</v>
      </c>
      <c r="H41" s="13">
        <v>18</v>
      </c>
      <c r="I41" s="21"/>
      <c r="J41" s="35">
        <v>1</v>
      </c>
      <c r="K41" s="12">
        <v>1</v>
      </c>
      <c r="L41" s="12">
        <v>1</v>
      </c>
      <c r="M41" s="12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/>
      <c r="U41" s="78">
        <f t="shared" si="0"/>
        <v>3</v>
      </c>
      <c r="V41" s="15"/>
      <c r="W41" s="15"/>
      <c r="X41" s="6"/>
    </row>
    <row r="42" spans="1:30" s="6" customFormat="1" x14ac:dyDescent="0.3">
      <c r="A42" s="30"/>
      <c r="B42" s="31" t="s">
        <v>152</v>
      </c>
      <c r="C42" s="14">
        <v>6</v>
      </c>
      <c r="D42" s="14">
        <v>1</v>
      </c>
      <c r="E42" s="14">
        <v>22</v>
      </c>
      <c r="F42" s="14"/>
      <c r="G42" s="14">
        <v>19</v>
      </c>
      <c r="H42" s="14">
        <v>19</v>
      </c>
      <c r="I42" s="22"/>
      <c r="J42" s="36">
        <v>1</v>
      </c>
      <c r="K42" s="36">
        <v>1</v>
      </c>
      <c r="L42" s="36">
        <v>0.75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/>
      <c r="U42" s="77">
        <f t="shared" si="0"/>
        <v>3</v>
      </c>
      <c r="V42" s="15"/>
      <c r="W42" s="3"/>
      <c r="X42"/>
      <c r="Y42"/>
      <c r="AA42"/>
      <c r="AB42"/>
      <c r="AC42"/>
      <c r="AD42"/>
    </row>
    <row r="43" spans="1:30" x14ac:dyDescent="0.3">
      <c r="A43" s="30"/>
      <c r="B43" s="31" t="s">
        <v>153</v>
      </c>
      <c r="C43" s="14">
        <v>3</v>
      </c>
      <c r="E43" s="14">
        <v>23</v>
      </c>
      <c r="G43" s="14">
        <v>20</v>
      </c>
      <c r="H43" s="14">
        <v>20</v>
      </c>
      <c r="I43" s="22"/>
      <c r="J43" s="36">
        <v>1</v>
      </c>
      <c r="K43" s="36">
        <v>1</v>
      </c>
      <c r="L43" s="36">
        <v>0.5</v>
      </c>
      <c r="M43" s="36">
        <v>1</v>
      </c>
      <c r="N43" s="36">
        <v>0.5</v>
      </c>
      <c r="O43" s="36">
        <v>1</v>
      </c>
      <c r="P43" s="36">
        <v>1</v>
      </c>
      <c r="Q43" s="36">
        <v>1</v>
      </c>
      <c r="R43" s="36">
        <v>1</v>
      </c>
      <c r="S43" s="36">
        <v>1</v>
      </c>
      <c r="T43" s="36"/>
      <c r="U43" s="77">
        <f t="shared" si="0"/>
        <v>3</v>
      </c>
      <c r="V43" s="15"/>
      <c r="AA43" s="6"/>
      <c r="AB43" s="6"/>
      <c r="AC43" s="6"/>
      <c r="AD43" s="6"/>
    </row>
    <row r="44" spans="1:30" x14ac:dyDescent="0.3">
      <c r="A44" s="30"/>
      <c r="B44" s="31" t="s">
        <v>154</v>
      </c>
      <c r="C44" s="14">
        <v>6</v>
      </c>
      <c r="E44" s="14">
        <v>24</v>
      </c>
      <c r="I44" s="22"/>
      <c r="K44" s="36"/>
      <c r="L44" s="36">
        <v>1</v>
      </c>
      <c r="M44" s="36"/>
      <c r="O44" s="36">
        <v>1</v>
      </c>
      <c r="Q44" s="36">
        <v>0.5</v>
      </c>
      <c r="S44" s="36">
        <v>0</v>
      </c>
      <c r="T44" s="36"/>
      <c r="U44" s="77">
        <f t="shared" si="0"/>
        <v>0.5</v>
      </c>
      <c r="V44" s="15"/>
      <c r="Z44" s="6"/>
    </row>
    <row r="45" spans="1:30" x14ac:dyDescent="0.3">
      <c r="A45" s="30"/>
      <c r="B45" s="31" t="s">
        <v>155</v>
      </c>
      <c r="C45" s="14">
        <v>5</v>
      </c>
      <c r="E45" s="14">
        <v>25</v>
      </c>
      <c r="G45" s="14">
        <v>21</v>
      </c>
      <c r="H45" s="14">
        <v>21</v>
      </c>
      <c r="I45" s="22"/>
      <c r="J45" s="36">
        <v>1</v>
      </c>
      <c r="K45" s="36">
        <v>1</v>
      </c>
      <c r="L45" s="36">
        <v>0</v>
      </c>
      <c r="M45" s="36">
        <v>1</v>
      </c>
      <c r="N45" s="36">
        <v>1</v>
      </c>
      <c r="O45" s="36">
        <v>1</v>
      </c>
      <c r="P45" s="36">
        <v>1</v>
      </c>
      <c r="R45" s="36">
        <v>1</v>
      </c>
      <c r="S45" s="36">
        <v>1</v>
      </c>
      <c r="T45" s="36"/>
      <c r="U45" s="77">
        <f t="shared" si="0"/>
        <v>2</v>
      </c>
      <c r="V45" s="15"/>
      <c r="W45" s="15"/>
      <c r="X45" s="6"/>
    </row>
    <row r="46" spans="1:30" x14ac:dyDescent="0.3">
      <c r="A46" s="30"/>
      <c r="B46" s="31" t="s">
        <v>156</v>
      </c>
      <c r="C46" s="14">
        <v>6</v>
      </c>
      <c r="E46" s="14">
        <v>26</v>
      </c>
      <c r="G46" s="14">
        <v>22</v>
      </c>
      <c r="H46" s="14">
        <v>22</v>
      </c>
      <c r="I46" s="22"/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Y46" s="6"/>
    </row>
    <row r="47" spans="1:30" s="6" customFormat="1" x14ac:dyDescent="0.3">
      <c r="A47" s="30"/>
      <c r="B47" s="31" t="s">
        <v>157</v>
      </c>
      <c r="C47" s="14">
        <v>4</v>
      </c>
      <c r="D47" s="14"/>
      <c r="E47" s="14">
        <v>27</v>
      </c>
      <c r="F47" s="14"/>
      <c r="G47" s="14">
        <v>23</v>
      </c>
      <c r="H47" s="14">
        <v>23</v>
      </c>
      <c r="I47" s="22"/>
      <c r="J47" s="36"/>
      <c r="K47" s="36">
        <v>1</v>
      </c>
      <c r="L47" s="36">
        <v>0.75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  <c r="W47" s="3"/>
      <c r="X47"/>
      <c r="Y47"/>
      <c r="Z47"/>
      <c r="AA47"/>
      <c r="AB47"/>
      <c r="AC47"/>
      <c r="AD47"/>
    </row>
    <row r="48" spans="1:30" x14ac:dyDescent="0.3">
      <c r="A48" s="30"/>
      <c r="B48" s="31" t="s">
        <v>158</v>
      </c>
      <c r="C48" s="14">
        <v>7</v>
      </c>
      <c r="E48" s="14">
        <v>28</v>
      </c>
      <c r="G48" s="14">
        <v>24</v>
      </c>
      <c r="H48" s="14">
        <v>24</v>
      </c>
      <c r="I48" s="22"/>
      <c r="J48" s="36">
        <v>1</v>
      </c>
      <c r="K48" s="36">
        <v>1</v>
      </c>
      <c r="L48" s="36">
        <v>1</v>
      </c>
      <c r="M48" s="36">
        <v>1</v>
      </c>
      <c r="N48" s="36">
        <v>1</v>
      </c>
      <c r="O48" s="36">
        <v>1</v>
      </c>
      <c r="P48" s="36">
        <v>1</v>
      </c>
      <c r="Q48" s="36">
        <v>1</v>
      </c>
      <c r="R48" s="36">
        <v>1</v>
      </c>
      <c r="S48" s="36">
        <v>1</v>
      </c>
      <c r="T48" s="36"/>
      <c r="U48" s="77">
        <f t="shared" si="0"/>
        <v>3</v>
      </c>
      <c r="V48" s="15"/>
    </row>
    <row r="49" spans="1:30" x14ac:dyDescent="0.3">
      <c r="A49" s="30"/>
      <c r="B49" s="31" t="s">
        <v>159</v>
      </c>
      <c r="C49" s="14">
        <v>6</v>
      </c>
      <c r="E49" s="14">
        <v>29</v>
      </c>
      <c r="G49" s="14">
        <v>25</v>
      </c>
      <c r="H49" s="14">
        <v>25</v>
      </c>
      <c r="I49" s="22"/>
      <c r="J49" s="36">
        <v>1</v>
      </c>
      <c r="K49" s="36"/>
      <c r="L49" s="36">
        <v>0</v>
      </c>
      <c r="M49" s="36">
        <v>1</v>
      </c>
      <c r="N49" s="36">
        <v>1</v>
      </c>
      <c r="O49" s="36">
        <v>1</v>
      </c>
      <c r="P49" s="36">
        <v>0.75</v>
      </c>
      <c r="Q49" s="36">
        <v>1</v>
      </c>
      <c r="R49" s="36">
        <v>1</v>
      </c>
      <c r="S49" s="36">
        <v>1</v>
      </c>
      <c r="T49" s="36"/>
      <c r="U49" s="77">
        <f t="shared" si="0"/>
        <v>3</v>
      </c>
      <c r="V49" s="15"/>
    </row>
    <row r="50" spans="1:30" s="6" customFormat="1" x14ac:dyDescent="0.3">
      <c r="A50" s="10"/>
      <c r="B50" s="23" t="s">
        <v>160</v>
      </c>
      <c r="C50" s="14">
        <v>5</v>
      </c>
      <c r="D50" s="14"/>
      <c r="E50" s="14">
        <v>30</v>
      </c>
      <c r="F50" s="14"/>
      <c r="G50" s="14">
        <v>26</v>
      </c>
      <c r="H50" s="14">
        <v>26</v>
      </c>
      <c r="I50" s="22"/>
      <c r="J50" s="36">
        <v>1</v>
      </c>
      <c r="K50" s="2">
        <v>0.5</v>
      </c>
      <c r="L50" s="2">
        <v>1</v>
      </c>
      <c r="M50" s="20">
        <v>1</v>
      </c>
      <c r="N50" s="36">
        <v>0.5</v>
      </c>
      <c r="O50" s="36">
        <v>1</v>
      </c>
      <c r="P50" s="36">
        <v>0.5</v>
      </c>
      <c r="Q50" s="36">
        <v>0.5</v>
      </c>
      <c r="R50" s="36">
        <v>0.5</v>
      </c>
      <c r="S50" s="36">
        <v>1</v>
      </c>
      <c r="T50" s="34"/>
      <c r="U50" s="77">
        <f t="shared" si="0"/>
        <v>2</v>
      </c>
      <c r="V50" s="15"/>
      <c r="W50" s="15"/>
      <c r="Z50"/>
      <c r="AA50"/>
      <c r="AB50"/>
      <c r="AC50"/>
      <c r="AD50"/>
    </row>
    <row r="51" spans="1:30" x14ac:dyDescent="0.3">
      <c r="A51" s="11" t="s">
        <v>115</v>
      </c>
      <c r="B51" s="26" t="s">
        <v>161</v>
      </c>
      <c r="C51" s="13">
        <v>2</v>
      </c>
      <c r="D51" s="13"/>
      <c r="E51" s="13">
        <v>31</v>
      </c>
      <c r="F51" s="13"/>
      <c r="G51" s="13">
        <v>27</v>
      </c>
      <c r="H51" s="13">
        <v>27</v>
      </c>
      <c r="I51" s="21"/>
      <c r="J51" s="35">
        <v>1</v>
      </c>
      <c r="K51" s="12"/>
      <c r="L51" s="12">
        <v>0</v>
      </c>
      <c r="M51" s="12">
        <v>1</v>
      </c>
      <c r="N51" s="35">
        <v>0.5</v>
      </c>
      <c r="O51" s="35">
        <v>1</v>
      </c>
      <c r="P51" s="35"/>
      <c r="Q51" s="35"/>
      <c r="R51" s="35">
        <v>0.5</v>
      </c>
      <c r="S51" s="35">
        <v>0</v>
      </c>
      <c r="T51" s="35"/>
      <c r="U51" s="78">
        <f t="shared" si="0"/>
        <v>0.5</v>
      </c>
      <c r="V51" s="15"/>
      <c r="AA51" s="33"/>
      <c r="AB51" s="6"/>
      <c r="AC51" s="6"/>
      <c r="AD51" s="6"/>
    </row>
    <row r="52" spans="1:30" s="6" customFormat="1" x14ac:dyDescent="0.3">
      <c r="A52" s="10"/>
      <c r="B52" s="23" t="s">
        <v>162</v>
      </c>
      <c r="C52" s="14">
        <v>7</v>
      </c>
      <c r="D52" s="14"/>
      <c r="E52" s="14">
        <v>32</v>
      </c>
      <c r="F52" s="14"/>
      <c r="G52" s="14">
        <v>28</v>
      </c>
      <c r="H52" s="14">
        <v>28</v>
      </c>
      <c r="I52" s="22"/>
      <c r="J52" s="36">
        <v>1</v>
      </c>
      <c r="K52" s="2">
        <v>1</v>
      </c>
      <c r="L52" s="2">
        <v>0.7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4"/>
      <c r="U52" s="77">
        <f t="shared" si="0"/>
        <v>3</v>
      </c>
      <c r="V52" s="15"/>
      <c r="W52" s="3"/>
      <c r="X52"/>
      <c r="Y52"/>
      <c r="Z52"/>
      <c r="AA52" s="33"/>
      <c r="AB52"/>
      <c r="AC52"/>
      <c r="AD52"/>
    </row>
    <row r="53" spans="1:30" s="6" customFormat="1" x14ac:dyDescent="0.3">
      <c r="A53" s="10"/>
      <c r="B53" s="23" t="s">
        <v>198</v>
      </c>
      <c r="C53" s="14">
        <v>2</v>
      </c>
      <c r="D53" s="14"/>
      <c r="E53" s="14"/>
      <c r="F53" s="14"/>
      <c r="G53" s="14"/>
      <c r="H53" s="14"/>
      <c r="I53" s="22" t="s">
        <v>195</v>
      </c>
      <c r="J53" s="36"/>
      <c r="K53" s="34"/>
      <c r="L53" s="34"/>
      <c r="M53" s="36"/>
      <c r="N53" s="36"/>
      <c r="O53" s="36"/>
      <c r="P53" s="36"/>
      <c r="Q53" s="36"/>
      <c r="R53" s="36"/>
      <c r="S53" s="36">
        <v>1</v>
      </c>
      <c r="T53" s="34">
        <v>2</v>
      </c>
      <c r="U53" s="77">
        <f t="shared" si="0"/>
        <v>3</v>
      </c>
      <c r="V53" s="15"/>
      <c r="W53" s="3"/>
      <c r="X53" s="33"/>
      <c r="Y53" s="33"/>
      <c r="Z53" s="33"/>
      <c r="AA53" s="33"/>
      <c r="AB53" s="33"/>
      <c r="AC53" s="33"/>
      <c r="AD53" s="33"/>
    </row>
    <row r="54" spans="1:30" x14ac:dyDescent="0.3">
      <c r="B54" s="23" t="s">
        <v>194</v>
      </c>
      <c r="C54" s="14">
        <v>1</v>
      </c>
      <c r="I54" s="22" t="s">
        <v>195</v>
      </c>
      <c r="K54" s="34"/>
      <c r="L54" s="34"/>
      <c r="M54" s="36"/>
      <c r="S54" s="36">
        <v>1</v>
      </c>
      <c r="T54" s="34">
        <v>2</v>
      </c>
      <c r="U54" s="77">
        <f>SUM(Q54:T54)</f>
        <v>3</v>
      </c>
      <c r="V54" s="15"/>
      <c r="AA54" s="33"/>
    </row>
    <row r="55" spans="1:30" x14ac:dyDescent="0.3">
      <c r="B55" s="23" t="s">
        <v>163</v>
      </c>
      <c r="C55" s="14">
        <v>4</v>
      </c>
      <c r="E55" s="14">
        <v>33</v>
      </c>
      <c r="G55" s="14">
        <v>29</v>
      </c>
      <c r="H55" s="14">
        <v>29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O55" s="36">
        <v>1</v>
      </c>
      <c r="P55" s="36">
        <v>1</v>
      </c>
      <c r="Q55" s="36">
        <v>1</v>
      </c>
      <c r="R55" s="36">
        <v>1</v>
      </c>
      <c r="S55" s="36">
        <v>1</v>
      </c>
      <c r="T55" s="34"/>
      <c r="U55" s="77">
        <f t="shared" si="0"/>
        <v>3</v>
      </c>
      <c r="V55" s="15"/>
      <c r="AA55" s="33"/>
    </row>
    <row r="56" spans="1:30" s="33" customFormat="1" x14ac:dyDescent="0.3">
      <c r="A56" s="10"/>
      <c r="B56" s="23" t="s">
        <v>164</v>
      </c>
      <c r="C56" s="14">
        <v>3</v>
      </c>
      <c r="D56" s="14"/>
      <c r="E56" s="14"/>
      <c r="F56" s="14"/>
      <c r="G56" s="14"/>
      <c r="H56" s="14"/>
      <c r="I56" s="22"/>
      <c r="J56" s="36"/>
      <c r="K56" s="2"/>
      <c r="L56" s="2">
        <v>0</v>
      </c>
      <c r="M56" s="20"/>
      <c r="N56" s="36">
        <v>0.5</v>
      </c>
      <c r="O56" s="36"/>
      <c r="P56" s="36"/>
      <c r="Q56" s="36"/>
      <c r="R56" s="36"/>
      <c r="S56" s="36">
        <v>0.5</v>
      </c>
      <c r="T56" s="34"/>
      <c r="U56" s="77">
        <f t="shared" si="0"/>
        <v>0.5</v>
      </c>
      <c r="V56" s="15"/>
      <c r="W56" s="3"/>
    </row>
    <row r="57" spans="1:30" s="33" customFormat="1" x14ac:dyDescent="0.3">
      <c r="A57" s="10"/>
      <c r="B57" s="23" t="s">
        <v>165</v>
      </c>
      <c r="C57" s="14">
        <v>4</v>
      </c>
      <c r="D57" s="14"/>
      <c r="E57" s="14"/>
      <c r="F57" s="14"/>
      <c r="G57" s="14"/>
      <c r="H57" s="14"/>
      <c r="I57" s="22"/>
      <c r="J57" s="36"/>
      <c r="K57" s="2"/>
      <c r="L57" s="2">
        <v>0</v>
      </c>
      <c r="M57" s="20"/>
      <c r="N57" s="36"/>
      <c r="O57" s="36"/>
      <c r="P57" s="36"/>
      <c r="Q57" s="36"/>
      <c r="R57" s="36"/>
      <c r="S57" s="36">
        <v>0</v>
      </c>
      <c r="T57" s="34"/>
      <c r="U57" s="77">
        <f t="shared" si="0"/>
        <v>0</v>
      </c>
      <c r="V57" s="15"/>
      <c r="W57" s="3"/>
    </row>
    <row r="58" spans="1:30" x14ac:dyDescent="0.3">
      <c r="B58" s="23" t="s">
        <v>186</v>
      </c>
      <c r="C58" s="14">
        <v>3</v>
      </c>
      <c r="D58" s="14">
        <v>0</v>
      </c>
      <c r="I58" s="22" t="s">
        <v>187</v>
      </c>
      <c r="K58" s="34"/>
      <c r="L58" s="34"/>
      <c r="M58" s="36"/>
      <c r="R58" s="36">
        <v>0.7</v>
      </c>
      <c r="S58" s="36">
        <v>0.7</v>
      </c>
      <c r="T58" s="34"/>
      <c r="U58" s="77">
        <f t="shared" si="0"/>
        <v>1.4</v>
      </c>
      <c r="V58" s="15"/>
      <c r="Y58" s="6"/>
      <c r="AA58" s="33"/>
    </row>
    <row r="59" spans="1:30" x14ac:dyDescent="0.3">
      <c r="B59" s="23" t="s">
        <v>166</v>
      </c>
      <c r="C59" s="14">
        <v>6</v>
      </c>
      <c r="E59" s="14">
        <v>34</v>
      </c>
      <c r="H59" s="14">
        <v>30</v>
      </c>
      <c r="I59" s="22"/>
      <c r="L59" s="2">
        <v>0.7</v>
      </c>
      <c r="P59" s="36">
        <v>1</v>
      </c>
      <c r="R59" s="36">
        <v>1</v>
      </c>
      <c r="S59" s="36">
        <v>0.7</v>
      </c>
      <c r="T59" s="34"/>
      <c r="U59" s="77">
        <f t="shared" si="0"/>
        <v>1.7</v>
      </c>
      <c r="V59" s="15"/>
      <c r="AA59" s="33"/>
    </row>
    <row r="60" spans="1:30" x14ac:dyDescent="0.3">
      <c r="B60" s="23" t="s">
        <v>167</v>
      </c>
      <c r="C60" s="14">
        <v>3</v>
      </c>
      <c r="E60" s="14">
        <v>35</v>
      </c>
      <c r="G60" s="14">
        <v>30</v>
      </c>
      <c r="H60" s="14">
        <v>31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0.5</v>
      </c>
      <c r="S60" s="36">
        <v>1</v>
      </c>
      <c r="T60" s="34"/>
      <c r="U60" s="77">
        <f t="shared" si="0"/>
        <v>2.5</v>
      </c>
      <c r="V60" s="15"/>
      <c r="Z60" s="6"/>
      <c r="AA60" s="33"/>
    </row>
    <row r="61" spans="1:30" x14ac:dyDescent="0.3">
      <c r="A61" s="11" t="s">
        <v>114</v>
      </c>
      <c r="B61" s="26" t="s">
        <v>168</v>
      </c>
      <c r="C61" s="13">
        <v>2</v>
      </c>
      <c r="D61" s="13"/>
      <c r="E61" s="13">
        <v>36</v>
      </c>
      <c r="F61" s="13"/>
      <c r="G61" s="13">
        <v>31</v>
      </c>
      <c r="H61" s="13">
        <v>32</v>
      </c>
      <c r="I61" s="21"/>
      <c r="J61" s="35"/>
      <c r="K61" s="12"/>
      <c r="L61" s="12">
        <v>1</v>
      </c>
      <c r="M61" s="12">
        <v>1</v>
      </c>
      <c r="N61" s="35">
        <v>1</v>
      </c>
      <c r="O61" s="35">
        <v>1</v>
      </c>
      <c r="P61" s="35"/>
      <c r="Q61" s="35">
        <v>1</v>
      </c>
      <c r="R61" s="35">
        <v>1</v>
      </c>
      <c r="S61" s="35">
        <v>0</v>
      </c>
      <c r="T61" s="35"/>
      <c r="U61" s="78">
        <f t="shared" si="0"/>
        <v>2</v>
      </c>
      <c r="V61" s="15"/>
      <c r="AA61" s="33"/>
    </row>
    <row r="62" spans="1:30" x14ac:dyDescent="0.3">
      <c r="B62" s="23" t="s">
        <v>169</v>
      </c>
      <c r="C62" s="14">
        <v>7</v>
      </c>
      <c r="E62" s="14">
        <v>37</v>
      </c>
      <c r="G62" s="14">
        <v>32</v>
      </c>
      <c r="H62" s="14">
        <v>33</v>
      </c>
      <c r="I62" s="22"/>
      <c r="J62" s="36">
        <v>1</v>
      </c>
      <c r="K62" s="2">
        <v>1</v>
      </c>
      <c r="L62" s="2">
        <v>1</v>
      </c>
      <c r="M62" s="20">
        <v>1</v>
      </c>
      <c r="N62" s="36">
        <v>1</v>
      </c>
      <c r="O62" s="36">
        <v>1</v>
      </c>
      <c r="P62" s="36">
        <v>1</v>
      </c>
      <c r="Q62" s="36">
        <v>1</v>
      </c>
      <c r="R62" s="36">
        <v>1</v>
      </c>
      <c r="S62" s="36">
        <v>1</v>
      </c>
      <c r="T62" s="34"/>
      <c r="U62" s="77">
        <f t="shared" si="0"/>
        <v>3</v>
      </c>
      <c r="V62" s="15"/>
      <c r="AA62" s="33"/>
      <c r="AB62" s="6"/>
      <c r="AC62" s="6"/>
      <c r="AD62" s="6"/>
    </row>
    <row r="63" spans="1:30" x14ac:dyDescent="0.3">
      <c r="B63" s="23" t="s">
        <v>170</v>
      </c>
      <c r="C63" s="14">
        <v>2</v>
      </c>
      <c r="E63" s="14">
        <v>38</v>
      </c>
      <c r="G63" s="14">
        <v>33</v>
      </c>
      <c r="H63" s="14">
        <v>34</v>
      </c>
      <c r="I63" s="22"/>
      <c r="J63" s="36">
        <v>1</v>
      </c>
      <c r="K63" s="2">
        <v>1</v>
      </c>
      <c r="L63" s="2">
        <v>1</v>
      </c>
      <c r="M63" s="20">
        <v>1</v>
      </c>
      <c r="N63" s="36">
        <v>1</v>
      </c>
      <c r="O63" s="36">
        <v>1</v>
      </c>
      <c r="P63" s="36">
        <v>1</v>
      </c>
      <c r="R63" s="36">
        <v>1</v>
      </c>
      <c r="S63" s="36">
        <v>0.9</v>
      </c>
      <c r="T63" s="34"/>
      <c r="U63" s="77">
        <f t="shared" si="0"/>
        <v>1.9</v>
      </c>
      <c r="V63" s="15"/>
      <c r="AA63" s="33"/>
    </row>
    <row r="64" spans="1:30" s="33" customFormat="1" x14ac:dyDescent="0.3">
      <c r="A64" s="10"/>
      <c r="B64" s="23" t="s">
        <v>200</v>
      </c>
      <c r="C64" s="14">
        <v>6</v>
      </c>
      <c r="D64" s="14"/>
      <c r="E64" s="14"/>
      <c r="F64" s="14"/>
      <c r="G64" s="14"/>
      <c r="H64" s="14"/>
      <c r="I64" s="22" t="s">
        <v>195</v>
      </c>
      <c r="J64" s="36"/>
      <c r="K64" s="34"/>
      <c r="L64" s="34"/>
      <c r="M64" s="36"/>
      <c r="N64" s="36"/>
      <c r="O64" s="36"/>
      <c r="P64" s="36"/>
      <c r="Q64" s="36"/>
      <c r="R64" s="36"/>
      <c r="S64" s="36">
        <v>1</v>
      </c>
      <c r="T64" s="34">
        <v>1</v>
      </c>
      <c r="U64" s="77">
        <f t="shared" si="0"/>
        <v>2</v>
      </c>
      <c r="V64" s="15"/>
      <c r="W64" s="3"/>
    </row>
    <row r="65" spans="1:30" x14ac:dyDescent="0.3">
      <c r="B65" s="23" t="s">
        <v>171</v>
      </c>
      <c r="C65" s="14">
        <v>3</v>
      </c>
      <c r="I65" s="22"/>
      <c r="L65" s="2">
        <v>0</v>
      </c>
      <c r="S65" s="36">
        <v>0</v>
      </c>
      <c r="T65" s="34"/>
      <c r="U65" s="77">
        <f t="shared" si="0"/>
        <v>0</v>
      </c>
      <c r="V65" s="15"/>
      <c r="Z65" s="6"/>
      <c r="AA65" s="33"/>
    </row>
    <row r="66" spans="1:30" x14ac:dyDescent="0.3">
      <c r="A66" s="11" t="s">
        <v>113</v>
      </c>
      <c r="B66" s="26" t="s">
        <v>172</v>
      </c>
      <c r="C66" s="13">
        <v>4</v>
      </c>
      <c r="D66" s="13"/>
      <c r="E66" s="13">
        <v>39</v>
      </c>
      <c r="F66" s="13"/>
      <c r="G66" s="13"/>
      <c r="H66" s="13"/>
      <c r="I66" s="21"/>
      <c r="J66" s="35">
        <v>1</v>
      </c>
      <c r="K66" s="12"/>
      <c r="L66" s="12">
        <v>0</v>
      </c>
      <c r="M66" s="12"/>
      <c r="N66" s="35">
        <v>1</v>
      </c>
      <c r="O66" s="35"/>
      <c r="P66" s="35"/>
      <c r="Q66" s="35">
        <v>1</v>
      </c>
      <c r="R66" s="35"/>
      <c r="S66" s="35">
        <v>1</v>
      </c>
      <c r="T66" s="35"/>
      <c r="U66" s="78">
        <f t="shared" si="0"/>
        <v>2</v>
      </c>
      <c r="V66" s="15"/>
      <c r="AA66" s="33"/>
    </row>
    <row r="67" spans="1:30" s="33" customFormat="1" x14ac:dyDescent="0.3">
      <c r="A67" s="30"/>
      <c r="B67" s="31" t="s">
        <v>201</v>
      </c>
      <c r="C67" s="14">
        <v>3</v>
      </c>
      <c r="D67" s="14"/>
      <c r="E67" s="14"/>
      <c r="F67" s="14"/>
      <c r="G67" s="14"/>
      <c r="H67" s="14"/>
      <c r="I67" s="22" t="s">
        <v>195</v>
      </c>
      <c r="J67" s="36"/>
      <c r="K67" s="36"/>
      <c r="L67" s="36"/>
      <c r="M67" s="36"/>
      <c r="N67" s="36"/>
      <c r="O67" s="36"/>
      <c r="P67" s="36"/>
      <c r="Q67" s="36"/>
      <c r="R67" s="36"/>
      <c r="S67" s="36">
        <v>1</v>
      </c>
      <c r="T67" s="36">
        <v>1</v>
      </c>
      <c r="U67" s="77">
        <f t="shared" si="0"/>
        <v>2</v>
      </c>
      <c r="V67" s="15"/>
      <c r="W67" s="3"/>
    </row>
    <row r="68" spans="1:30" s="33" customFormat="1" x14ac:dyDescent="0.3">
      <c r="A68" s="30"/>
      <c r="B68" s="31" t="s">
        <v>202</v>
      </c>
      <c r="C68" s="14">
        <v>3</v>
      </c>
      <c r="D68" s="14"/>
      <c r="E68" s="14"/>
      <c r="F68" s="14"/>
      <c r="G68" s="14"/>
      <c r="H68" s="14"/>
      <c r="I68" s="22" t="s">
        <v>205</v>
      </c>
      <c r="J68" s="36"/>
      <c r="K68" s="36"/>
      <c r="L68" s="36"/>
      <c r="M68" s="36"/>
      <c r="N68" s="36"/>
      <c r="O68" s="36"/>
      <c r="P68" s="36"/>
      <c r="Q68" s="36"/>
      <c r="R68" s="36"/>
      <c r="S68" s="36">
        <v>1</v>
      </c>
      <c r="T68" s="36">
        <v>1</v>
      </c>
      <c r="U68" s="77">
        <f t="shared" si="0"/>
        <v>2</v>
      </c>
      <c r="V68" s="15"/>
      <c r="W68" s="3"/>
    </row>
    <row r="69" spans="1:30" s="33" customFormat="1" x14ac:dyDescent="0.3">
      <c r="A69" s="30"/>
      <c r="B69" s="31" t="s">
        <v>203</v>
      </c>
      <c r="C69" s="14">
        <v>3</v>
      </c>
      <c r="D69" s="14"/>
      <c r="E69" s="14"/>
      <c r="F69" s="14"/>
      <c r="G69" s="14"/>
      <c r="H69" s="14"/>
      <c r="I69" s="22" t="s">
        <v>195</v>
      </c>
      <c r="J69" s="36"/>
      <c r="K69" s="36"/>
      <c r="L69" s="36"/>
      <c r="M69" s="36"/>
      <c r="N69" s="36"/>
      <c r="O69" s="36"/>
      <c r="P69" s="36"/>
      <c r="Q69" s="36"/>
      <c r="R69" s="36"/>
      <c r="S69" s="36">
        <v>1</v>
      </c>
      <c r="T69" s="36">
        <v>1</v>
      </c>
      <c r="U69" s="77">
        <f t="shared" si="0"/>
        <v>2</v>
      </c>
      <c r="V69" s="15"/>
      <c r="W69" s="3"/>
    </row>
    <row r="70" spans="1:30" s="33" customFormat="1" x14ac:dyDescent="0.3">
      <c r="A70" s="30"/>
      <c r="B70" s="31" t="s">
        <v>204</v>
      </c>
      <c r="C70" s="14">
        <v>2</v>
      </c>
      <c r="D70" s="14"/>
      <c r="E70" s="14"/>
      <c r="F70" s="14"/>
      <c r="G70" s="14"/>
      <c r="H70" s="14"/>
      <c r="I70" s="22" t="s">
        <v>205</v>
      </c>
      <c r="J70" s="36"/>
      <c r="K70" s="36"/>
      <c r="L70" s="36"/>
      <c r="M70" s="36"/>
      <c r="N70" s="36"/>
      <c r="O70" s="36"/>
      <c r="P70" s="36"/>
      <c r="Q70" s="36"/>
      <c r="R70" s="36"/>
      <c r="S70" s="36">
        <v>0.9</v>
      </c>
      <c r="T70" s="36">
        <v>1</v>
      </c>
      <c r="U70" s="77">
        <f t="shared" si="0"/>
        <v>1.9</v>
      </c>
      <c r="V70" s="15"/>
      <c r="W70" s="3"/>
    </row>
    <row r="71" spans="1:30" x14ac:dyDescent="0.3">
      <c r="B71" s="23" t="s">
        <v>173</v>
      </c>
      <c r="C71" s="14">
        <v>3</v>
      </c>
      <c r="E71" s="14">
        <v>40</v>
      </c>
      <c r="I71" s="22"/>
      <c r="J71" s="36">
        <v>1</v>
      </c>
      <c r="L71" s="2">
        <v>0</v>
      </c>
      <c r="N71" s="36">
        <v>1</v>
      </c>
      <c r="Q71" s="36">
        <v>1</v>
      </c>
      <c r="S71" s="36">
        <v>0</v>
      </c>
      <c r="T71" s="34"/>
      <c r="U71" s="77">
        <f t="shared" si="0"/>
        <v>1</v>
      </c>
      <c r="V71" s="15"/>
    </row>
    <row r="72" spans="1:30" x14ac:dyDescent="0.3">
      <c r="A72" s="11" t="s">
        <v>74</v>
      </c>
      <c r="B72" s="26" t="s">
        <v>92</v>
      </c>
      <c r="C72" s="13">
        <v>2</v>
      </c>
      <c r="D72" s="13">
        <v>0</v>
      </c>
      <c r="E72" s="13"/>
      <c r="F72" s="13"/>
      <c r="G72" s="13"/>
      <c r="H72" s="13"/>
      <c r="I72" s="21"/>
      <c r="J72" s="35"/>
      <c r="K72" s="12">
        <v>1</v>
      </c>
      <c r="L72" s="12">
        <v>1</v>
      </c>
      <c r="M72" s="12"/>
      <c r="N72" s="35">
        <v>1</v>
      </c>
      <c r="O72" s="35">
        <v>1</v>
      </c>
      <c r="P72" s="35">
        <v>1</v>
      </c>
      <c r="Q72" s="35">
        <v>1</v>
      </c>
      <c r="R72" s="35">
        <v>1</v>
      </c>
      <c r="S72" s="35">
        <v>0.9</v>
      </c>
      <c r="T72" s="35"/>
      <c r="U72" s="78">
        <f t="shared" si="0"/>
        <v>2.9</v>
      </c>
      <c r="V72" s="15"/>
    </row>
    <row r="73" spans="1:30" s="6" customFormat="1" x14ac:dyDescent="0.3">
      <c r="A73" s="30"/>
      <c r="B73" s="31" t="s">
        <v>82</v>
      </c>
      <c r="C73" s="14">
        <v>2</v>
      </c>
      <c r="D73" s="14">
        <v>1</v>
      </c>
      <c r="E73" s="14"/>
      <c r="F73" s="14"/>
      <c r="G73" s="14"/>
      <c r="H73" s="14"/>
      <c r="I73" s="22"/>
      <c r="J73" s="36"/>
      <c r="K73" s="20"/>
      <c r="L73" s="20">
        <v>1</v>
      </c>
      <c r="M73" s="20"/>
      <c r="N73" s="36">
        <v>1</v>
      </c>
      <c r="O73" s="36">
        <v>1</v>
      </c>
      <c r="P73" s="36">
        <v>1</v>
      </c>
      <c r="Q73" s="36">
        <v>1</v>
      </c>
      <c r="R73" s="36">
        <v>1</v>
      </c>
      <c r="S73" s="36">
        <v>1</v>
      </c>
      <c r="T73" s="36"/>
      <c r="U73" s="77">
        <f t="shared" si="0"/>
        <v>3</v>
      </c>
      <c r="V73" s="15"/>
      <c r="W73" s="3"/>
      <c r="X73"/>
      <c r="Y73"/>
      <c r="Z73"/>
      <c r="AA73"/>
      <c r="AB73"/>
      <c r="AC73"/>
      <c r="AD73"/>
    </row>
    <row r="74" spans="1:30" x14ac:dyDescent="0.3">
      <c r="B74" s="23" t="s">
        <v>93</v>
      </c>
      <c r="C74" s="14">
        <v>2</v>
      </c>
      <c r="D74" s="14">
        <v>1</v>
      </c>
      <c r="I74" s="22" t="s">
        <v>185</v>
      </c>
      <c r="K74" s="2">
        <v>1</v>
      </c>
      <c r="L74" s="2">
        <v>1</v>
      </c>
      <c r="T74" s="34"/>
      <c r="U74" s="77">
        <f t="shared" si="0"/>
        <v>0</v>
      </c>
      <c r="V74" s="15"/>
      <c r="X74" s="33"/>
      <c r="Z74" s="6"/>
    </row>
    <row r="75" spans="1:30" s="33" customFormat="1" x14ac:dyDescent="0.3">
      <c r="A75" s="10"/>
      <c r="B75" s="23" t="s">
        <v>94</v>
      </c>
      <c r="C75" s="14">
        <v>4</v>
      </c>
      <c r="D75" s="14">
        <v>3</v>
      </c>
      <c r="E75" s="14"/>
      <c r="F75" s="14"/>
      <c r="G75" s="14"/>
      <c r="H75" s="14"/>
      <c r="I75" s="22"/>
      <c r="J75" s="36"/>
      <c r="K75" s="2">
        <v>1</v>
      </c>
      <c r="L75" s="2">
        <v>1</v>
      </c>
      <c r="M75" s="20"/>
      <c r="N75" s="36">
        <v>1</v>
      </c>
      <c r="O75" s="36">
        <v>1</v>
      </c>
      <c r="P75" s="36">
        <v>1</v>
      </c>
      <c r="Q75" s="36">
        <v>1</v>
      </c>
      <c r="R75" s="36">
        <v>1</v>
      </c>
      <c r="S75" s="36">
        <v>1</v>
      </c>
      <c r="T75" s="34"/>
      <c r="U75" s="77">
        <f t="shared" si="0"/>
        <v>3</v>
      </c>
      <c r="V75" s="15"/>
      <c r="W75" s="3"/>
      <c r="Z75" s="6"/>
    </row>
    <row r="76" spans="1:30" x14ac:dyDescent="0.3">
      <c r="B76" s="23" t="s">
        <v>180</v>
      </c>
      <c r="C76" s="14">
        <v>1</v>
      </c>
      <c r="I76" s="22"/>
      <c r="K76" s="34"/>
      <c r="L76" s="34"/>
      <c r="M76" s="36"/>
      <c r="O76" s="36">
        <v>1</v>
      </c>
      <c r="S76" s="36">
        <v>1</v>
      </c>
      <c r="T76" s="34"/>
      <c r="U76" s="77">
        <f t="shared" ref="U76:U79" si="2">SUM(Q76:T76)</f>
        <v>1</v>
      </c>
      <c r="V76" s="15"/>
      <c r="AA76" s="6"/>
      <c r="AB76" s="6"/>
      <c r="AC76" s="6"/>
      <c r="AD76" s="6"/>
    </row>
    <row r="77" spans="1:30" x14ac:dyDescent="0.3">
      <c r="B77" s="23" t="s">
        <v>95</v>
      </c>
      <c r="C77" s="14">
        <v>1</v>
      </c>
      <c r="D77" s="14">
        <v>0</v>
      </c>
      <c r="I77" s="22" t="s">
        <v>91</v>
      </c>
      <c r="L77" s="2">
        <v>0</v>
      </c>
      <c r="M77" s="20">
        <v>1</v>
      </c>
      <c r="N77" s="36">
        <v>1</v>
      </c>
      <c r="O77" s="36">
        <v>1</v>
      </c>
      <c r="P77" s="36">
        <v>1</v>
      </c>
      <c r="Q77" s="36">
        <v>1</v>
      </c>
      <c r="R77" s="36">
        <v>1</v>
      </c>
      <c r="S77" s="36">
        <v>1</v>
      </c>
      <c r="T77" s="34"/>
      <c r="U77" s="77">
        <f t="shared" si="2"/>
        <v>3</v>
      </c>
      <c r="V77" s="15"/>
    </row>
    <row r="78" spans="1:30" s="6" customFormat="1" x14ac:dyDescent="0.3">
      <c r="A78" s="10"/>
      <c r="B78" s="23" t="s">
        <v>96</v>
      </c>
      <c r="C78" s="14">
        <v>3</v>
      </c>
      <c r="D78" s="14">
        <v>1</v>
      </c>
      <c r="E78" s="14"/>
      <c r="F78" s="14"/>
      <c r="G78" s="14"/>
      <c r="H78" s="14"/>
      <c r="I78" s="22"/>
      <c r="J78" s="36"/>
      <c r="K78" s="2">
        <v>1</v>
      </c>
      <c r="L78" s="2">
        <v>1</v>
      </c>
      <c r="M78" s="20"/>
      <c r="N78" s="36">
        <v>1</v>
      </c>
      <c r="O78" s="36">
        <v>1</v>
      </c>
      <c r="P78" s="36">
        <v>1</v>
      </c>
      <c r="Q78" s="36">
        <v>1</v>
      </c>
      <c r="R78" s="36">
        <v>1</v>
      </c>
      <c r="S78" s="36">
        <v>1</v>
      </c>
      <c r="T78" s="34"/>
      <c r="U78" s="77">
        <f t="shared" si="2"/>
        <v>3</v>
      </c>
      <c r="V78" s="15"/>
      <c r="W78" s="3"/>
      <c r="X78"/>
      <c r="Y78"/>
      <c r="Z78"/>
      <c r="AA78"/>
      <c r="AB78"/>
      <c r="AC78"/>
      <c r="AD78"/>
    </row>
    <row r="79" spans="1:30" x14ac:dyDescent="0.3">
      <c r="B79" s="24" t="s">
        <v>97</v>
      </c>
      <c r="C79" s="27">
        <v>4</v>
      </c>
      <c r="D79" s="27">
        <v>0</v>
      </c>
      <c r="E79" s="27"/>
      <c r="F79" s="27"/>
      <c r="G79" s="27"/>
      <c r="H79" s="27"/>
      <c r="I79" s="29"/>
      <c r="J79" s="37"/>
      <c r="K79" s="28">
        <v>1</v>
      </c>
      <c r="L79" s="28">
        <v>0</v>
      </c>
      <c r="M79" s="28"/>
      <c r="N79" s="37"/>
      <c r="O79" s="37"/>
      <c r="P79" s="37">
        <v>1</v>
      </c>
      <c r="Q79" s="37">
        <v>1</v>
      </c>
      <c r="R79" s="37">
        <v>1</v>
      </c>
      <c r="S79" s="37">
        <v>0</v>
      </c>
      <c r="T79" s="37"/>
      <c r="U79" s="79">
        <f t="shared" si="2"/>
        <v>2</v>
      </c>
      <c r="V79" s="15"/>
    </row>
    <row r="80" spans="1:30" ht="15" thickBot="1" x14ac:dyDescent="0.35">
      <c r="A80" s="11"/>
      <c r="V80" s="15"/>
      <c r="Y80" s="33"/>
    </row>
    <row r="81" spans="1:30" x14ac:dyDescent="0.3">
      <c r="I81" s="64" t="s">
        <v>98</v>
      </c>
      <c r="J81" s="85"/>
      <c r="K81" s="65"/>
      <c r="L81" s="65"/>
      <c r="M81" s="65"/>
      <c r="N81" s="65"/>
      <c r="O81" s="65"/>
      <c r="P81" s="65"/>
      <c r="Q81" s="65">
        <f t="array" ref="Q81">SUM($C2:$C79*(Q2:Q79&gt;=0.9)*($U2:$U79&gt;=$W$12))</f>
        <v>179</v>
      </c>
      <c r="R81" s="65">
        <f t="array" ref="R81">SUM($C2:$C79*(R2:R79&gt;=0.9)*($U2:$U79&gt;=$W$12))</f>
        <v>187</v>
      </c>
      <c r="S81" s="65">
        <f t="array" ref="S81">SUM($C2:$C79*(S2:S79&gt;=0.9)*($U2:$U79&gt;=$W$12))</f>
        <v>213</v>
      </c>
      <c r="T81" s="66"/>
      <c r="V81" s="15"/>
      <c r="AA81" s="6"/>
      <c r="AB81" s="6"/>
      <c r="AC81" s="6"/>
      <c r="AD81" s="6"/>
    </row>
    <row r="82" spans="1:30" x14ac:dyDescent="0.3">
      <c r="I82" s="67" t="s">
        <v>100</v>
      </c>
      <c r="J82" s="86"/>
      <c r="K82" s="68"/>
      <c r="L82" s="68"/>
      <c r="M82" s="68"/>
      <c r="N82" s="68"/>
      <c r="O82" s="68"/>
      <c r="P82" s="68"/>
      <c r="Q82" s="68">
        <f t="array" ref="Q82">SUM($C2:$C79*Q2:Q79*($U2:$U79&gt;=$W$12))</f>
        <v>186</v>
      </c>
      <c r="R82" s="68">
        <f t="array" ref="R82">SUM($C2:$C79*R2:R79*($U2:$U79&gt;=$W$12))</f>
        <v>206.6</v>
      </c>
      <c r="S82" s="68">
        <f t="array" ref="S82">SUM($C2:$C79*S2:S79*($U2:$U79&gt;=$W$12))</f>
        <v>223.23000000000002</v>
      </c>
      <c r="T82" s="69"/>
      <c r="V82" s="15"/>
    </row>
    <row r="83" spans="1:30" s="6" customFormat="1" x14ac:dyDescent="0.3">
      <c r="A83" s="10"/>
      <c r="B83" s="23"/>
      <c r="C83" s="14"/>
      <c r="D83" s="14"/>
      <c r="E83" s="14"/>
      <c r="F83" s="14"/>
      <c r="G83" s="14"/>
      <c r="H83" s="14"/>
      <c r="I83" s="67" t="s">
        <v>99</v>
      </c>
      <c r="J83" s="86"/>
      <c r="K83" s="68"/>
      <c r="L83" s="68"/>
      <c r="M83" s="68"/>
      <c r="N83" s="68"/>
      <c r="O83" s="68"/>
      <c r="P83" s="68"/>
      <c r="Q83" s="68">
        <f t="array" ref="Q83">SUM($C$2:$C$79*(Q$2:Q$79&gt;=0.1)*($U$2:$U$79&gt;=$W$12))</f>
        <v>193</v>
      </c>
      <c r="R83" s="68">
        <f t="array" ref="R83">SUM($C$2:$C$79*(R$2:R$79&gt;=0.1)*($U$2:$U$79&gt;=$W$12))</f>
        <v>216</v>
      </c>
      <c r="S83" s="68">
        <f t="array" ref="S83">SUM($C$2:$C$79*(S$2:S$79&gt;=0.1)*($U$2:$U$79&gt;=$W$12))</f>
        <v>234</v>
      </c>
      <c r="T83" s="69"/>
      <c r="U83" s="3"/>
      <c r="V83" s="15"/>
      <c r="W83" s="3"/>
      <c r="X83"/>
      <c r="Y83"/>
      <c r="Z83"/>
      <c r="AA83"/>
      <c r="AB83"/>
      <c r="AC83"/>
      <c r="AD83"/>
    </row>
    <row r="84" spans="1:30" x14ac:dyDescent="0.3">
      <c r="I84" s="67" t="s">
        <v>101</v>
      </c>
      <c r="J84" s="86"/>
      <c r="K84" s="68"/>
      <c r="L84" s="68"/>
      <c r="M84" s="68"/>
      <c r="N84" s="68"/>
      <c r="O84" s="68"/>
      <c r="P84" s="68"/>
      <c r="Q84" s="68">
        <f>LOOKUP($W$12,$W23:$W31,$X23:$X31)</f>
        <v>257</v>
      </c>
      <c r="R84" s="68">
        <f>LOOKUP($W$12,$W23:$W31,$X23:$X31)</f>
        <v>257</v>
      </c>
      <c r="S84" s="68">
        <f>LOOKUP($W$12,$W23:$W31,$X23:$X31)</f>
        <v>257</v>
      </c>
      <c r="T84" s="69"/>
      <c r="V84" s="15"/>
      <c r="AA84" s="6"/>
      <c r="AB84" s="6"/>
      <c r="AC84" s="6"/>
      <c r="AD84" s="6"/>
    </row>
    <row r="85" spans="1:30" x14ac:dyDescent="0.3">
      <c r="I85" s="67" t="s">
        <v>102</v>
      </c>
      <c r="J85" s="86"/>
      <c r="K85" s="70"/>
      <c r="L85" s="70"/>
      <c r="M85" s="70"/>
      <c r="N85" s="70"/>
      <c r="O85" s="70"/>
      <c r="P85" s="70"/>
      <c r="Q85" s="70">
        <f t="shared" ref="Q85:S85" si="3">Q82/Q84</f>
        <v>0.72373540856031127</v>
      </c>
      <c r="R85" s="70">
        <f t="shared" si="3"/>
        <v>0.80389105058365762</v>
      </c>
      <c r="S85" s="70">
        <f t="shared" si="3"/>
        <v>0.86859922178988336</v>
      </c>
      <c r="T85" s="71"/>
      <c r="V85" s="15"/>
    </row>
    <row r="86" spans="1:30" ht="15" thickBot="1" x14ac:dyDescent="0.35">
      <c r="C86" s="33"/>
      <c r="I86" s="72" t="s">
        <v>80</v>
      </c>
      <c r="J86" s="87"/>
      <c r="K86" s="73"/>
      <c r="L86" s="73"/>
      <c r="M86" s="73"/>
      <c r="N86" s="73"/>
      <c r="O86" s="73"/>
      <c r="P86" s="73"/>
      <c r="Q86" s="73">
        <f t="shared" ref="Q86:S86" si="4">Q84-Q82</f>
        <v>71</v>
      </c>
      <c r="R86" s="73">
        <f t="shared" si="4"/>
        <v>50.400000000000006</v>
      </c>
      <c r="S86" s="73">
        <f t="shared" si="4"/>
        <v>33.769999999999982</v>
      </c>
      <c r="T86" s="74"/>
      <c r="V86" s="15"/>
      <c r="AA86" s="6"/>
      <c r="AB86" s="6"/>
      <c r="AC86" s="6"/>
      <c r="AD86" s="6"/>
    </row>
    <row r="87" spans="1:30" x14ac:dyDescent="0.3">
      <c r="C87" s="33"/>
      <c r="V87" s="15"/>
    </row>
    <row r="88" spans="1:30" x14ac:dyDescent="0.3">
      <c r="C88" s="33"/>
      <c r="I88" s="14"/>
      <c r="J88" s="14"/>
      <c r="K88" s="14"/>
      <c r="L88" s="14"/>
      <c r="N88" s="14"/>
      <c r="V88" s="15"/>
    </row>
    <row r="89" spans="1:30" x14ac:dyDescent="0.3">
      <c r="C89" s="33"/>
      <c r="I89" s="14"/>
      <c r="J89" s="14"/>
      <c r="K89" s="14"/>
      <c r="L89" s="14"/>
      <c r="N89" s="14"/>
      <c r="V89" s="15"/>
    </row>
    <row r="90" spans="1:30" x14ac:dyDescent="0.3">
      <c r="I90" s="14"/>
      <c r="J90" s="14"/>
      <c r="K90" s="14"/>
      <c r="L90" s="14"/>
      <c r="N90" s="14"/>
      <c r="V90" s="15"/>
    </row>
    <row r="91" spans="1:30" x14ac:dyDescent="0.3">
      <c r="I91" s="14"/>
      <c r="J91" s="14"/>
      <c r="K91" s="14"/>
      <c r="L91" s="14"/>
      <c r="N91" s="14"/>
      <c r="V91" s="15"/>
      <c r="Z91" s="33"/>
    </row>
    <row r="92" spans="1:30" x14ac:dyDescent="0.3">
      <c r="I92" s="14"/>
      <c r="J92" s="14"/>
      <c r="K92" s="14"/>
      <c r="L92" s="14"/>
      <c r="N92" s="14"/>
      <c r="V92" s="15"/>
    </row>
    <row r="93" spans="1:30" x14ac:dyDescent="0.3">
      <c r="I93" s="14"/>
      <c r="J93" s="14"/>
      <c r="K93" s="14"/>
      <c r="L93" s="14"/>
      <c r="N93" s="14"/>
    </row>
    <row r="94" spans="1:30" x14ac:dyDescent="0.3">
      <c r="I94" s="14"/>
      <c r="J94" s="14"/>
      <c r="K94" s="14"/>
      <c r="L94" s="14"/>
      <c r="N94" s="14"/>
    </row>
    <row r="95" spans="1:30" x14ac:dyDescent="0.3">
      <c r="I95" s="14"/>
      <c r="J95" s="14"/>
      <c r="K95" s="14"/>
      <c r="L95" s="14"/>
      <c r="N95" s="14"/>
    </row>
    <row r="96" spans="1:30" s="33" customFormat="1" x14ac:dyDescent="0.3">
      <c r="A96" s="10"/>
      <c r="B96" s="23"/>
      <c r="C96" s="14"/>
      <c r="D96" s="14"/>
      <c r="E96" s="14"/>
      <c r="F96" s="14"/>
      <c r="G96" s="14"/>
      <c r="H96" s="14"/>
      <c r="I96" s="20"/>
      <c r="J96" s="36"/>
      <c r="K96" s="2"/>
      <c r="L96" s="2"/>
      <c r="M96" s="20"/>
      <c r="N96" s="36"/>
      <c r="O96" s="36"/>
      <c r="P96" s="36"/>
      <c r="Q96" s="36"/>
      <c r="R96" s="36"/>
      <c r="S96" s="36"/>
      <c r="T96" s="2"/>
      <c r="U96" s="3"/>
      <c r="V96" s="3"/>
      <c r="W96" s="3"/>
      <c r="X96"/>
      <c r="Y96"/>
      <c r="Z96"/>
      <c r="AA96"/>
      <c r="AB96"/>
      <c r="AC96"/>
      <c r="AD96"/>
    </row>
    <row r="99" spans="27:30" x14ac:dyDescent="0.3">
      <c r="AA99" s="6"/>
      <c r="AB99" s="6"/>
      <c r="AC99" s="6"/>
      <c r="AD99" s="6"/>
    </row>
    <row r="103" spans="27:30" x14ac:dyDescent="0.3">
      <c r="AA103" s="6"/>
      <c r="AB103" s="6"/>
      <c r="AC103" s="6"/>
      <c r="AD103" s="6"/>
    </row>
    <row r="108" spans="27:30" x14ac:dyDescent="0.3">
      <c r="AA108" s="6"/>
      <c r="AB108" s="6"/>
      <c r="AC108" s="6"/>
      <c r="AD108" s="6"/>
    </row>
    <row r="121" spans="27:30" x14ac:dyDescent="0.3">
      <c r="AA121" s="33"/>
      <c r="AB121" s="33"/>
      <c r="AC121" s="33"/>
      <c r="AD121" s="33"/>
    </row>
  </sheetData>
  <conditionalFormatting sqref="B2:U79">
    <cfRule type="expression" dxfId="2" priority="37" stopIfTrue="1">
      <formula>$U2&gt;=(0.5+$W$12)</formula>
    </cfRule>
    <cfRule type="expression" dxfId="1" priority="38" stopIfTrue="1">
      <formula>$U2&gt;=$W$12</formula>
    </cfRule>
    <cfRule type="expression" dxfId="0" priority="39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2019-11-23T21:16:57Z</dcterms:modified>
</cp:coreProperties>
</file>