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M2" i="1" l="1"/>
  <c r="M3" i="1"/>
  <c r="I82" i="1" l="1" a="1"/>
  <c r="I82" i="1" s="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4" i="1"/>
  <c r="K84" i="1" s="1" a="1"/>
  <c r="K84" i="1" s="1"/>
  <c r="G87" i="1" l="1" a="1"/>
  <c r="G87" i="1" s="1"/>
  <c r="L87" i="1" a="1"/>
  <c r="L87" i="1" s="1"/>
  <c r="J84" i="1" a="1"/>
  <c r="J84" i="1" s="1"/>
  <c r="P22" i="1"/>
  <c r="I84" i="1" a="1"/>
  <c r="I84" i="1" s="1"/>
  <c r="L84" i="1" a="1"/>
  <c r="L84" i="1" s="1"/>
  <c r="G84" i="1" a="1"/>
  <c r="G84" i="1" s="1"/>
  <c r="H84" i="1" a="1"/>
  <c r="H84" i="1" s="1"/>
  <c r="L83" i="1" a="1"/>
  <c r="L83" i="1" s="1"/>
  <c r="I83" i="1" a="1"/>
  <c r="I83" i="1" s="1"/>
  <c r="J83" i="1" a="1"/>
  <c r="J83" i="1" s="1"/>
  <c r="P23" i="1"/>
  <c r="H87" i="1" a="1"/>
  <c r="H87" i="1" s="1"/>
  <c r="P27" i="1"/>
  <c r="K83" i="1" a="1"/>
  <c r="K83" i="1" s="1"/>
  <c r="J82" i="1" a="1"/>
  <c r="J82" i="1" s="1"/>
  <c r="H83" i="1" a="1"/>
  <c r="H83" i="1" s="1"/>
  <c r="L82" i="1" a="1"/>
  <c r="L82" i="1" s="1"/>
  <c r="G82" i="1" a="1"/>
  <c r="G82" i="1" s="1"/>
  <c r="Q29" i="1"/>
  <c r="Q30" i="1"/>
  <c r="P28" i="1"/>
  <c r="G83" i="1" a="1"/>
  <c r="G83" i="1" s="1"/>
  <c r="Q23" i="1"/>
  <c r="P29" i="1"/>
  <c r="H82" i="1" a="1"/>
  <c r="H82" i="1" s="1"/>
  <c r="P25" i="1"/>
  <c r="Q27" i="1"/>
  <c r="P26" i="1"/>
  <c r="P24" i="1"/>
  <c r="K87" i="1" a="1"/>
  <c r="K87" i="1" s="1"/>
  <c r="K82" i="1" a="1"/>
  <c r="K82" i="1" s="1"/>
  <c r="P30" i="1"/>
  <c r="Q28" i="1"/>
  <c r="J87" i="1" a="1"/>
  <c r="J87" i="1" s="1"/>
  <c r="Q22" i="1"/>
  <c r="Q25" i="1"/>
  <c r="Q26" i="1"/>
  <c r="I87" i="1" a="1"/>
  <c r="I87" i="1" s="1"/>
  <c r="Q24" i="1"/>
  <c r="H85" i="1" l="1"/>
  <c r="H86" i="1" s="1"/>
  <c r="J85" i="1"/>
  <c r="J86" i="1" s="1"/>
  <c r="K85" i="1"/>
  <c r="K86" i="1" s="1"/>
  <c r="L85" i="1"/>
  <c r="L86" i="1" s="1"/>
  <c r="G85" i="1"/>
  <c r="G86" i="1" s="1"/>
  <c r="I85" i="1"/>
  <c r="I86" i="1" s="1"/>
  <c r="R27" i="1" l="1"/>
  <c r="R25" i="1"/>
  <c r="R26" i="1"/>
  <c r="R28" i="1"/>
  <c r="R29" i="1"/>
  <c r="R30" i="1"/>
  <c r="R24" i="1"/>
  <c r="R22" i="1"/>
  <c r="R23" i="1"/>
</calcChain>
</file>

<file path=xl/comments1.xml><?xml version="1.0" encoding="utf-8"?>
<comments xmlns="http://schemas.openxmlformats.org/spreadsheetml/2006/main">
  <authors>
    <author>Matt Trawick</author>
  </authors>
  <commentList>
    <comment ref="O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 xml:space="preserve">Ovidiu will do 4 or 5, but not both
</t>
        </r>
      </text>
    </comment>
    <comment ref="I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P10"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1"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F14"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H17" authorId="0" shapeId="0">
      <text>
        <r>
          <rPr>
            <b/>
            <sz val="9"/>
            <color indexed="81"/>
            <rFont val="Tahoma"/>
            <family val="2"/>
          </rPr>
          <t>Matt Trawick:</t>
        </r>
        <r>
          <rPr>
            <sz val="9"/>
            <color indexed="81"/>
            <rFont val="Tahoma"/>
            <family val="2"/>
          </rPr>
          <t xml:space="preserve">
Con asks: New labs replace these?
</t>
        </r>
      </text>
    </comment>
    <comment ref="Q18" authorId="0" shapeId="0">
      <text>
        <r>
          <rPr>
            <b/>
            <sz val="9"/>
            <color indexed="81"/>
            <rFont val="Tahoma"/>
            <family val="2"/>
          </rPr>
          <t>Matt Trawick:</t>
        </r>
        <r>
          <rPr>
            <sz val="9"/>
            <color indexed="81"/>
            <rFont val="Tahoma"/>
            <family val="2"/>
          </rPr>
          <t xml:space="preserve">
cost of books for faculty, for instance.
(Approximation)</t>
        </r>
      </text>
    </comment>
    <comment ref="O21"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P21" authorId="0" shapeId="0">
      <text>
        <r>
          <rPr>
            <b/>
            <sz val="9"/>
            <color indexed="81"/>
            <rFont val="Tahoma"/>
            <family val="2"/>
          </rPr>
          <t>Matt Trawick:</t>
        </r>
        <r>
          <rPr>
            <sz val="9"/>
            <color indexed="81"/>
            <rFont val="Tahoma"/>
            <family val="2"/>
          </rPr>
          <t xml:space="preserve">
Resulting number of pages in the manual.</t>
        </r>
      </text>
    </comment>
    <comment ref="R21" authorId="0" shapeId="0">
      <text>
        <r>
          <rPr>
            <b/>
            <sz val="9"/>
            <color indexed="81"/>
            <rFont val="Tahoma"/>
            <family val="2"/>
          </rPr>
          <t>Matt Trawick:</t>
        </r>
        <r>
          <rPr>
            <sz val="9"/>
            <color indexed="81"/>
            <rFont val="Tahoma"/>
            <family val="2"/>
          </rPr>
          <t xml:space="preserve">
Estimated
</t>
        </r>
      </text>
    </comment>
    <comment ref="I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F26" authorId="0" shape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F27" authorId="0" shape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I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I30" authorId="0" shapeId="0">
      <text>
        <r>
          <rPr>
            <b/>
            <sz val="9"/>
            <color indexed="81"/>
            <rFont val="Tahoma"/>
            <family val="2"/>
          </rPr>
          <t>Matt Trawick:</t>
        </r>
        <r>
          <rPr>
            <sz val="9"/>
            <color indexed="81"/>
            <rFont val="Tahoma"/>
            <family val="2"/>
          </rPr>
          <t xml:space="preserve">
Ovidiu notes that books do LR circuits wrong, except feynman
</t>
        </r>
      </text>
    </comment>
    <comment ref="L30" authorId="0" shapeId="0">
      <text>
        <r>
          <rPr>
            <b/>
            <sz val="9"/>
            <color indexed="81"/>
            <rFont val="Tahoma"/>
            <family val="2"/>
          </rPr>
          <t xml:space="preserve">Ovidiu sez: needs changing.
</t>
        </r>
      </text>
    </comment>
    <comment ref="L31" authorId="0" shapeId="0">
      <text>
        <r>
          <rPr>
            <b/>
            <sz val="9"/>
            <color indexed="81"/>
            <rFont val="Tahoma"/>
            <family val="2"/>
          </rPr>
          <t xml:space="preserve">Needs changing
</t>
        </r>
      </text>
    </comment>
    <comment ref="I34" authorId="0" shapeId="0">
      <text>
        <r>
          <rPr>
            <b/>
            <sz val="9"/>
            <color indexed="81"/>
            <rFont val="Tahoma"/>
            <family val="2"/>
          </rPr>
          <t>Matt Trawick:</t>
        </r>
        <r>
          <rPr>
            <sz val="9"/>
            <color indexed="81"/>
            <rFont val="Tahoma"/>
            <family val="2"/>
          </rPr>
          <t xml:space="preserve">
tweak directions a bit?</t>
        </r>
      </text>
    </comment>
    <comment ref="I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E40" authorId="0" shapeId="0">
      <text>
        <r>
          <rPr>
            <b/>
            <sz val="9"/>
            <color indexed="81"/>
            <rFont val="Tahoma"/>
            <family val="2"/>
          </rPr>
          <t>Matt Trawick:</t>
        </r>
        <r>
          <rPr>
            <sz val="9"/>
            <color indexed="81"/>
            <rFont val="Tahoma"/>
            <family val="2"/>
          </rPr>
          <t xml:space="preserve">
Content significantly changed from last time.
</t>
        </r>
      </text>
    </comment>
    <comment ref="I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E44" authorId="0" shapeId="0">
      <text>
        <r>
          <rPr>
            <b/>
            <sz val="9"/>
            <color indexed="81"/>
            <rFont val="Tahoma"/>
            <family val="2"/>
          </rPr>
          <t>Matt Trawick:</t>
        </r>
        <r>
          <rPr>
            <sz val="9"/>
            <color indexed="81"/>
            <rFont val="Tahoma"/>
            <family val="2"/>
          </rPr>
          <t xml:space="preserve">
Lots of new content here.  
</t>
        </r>
      </text>
    </comment>
    <comment ref="I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I51"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I52"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I54"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K56" authorId="0" shapeId="0">
      <text>
        <r>
          <rPr>
            <b/>
            <sz val="9"/>
            <color indexed="81"/>
            <rFont val="Tahoma"/>
            <family val="2"/>
          </rPr>
          <t>Matt Trawick:</t>
        </r>
        <r>
          <rPr>
            <sz val="9"/>
            <color indexed="81"/>
            <rFont val="Tahoma"/>
            <family val="2"/>
          </rPr>
          <t xml:space="preserve">
Henry does the first part.</t>
        </r>
      </text>
    </comment>
    <comment ref="I57"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I60"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I63"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I72"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<sst xmlns="http://schemas.openxmlformats.org/spreadsheetml/2006/main" count="228" uniqueCount="208">
  <si>
    <t>new, by MT</t>
  </si>
  <si>
    <t>Now obsolete?</t>
  </si>
  <si>
    <t>Lab #, spr '15</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</si>
  <si>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</si>
  <si>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</si>
  <si>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</si>
  <si>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</si>
  <si>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</si>
  <si>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</si>
  <si>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</si>
  <si>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</si>
  <si>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</si>
  <si>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</si>
  <si>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</si>
  <si>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</si>
  <si>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</si>
  <si>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</si>
  <si>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</si>
  <si>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</si>
  <si>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</si>
  <si>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</si>
  <si>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</si>
  <si>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</si>
  <si>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</si>
  <si>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</si>
  <si>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</si>
  <si>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</si>
  <si>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</si>
  <si>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</si>
  <si>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</si>
  <si>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</si>
  <si>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</si>
  <si>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</si>
  <si>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</si>
  <si>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</si>
  <si>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</si>
  <si>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</si>
  <si>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</si>
  <si>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</si>
  <si>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</si>
  <si>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</si>
  <si>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</si>
  <si>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</si>
  <si>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</si>
  <si>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</si>
  <si>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</si>
  <si>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</si>
  <si>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</si>
  <si>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</si>
  <si>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</si>
  <si>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</si>
  <si>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</si>
  <si>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</si>
  <si>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</si>
  <si>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</si>
  <si>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</si>
  <si>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</si>
  <si>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</si>
  <si>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</si>
  <si>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</si>
  <si>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</si>
  <si>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</si>
  <si>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</si>
  <si>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</si>
  <si>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</si>
  <si>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</si>
  <si>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</si>
  <si>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</si>
  <si>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</si>
  <si>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</si>
  <si>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</si>
  <si>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</si>
  <si>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</si>
  <si>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</si>
  <si>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</si>
  <si>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</si>
  <si>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35*</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</si>
  <si>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</si>
  <si>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</si>
  <si>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</si>
  <si>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</si>
  <si>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</si>
  <si>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</si>
  <si>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</si>
  <si>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</si>
  <si>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</si>
  <si>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</si>
  <si>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</si>
  <si>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</si>
  <si>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</si>
  <si>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</si>
  <si>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</si>
  <si>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</si>
  <si>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</si>
  <si>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</si>
  <si>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</si>
  <si>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</si>
  <si>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</si>
  <si>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</si>
  <si>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</si>
  <si>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</si>
  <si>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</si>
  <si>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</si>
  <si>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</si>
  <si>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</si>
  <si>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</si>
  <si>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Electric Charge (New Version of Electrostatics Lab)</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</si>
  <si>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</si>
  <si>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</si>
  <si>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</si>
  <si>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</si>
  <si>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</si>
  <si>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</si>
  <si>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</si>
  <si>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</si>
  <si>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</si>
  <si>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</si>
  <si>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</si>
  <si>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</si>
  <si>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</si>
  <si>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</si>
  <si>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</si>
  <si>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</si>
  <si>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The Interactions of Electric Charges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</si>
  <si>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</si>
  <si>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</si>
  <si>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</si>
  <si>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</si>
  <si>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</si>
  <si>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</si>
  <si>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</si>
  <si>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</si>
  <si>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</si>
  <si>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</si>
  <si>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</si>
  <si>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</si>
  <si>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</si>
  <si>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</si>
  <si>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</si>
  <si>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</si>
  <si>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Ohm's Law</t>
  </si>
  <si>
    <t>Kirchhoff's Rules</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</si>
  <si>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</si>
  <si>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</si>
  <si>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</si>
  <si>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</si>
  <si>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</si>
  <si>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</si>
  <si>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</si>
  <si>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</si>
  <si>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</si>
  <si>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</si>
  <si>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Electromagnetic Induction II: Sinusoidal Fields</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</si>
  <si>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</si>
  <si>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</si>
  <si>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</si>
  <si>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</si>
  <si>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</si>
  <si>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</si>
  <si>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</si>
  <si>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</si>
  <si>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</si>
  <si>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</si>
  <si>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</si>
  <si>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</si>
  <si>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</si>
  <si>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</si>
  <si>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</si>
  <si>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</si>
  <si>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</si>
  <si>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</si>
  <si>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</si>
  <si>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</si>
  <si>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</si>
  <si>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</si>
  <si>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</si>
  <si>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</si>
  <si>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</si>
  <si>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</si>
  <si>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</si>
  <si>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</si>
  <si>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</si>
  <si>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</si>
  <si>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VideoPoint</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</si>
  <si>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</si>
  <si>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</si>
  <si>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</si>
  <si>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</si>
  <si>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</si>
  <si>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</si>
  <si>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</si>
  <si>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</si>
  <si>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</si>
  <si>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</si>
  <si>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</si>
  <si>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</si>
  <si>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</si>
  <si>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</si>
  <si>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</si>
  <si>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</si>
  <si>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</si>
  <si>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</si>
  <si>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</si>
  <si>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</si>
  <si>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</si>
  <si>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</si>
  <si>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</si>
  <si>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I will mark as 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</si>
</sst>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6">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9"/>
  <sheetViews>
    <sheetView tabSelected="1" topLeftCell="A64" zoomScaleNormal="100" workbookViewId="0">
      <selection activeCell="S5" sqref="S5"/>
    </sheetView>
  </sheetViews>
  <sheetFormatPr defaultRowHeight="14.4" x14ac:dyDescent="0.3"/>
  <cols>
    <col min="1" max="1" width="18.77734375" style="10" bestFit="1" customWidth="1"/>
    <col min="2" max="2" width="44" style="23" bestFit="1" customWidth="1"/>
    <col min="3" max="3" width="8.109375" style="14" customWidth="1"/>
    <col min="4" max="4" width="5.88671875" style="14" customWidth="1"/>
    <col min="5" max="5" width="8.6640625" style="2" customWidth="1"/>
    <col min="6" max="6" width="28.44140625" style="20" bestFit="1" customWidth="1"/>
    <col min="7" max="8" width="8.77734375" style="2" customWidth="1"/>
    <col min="9" max="9" width="8.77734375" style="20" customWidth="1"/>
    <col min="10" max="12" width="8.77734375" style="2" customWidth="1"/>
    <col min="13" max="13" width="11" style="3" customWidth="1"/>
    <col min="14" max="14" width="2.44140625" style="3" customWidth="1"/>
    <col min="15" max="15" width="10.33203125" style="3" customWidth="1"/>
    <col min="17" max="17" width="9.5546875" customWidth="1"/>
    <col min="18" max="18" width="10.109375" bestFit="1" customWidth="1"/>
  </cols>
  <sheetData>
    <row r="1" spans="1:22" s="1" customFormat="1" ht="28.8" x14ac:dyDescent="0.3">
      <c r="A1" s="48" t="s">
        <v>80</v>
      </c>
      <c r="B1" s="25" t="s">
        <v>114</v>
      </c>
      <c r="C1" s="50" t="s">
        <v>89</v>
      </c>
      <c r="D1" s="50" t="s">
        <v>90</v>
      </c>
      <c r="E1" s="49" t="s">
        <v>2</v>
      </c>
      <c r="F1" s="51" t="s">
        <v>115</v>
      </c>
      <c r="G1" s="49" t="s">
        <v>116</v>
      </c>
      <c r="H1" s="49" t="s">
        <v>117</v>
      </c>
      <c r="I1" s="49" t="s">
        <v>194</v>
      </c>
      <c r="J1" s="49" t="s">
        <v>107</v>
      </c>
      <c r="K1" s="49" t="s">
        <v>195</v>
      </c>
      <c r="L1" s="49" t="s">
        <v>196</v>
      </c>
      <c r="M1" s="52" t="s">
        <v>202</v>
      </c>
      <c r="N1" s="32"/>
      <c r="O1" s="33"/>
      <c r="P1" s="32"/>
      <c r="Q1" s="32"/>
      <c r="R1" s="32"/>
      <c r="S1" s="33"/>
      <c r="T1" s="33"/>
      <c r="U1" s="33"/>
      <c r="V1" s="33"/>
    </row>
    <row r="2" spans="1:22" s="1" customFormat="1" x14ac:dyDescent="0.3">
      <c r="A2" s="10" t="s">
        <v>111</v>
      </c>
      <c r="B2" s="53" t="s">
        <v>112</v>
      </c>
      <c r="C2" s="56">
        <v>4</v>
      </c>
      <c r="D2" s="56">
        <v>1</v>
      </c>
      <c r="E2" s="55"/>
      <c r="F2" s="57"/>
      <c r="G2" s="58">
        <v>1</v>
      </c>
      <c r="H2" s="58">
        <v>1</v>
      </c>
      <c r="I2" s="59">
        <v>1</v>
      </c>
      <c r="J2" s="55">
        <v>1</v>
      </c>
      <c r="K2" s="55">
        <v>1</v>
      </c>
      <c r="L2" s="55">
        <v>1</v>
      </c>
      <c r="M2" s="75">
        <f t="shared" ref="M2:M3" si="0">SUM(I2:L2)</f>
        <v>4</v>
      </c>
      <c r="N2" s="80"/>
      <c r="O2" s="80"/>
      <c r="P2" s="80"/>
      <c r="Q2" s="80"/>
      <c r="R2" s="32"/>
      <c r="S2" s="33"/>
      <c r="T2" s="33"/>
      <c r="U2" s="33"/>
      <c r="V2" s="33"/>
    </row>
    <row r="3" spans="1:22" s="1" customFormat="1" x14ac:dyDescent="0.3">
      <c r="A3" s="48"/>
      <c r="B3" s="54" t="s">
        <v>113</v>
      </c>
      <c r="C3" s="61">
        <v>2</v>
      </c>
      <c r="D3" s="61">
        <v>0</v>
      </c>
      <c r="E3" s="60"/>
      <c r="F3" s="62"/>
      <c r="G3" s="63">
        <v>1</v>
      </c>
      <c r="H3" s="63">
        <v>1</v>
      </c>
      <c r="I3" s="60">
        <v>1</v>
      </c>
      <c r="J3" s="60">
        <v>1</v>
      </c>
      <c r="K3" s="60">
        <v>1</v>
      </c>
      <c r="L3" s="60">
        <v>1</v>
      </c>
      <c r="M3" s="76">
        <f t="shared" si="0"/>
        <v>4</v>
      </c>
      <c r="N3" s="80"/>
      <c r="O3" s="80"/>
      <c r="P3" s="80"/>
      <c r="Q3" s="80"/>
      <c r="R3" s="32"/>
      <c r="S3" s="33"/>
      <c r="T3" s="33"/>
      <c r="U3" s="33"/>
      <c r="V3" s="33"/>
    </row>
    <row r="4" spans="1:22" s="1" customFormat="1" x14ac:dyDescent="0.3">
      <c r="A4" s="30" t="s">
        <v>77</v>
      </c>
      <c r="B4" s="23" t="s">
        <v>122</v>
      </c>
      <c r="C4" s="14">
        <v>5</v>
      </c>
      <c r="D4" s="14">
        <v>0</v>
      </c>
      <c r="E4" s="36">
        <v>12</v>
      </c>
      <c r="F4" s="22" t="s">
        <v>98</v>
      </c>
      <c r="G4" s="36">
        <v>1</v>
      </c>
      <c r="H4" s="36"/>
      <c r="I4" s="36">
        <v>1</v>
      </c>
      <c r="J4" s="36">
        <v>1</v>
      </c>
      <c r="K4" s="36">
        <v>1</v>
      </c>
      <c r="L4" s="36">
        <v>1</v>
      </c>
      <c r="M4" s="77">
        <f>SUM(I4:L4)</f>
        <v>4</v>
      </c>
      <c r="N4" s="5"/>
      <c r="O4" s="5"/>
      <c r="P4" s="5"/>
      <c r="Q4" s="5"/>
      <c r="R4" s="15"/>
      <c r="S4" s="33"/>
      <c r="T4" s="33"/>
      <c r="U4" s="33"/>
      <c r="V4" s="33"/>
    </row>
    <row r="5" spans="1:22" x14ac:dyDescent="0.3">
      <c r="B5" s="23" t="s">
        <v>187</v>
      </c>
      <c r="C5" s="14">
        <v>2</v>
      </c>
      <c r="D5" s="14">
        <v>0</v>
      </c>
      <c r="E5" s="2">
        <v>13</v>
      </c>
      <c r="F5" s="22"/>
      <c r="G5" s="2">
        <v>1</v>
      </c>
      <c r="I5" s="20">
        <v>1</v>
      </c>
      <c r="J5" s="34">
        <v>1</v>
      </c>
      <c r="K5" s="2">
        <v>1</v>
      </c>
      <c r="L5" s="85">
        <v>1</v>
      </c>
      <c r="M5" s="77">
        <f t="shared" ref="M5:M68" si="1">SUM(I5:L5)</f>
        <v>4</v>
      </c>
      <c r="N5" s="5"/>
      <c r="O5" s="5"/>
      <c r="P5" s="5"/>
      <c r="Q5" s="5"/>
      <c r="R5" s="15"/>
      <c r="S5" s="33"/>
      <c r="T5" s="33"/>
      <c r="U5" s="33"/>
      <c r="V5" s="33"/>
    </row>
    <row r="6" spans="1:22" x14ac:dyDescent="0.3">
      <c r="B6" s="24" t="s">
        <v>188</v>
      </c>
      <c r="C6" s="14">
        <v>2</v>
      </c>
      <c r="D6" s="14">
        <v>0</v>
      </c>
      <c r="F6" s="22" t="s">
        <v>96</v>
      </c>
      <c r="I6" s="20">
        <v>1</v>
      </c>
      <c r="J6" s="34">
        <v>1</v>
      </c>
      <c r="K6" s="2">
        <v>0</v>
      </c>
      <c r="L6" s="33"/>
      <c r="M6" s="77">
        <f t="shared" si="1"/>
        <v>2</v>
      </c>
      <c r="N6" s="5"/>
      <c r="O6" s="5"/>
      <c r="P6" s="5"/>
      <c r="Q6" s="5"/>
      <c r="R6" s="15"/>
      <c r="S6" s="33"/>
      <c r="T6" s="33"/>
      <c r="U6" s="33"/>
      <c r="V6" s="33"/>
    </row>
    <row r="7" spans="1:22" x14ac:dyDescent="0.3">
      <c r="A7" s="11" t="s">
        <v>78</v>
      </c>
      <c r="B7" s="23" t="s">
        <v>78</v>
      </c>
      <c r="C7" s="13">
        <v>4</v>
      </c>
      <c r="D7" s="13">
        <v>0</v>
      </c>
      <c r="E7" s="12">
        <v>14</v>
      </c>
      <c r="F7" s="21" t="s">
        <v>207</v>
      </c>
      <c r="G7" s="12"/>
      <c r="H7" s="12">
        <v>1</v>
      </c>
      <c r="I7" s="12"/>
      <c r="J7" s="35">
        <v>0</v>
      </c>
      <c r="K7" s="12"/>
      <c r="L7" s="35"/>
      <c r="M7" s="78">
        <f t="shared" si="1"/>
        <v>0</v>
      </c>
      <c r="N7" s="5"/>
      <c r="O7" s="5"/>
      <c r="P7" s="5"/>
      <c r="Q7" s="5"/>
      <c r="R7" s="15"/>
      <c r="S7" s="33"/>
      <c r="T7" s="33"/>
      <c r="U7" s="33"/>
      <c r="V7" s="33"/>
    </row>
    <row r="8" spans="1:22" x14ac:dyDescent="0.3">
      <c r="A8" s="30"/>
      <c r="B8" s="23" t="s">
        <v>106</v>
      </c>
      <c r="C8" s="14">
        <v>4</v>
      </c>
      <c r="D8" s="14">
        <v>0</v>
      </c>
      <c r="E8" s="34"/>
      <c r="F8" s="22" t="s">
        <v>100</v>
      </c>
      <c r="G8" s="34"/>
      <c r="H8" s="34"/>
      <c r="I8" s="36">
        <v>0.5</v>
      </c>
      <c r="J8" s="34">
        <v>1</v>
      </c>
      <c r="K8" s="34">
        <v>1</v>
      </c>
      <c r="L8" s="34">
        <v>1</v>
      </c>
      <c r="M8" s="77">
        <f t="shared" si="1"/>
        <v>3.5</v>
      </c>
      <c r="N8" s="5"/>
      <c r="O8" s="5"/>
      <c r="P8" s="5"/>
      <c r="Q8" s="5"/>
      <c r="R8" s="15"/>
      <c r="S8" s="33"/>
      <c r="T8" s="33"/>
      <c r="U8" s="33"/>
      <c r="V8" s="33"/>
    </row>
    <row r="9" spans="1:22" ht="15" thickBot="1" x14ac:dyDescent="0.35">
      <c r="B9" s="23" t="s">
        <v>123</v>
      </c>
      <c r="C9" s="14">
        <v>7</v>
      </c>
      <c r="D9" s="14">
        <v>0</v>
      </c>
      <c r="F9" s="22" t="s">
        <v>207</v>
      </c>
      <c r="J9" s="34"/>
      <c r="L9" s="33"/>
      <c r="M9" s="77">
        <f t="shared" si="1"/>
        <v>0</v>
      </c>
      <c r="N9" s="5"/>
      <c r="O9" s="5"/>
      <c r="P9" s="5"/>
      <c r="Q9" s="5"/>
      <c r="R9" s="15"/>
      <c r="S9" s="33"/>
      <c r="T9" s="33"/>
      <c r="U9" s="33"/>
      <c r="V9" s="33"/>
    </row>
    <row r="10" spans="1:22" x14ac:dyDescent="0.3">
      <c r="B10" s="23" t="s">
        <v>124</v>
      </c>
      <c r="C10" s="14">
        <v>2</v>
      </c>
      <c r="D10" s="14">
        <v>0</v>
      </c>
      <c r="F10" s="22" t="s">
        <v>96</v>
      </c>
      <c r="H10"/>
      <c r="I10" s="20">
        <v>1</v>
      </c>
      <c r="J10" s="34">
        <v>1</v>
      </c>
      <c r="K10" s="2">
        <v>1</v>
      </c>
      <c r="L10" s="34">
        <v>1</v>
      </c>
      <c r="M10" s="77">
        <f t="shared" si="1"/>
        <v>4</v>
      </c>
      <c r="N10" s="5"/>
      <c r="O10" s="42" t="s">
        <v>95</v>
      </c>
      <c r="P10" s="43"/>
      <c r="Q10" s="5"/>
      <c r="R10" s="15"/>
      <c r="S10" s="33"/>
      <c r="T10" s="33"/>
      <c r="U10" s="33"/>
      <c r="V10" s="33"/>
    </row>
    <row r="11" spans="1:22" ht="15" thickBot="1" x14ac:dyDescent="0.35">
      <c r="B11" s="23" t="s">
        <v>125</v>
      </c>
      <c r="C11" s="14">
        <v>5</v>
      </c>
      <c r="D11" s="14">
        <v>0</v>
      </c>
      <c r="E11" s="2">
        <v>15</v>
      </c>
      <c r="F11" s="22"/>
      <c r="G11" s="2">
        <v>1</v>
      </c>
      <c r="H11" s="2">
        <v>1</v>
      </c>
      <c r="I11" s="20">
        <v>0</v>
      </c>
      <c r="J11" s="34"/>
      <c r="K11" s="2">
        <v>1</v>
      </c>
      <c r="L11" s="33"/>
      <c r="M11" s="77">
        <f t="shared" si="1"/>
        <v>1</v>
      </c>
      <c r="N11" s="15"/>
      <c r="O11" s="44">
        <v>1.5</v>
      </c>
      <c r="P11" s="45"/>
      <c r="Q11" s="5"/>
      <c r="R11" s="15"/>
      <c r="S11" s="33"/>
      <c r="T11" s="33"/>
      <c r="U11" s="33"/>
      <c r="V11" s="33"/>
    </row>
    <row r="12" spans="1:22" x14ac:dyDescent="0.3">
      <c r="B12" s="23" t="s">
        <v>126</v>
      </c>
      <c r="C12" s="14">
        <v>3</v>
      </c>
      <c r="D12" s="14">
        <v>0</v>
      </c>
      <c r="E12" s="2">
        <v>17</v>
      </c>
      <c r="F12" s="22"/>
      <c r="G12" s="2">
        <v>1</v>
      </c>
      <c r="H12" s="2">
        <v>1</v>
      </c>
      <c r="I12" s="20">
        <v>1</v>
      </c>
      <c r="J12" s="34">
        <v>1</v>
      </c>
      <c r="K12" s="2">
        <v>1</v>
      </c>
      <c r="L12" s="34">
        <v>1</v>
      </c>
      <c r="M12" s="77">
        <f t="shared" si="1"/>
        <v>4</v>
      </c>
      <c r="N12" s="5"/>
      <c r="O12" s="33"/>
      <c r="P12" s="33"/>
      <c r="Q12" s="5"/>
      <c r="R12" s="15"/>
      <c r="S12" s="33"/>
      <c r="T12" s="33"/>
      <c r="U12" s="33"/>
      <c r="V12" s="33"/>
    </row>
    <row r="13" spans="1:22" ht="15" thickBot="1" x14ac:dyDescent="0.35">
      <c r="B13" s="23" t="s">
        <v>127</v>
      </c>
      <c r="C13" s="14">
        <v>2</v>
      </c>
      <c r="D13" s="14">
        <v>0</v>
      </c>
      <c r="F13" s="22" t="s">
        <v>96</v>
      </c>
      <c r="H13" s="2">
        <v>1</v>
      </c>
      <c r="I13" s="20">
        <v>1</v>
      </c>
      <c r="J13" s="34">
        <v>1</v>
      </c>
      <c r="K13" s="2">
        <v>1</v>
      </c>
      <c r="L13" s="34">
        <v>1</v>
      </c>
      <c r="M13" s="77">
        <f t="shared" si="1"/>
        <v>4</v>
      </c>
      <c r="N13" s="5"/>
      <c r="O13" s="1" t="s">
        <v>93</v>
      </c>
      <c r="Q13" s="33"/>
      <c r="R13" s="15"/>
      <c r="S13" s="33"/>
      <c r="T13" s="33"/>
      <c r="U13" s="33"/>
      <c r="V13" s="33"/>
    </row>
    <row r="14" spans="1:22" x14ac:dyDescent="0.3">
      <c r="B14" s="23" t="s">
        <v>129</v>
      </c>
      <c r="C14" s="14">
        <v>1</v>
      </c>
      <c r="D14" s="14">
        <v>0</v>
      </c>
      <c r="F14" s="22" t="s">
        <v>96</v>
      </c>
      <c r="H14" s="2">
        <v>0.5</v>
      </c>
      <c r="I14" s="20">
        <v>1</v>
      </c>
      <c r="J14" s="34">
        <v>1</v>
      </c>
      <c r="L14" s="34">
        <v>1</v>
      </c>
      <c r="M14" s="77">
        <f t="shared" si="1"/>
        <v>3</v>
      </c>
      <c r="N14" s="5"/>
      <c r="O14" s="17" t="s">
        <v>91</v>
      </c>
      <c r="P14" s="38"/>
      <c r="Q14" s="16">
        <v>0.05</v>
      </c>
      <c r="R14" s="33"/>
      <c r="S14" s="33"/>
      <c r="T14" s="33"/>
      <c r="U14" s="33"/>
      <c r="V14" s="33"/>
    </row>
    <row r="15" spans="1:22" x14ac:dyDescent="0.3">
      <c r="B15" s="23" t="s">
        <v>128</v>
      </c>
      <c r="C15" s="14">
        <v>6</v>
      </c>
      <c r="D15" s="14">
        <v>0</v>
      </c>
      <c r="E15" s="2">
        <v>16</v>
      </c>
      <c r="F15" s="22"/>
      <c r="H15" s="2">
        <v>0.5</v>
      </c>
      <c r="I15" s="20">
        <v>1</v>
      </c>
      <c r="J15" s="34">
        <v>1</v>
      </c>
      <c r="K15" s="2">
        <v>1</v>
      </c>
      <c r="L15" s="34">
        <v>1</v>
      </c>
      <c r="M15" s="77">
        <f t="shared" si="1"/>
        <v>4</v>
      </c>
      <c r="N15" s="5"/>
      <c r="O15" s="18" t="s">
        <v>108</v>
      </c>
      <c r="P15" s="5"/>
      <c r="Q15" s="8">
        <v>0.3</v>
      </c>
      <c r="R15" s="33"/>
      <c r="S15" s="33"/>
      <c r="T15" s="33"/>
      <c r="U15" s="33"/>
      <c r="V15" s="33"/>
    </row>
    <row r="16" spans="1:22" x14ac:dyDescent="0.3">
      <c r="B16" s="23" t="s">
        <v>130</v>
      </c>
      <c r="C16" s="14">
        <v>5</v>
      </c>
      <c r="D16" s="14">
        <v>0</v>
      </c>
      <c r="F16" s="22" t="s">
        <v>96</v>
      </c>
      <c r="H16" s="2">
        <v>1</v>
      </c>
      <c r="I16" s="20">
        <v>1</v>
      </c>
      <c r="J16" s="34">
        <v>1</v>
      </c>
      <c r="L16" s="34">
        <v>1</v>
      </c>
      <c r="M16" s="77">
        <f t="shared" si="1"/>
        <v>3</v>
      </c>
      <c r="N16" s="5"/>
      <c r="O16" s="18" t="s">
        <v>92</v>
      </c>
      <c r="P16" s="5"/>
      <c r="Q16" s="8">
        <v>3</v>
      </c>
      <c r="R16" s="33"/>
      <c r="S16" s="33"/>
      <c r="T16" s="33"/>
      <c r="U16" s="33"/>
      <c r="V16" s="33"/>
    </row>
    <row r="17" spans="1:22" x14ac:dyDescent="0.3">
      <c r="B17" s="23" t="s">
        <v>131</v>
      </c>
      <c r="C17" s="14">
        <v>4</v>
      </c>
      <c r="D17" s="14">
        <v>1</v>
      </c>
      <c r="E17" s="2">
        <v>18</v>
      </c>
      <c r="F17" s="22"/>
      <c r="G17" s="2">
        <v>1</v>
      </c>
      <c r="H17" s="2">
        <v>1</v>
      </c>
      <c r="J17" s="34"/>
      <c r="K17" s="2">
        <v>1</v>
      </c>
      <c r="L17" s="34"/>
      <c r="M17" s="77">
        <f t="shared" si="1"/>
        <v>1</v>
      </c>
      <c r="N17" s="5"/>
      <c r="O17" s="18" t="s">
        <v>109</v>
      </c>
      <c r="P17" s="5"/>
      <c r="Q17" s="39">
        <v>0.25</v>
      </c>
      <c r="R17" s="33"/>
      <c r="S17" s="33"/>
      <c r="T17" s="33"/>
      <c r="U17" s="33"/>
      <c r="V17" s="33"/>
    </row>
    <row r="18" spans="1:22" ht="15" thickBot="1" x14ac:dyDescent="0.35">
      <c r="B18" s="23" t="s">
        <v>132</v>
      </c>
      <c r="C18" s="14">
        <v>3</v>
      </c>
      <c r="D18" s="14">
        <v>0</v>
      </c>
      <c r="E18" s="2">
        <v>19</v>
      </c>
      <c r="F18" s="22"/>
      <c r="G18" s="2">
        <v>1</v>
      </c>
      <c r="H18" s="2">
        <v>1</v>
      </c>
      <c r="J18" s="34"/>
      <c r="K18" s="2">
        <v>0.5</v>
      </c>
      <c r="L18" s="34"/>
      <c r="M18" s="77">
        <f t="shared" si="1"/>
        <v>0.5</v>
      </c>
      <c r="N18" s="15"/>
      <c r="O18" s="19" t="s">
        <v>110</v>
      </c>
      <c r="P18" s="40"/>
      <c r="Q18" s="41">
        <v>0.05</v>
      </c>
      <c r="R18" s="33"/>
      <c r="S18" s="33"/>
      <c r="T18" s="33"/>
      <c r="U18" s="33"/>
      <c r="V18" s="33"/>
    </row>
    <row r="19" spans="1:22" x14ac:dyDescent="0.3">
      <c r="B19" s="23" t="s">
        <v>133</v>
      </c>
      <c r="C19" s="14">
        <v>3</v>
      </c>
      <c r="D19" s="14">
        <v>0</v>
      </c>
      <c r="E19" s="2">
        <v>20</v>
      </c>
      <c r="F19" s="22"/>
      <c r="G19" s="2">
        <v>1</v>
      </c>
      <c r="H19" s="2">
        <v>1</v>
      </c>
      <c r="J19" s="34"/>
      <c r="K19" s="2">
        <v>1</v>
      </c>
      <c r="L19" s="34"/>
      <c r="M19" s="77">
        <f t="shared" si="1"/>
        <v>1</v>
      </c>
      <c r="N19" s="15"/>
      <c r="R19" s="33"/>
      <c r="S19" s="33"/>
      <c r="T19" s="33"/>
      <c r="U19" s="33"/>
      <c r="V19" s="33"/>
    </row>
    <row r="20" spans="1:22" ht="15" thickBot="1" x14ac:dyDescent="0.35">
      <c r="B20" s="23" t="s">
        <v>134</v>
      </c>
      <c r="C20" s="14">
        <v>3</v>
      </c>
      <c r="D20" s="14">
        <v>0</v>
      </c>
      <c r="E20" s="2">
        <v>21</v>
      </c>
      <c r="F20" s="22"/>
      <c r="G20" s="2">
        <v>1</v>
      </c>
      <c r="H20" s="2">
        <v>1</v>
      </c>
      <c r="J20" s="34"/>
      <c r="L20" s="34"/>
      <c r="M20" s="77">
        <f t="shared" si="1"/>
        <v>0</v>
      </c>
      <c r="N20" s="15"/>
      <c r="O20" s="15"/>
      <c r="P20" s="6"/>
      <c r="Q20" s="6"/>
      <c r="R20" s="33"/>
      <c r="S20" s="33"/>
      <c r="T20" s="33"/>
      <c r="U20" s="33"/>
      <c r="V20" s="33"/>
    </row>
    <row r="21" spans="1:22" x14ac:dyDescent="0.3">
      <c r="B21" s="23" t="s">
        <v>135</v>
      </c>
      <c r="C21" s="14">
        <v>3</v>
      </c>
      <c r="D21" s="14">
        <v>0</v>
      </c>
      <c r="E21" s="2">
        <v>22</v>
      </c>
      <c r="F21" s="22"/>
      <c r="J21" s="34"/>
      <c r="L21" s="33"/>
      <c r="M21" s="77">
        <f t="shared" si="1"/>
        <v>0</v>
      </c>
      <c r="N21" s="15"/>
      <c r="O21" s="46" t="s">
        <v>203</v>
      </c>
      <c r="P21" s="4" t="s">
        <v>204</v>
      </c>
      <c r="Q21" s="4" t="s">
        <v>205</v>
      </c>
      <c r="R21" s="7" t="s">
        <v>206</v>
      </c>
      <c r="S21" s="33"/>
      <c r="T21" s="33"/>
      <c r="U21" s="33"/>
      <c r="V21" s="33"/>
    </row>
    <row r="22" spans="1:22" x14ac:dyDescent="0.3">
      <c r="B22" s="23" t="s">
        <v>136</v>
      </c>
      <c r="C22" s="14">
        <v>4</v>
      </c>
      <c r="D22" s="14">
        <v>0</v>
      </c>
      <c r="E22" s="2">
        <v>23</v>
      </c>
      <c r="F22" s="22"/>
      <c r="I22" s="20">
        <v>0.4</v>
      </c>
      <c r="J22" s="34"/>
      <c r="L22" s="34">
        <v>1</v>
      </c>
      <c r="M22" s="77">
        <f t="shared" si="1"/>
        <v>1.4</v>
      </c>
      <c r="N22" s="15"/>
      <c r="O22" s="81">
        <v>0</v>
      </c>
      <c r="P22" s="6">
        <f t="shared" ref="P22:P30" si="2">SUMIF(M$2:M$81,"&gt;=" &amp; O22,C$2:C$81)</f>
        <v>308</v>
      </c>
      <c r="Q22" s="6">
        <f t="shared" ref="Q22:Q30" si="3">SUMIF(M$2:M$81,"&gt;=" &amp; O22,D$2:D$81)</f>
        <v>21</v>
      </c>
      <c r="R22" s="8">
        <f t="shared" ref="R22:R30" si="4">($Q$16 + $Q$14*P22+$Q$15*Q22)*(1+Q$17+Q$18)</f>
        <v>32.11</v>
      </c>
      <c r="S22" s="33"/>
      <c r="T22" s="33"/>
      <c r="U22" s="33"/>
      <c r="V22" s="33"/>
    </row>
    <row r="23" spans="1:22" s="6" customFormat="1" x14ac:dyDescent="0.3">
      <c r="A23" s="10"/>
      <c r="B23" s="23" t="s">
        <v>137</v>
      </c>
      <c r="C23" s="14">
        <v>2</v>
      </c>
      <c r="D23" s="14">
        <v>0</v>
      </c>
      <c r="E23" s="2">
        <v>24</v>
      </c>
      <c r="F23" s="22"/>
      <c r="G23" s="2">
        <v>1</v>
      </c>
      <c r="H23" s="2"/>
      <c r="I23" s="20">
        <v>0</v>
      </c>
      <c r="J23" s="34"/>
      <c r="K23" s="2">
        <v>1</v>
      </c>
      <c r="L23" s="34">
        <v>0</v>
      </c>
      <c r="M23" s="77">
        <f t="shared" si="1"/>
        <v>1</v>
      </c>
      <c r="N23" s="15"/>
      <c r="O23" s="81">
        <v>0.5</v>
      </c>
      <c r="P23" s="6">
        <f t="shared" si="2"/>
        <v>195</v>
      </c>
      <c r="Q23" s="6">
        <f t="shared" si="3"/>
        <v>9</v>
      </c>
      <c r="R23" s="8">
        <f t="shared" si="4"/>
        <v>20.085000000000001</v>
      </c>
      <c r="S23" s="33"/>
      <c r="T23" s="33"/>
      <c r="U23" s="33"/>
      <c r="V23" s="33"/>
    </row>
    <row r="24" spans="1:22" x14ac:dyDescent="0.3">
      <c r="A24" s="11" t="s">
        <v>79</v>
      </c>
      <c r="B24" s="26" t="s">
        <v>138</v>
      </c>
      <c r="C24" s="13">
        <v>10</v>
      </c>
      <c r="D24" s="13">
        <v>0</v>
      </c>
      <c r="E24" s="12"/>
      <c r="F24" s="21" t="s">
        <v>96</v>
      </c>
      <c r="G24" s="12"/>
      <c r="H24" s="12">
        <v>0.7</v>
      </c>
      <c r="I24" s="12">
        <v>1</v>
      </c>
      <c r="J24" s="35">
        <v>1</v>
      </c>
      <c r="K24" s="12">
        <v>1</v>
      </c>
      <c r="L24" s="35">
        <v>1</v>
      </c>
      <c r="M24" s="78">
        <f t="shared" si="1"/>
        <v>4</v>
      </c>
      <c r="N24" s="15"/>
      <c r="O24" s="81">
        <v>1</v>
      </c>
      <c r="P24" s="6">
        <f t="shared" si="2"/>
        <v>192</v>
      </c>
      <c r="Q24" s="6">
        <f t="shared" si="3"/>
        <v>9</v>
      </c>
      <c r="R24" s="8">
        <f t="shared" si="4"/>
        <v>19.89</v>
      </c>
      <c r="S24" s="33"/>
      <c r="T24" s="33"/>
      <c r="U24" s="33"/>
      <c r="V24" s="33"/>
    </row>
    <row r="25" spans="1:22" x14ac:dyDescent="0.3">
      <c r="B25" s="23" t="s">
        <v>139</v>
      </c>
      <c r="C25" s="14">
        <v>8</v>
      </c>
      <c r="D25" s="14">
        <v>0</v>
      </c>
      <c r="F25" s="22" t="s">
        <v>96</v>
      </c>
      <c r="G25" s="2">
        <v>1</v>
      </c>
      <c r="H25" s="2">
        <v>1</v>
      </c>
      <c r="I25" s="20">
        <v>1</v>
      </c>
      <c r="J25" s="34">
        <v>1</v>
      </c>
      <c r="K25" s="2">
        <v>1</v>
      </c>
      <c r="L25" s="34">
        <v>1</v>
      </c>
      <c r="M25" s="77">
        <f t="shared" si="1"/>
        <v>4</v>
      </c>
      <c r="N25" s="15"/>
      <c r="O25" s="82">
        <v>1.5</v>
      </c>
      <c r="P25" s="31">
        <f t="shared" si="2"/>
        <v>163</v>
      </c>
      <c r="Q25" s="31">
        <f t="shared" si="3"/>
        <v>8</v>
      </c>
      <c r="R25" s="8">
        <f t="shared" si="4"/>
        <v>17.615000000000002</v>
      </c>
      <c r="S25" s="33"/>
      <c r="T25" s="33"/>
      <c r="U25" s="33"/>
      <c r="V25" s="33"/>
    </row>
    <row r="26" spans="1:22" x14ac:dyDescent="0.3">
      <c r="B26" s="23" t="s">
        <v>140</v>
      </c>
      <c r="C26" s="14">
        <v>5</v>
      </c>
      <c r="D26" s="14">
        <v>0</v>
      </c>
      <c r="E26" s="2">
        <v>25</v>
      </c>
      <c r="F26" s="22" t="s">
        <v>1</v>
      </c>
      <c r="H26" s="2">
        <v>0.5</v>
      </c>
      <c r="J26" s="34"/>
      <c r="L26" s="33"/>
      <c r="M26" s="77">
        <f t="shared" si="1"/>
        <v>0</v>
      </c>
      <c r="N26" s="15"/>
      <c r="O26" s="81">
        <v>2</v>
      </c>
      <c r="P26" s="6">
        <f t="shared" si="2"/>
        <v>157</v>
      </c>
      <c r="Q26" s="6">
        <f t="shared" si="3"/>
        <v>8</v>
      </c>
      <c r="R26" s="8">
        <f t="shared" si="4"/>
        <v>17.225000000000001</v>
      </c>
    </row>
    <row r="27" spans="1:22" x14ac:dyDescent="0.3">
      <c r="B27" s="23" t="s">
        <v>141</v>
      </c>
      <c r="C27" s="14">
        <v>3</v>
      </c>
      <c r="D27" s="14">
        <v>0</v>
      </c>
      <c r="E27" s="2">
        <v>26</v>
      </c>
      <c r="F27" s="22" t="s">
        <v>1</v>
      </c>
      <c r="J27" s="34"/>
      <c r="L27" s="33"/>
      <c r="M27" s="77">
        <f t="shared" si="1"/>
        <v>0</v>
      </c>
      <c r="N27" s="15"/>
      <c r="O27" s="81">
        <v>2.5</v>
      </c>
      <c r="P27" s="6">
        <f t="shared" si="2"/>
        <v>129</v>
      </c>
      <c r="Q27" s="6">
        <f t="shared" si="3"/>
        <v>8</v>
      </c>
      <c r="R27" s="8">
        <f t="shared" si="4"/>
        <v>15.404999999999999</v>
      </c>
    </row>
    <row r="28" spans="1:22" x14ac:dyDescent="0.3">
      <c r="B28" s="23" t="s">
        <v>142</v>
      </c>
      <c r="C28" s="14">
        <v>3</v>
      </c>
      <c r="D28" s="14">
        <v>0</v>
      </c>
      <c r="F28" s="22" t="s">
        <v>96</v>
      </c>
      <c r="G28" s="2">
        <v>0.5</v>
      </c>
      <c r="H28" s="2">
        <v>1</v>
      </c>
      <c r="I28" s="20">
        <v>1</v>
      </c>
      <c r="J28" s="34">
        <v>1</v>
      </c>
      <c r="L28" s="34">
        <v>1</v>
      </c>
      <c r="M28" s="77">
        <f t="shared" si="1"/>
        <v>3</v>
      </c>
      <c r="N28" s="15"/>
      <c r="O28" s="81">
        <v>3</v>
      </c>
      <c r="P28" s="6">
        <f t="shared" si="2"/>
        <v>115</v>
      </c>
      <c r="Q28" s="6">
        <f t="shared" si="3"/>
        <v>8</v>
      </c>
      <c r="R28" s="8">
        <f t="shared" si="4"/>
        <v>14.495000000000001</v>
      </c>
    </row>
    <row r="29" spans="1:22" x14ac:dyDescent="0.3">
      <c r="B29" s="23" t="s">
        <v>143</v>
      </c>
      <c r="C29" s="14">
        <v>3</v>
      </c>
      <c r="D29" s="14">
        <v>0</v>
      </c>
      <c r="F29" s="22" t="s">
        <v>96</v>
      </c>
      <c r="G29" s="2">
        <v>1</v>
      </c>
      <c r="H29" s="2">
        <v>1</v>
      </c>
      <c r="I29" s="20">
        <v>1</v>
      </c>
      <c r="J29" s="34">
        <v>1</v>
      </c>
      <c r="K29" s="2">
        <v>1</v>
      </c>
      <c r="L29" s="34">
        <v>1</v>
      </c>
      <c r="M29" s="77">
        <f t="shared" si="1"/>
        <v>4</v>
      </c>
      <c r="N29" s="15"/>
      <c r="O29" s="81">
        <v>3.5</v>
      </c>
      <c r="P29" s="6">
        <f t="shared" si="2"/>
        <v>86</v>
      </c>
      <c r="Q29" s="6">
        <f t="shared" si="3"/>
        <v>3</v>
      </c>
      <c r="R29" s="8">
        <f t="shared" si="4"/>
        <v>10.66</v>
      </c>
    </row>
    <row r="30" spans="1:22" ht="15" thickBot="1" x14ac:dyDescent="0.35">
      <c r="B30" s="23" t="s">
        <v>144</v>
      </c>
      <c r="C30" s="14">
        <v>5</v>
      </c>
      <c r="D30" s="14">
        <v>0</v>
      </c>
      <c r="E30" s="2">
        <v>37</v>
      </c>
      <c r="F30" s="22"/>
      <c r="J30" s="34"/>
      <c r="L30" s="34">
        <v>0</v>
      </c>
      <c r="M30" s="77">
        <f t="shared" si="1"/>
        <v>0</v>
      </c>
      <c r="N30" s="15"/>
      <c r="O30" s="83">
        <v>4</v>
      </c>
      <c r="P30" s="47">
        <f t="shared" si="2"/>
        <v>71</v>
      </c>
      <c r="Q30" s="47">
        <f t="shared" si="3"/>
        <v>3</v>
      </c>
      <c r="R30" s="9">
        <f t="shared" si="4"/>
        <v>9.6850000000000023</v>
      </c>
    </row>
    <row r="31" spans="1:22" s="6" customFormat="1" x14ac:dyDescent="0.3">
      <c r="A31" s="10"/>
      <c r="B31" s="23" t="s">
        <v>145</v>
      </c>
      <c r="C31" s="14">
        <v>5</v>
      </c>
      <c r="D31" s="14">
        <v>0</v>
      </c>
      <c r="E31" s="2"/>
      <c r="F31" s="22"/>
      <c r="G31" s="2"/>
      <c r="H31" s="2"/>
      <c r="I31" s="20"/>
      <c r="J31" s="34"/>
      <c r="K31" s="2"/>
      <c r="L31" s="34">
        <v>0</v>
      </c>
      <c r="M31" s="77">
        <f t="shared" si="1"/>
        <v>0</v>
      </c>
      <c r="N31" s="15"/>
      <c r="O31" s="3"/>
      <c r="P31"/>
      <c r="Q31"/>
    </row>
    <row r="32" spans="1:22" x14ac:dyDescent="0.3">
      <c r="A32" s="11" t="s">
        <v>81</v>
      </c>
      <c r="B32" s="26" t="s">
        <v>146</v>
      </c>
      <c r="C32" s="13">
        <v>3</v>
      </c>
      <c r="D32" s="13">
        <v>0</v>
      </c>
      <c r="E32" s="12">
        <v>28</v>
      </c>
      <c r="F32" s="21" t="s">
        <v>191</v>
      </c>
      <c r="G32" s="12"/>
      <c r="H32" s="12"/>
      <c r="I32" s="12"/>
      <c r="J32" s="35"/>
      <c r="K32" s="12">
        <v>1</v>
      </c>
      <c r="L32" s="35"/>
      <c r="M32" s="78">
        <f t="shared" si="1"/>
        <v>1</v>
      </c>
      <c r="N32" s="15"/>
    </row>
    <row r="33" spans="1:22" x14ac:dyDescent="0.3">
      <c r="B33" s="23" t="s">
        <v>147</v>
      </c>
      <c r="C33" s="14">
        <v>3</v>
      </c>
      <c r="D33" s="14">
        <v>0</v>
      </c>
      <c r="E33" s="2">
        <v>29</v>
      </c>
      <c r="F33" s="22" t="s">
        <v>192</v>
      </c>
      <c r="G33" s="2">
        <v>1</v>
      </c>
      <c r="I33" s="20">
        <v>1</v>
      </c>
      <c r="J33" s="34">
        <v>1</v>
      </c>
      <c r="K33" s="2">
        <v>1</v>
      </c>
      <c r="L33" s="33"/>
      <c r="M33" s="77">
        <f t="shared" si="1"/>
        <v>3</v>
      </c>
      <c r="N33" s="15"/>
    </row>
    <row r="34" spans="1:22" x14ac:dyDescent="0.3">
      <c r="B34" s="23" t="s">
        <v>148</v>
      </c>
      <c r="C34" s="14">
        <v>3</v>
      </c>
      <c r="D34" s="14">
        <v>0</v>
      </c>
      <c r="E34" s="2">
        <v>30</v>
      </c>
      <c r="F34" s="22" t="s">
        <v>193</v>
      </c>
      <c r="G34" s="2">
        <v>1</v>
      </c>
      <c r="H34" s="2">
        <v>1</v>
      </c>
      <c r="I34" s="20">
        <v>1</v>
      </c>
      <c r="J34" s="34">
        <v>1</v>
      </c>
      <c r="K34" s="2">
        <v>1</v>
      </c>
      <c r="L34" s="34">
        <v>1</v>
      </c>
      <c r="M34" s="77">
        <f t="shared" si="1"/>
        <v>4</v>
      </c>
      <c r="N34" s="15"/>
      <c r="O34" s="84"/>
    </row>
    <row r="35" spans="1:22" x14ac:dyDescent="0.3">
      <c r="B35" s="23" t="s">
        <v>149</v>
      </c>
      <c r="C35" s="14">
        <v>3</v>
      </c>
      <c r="D35" s="14">
        <v>0</v>
      </c>
      <c r="E35" s="2">
        <v>31</v>
      </c>
      <c r="F35" s="22"/>
      <c r="J35" s="34">
        <v>1</v>
      </c>
      <c r="K35" s="2">
        <v>1</v>
      </c>
      <c r="L35" s="34">
        <v>0</v>
      </c>
      <c r="M35" s="77">
        <f t="shared" si="1"/>
        <v>2</v>
      </c>
      <c r="N35" s="15"/>
      <c r="O35" s="84"/>
    </row>
    <row r="36" spans="1:22" x14ac:dyDescent="0.3">
      <c r="B36" s="23" t="s">
        <v>103</v>
      </c>
      <c r="C36" s="14">
        <v>2</v>
      </c>
      <c r="D36" s="14">
        <v>0</v>
      </c>
      <c r="F36" s="22" t="s">
        <v>96</v>
      </c>
      <c r="H36" s="2">
        <v>1</v>
      </c>
      <c r="I36" s="20">
        <v>1</v>
      </c>
      <c r="J36" s="34">
        <v>1</v>
      </c>
      <c r="K36" s="2">
        <v>1</v>
      </c>
      <c r="L36" s="34">
        <v>1</v>
      </c>
      <c r="M36" s="77">
        <f t="shared" si="1"/>
        <v>4</v>
      </c>
      <c r="N36" s="15"/>
      <c r="O36" s="84"/>
      <c r="R36" s="6"/>
    </row>
    <row r="37" spans="1:22" x14ac:dyDescent="0.3">
      <c r="B37" s="23" t="s">
        <v>104</v>
      </c>
      <c r="C37" s="14">
        <v>4</v>
      </c>
      <c r="D37" s="14">
        <v>0</v>
      </c>
      <c r="F37" s="22" t="s">
        <v>100</v>
      </c>
      <c r="I37" s="20">
        <v>0.7</v>
      </c>
      <c r="J37" s="34">
        <v>1</v>
      </c>
      <c r="L37" s="34">
        <v>1</v>
      </c>
      <c r="M37" s="77">
        <f t="shared" si="1"/>
        <v>2.7</v>
      </c>
      <c r="N37" s="15"/>
    </row>
    <row r="38" spans="1:22" x14ac:dyDescent="0.3">
      <c r="B38" s="23" t="s">
        <v>101</v>
      </c>
      <c r="C38" s="14">
        <v>3</v>
      </c>
      <c r="D38" s="14">
        <v>0</v>
      </c>
      <c r="F38" s="22" t="s">
        <v>100</v>
      </c>
      <c r="I38" s="20">
        <v>0.7</v>
      </c>
      <c r="J38" s="34">
        <v>1</v>
      </c>
      <c r="L38" s="34">
        <v>1</v>
      </c>
      <c r="M38" s="77">
        <f t="shared" si="1"/>
        <v>2.7</v>
      </c>
      <c r="N38" s="15"/>
      <c r="O38" s="15"/>
      <c r="P38" s="6"/>
    </row>
    <row r="39" spans="1:22" s="6" customFormat="1" x14ac:dyDescent="0.3">
      <c r="A39" s="10"/>
      <c r="B39" s="23" t="s">
        <v>150</v>
      </c>
      <c r="C39" s="14">
        <v>7</v>
      </c>
      <c r="D39" s="14">
        <v>0</v>
      </c>
      <c r="E39" s="2">
        <v>33</v>
      </c>
      <c r="F39" s="22"/>
      <c r="G39" s="2">
        <v>1</v>
      </c>
      <c r="H39" s="2">
        <v>1</v>
      </c>
      <c r="I39" s="20">
        <v>1</v>
      </c>
      <c r="J39" s="34">
        <v>1</v>
      </c>
      <c r="K39" s="2">
        <v>1</v>
      </c>
      <c r="L39" s="34">
        <v>1</v>
      </c>
      <c r="M39" s="77">
        <f t="shared" si="1"/>
        <v>4</v>
      </c>
      <c r="N39" s="15"/>
      <c r="O39" s="3"/>
      <c r="P39"/>
      <c r="Q39"/>
      <c r="S39"/>
      <c r="T39"/>
      <c r="U39"/>
      <c r="V39"/>
    </row>
    <row r="40" spans="1:22" x14ac:dyDescent="0.3">
      <c r="A40" s="11" t="s">
        <v>82</v>
      </c>
      <c r="B40" s="26" t="s">
        <v>151</v>
      </c>
      <c r="C40" s="13">
        <v>2</v>
      </c>
      <c r="D40" s="13">
        <v>0</v>
      </c>
      <c r="E40" s="12" t="s">
        <v>76</v>
      </c>
      <c r="F40" s="21" t="s">
        <v>190</v>
      </c>
      <c r="G40" s="12">
        <v>1</v>
      </c>
      <c r="H40" s="12">
        <v>0.7</v>
      </c>
      <c r="I40" s="12">
        <v>1</v>
      </c>
      <c r="J40" s="35">
        <v>1</v>
      </c>
      <c r="K40" s="12">
        <v>1</v>
      </c>
      <c r="L40" s="35">
        <v>1</v>
      </c>
      <c r="M40" s="78">
        <f t="shared" si="1"/>
        <v>4</v>
      </c>
      <c r="N40" s="15"/>
      <c r="S40" s="6"/>
      <c r="T40" s="6"/>
      <c r="U40" s="6"/>
      <c r="V40" s="6"/>
    </row>
    <row r="41" spans="1:22" x14ac:dyDescent="0.3">
      <c r="B41" s="23" t="s">
        <v>152</v>
      </c>
      <c r="C41" s="14">
        <v>5</v>
      </c>
      <c r="D41" s="14">
        <v>0</v>
      </c>
      <c r="E41" s="2">
        <v>36</v>
      </c>
      <c r="F41" s="22"/>
      <c r="G41" s="2">
        <v>1</v>
      </c>
      <c r="H41" s="2">
        <v>0.7</v>
      </c>
      <c r="I41" s="20">
        <v>1</v>
      </c>
      <c r="J41" s="34">
        <v>1</v>
      </c>
      <c r="K41" s="2">
        <v>1</v>
      </c>
      <c r="L41" s="34">
        <v>1</v>
      </c>
      <c r="M41" s="77">
        <f t="shared" si="1"/>
        <v>4</v>
      </c>
      <c r="N41" s="15"/>
      <c r="R41" s="6"/>
    </row>
    <row r="42" spans="1:22" x14ac:dyDescent="0.3">
      <c r="B42" s="23" t="s">
        <v>120</v>
      </c>
      <c r="C42" s="14">
        <v>4</v>
      </c>
      <c r="D42" s="14">
        <v>0</v>
      </c>
      <c r="F42" s="22"/>
      <c r="J42" s="34"/>
      <c r="L42" s="33"/>
      <c r="M42" s="77">
        <f t="shared" si="1"/>
        <v>0</v>
      </c>
      <c r="N42" s="15"/>
      <c r="O42" s="15"/>
      <c r="P42" s="6"/>
    </row>
    <row r="43" spans="1:22" x14ac:dyDescent="0.3">
      <c r="B43" s="23" t="s">
        <v>153</v>
      </c>
      <c r="C43" s="14">
        <v>6</v>
      </c>
      <c r="D43" s="14">
        <v>0</v>
      </c>
      <c r="F43" s="22" t="s">
        <v>0</v>
      </c>
      <c r="G43" s="2">
        <v>1</v>
      </c>
      <c r="H43" s="2">
        <v>0.5</v>
      </c>
      <c r="I43" s="20">
        <v>1</v>
      </c>
      <c r="J43" s="34"/>
      <c r="L43" s="34">
        <v>1</v>
      </c>
      <c r="M43" s="77">
        <f t="shared" si="1"/>
        <v>2</v>
      </c>
      <c r="N43" s="15"/>
      <c r="Q43" s="6"/>
    </row>
    <row r="44" spans="1:22" s="6" customFormat="1" x14ac:dyDescent="0.3">
      <c r="A44" s="10"/>
      <c r="B44" s="23" t="s">
        <v>154</v>
      </c>
      <c r="C44" s="14">
        <v>5</v>
      </c>
      <c r="D44" s="14">
        <v>2</v>
      </c>
      <c r="E44" s="2" t="s">
        <v>76</v>
      </c>
      <c r="F44" s="22" t="s">
        <v>189</v>
      </c>
      <c r="G44" s="2"/>
      <c r="H44" s="2">
        <v>0.5</v>
      </c>
      <c r="I44" s="20">
        <v>1</v>
      </c>
      <c r="J44" s="34">
        <v>1</v>
      </c>
      <c r="K44" s="2">
        <v>1</v>
      </c>
      <c r="L44" s="34">
        <v>1</v>
      </c>
      <c r="M44" s="77">
        <f t="shared" si="1"/>
        <v>4</v>
      </c>
      <c r="N44" s="15"/>
      <c r="O44" s="3"/>
      <c r="P44"/>
      <c r="Q44"/>
      <c r="R44"/>
      <c r="S44"/>
      <c r="T44"/>
      <c r="U44"/>
      <c r="V44"/>
    </row>
    <row r="45" spans="1:22" x14ac:dyDescent="0.3">
      <c r="A45" s="11" t="s">
        <v>83</v>
      </c>
      <c r="B45" s="26" t="s">
        <v>121</v>
      </c>
      <c r="C45" s="13">
        <v>6</v>
      </c>
      <c r="D45" s="13">
        <v>0</v>
      </c>
      <c r="E45" s="12">
        <v>40</v>
      </c>
      <c r="F45" s="21" t="s">
        <v>96</v>
      </c>
      <c r="G45" s="12">
        <v>1</v>
      </c>
      <c r="H45" s="12">
        <v>1</v>
      </c>
      <c r="I45" s="12">
        <v>1</v>
      </c>
      <c r="J45" s="35">
        <v>1</v>
      </c>
      <c r="K45" s="12">
        <v>1</v>
      </c>
      <c r="L45" s="35">
        <v>0.8</v>
      </c>
      <c r="M45" s="78">
        <f t="shared" si="1"/>
        <v>3.8</v>
      </c>
      <c r="N45" s="15"/>
    </row>
    <row r="46" spans="1:22" x14ac:dyDescent="0.3">
      <c r="B46" s="23" t="s">
        <v>97</v>
      </c>
      <c r="C46" s="14">
        <v>5</v>
      </c>
      <c r="D46" s="14">
        <v>0</v>
      </c>
      <c r="E46" s="2">
        <v>41</v>
      </c>
      <c r="F46" s="22" t="s">
        <v>96</v>
      </c>
      <c r="G46" s="2">
        <v>1</v>
      </c>
      <c r="H46" s="2">
        <v>0.5</v>
      </c>
      <c r="I46" s="20">
        <v>0.9</v>
      </c>
      <c r="J46" s="34">
        <v>1</v>
      </c>
      <c r="K46" s="2">
        <v>1</v>
      </c>
      <c r="L46" s="34">
        <v>0.8</v>
      </c>
      <c r="M46" s="77">
        <f t="shared" si="1"/>
        <v>3.7</v>
      </c>
      <c r="N46" s="15"/>
    </row>
    <row r="47" spans="1:22" s="6" customFormat="1" x14ac:dyDescent="0.3">
      <c r="A47" s="10"/>
      <c r="B47" s="23" t="s">
        <v>155</v>
      </c>
      <c r="C47" s="14">
        <v>2</v>
      </c>
      <c r="D47" s="14">
        <v>0</v>
      </c>
      <c r="E47" s="2">
        <v>43</v>
      </c>
      <c r="F47" s="22"/>
      <c r="G47" s="2">
        <v>1</v>
      </c>
      <c r="H47" s="2">
        <v>1</v>
      </c>
      <c r="I47" s="20">
        <v>0.4</v>
      </c>
      <c r="J47" s="34">
        <v>1</v>
      </c>
      <c r="K47" s="2">
        <v>1</v>
      </c>
      <c r="L47" s="34">
        <v>0.8</v>
      </c>
      <c r="M47" s="77">
        <f t="shared" si="1"/>
        <v>3.2</v>
      </c>
      <c r="N47" s="15"/>
      <c r="O47" s="15"/>
      <c r="R47"/>
      <c r="S47"/>
      <c r="T47"/>
      <c r="U47"/>
      <c r="V47"/>
    </row>
    <row r="48" spans="1:22" x14ac:dyDescent="0.3">
      <c r="A48" s="11" t="s">
        <v>84</v>
      </c>
      <c r="B48" s="26" t="s">
        <v>156</v>
      </c>
      <c r="C48" s="13">
        <v>3</v>
      </c>
      <c r="D48" s="13">
        <v>0</v>
      </c>
      <c r="E48" s="12">
        <v>38</v>
      </c>
      <c r="F48" s="21"/>
      <c r="G48" s="12">
        <v>1</v>
      </c>
      <c r="H48" s="12">
        <v>1</v>
      </c>
      <c r="I48" s="12"/>
      <c r="J48" s="35"/>
      <c r="K48" s="12">
        <v>1</v>
      </c>
      <c r="L48" s="35"/>
      <c r="M48" s="78">
        <f t="shared" si="1"/>
        <v>1</v>
      </c>
      <c r="N48" s="15"/>
      <c r="S48" s="33"/>
      <c r="T48" s="6"/>
      <c r="U48" s="6"/>
      <c r="V48" s="6"/>
    </row>
    <row r="49" spans="1:22" s="6" customFormat="1" x14ac:dyDescent="0.3">
      <c r="A49" s="10"/>
      <c r="B49" s="23" t="s">
        <v>157</v>
      </c>
      <c r="C49" s="14">
        <v>2</v>
      </c>
      <c r="D49" s="14">
        <v>0</v>
      </c>
      <c r="E49" s="2">
        <v>39</v>
      </c>
      <c r="F49" s="22"/>
      <c r="G49" s="2">
        <v>1</v>
      </c>
      <c r="H49" s="2">
        <v>1</v>
      </c>
      <c r="I49" s="20"/>
      <c r="J49" s="34"/>
      <c r="K49" s="2">
        <v>1</v>
      </c>
      <c r="L49" s="34"/>
      <c r="M49" s="77">
        <f t="shared" si="1"/>
        <v>1</v>
      </c>
      <c r="N49" s="15"/>
      <c r="O49" s="3"/>
      <c r="P49"/>
      <c r="Q49"/>
      <c r="R49"/>
      <c r="S49" s="33"/>
      <c r="T49"/>
      <c r="U49"/>
      <c r="V49"/>
    </row>
    <row r="50" spans="1:22" x14ac:dyDescent="0.3">
      <c r="A50" s="11" t="s">
        <v>85</v>
      </c>
      <c r="B50" s="26" t="s">
        <v>158</v>
      </c>
      <c r="C50" s="13">
        <v>2</v>
      </c>
      <c r="D50" s="13">
        <v>0</v>
      </c>
      <c r="E50" s="12">
        <v>1</v>
      </c>
      <c r="F50" s="21"/>
      <c r="G50" s="12">
        <v>1</v>
      </c>
      <c r="H50" s="12">
        <v>1</v>
      </c>
      <c r="I50" s="12"/>
      <c r="J50" s="35"/>
      <c r="K50" s="12">
        <v>0</v>
      </c>
      <c r="L50" s="35">
        <v>0</v>
      </c>
      <c r="M50" s="78">
        <f t="shared" si="1"/>
        <v>0</v>
      </c>
      <c r="N50" s="15"/>
      <c r="S50" s="33"/>
    </row>
    <row r="51" spans="1:22" x14ac:dyDescent="0.3">
      <c r="B51" s="23" t="s">
        <v>159</v>
      </c>
      <c r="C51" s="14">
        <v>4</v>
      </c>
      <c r="D51" s="14">
        <v>0</v>
      </c>
      <c r="E51" s="2">
        <v>2</v>
      </c>
      <c r="F51" s="22"/>
      <c r="G51" s="2">
        <v>1</v>
      </c>
      <c r="H51" s="2">
        <v>1</v>
      </c>
      <c r="J51" s="34"/>
      <c r="K51" s="2">
        <v>1</v>
      </c>
      <c r="L51" s="85">
        <v>1</v>
      </c>
      <c r="M51" s="77">
        <f t="shared" si="1"/>
        <v>2</v>
      </c>
      <c r="N51" s="15"/>
      <c r="S51" s="33"/>
    </row>
    <row r="52" spans="1:22" x14ac:dyDescent="0.3">
      <c r="B52" s="23" t="s">
        <v>160</v>
      </c>
      <c r="C52" s="14">
        <v>3</v>
      </c>
      <c r="D52" s="14">
        <v>0</v>
      </c>
      <c r="E52" s="2">
        <v>4</v>
      </c>
      <c r="F52" s="22"/>
      <c r="G52" s="2">
        <v>1</v>
      </c>
      <c r="J52" s="34"/>
      <c r="K52" s="2">
        <v>1</v>
      </c>
      <c r="L52" s="85">
        <v>1</v>
      </c>
      <c r="M52" s="77">
        <f t="shared" si="1"/>
        <v>2</v>
      </c>
      <c r="N52" s="15"/>
      <c r="Q52" s="6"/>
      <c r="S52" s="33"/>
    </row>
    <row r="53" spans="1:22" x14ac:dyDescent="0.3">
      <c r="B53" s="23" t="s">
        <v>161</v>
      </c>
      <c r="C53" s="14">
        <v>3</v>
      </c>
      <c r="D53" s="14">
        <v>0</v>
      </c>
      <c r="E53" s="2">
        <v>5</v>
      </c>
      <c r="F53" s="22"/>
      <c r="G53" s="2">
        <v>1</v>
      </c>
      <c r="J53" s="34"/>
      <c r="L53" s="85">
        <v>1</v>
      </c>
      <c r="M53" s="77">
        <f t="shared" si="1"/>
        <v>1</v>
      </c>
      <c r="N53" s="15"/>
      <c r="S53" s="33"/>
    </row>
    <row r="54" spans="1:22" x14ac:dyDescent="0.3">
      <c r="B54" s="23" t="s">
        <v>162</v>
      </c>
      <c r="C54" s="14">
        <v>2</v>
      </c>
      <c r="D54" s="14">
        <v>0</v>
      </c>
      <c r="E54" s="2">
        <v>6</v>
      </c>
      <c r="F54" s="22"/>
      <c r="G54" s="2">
        <v>1</v>
      </c>
      <c r="I54" s="20">
        <v>0.3</v>
      </c>
      <c r="J54" s="34">
        <v>0.5</v>
      </c>
      <c r="K54" s="2">
        <v>1</v>
      </c>
      <c r="L54" s="85">
        <v>1</v>
      </c>
      <c r="M54" s="77">
        <f t="shared" si="1"/>
        <v>2.8</v>
      </c>
      <c r="N54" s="15"/>
      <c r="R54" s="6"/>
      <c r="S54" s="33"/>
    </row>
    <row r="55" spans="1:22" x14ac:dyDescent="0.3">
      <c r="B55" s="23" t="s">
        <v>163</v>
      </c>
      <c r="C55" s="14">
        <v>5</v>
      </c>
      <c r="D55" s="14">
        <v>1</v>
      </c>
      <c r="E55" s="2">
        <v>8</v>
      </c>
      <c r="F55" s="22"/>
      <c r="H55" s="2">
        <v>1</v>
      </c>
      <c r="I55" s="20">
        <v>1</v>
      </c>
      <c r="J55" s="34">
        <v>1</v>
      </c>
      <c r="K55" s="2">
        <v>1</v>
      </c>
      <c r="L55" s="33"/>
      <c r="M55" s="77">
        <f t="shared" si="1"/>
        <v>3</v>
      </c>
      <c r="N55" s="15"/>
      <c r="S55" s="33"/>
    </row>
    <row r="56" spans="1:22" x14ac:dyDescent="0.3">
      <c r="B56" s="23" t="s">
        <v>164</v>
      </c>
      <c r="C56" s="14">
        <v>5</v>
      </c>
      <c r="D56" s="14">
        <v>0</v>
      </c>
      <c r="E56" s="2">
        <v>9</v>
      </c>
      <c r="F56" s="22"/>
      <c r="I56" s="20">
        <v>0.2</v>
      </c>
      <c r="J56" s="34">
        <v>1</v>
      </c>
      <c r="K56" s="2">
        <v>1</v>
      </c>
      <c r="L56" s="33"/>
      <c r="M56" s="77">
        <f t="shared" si="1"/>
        <v>2.2000000000000002</v>
      </c>
      <c r="N56" s="15"/>
      <c r="S56" s="33"/>
      <c r="T56" s="6"/>
      <c r="U56" s="6"/>
      <c r="V56" s="6"/>
    </row>
    <row r="57" spans="1:22" x14ac:dyDescent="0.3">
      <c r="B57" s="23" t="s">
        <v>165</v>
      </c>
      <c r="C57" s="14">
        <v>1</v>
      </c>
      <c r="D57" s="14">
        <v>0</v>
      </c>
      <c r="F57" s="22" t="s">
        <v>119</v>
      </c>
      <c r="G57" s="2">
        <v>1</v>
      </c>
      <c r="H57" s="2">
        <v>1</v>
      </c>
      <c r="I57" s="20">
        <v>1</v>
      </c>
      <c r="J57" s="34">
        <v>1</v>
      </c>
      <c r="L57" s="85">
        <v>1</v>
      </c>
      <c r="M57" s="77">
        <f t="shared" si="1"/>
        <v>3</v>
      </c>
      <c r="N57" s="15"/>
      <c r="S57" s="33"/>
    </row>
    <row r="58" spans="1:22" x14ac:dyDescent="0.3">
      <c r="B58" s="23" t="s">
        <v>102</v>
      </c>
      <c r="C58" s="14">
        <v>3</v>
      </c>
      <c r="D58" s="14">
        <v>0</v>
      </c>
      <c r="F58" s="22" t="s">
        <v>100</v>
      </c>
      <c r="I58" s="20">
        <v>0.5</v>
      </c>
      <c r="J58" s="34">
        <v>1</v>
      </c>
      <c r="L58" s="33"/>
      <c r="M58" s="77">
        <f t="shared" si="1"/>
        <v>1.5</v>
      </c>
      <c r="N58" s="15"/>
      <c r="R58" s="6"/>
      <c r="S58" s="33"/>
    </row>
    <row r="59" spans="1:22" x14ac:dyDescent="0.3">
      <c r="B59" s="23" t="s">
        <v>166</v>
      </c>
      <c r="C59" s="14">
        <v>5</v>
      </c>
      <c r="D59" s="14">
        <v>0</v>
      </c>
      <c r="F59" s="22" t="s">
        <v>96</v>
      </c>
      <c r="I59" s="20">
        <v>1</v>
      </c>
      <c r="J59" s="34">
        <v>1</v>
      </c>
      <c r="L59" s="34">
        <v>0.5</v>
      </c>
      <c r="M59" s="77">
        <f t="shared" si="1"/>
        <v>2.5</v>
      </c>
      <c r="N59" s="15"/>
      <c r="S59" s="33"/>
    </row>
    <row r="60" spans="1:22" x14ac:dyDescent="0.3">
      <c r="B60" s="23" t="s">
        <v>167</v>
      </c>
      <c r="C60" s="14">
        <v>9</v>
      </c>
      <c r="D60" s="14">
        <v>2</v>
      </c>
      <c r="E60" s="2">
        <v>10</v>
      </c>
      <c r="F60" s="22"/>
      <c r="I60" s="20">
        <v>0</v>
      </c>
      <c r="J60" s="34"/>
      <c r="L60" s="33"/>
      <c r="M60" s="77">
        <f t="shared" si="1"/>
        <v>0</v>
      </c>
      <c r="N60" s="15"/>
    </row>
    <row r="61" spans="1:22" x14ac:dyDescent="0.3">
      <c r="B61" s="23" t="s">
        <v>168</v>
      </c>
      <c r="C61" s="14">
        <v>7</v>
      </c>
      <c r="D61" s="14">
        <v>1</v>
      </c>
      <c r="E61" s="2">
        <v>11</v>
      </c>
      <c r="F61" s="22"/>
      <c r="J61" s="34"/>
      <c r="L61" s="33"/>
      <c r="M61" s="77">
        <f t="shared" si="1"/>
        <v>0</v>
      </c>
      <c r="N61" s="15"/>
    </row>
    <row r="62" spans="1:22" s="6" customFormat="1" x14ac:dyDescent="0.3">
      <c r="A62" s="10"/>
      <c r="B62" s="23" t="s">
        <v>169</v>
      </c>
      <c r="C62" s="14">
        <v>5</v>
      </c>
      <c r="D62" s="14">
        <v>0</v>
      </c>
      <c r="E62" s="2"/>
      <c r="F62" s="22" t="s">
        <v>99</v>
      </c>
      <c r="G62" s="2"/>
      <c r="H62" s="2"/>
      <c r="I62" s="20">
        <v>1</v>
      </c>
      <c r="J62" s="34">
        <v>1</v>
      </c>
      <c r="K62" s="2"/>
      <c r="L62" s="34"/>
      <c r="M62" s="77">
        <f t="shared" si="1"/>
        <v>2</v>
      </c>
      <c r="N62" s="15"/>
      <c r="O62" s="3"/>
      <c r="P62"/>
      <c r="Q62"/>
      <c r="R62"/>
      <c r="S62"/>
      <c r="T62"/>
      <c r="U62"/>
      <c r="V62"/>
    </row>
    <row r="63" spans="1:22" x14ac:dyDescent="0.3">
      <c r="A63" s="11" t="s">
        <v>86</v>
      </c>
      <c r="B63" s="26" t="s">
        <v>170</v>
      </c>
      <c r="C63" s="13">
        <v>3</v>
      </c>
      <c r="D63" s="13">
        <v>0</v>
      </c>
      <c r="E63" s="12">
        <v>45</v>
      </c>
      <c r="F63" s="21"/>
      <c r="G63" s="12">
        <v>1</v>
      </c>
      <c r="H63" s="12">
        <v>1</v>
      </c>
      <c r="I63" s="12">
        <v>0.5</v>
      </c>
      <c r="J63" s="35"/>
      <c r="K63" s="12">
        <v>1</v>
      </c>
      <c r="L63" s="35"/>
      <c r="M63" s="78">
        <f t="shared" si="1"/>
        <v>1.5</v>
      </c>
      <c r="N63" s="15"/>
      <c r="P63" s="33"/>
      <c r="R63" s="6"/>
    </row>
    <row r="64" spans="1:22" x14ac:dyDescent="0.3">
      <c r="B64" s="23" t="s">
        <v>171</v>
      </c>
      <c r="C64" s="14">
        <v>7</v>
      </c>
      <c r="D64" s="14">
        <v>2</v>
      </c>
      <c r="E64" s="2">
        <v>46</v>
      </c>
      <c r="F64" s="22"/>
      <c r="J64" s="34"/>
      <c r="L64" s="33"/>
      <c r="M64" s="77">
        <f t="shared" si="1"/>
        <v>0</v>
      </c>
      <c r="N64" s="15"/>
      <c r="S64" s="6"/>
      <c r="T64" s="6"/>
      <c r="U64" s="6"/>
      <c r="V64" s="6"/>
    </row>
    <row r="65" spans="1:22" x14ac:dyDescent="0.3">
      <c r="B65" s="23" t="s">
        <v>172</v>
      </c>
      <c r="C65" s="14">
        <v>7</v>
      </c>
      <c r="D65" s="14">
        <v>2</v>
      </c>
      <c r="E65" s="2">
        <v>47</v>
      </c>
      <c r="F65" s="22"/>
      <c r="J65" s="34"/>
      <c r="L65" s="33"/>
      <c r="M65" s="77">
        <f t="shared" si="1"/>
        <v>0</v>
      </c>
      <c r="N65" s="15"/>
    </row>
    <row r="66" spans="1:22" s="6" customFormat="1" x14ac:dyDescent="0.3">
      <c r="A66" s="10"/>
      <c r="B66" s="23" t="s">
        <v>173</v>
      </c>
      <c r="C66" s="14">
        <v>10</v>
      </c>
      <c r="D66" s="14">
        <v>0</v>
      </c>
      <c r="E66" s="2">
        <v>34</v>
      </c>
      <c r="F66" s="22"/>
      <c r="G66" s="2"/>
      <c r="H66" s="2">
        <v>1</v>
      </c>
      <c r="I66" s="20"/>
      <c r="J66" s="34"/>
      <c r="K66" s="2"/>
      <c r="L66" s="34"/>
      <c r="M66" s="77">
        <f t="shared" si="1"/>
        <v>0</v>
      </c>
      <c r="N66" s="15"/>
      <c r="O66" s="3"/>
      <c r="P66"/>
      <c r="Q66"/>
      <c r="R66"/>
      <c r="S66"/>
      <c r="T66"/>
      <c r="U66"/>
      <c r="V66"/>
    </row>
    <row r="67" spans="1:22" x14ac:dyDescent="0.3">
      <c r="A67" s="11" t="s">
        <v>87</v>
      </c>
      <c r="B67" s="26" t="s">
        <v>174</v>
      </c>
      <c r="C67" s="13">
        <v>6</v>
      </c>
      <c r="D67" s="13">
        <v>2</v>
      </c>
      <c r="E67" s="12">
        <v>32</v>
      </c>
      <c r="F67" s="21"/>
      <c r="G67" s="12"/>
      <c r="H67" s="12"/>
      <c r="I67" s="12"/>
      <c r="J67" s="35"/>
      <c r="K67" s="12"/>
      <c r="L67" s="35"/>
      <c r="M67" s="78">
        <f t="shared" si="1"/>
        <v>0</v>
      </c>
      <c r="N67" s="15"/>
    </row>
    <row r="68" spans="1:22" x14ac:dyDescent="0.3">
      <c r="B68" s="23" t="s">
        <v>175</v>
      </c>
      <c r="C68" s="14">
        <v>3</v>
      </c>
      <c r="D68" s="14">
        <v>0</v>
      </c>
      <c r="E68" s="2">
        <v>44</v>
      </c>
      <c r="F68" s="22"/>
      <c r="J68" s="34"/>
      <c r="L68" s="33"/>
      <c r="M68" s="77">
        <f t="shared" si="1"/>
        <v>0</v>
      </c>
      <c r="N68" s="15"/>
      <c r="Q68" s="33"/>
    </row>
    <row r="69" spans="1:22" x14ac:dyDescent="0.3">
      <c r="B69" s="23" t="s">
        <v>176</v>
      </c>
      <c r="C69" s="14">
        <v>4</v>
      </c>
      <c r="D69" s="14">
        <v>1</v>
      </c>
      <c r="E69" s="2">
        <v>7</v>
      </c>
      <c r="F69" s="22"/>
      <c r="J69" s="34"/>
      <c r="L69" s="33"/>
      <c r="M69" s="77">
        <f t="shared" ref="M69:M80" si="5">SUM(I69:L69)</f>
        <v>0</v>
      </c>
      <c r="N69" s="15"/>
      <c r="S69" s="6"/>
      <c r="T69" s="6"/>
      <c r="U69" s="6"/>
      <c r="V69" s="6"/>
    </row>
    <row r="70" spans="1:22" x14ac:dyDescent="0.3">
      <c r="B70" s="23" t="s">
        <v>177</v>
      </c>
      <c r="C70" s="14">
        <v>4</v>
      </c>
      <c r="D70" s="14">
        <v>0</v>
      </c>
      <c r="E70" s="2">
        <v>48</v>
      </c>
      <c r="F70" s="22"/>
      <c r="J70" s="34"/>
      <c r="L70" s="33"/>
      <c r="M70" s="77">
        <f t="shared" si="5"/>
        <v>0</v>
      </c>
      <c r="N70" s="15"/>
    </row>
    <row r="71" spans="1:22" s="6" customFormat="1" x14ac:dyDescent="0.3">
      <c r="A71" s="10"/>
      <c r="B71" s="23" t="s">
        <v>178</v>
      </c>
      <c r="C71" s="14">
        <v>3</v>
      </c>
      <c r="D71" s="14">
        <v>0</v>
      </c>
      <c r="E71" s="2">
        <v>49</v>
      </c>
      <c r="F71" s="22"/>
      <c r="G71" s="2"/>
      <c r="H71" s="2"/>
      <c r="I71" s="20"/>
      <c r="J71" s="34"/>
      <c r="K71" s="2"/>
      <c r="L71" s="34"/>
      <c r="M71" s="77">
        <f t="shared" si="5"/>
        <v>0</v>
      </c>
      <c r="N71" s="15"/>
      <c r="O71" s="3"/>
      <c r="P71"/>
      <c r="Q71"/>
      <c r="R71"/>
      <c r="S71"/>
      <c r="T71"/>
      <c r="U71"/>
      <c r="V71"/>
    </row>
    <row r="72" spans="1:22" x14ac:dyDescent="0.3">
      <c r="A72" s="11" t="s">
        <v>88</v>
      </c>
      <c r="B72" s="26" t="s">
        <v>179</v>
      </c>
      <c r="C72" s="13">
        <v>2</v>
      </c>
      <c r="D72" s="13">
        <v>0</v>
      </c>
      <c r="E72" s="12"/>
      <c r="F72" s="21"/>
      <c r="G72" s="12">
        <v>1</v>
      </c>
      <c r="H72" s="12">
        <v>1</v>
      </c>
      <c r="I72" s="12">
        <v>1</v>
      </c>
      <c r="J72" s="35">
        <v>1</v>
      </c>
      <c r="K72" s="12">
        <v>1</v>
      </c>
      <c r="L72" s="35"/>
      <c r="M72" s="78">
        <f t="shared" si="5"/>
        <v>3</v>
      </c>
      <c r="N72" s="15"/>
      <c r="S72" s="6"/>
      <c r="T72" s="6"/>
      <c r="U72" s="6"/>
      <c r="V72" s="6"/>
    </row>
    <row r="73" spans="1:22" x14ac:dyDescent="0.3">
      <c r="A73" s="30"/>
      <c r="B73" s="31" t="s">
        <v>105</v>
      </c>
      <c r="C73" s="14">
        <v>2</v>
      </c>
      <c r="D73" s="14">
        <v>1</v>
      </c>
      <c r="E73" s="20"/>
      <c r="F73" s="22"/>
      <c r="G73" s="20"/>
      <c r="H73" s="20"/>
      <c r="J73" s="36"/>
      <c r="K73" s="20"/>
      <c r="L73" s="36"/>
      <c r="M73" s="77">
        <f t="shared" si="5"/>
        <v>0</v>
      </c>
      <c r="N73" s="15"/>
    </row>
    <row r="74" spans="1:22" x14ac:dyDescent="0.3">
      <c r="B74" s="23" t="s">
        <v>180</v>
      </c>
      <c r="C74" s="14">
        <v>2</v>
      </c>
      <c r="D74" s="14">
        <v>1</v>
      </c>
      <c r="F74" s="22"/>
      <c r="G74" s="2">
        <v>1</v>
      </c>
      <c r="H74" s="2">
        <v>1</v>
      </c>
      <c r="I74" s="20">
        <v>1</v>
      </c>
      <c r="J74" s="34">
        <v>1</v>
      </c>
      <c r="K74" s="2">
        <v>1</v>
      </c>
      <c r="L74" s="33"/>
      <c r="M74" s="77">
        <f t="shared" si="5"/>
        <v>3</v>
      </c>
      <c r="N74" s="15"/>
      <c r="S74" s="6"/>
      <c r="T74" s="6"/>
      <c r="U74" s="6"/>
      <c r="V74" s="6"/>
    </row>
    <row r="75" spans="1:22" x14ac:dyDescent="0.3">
      <c r="B75" s="23" t="s">
        <v>181</v>
      </c>
      <c r="C75" s="14">
        <v>4</v>
      </c>
      <c r="D75" s="14">
        <v>3</v>
      </c>
      <c r="F75" s="22"/>
      <c r="G75" s="2">
        <v>1</v>
      </c>
      <c r="H75" s="2">
        <v>1</v>
      </c>
      <c r="I75" s="20">
        <v>1</v>
      </c>
      <c r="J75" s="34">
        <v>1</v>
      </c>
      <c r="K75" s="2">
        <v>1</v>
      </c>
      <c r="L75" s="33"/>
      <c r="M75" s="77">
        <f t="shared" si="5"/>
        <v>3</v>
      </c>
      <c r="N75" s="15"/>
    </row>
    <row r="76" spans="1:22" x14ac:dyDescent="0.3">
      <c r="B76" s="23" t="s">
        <v>182</v>
      </c>
      <c r="C76" s="14">
        <v>1</v>
      </c>
      <c r="D76" s="14">
        <v>0</v>
      </c>
      <c r="F76" s="22" t="s">
        <v>118</v>
      </c>
      <c r="H76" s="2">
        <v>1</v>
      </c>
      <c r="I76" s="20">
        <v>1</v>
      </c>
      <c r="J76" s="34">
        <v>1</v>
      </c>
      <c r="K76" s="2">
        <v>1</v>
      </c>
      <c r="L76" s="33"/>
      <c r="M76" s="77">
        <f t="shared" si="5"/>
        <v>3</v>
      </c>
      <c r="N76" s="15"/>
    </row>
    <row r="77" spans="1:22" x14ac:dyDescent="0.3">
      <c r="B77" s="23" t="s">
        <v>183</v>
      </c>
      <c r="C77" s="14">
        <v>2</v>
      </c>
      <c r="D77" s="14">
        <v>0</v>
      </c>
      <c r="F77" s="22" t="s">
        <v>1</v>
      </c>
      <c r="J77" s="34"/>
      <c r="L77" s="33"/>
      <c r="M77" s="77">
        <f t="shared" si="5"/>
        <v>0</v>
      </c>
      <c r="N77" s="15"/>
    </row>
    <row r="78" spans="1:22" x14ac:dyDescent="0.3">
      <c r="B78" s="23" t="s">
        <v>184</v>
      </c>
      <c r="C78" s="14">
        <v>3</v>
      </c>
      <c r="D78" s="14">
        <v>1</v>
      </c>
      <c r="F78" s="22"/>
      <c r="J78" s="34"/>
      <c r="L78" s="33"/>
      <c r="M78" s="77">
        <f t="shared" si="5"/>
        <v>0</v>
      </c>
      <c r="N78" s="15"/>
    </row>
    <row r="79" spans="1:22" x14ac:dyDescent="0.3">
      <c r="B79" s="23" t="s">
        <v>185</v>
      </c>
      <c r="C79" s="14">
        <v>1</v>
      </c>
      <c r="D79" s="14">
        <v>0</v>
      </c>
      <c r="F79" s="22"/>
      <c r="J79" s="34"/>
      <c r="L79" s="33"/>
      <c r="M79" s="77">
        <f t="shared" si="5"/>
        <v>0</v>
      </c>
      <c r="N79" s="15"/>
      <c r="R79" s="33"/>
    </row>
    <row r="80" spans="1:22" x14ac:dyDescent="0.3">
      <c r="B80" s="24" t="s">
        <v>186</v>
      </c>
      <c r="C80" s="27">
        <v>4</v>
      </c>
      <c r="D80" s="27">
        <v>0</v>
      </c>
      <c r="E80" s="28"/>
      <c r="F80" s="29"/>
      <c r="G80" s="28"/>
      <c r="H80" s="28"/>
      <c r="I80" s="28"/>
      <c r="J80" s="37"/>
      <c r="K80" s="28"/>
      <c r="L80" s="37"/>
      <c r="M80" s="79">
        <f t="shared" si="5"/>
        <v>0</v>
      </c>
      <c r="N80" s="15"/>
    </row>
    <row r="81" spans="1:22" ht="15" thickBot="1" x14ac:dyDescent="0.35">
      <c r="A81" s="11"/>
    </row>
    <row r="82" spans="1:22" x14ac:dyDescent="0.3">
      <c r="F82" s="64" t="s">
        <v>197</v>
      </c>
      <c r="G82" s="65">
        <f t="array" ref="G82">SUM($C2:$C80*(G2:G80&gt;=0.9)*($M2:$M80&gt;=$O$11))</f>
        <v>87</v>
      </c>
      <c r="H82" s="65">
        <f t="array" ref="H82">SUM($C2:$C80*(H2:H80&gt;=0.9)*($M2:$M80&gt;=$O$11))</f>
        <v>72</v>
      </c>
      <c r="I82" s="65">
        <f t="array" ref="I82">SUM($C2:$C80*(I2:I80&gt;=0.9)*($M2:$M80&gt;=$O$11))</f>
        <v>127</v>
      </c>
      <c r="J82" s="65">
        <f t="array" ref="J82">SUM($C2:$C80*(J2:J80&gt;=0.9)*($M2:$M80&gt;=$O$11))</f>
        <v>145</v>
      </c>
      <c r="K82" s="65">
        <f t="array" ref="K82">SUM($C2:$C80*(K2:K80&gt;=0.9)*($M2:$M80&gt;=$O$11))</f>
        <v>125</v>
      </c>
      <c r="L82" s="66">
        <f t="array" ref="L82">SUM($C2:$C80*(L2:L80&gt;=0.9)*($M2:$M80&gt;=$O$11))</f>
        <v>107</v>
      </c>
    </row>
    <row r="83" spans="1:22" x14ac:dyDescent="0.3">
      <c r="F83" s="67" t="s">
        <v>199</v>
      </c>
      <c r="G83" s="68">
        <f t="array" ref="G83">SUM($C2:$C80*G2:G80*($M2:$M80&gt;=$O$11))</f>
        <v>88.5</v>
      </c>
      <c r="H83" s="68">
        <f t="array" ref="H83">SUM($C2:$C80*H2:H80*($M2:$M80&gt;=$O$11))</f>
        <v>95.4</v>
      </c>
      <c r="I83" s="68">
        <f t="array" ref="I83">SUM($C2:$C80*I2:I80*($M2:$M80&gt;=$O$11))</f>
        <v>138.79999999999998</v>
      </c>
      <c r="J83" s="68">
        <f t="array" ref="J83">SUM($C2:$C80*J2:J80*($M2:$M80&gt;=$O$11))</f>
        <v>146</v>
      </c>
      <c r="K83" s="68">
        <f t="array" ref="K83">SUM($C2:$C80*K2:K80*($M2:$M80&gt;=$O$11))</f>
        <v>125</v>
      </c>
      <c r="L83" s="69">
        <f t="array" ref="L83">SUM($C2:$C80*L2:L80*($M2:$M80&gt;=$O$11))</f>
        <v>119.89999999999999</v>
      </c>
    </row>
    <row r="84" spans="1:22" s="33" customFormat="1" x14ac:dyDescent="0.3">
      <c r="A84" s="10"/>
      <c r="B84" s="23"/>
      <c r="C84" s="14"/>
      <c r="D84" s="14"/>
      <c r="E84" s="34"/>
      <c r="F84" s="67" t="s">
        <v>198</v>
      </c>
      <c r="G84" s="68">
        <f t="array" ref="G84">SUM($C$2:$C$80*(G$2:G$80&gt;=0.1)*($M$2:$M$80&gt;=$O$11))</f>
        <v>90</v>
      </c>
      <c r="H84" s="68">
        <f t="array" ref="H84">SUM($C$2:$C$80*(H$2:H$80&gt;=0.1)*($M$2:$M$80&gt;=$O$11))</f>
        <v>112</v>
      </c>
      <c r="I84" s="68">
        <f t="array" ref="I84">SUM($C$2:$C$80*(I$2:I$80&gt;=0.1)*($M$2:$M$80&gt;=$O$11))</f>
        <v>153</v>
      </c>
      <c r="J84" s="68">
        <f t="array" ref="J84">SUM($C$2:$C$80*(J$2:J$80&gt;=0.1)*($M$2:$M$80&gt;=$O$11))</f>
        <v>147</v>
      </c>
      <c r="K84" s="68">
        <f t="array" ref="K84">SUM($C$2:$C$80*(K$2:K$80&gt;=0.1)*($M$2:$M$80&gt;=$O$11))</f>
        <v>125</v>
      </c>
      <c r="L84" s="69">
        <f t="array" ref="L84">SUM($C$2:$C$80*(L$2:L$80&gt;=0.1)*($M$2:$M$80&gt;=$O$11))</f>
        <v>125</v>
      </c>
      <c r="M84" s="3"/>
      <c r="N84" s="3"/>
      <c r="O84" s="3"/>
      <c r="P84"/>
      <c r="Q84"/>
      <c r="R84"/>
      <c r="S84"/>
      <c r="T84"/>
      <c r="U84"/>
      <c r="V84"/>
    </row>
    <row r="85" spans="1:22" x14ac:dyDescent="0.3">
      <c r="F85" s="67" t="s">
        <v>200</v>
      </c>
      <c r="G85" s="68">
        <f t="shared" ref="G85:L85" si="6">LOOKUP($O$11,$O22:$O30,$P22:$P30)</f>
        <v>163</v>
      </c>
      <c r="H85" s="68">
        <f t="shared" si="6"/>
        <v>163</v>
      </c>
      <c r="I85" s="68">
        <f t="shared" si="6"/>
        <v>163</v>
      </c>
      <c r="J85" s="68">
        <f t="shared" si="6"/>
        <v>163</v>
      </c>
      <c r="K85" s="68">
        <f t="shared" si="6"/>
        <v>163</v>
      </c>
      <c r="L85" s="69">
        <f t="shared" si="6"/>
        <v>163</v>
      </c>
    </row>
    <row r="86" spans="1:22" x14ac:dyDescent="0.3">
      <c r="F86" s="67" t="s">
        <v>201</v>
      </c>
      <c r="G86" s="70">
        <f t="shared" ref="G86:L86" si="7">G83/G85</f>
        <v>0.54294478527607359</v>
      </c>
      <c r="H86" s="70">
        <f t="shared" si="7"/>
        <v>0.58527607361963196</v>
      </c>
      <c r="I86" s="70">
        <f t="shared" si="7"/>
        <v>0.8515337423312882</v>
      </c>
      <c r="J86" s="70">
        <f t="shared" si="7"/>
        <v>0.89570552147239269</v>
      </c>
      <c r="K86" s="70">
        <f t="shared" si="7"/>
        <v>0.76687116564417179</v>
      </c>
      <c r="L86" s="71">
        <f t="shared" si="7"/>
        <v>0.73558282208588954</v>
      </c>
    </row>
    <row r="87" spans="1:22" ht="15" thickBot="1" x14ac:dyDescent="0.35">
      <c r="C87" s="33"/>
      <c r="F87" s="72" t="s">
        <v>94</v>
      </c>
      <c r="G87" s="73">
        <f t="array" ref="G87">SUM($C2:$C80*G2:G80*($M2:$M80&lt;$O$11))</f>
        <v>30</v>
      </c>
      <c r="H87" s="73">
        <f t="array" ref="H87">SUM($C2:$C80*H2:H80*($M2:$M80&lt;$O$11))</f>
        <v>41.5</v>
      </c>
      <c r="I87" s="73">
        <f t="array" ref="I87">SUM($C2:$C80*I2:I80*($M2:$M80&lt;$O$11))</f>
        <v>1.6</v>
      </c>
      <c r="J87" s="73">
        <f t="array" ref="J87">SUM($C2:$C80*J2:J80*($M2:$M80&lt;$O$11))</f>
        <v>0</v>
      </c>
      <c r="K87" s="73">
        <f t="array" ref="K87">SUM($C2:$C80*K2:K80*($M2:$M80&lt;$O$11))</f>
        <v>23.5</v>
      </c>
      <c r="L87" s="74">
        <f t="array" ref="L87">SUM($C2:$C80*L2:L80*($M2:$M80&lt;$O$11))</f>
        <v>7</v>
      </c>
      <c r="S87" s="6"/>
      <c r="T87" s="6"/>
      <c r="U87" s="6"/>
      <c r="V87" s="6"/>
    </row>
    <row r="88" spans="1:22" x14ac:dyDescent="0.3">
      <c r="C88" s="33"/>
    </row>
    <row r="89" spans="1:22" x14ac:dyDescent="0.3">
      <c r="C89" s="33"/>
    </row>
    <row r="90" spans="1:22" x14ac:dyDescent="0.3">
      <c r="C90" s="33"/>
    </row>
    <row r="91" spans="1:22" x14ac:dyDescent="0.3">
      <c r="S91" s="6"/>
      <c r="T91" s="6"/>
      <c r="U91" s="6"/>
      <c r="V91" s="6"/>
    </row>
    <row r="96" spans="1:22" x14ac:dyDescent="0.3">
      <c r="S96" s="6"/>
      <c r="T96" s="6"/>
      <c r="U96" s="6"/>
      <c r="V96" s="6"/>
    </row>
    <row r="109" spans="19:22" x14ac:dyDescent="0.3">
      <c r="S109" s="33"/>
      <c r="T109" s="33"/>
      <c r="U109" s="33"/>
      <c r="V109" s="33"/>
    </row>
  </sheetData>
  <conditionalFormatting sqref="B2:M80">
    <cfRule type="expression" dxfId="2" priority="25" stopIfTrue="1">
      <formula>$M2&gt;=(0.5+$O$11)</formula>
    </cfRule>
    <cfRule type="expression" dxfId="1" priority="26" stopIfTrue="1">
      <formula>$M2&gt;=$O$11</formula>
    </cfRule>
    <cfRule type="expression" dxfId="0" priority="27">
      <formula>$M2&gt;=($O$11-0.5)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3</v>
      </c>
    </row>
    <row r="2" spans="1:1" x14ac:dyDescent="0.3">
      <c r="A2" t="s">
        <v>4</v>
      </c>
    </row>
    <row r="3" spans="1:1" x14ac:dyDescent="0.3">
      <c r="A3" t="s">
        <v>5</v>
      </c>
    </row>
    <row r="4" spans="1:1" x14ac:dyDescent="0.3">
      <c r="A4" t="s">
        <v>6</v>
      </c>
    </row>
    <row r="5" spans="1:1" x14ac:dyDescent="0.3">
      <c r="A5" t="s">
        <v>7</v>
      </c>
    </row>
    <row r="6" spans="1:1" x14ac:dyDescent="0.3">
      <c r="A6" t="s">
        <v>8</v>
      </c>
    </row>
    <row r="7" spans="1:1" x14ac:dyDescent="0.3">
      <c r="A7" t="s">
        <v>9</v>
      </c>
    </row>
    <row r="8" spans="1:1" x14ac:dyDescent="0.3">
      <c r="A8" t="s">
        <v>10</v>
      </c>
    </row>
    <row r="9" spans="1:1" x14ac:dyDescent="0.3">
      <c r="A9" t="s">
        <v>11</v>
      </c>
    </row>
    <row r="10" spans="1:1" x14ac:dyDescent="0.3">
      <c r="A10" t="s">
        <v>12</v>
      </c>
    </row>
    <row r="11" spans="1:1" x14ac:dyDescent="0.3">
      <c r="A11" t="s">
        <v>13</v>
      </c>
    </row>
    <row r="12" spans="1:1" x14ac:dyDescent="0.3">
      <c r="A12" t="s">
        <v>14</v>
      </c>
    </row>
    <row r="13" spans="1:1" x14ac:dyDescent="0.3">
      <c r="A13" t="s">
        <v>15</v>
      </c>
    </row>
    <row r="14" spans="1:1" x14ac:dyDescent="0.3">
      <c r="A14" t="s">
        <v>16</v>
      </c>
    </row>
    <row r="15" spans="1:1" x14ac:dyDescent="0.3">
      <c r="A15" t="s">
        <v>17</v>
      </c>
    </row>
    <row r="16" spans="1:1"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49</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1" x14ac:dyDescent="0.3">
      <c r="A65" t="s">
        <v>67</v>
      </c>
    </row>
    <row r="66" spans="1:1" x14ac:dyDescent="0.3">
      <c r="A66" t="s">
        <v>68</v>
      </c>
    </row>
    <row r="67" spans="1:1" x14ac:dyDescent="0.3">
      <c r="A67" t="s">
        <v>69</v>
      </c>
    </row>
    <row r="68" spans="1:1" x14ac:dyDescent="0.3">
      <c r="A68" t="s">
        <v>75</v>
      </c>
    </row>
    <row r="69" spans="1:1" x14ac:dyDescent="0.3">
      <c r="A69" t="s">
        <v>70</v>
      </c>
    </row>
    <row r="70" spans="1:1" x14ac:dyDescent="0.3">
      <c r="A70" t="s">
        <v>71</v>
      </c>
    </row>
    <row r="71" spans="1:1" x14ac:dyDescent="0.3">
      <c r="A71" t="s">
        <v>72</v>
      </c>
    </row>
    <row r="72" spans="1:1" x14ac:dyDescent="0.3">
      <c r="A72" t="s">
        <v>73</v>
      </c>
    </row>
    <row r="73" spans="1:1" x14ac:dyDescent="0.3">
      <c r="A7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2016-12-13T15:13:40Z</dcterms:modified>
</cp:coreProperties>
</file>