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2"/>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xr:revisionPtr revIDLastSave="0" documentId="13_ncr:1_{498BE80D-8AF8-420F-BFD4-25A6C1D2B984}" xr6:coauthVersionLast="36" xr6:coauthVersionMax="36" xr10:uidLastSave="{00000000-0000-0000-0000-000000000000}"/>
  <bookViews>
    <workbookView xWindow="18780" yWindow="5136" windowWidth="26616" windowHeight="15936" tabRatio="541" xr2:uid="{00000000-000D-0000-FFFF-FFFF00000000}"/>
  </bookViews>
  <sheets>
    <sheet name="lablist" sheetId="1" r:id="rId1"/>
    <sheet name="Sheet1" sheetId="2" r:id="rId2"/>
  </sheets>
  <calcPr calcId="191029"/>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2" i="1"/>
  <c r="F60" i="1"/>
  <c r="F62" i="1" l="1"/>
  <c r="F26" i="1" l="1"/>
  <c r="F81" i="1" l="1"/>
  <c r="F49" i="1" l="1"/>
  <c r="F47" i="1"/>
  <c r="F78" i="1" l="1"/>
  <c r="F15" i="1"/>
  <c r="F14" i="1"/>
  <c r="F13" i="1"/>
  <c r="F12" i="1"/>
  <c r="U31" i="1"/>
  <c r="F50" i="1"/>
  <c r="F3" i="1"/>
  <c r="F4" i="1"/>
  <c r="F5" i="1"/>
  <c r="F6" i="1"/>
  <c r="F7" i="1"/>
  <c r="F8" i="1"/>
  <c r="F9" i="1"/>
  <c r="F10" i="1"/>
  <c r="F11" i="1"/>
  <c r="F16" i="1"/>
  <c r="F17" i="1"/>
  <c r="F18" i="1"/>
  <c r="F19" i="1"/>
  <c r="F20" i="1"/>
  <c r="F21" i="1"/>
  <c r="F22" i="1"/>
  <c r="F23" i="1"/>
  <c r="F24" i="1"/>
  <c r="F25" i="1"/>
  <c r="F27" i="1"/>
  <c r="F28" i="1"/>
  <c r="F29" i="1"/>
  <c r="F30" i="1"/>
  <c r="F31" i="1"/>
  <c r="F32" i="1"/>
  <c r="F33" i="1"/>
  <c r="F34" i="1"/>
  <c r="F35" i="1"/>
  <c r="F36" i="1"/>
  <c r="F37" i="1"/>
  <c r="F38" i="1"/>
  <c r="F39" i="1"/>
  <c r="F40" i="1"/>
  <c r="F41" i="1"/>
  <c r="F42" i="1"/>
  <c r="F43" i="1"/>
  <c r="F44" i="1"/>
  <c r="F45" i="1"/>
  <c r="F46" i="1"/>
  <c r="F48" i="1"/>
  <c r="F51" i="1"/>
  <c r="F52" i="1"/>
  <c r="F53" i="1"/>
  <c r="F54" i="1"/>
  <c r="F55" i="1"/>
  <c r="F56" i="1"/>
  <c r="F57" i="1"/>
  <c r="F58" i="1"/>
  <c r="F59" i="1"/>
  <c r="F61" i="1"/>
  <c r="F63" i="1"/>
  <c r="F64" i="1"/>
  <c r="F65" i="1"/>
  <c r="F66" i="1"/>
  <c r="F67" i="1"/>
  <c r="F68" i="1"/>
  <c r="F69" i="1"/>
  <c r="F70" i="1"/>
  <c r="F71" i="1"/>
  <c r="F72" i="1"/>
  <c r="F73" i="1"/>
  <c r="F74" i="1"/>
  <c r="F75" i="1"/>
  <c r="F76" i="1"/>
  <c r="F77" i="1"/>
  <c r="F79" i="1"/>
  <c r="F80" i="1"/>
  <c r="F82" i="1"/>
  <c r="F83" i="1"/>
  <c r="F84" i="1"/>
  <c r="F85" i="1"/>
  <c r="F2" i="1"/>
  <c r="M87" i="1" l="1" a="1"/>
  <c r="M87" i="1" s="1"/>
  <c r="M89" i="1" a="1"/>
  <c r="M89" i="1" s="1"/>
  <c r="M88" i="1" a="1"/>
  <c r="M88" i="1" s="1"/>
  <c r="M92" i="1" a="1"/>
  <c r="M92" i="1" s="1"/>
  <c r="N88" i="1" a="1"/>
  <c r="N88" i="1" s="1"/>
  <c r="O92" i="1" a="1"/>
  <c r="O92" i="1" s="1"/>
  <c r="N92" i="1" a="1"/>
  <c r="N92" i="1" s="1"/>
  <c r="O87" i="1" a="1"/>
  <c r="O87" i="1" s="1"/>
  <c r="N87" i="1" a="1"/>
  <c r="N87" i="1" s="1"/>
  <c r="O89" i="1" a="1"/>
  <c r="O89" i="1" s="1"/>
  <c r="N89" i="1" a="1"/>
  <c r="N89" i="1" s="1"/>
  <c r="O88" i="1" a="1"/>
  <c r="O88" i="1" s="1"/>
  <c r="U33" i="1"/>
  <c r="U26" i="1"/>
  <c r="U29" i="1"/>
  <c r="T29" i="1"/>
  <c r="T30" i="1"/>
  <c r="U34" i="1"/>
  <c r="T31" i="1"/>
  <c r="V31" i="1" s="1"/>
  <c r="U27" i="1"/>
  <c r="T28" i="1"/>
  <c r="M90" i="1" s="1"/>
  <c r="T26" i="1"/>
  <c r="U30" i="1"/>
  <c r="T32" i="1"/>
  <c r="T27" i="1"/>
  <c r="U28" i="1"/>
  <c r="T33" i="1"/>
  <c r="U32" i="1"/>
  <c r="T34" i="1"/>
  <c r="M91" i="1" l="1"/>
  <c r="V27" i="1"/>
  <c r="N90" i="1"/>
  <c r="N91" i="1" s="1"/>
  <c r="O90" i="1"/>
  <c r="O91" i="1" s="1"/>
  <c r="V26" i="1"/>
  <c r="V29" i="1"/>
  <c r="V33" i="1"/>
  <c r="V30" i="1"/>
  <c r="V34" i="1"/>
  <c r="V28" i="1"/>
  <c r="V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 Trawick</author>
  </authors>
  <commentList>
    <comment ref="C1" authorId="0" shapeId="0" xr:uid="{00000000-0006-0000-0000-000001000000}">
      <text>
        <r>
          <rPr>
            <b/>
            <sz val="9"/>
            <color indexed="81"/>
            <rFont val="Tahoma"/>
            <family val="2"/>
          </rPr>
          <t>Matt Trawick:</t>
        </r>
        <r>
          <rPr>
            <sz val="9"/>
            <color indexed="81"/>
            <rFont val="Tahoma"/>
            <family val="2"/>
          </rPr>
          <t xml:space="preserve">
E: experimental
S: simulation (uses software for visualization)
T: theory (essentially a "worksheet" deriving a result or solving example problems)</t>
        </r>
      </text>
    </comment>
    <comment ref="F1" authorId="0" shapeId="0" xr:uid="{00000000-0006-0000-0000-000002000000}">
      <text>
        <r>
          <rPr>
            <b/>
            <sz val="9"/>
            <color indexed="81"/>
            <rFont val="Tahoma"/>
            <family val="2"/>
          </rPr>
          <t>Matt Trawick:</t>
        </r>
        <r>
          <rPr>
            <sz val="9"/>
            <color indexed="81"/>
            <rFont val="Tahoma"/>
            <family val="2"/>
          </rPr>
          <t xml:space="preserve">
when all labs start on odd page numbers, page count rounded up to even number.</t>
        </r>
      </text>
    </comment>
    <comment ref="P1" authorId="0" shapeId="0" xr:uid="{00000000-0006-0000-0000-00000300000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S1" authorId="0" shapeId="0" xr:uid="{00000000-0006-0000-0000-00000400000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xr:uid="{00000000-0006-0000-0000-00000500000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L8" authorId="0" shapeId="0" xr:uid="{00000000-0006-0000-0000-00000600000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xr:uid="{00000000-0006-0000-0000-00000700000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T11" authorId="0" shapeId="0" xr:uid="{00000000-0006-0000-0000-00000800000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G16" authorId="0" shapeId="0" xr:uid="{00000000-0006-0000-0000-00000900000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U19" authorId="0" shapeId="0" xr:uid="{00000000-0006-0000-0000-00000A000000}">
      <text>
        <r>
          <rPr>
            <b/>
            <sz val="9"/>
            <color indexed="81"/>
            <rFont val="Tahoma"/>
            <family val="2"/>
          </rPr>
          <t>Matt Trawick:</t>
        </r>
        <r>
          <rPr>
            <sz val="9"/>
            <color indexed="81"/>
            <rFont val="Tahoma"/>
            <family val="2"/>
          </rPr>
          <t xml:space="preserve">
cost of books for faculty, for instance.
(Approximation)</t>
        </r>
      </text>
    </comment>
    <comment ref="T21" authorId="0" shapeId="0" xr:uid="{00000000-0006-0000-0000-00000B000000}">
      <text>
        <r>
          <rPr>
            <b/>
            <sz val="9"/>
            <color indexed="81"/>
            <rFont val="Tahoma"/>
            <family val="2"/>
          </rPr>
          <t>Matt Trawick:</t>
        </r>
        <r>
          <rPr>
            <sz val="9"/>
            <color indexed="81"/>
            <rFont val="Tahoma"/>
            <family val="2"/>
          </rPr>
          <t xml:space="preserve">
"1" if labs always start on odd numbered (right hand) page.  Otherwise "0".</t>
        </r>
      </text>
    </comment>
    <comment ref="L23" authorId="0" shapeId="0" xr:uid="{00000000-0006-0000-0000-00000C00000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S25" authorId="0" shapeId="0" xr:uid="{00000000-0006-0000-0000-00000D00000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T25" authorId="0" shapeId="0" xr:uid="{00000000-0006-0000-0000-00000E000000}">
      <text>
        <r>
          <rPr>
            <b/>
            <sz val="9"/>
            <color indexed="81"/>
            <rFont val="Tahoma"/>
            <family val="2"/>
          </rPr>
          <t>Matt Trawick:</t>
        </r>
        <r>
          <rPr>
            <sz val="9"/>
            <color indexed="81"/>
            <rFont val="Tahoma"/>
            <family val="2"/>
          </rPr>
          <t xml:space="preserve">
Resulting number of pages in the manual.</t>
        </r>
      </text>
    </comment>
    <comment ref="V25" authorId="0" shapeId="0" xr:uid="{00000000-0006-0000-0000-00000F000000}">
      <text>
        <r>
          <rPr>
            <b/>
            <sz val="9"/>
            <color indexed="81"/>
            <rFont val="Tahoma"/>
            <family val="2"/>
          </rPr>
          <t>Matt Trawick:</t>
        </r>
        <r>
          <rPr>
            <sz val="9"/>
            <color indexed="81"/>
            <rFont val="Tahoma"/>
            <family val="2"/>
          </rPr>
          <t xml:space="preserve">
Estimated
</t>
        </r>
      </text>
    </comment>
    <comment ref="L27" authorId="0" shapeId="0" xr:uid="{00000000-0006-0000-0000-00001000000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L28" authorId="0" shapeId="0" xr:uid="{00000000-0006-0000-0000-00001100000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G30" authorId="0" shapeId="0" xr:uid="{00000000-0006-0000-0000-00001200000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L30" authorId="0" shapeId="0" xr:uid="{00000000-0006-0000-0000-00001400000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xr:uid="{00000000-0006-0000-0000-000013000000}">
      <text>
        <r>
          <rPr>
            <b/>
            <sz val="9"/>
            <color indexed="81"/>
            <rFont val="Tahoma"/>
            <family val="2"/>
          </rPr>
          <t xml:space="preserve">Ovidiu sez: needs changing.
</t>
        </r>
      </text>
    </comment>
    <comment ref="M31" authorId="0" shapeId="0" xr:uid="{00000000-0006-0000-0000-000015000000}">
      <text>
        <r>
          <rPr>
            <b/>
            <sz val="9"/>
            <color indexed="81"/>
            <rFont val="Tahoma"/>
            <family val="2"/>
          </rPr>
          <t xml:space="preserve">Needs changing
</t>
        </r>
      </text>
    </comment>
    <comment ref="L33" authorId="0" shapeId="0" xr:uid="{00000000-0006-0000-0000-00001600000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G34" authorId="0" shapeId="0" xr:uid="{00000000-0006-0000-0000-000017000000}">
      <text>
        <r>
          <rPr>
            <b/>
            <sz val="9"/>
            <color indexed="81"/>
            <rFont val="Tahoma"/>
            <family val="2"/>
          </rPr>
          <t>Matt Trawick:</t>
        </r>
        <r>
          <rPr>
            <sz val="9"/>
            <color indexed="81"/>
            <rFont val="Tahoma"/>
            <family val="2"/>
          </rPr>
          <t xml:space="preserve">
This lab is now ONLY the oscilloscope-and-bar-magnet experiment.
</t>
        </r>
      </text>
    </comment>
    <comment ref="L34" authorId="0" shapeId="0" xr:uid="{00000000-0006-0000-0000-000018000000}">
      <text>
        <r>
          <rPr>
            <b/>
            <sz val="9"/>
            <color indexed="81"/>
            <rFont val="Tahoma"/>
            <family val="2"/>
          </rPr>
          <t>Matt Trawick:</t>
        </r>
        <r>
          <rPr>
            <sz val="9"/>
            <color indexed="81"/>
            <rFont val="Tahoma"/>
            <family val="2"/>
          </rPr>
          <t xml:space="preserve">
I do this as a demo.</t>
        </r>
      </text>
    </comment>
    <comment ref="G35" authorId="0" shapeId="0" xr:uid="{00000000-0006-0000-0000-00001900000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5" authorId="0" shapeId="0" xr:uid="{00000000-0006-0000-0000-00001A000000}">
      <text>
        <r>
          <rPr>
            <b/>
            <sz val="9"/>
            <color indexed="81"/>
            <rFont val="Tahoma"/>
            <family val="2"/>
          </rPr>
          <t>Matt Trawick:</t>
        </r>
        <r>
          <rPr>
            <sz val="9"/>
            <color indexed="81"/>
            <rFont val="Tahoma"/>
            <family val="2"/>
          </rPr>
          <t xml:space="preserve">
I will only use activity 1, and will cover activity 2 as a demo.</t>
        </r>
      </text>
    </comment>
    <comment ref="L38" authorId="0" shapeId="0" xr:uid="{00000000-0006-0000-0000-00001B00000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1" authorId="0" shapeId="0" xr:uid="{00000000-0006-0000-0000-00001C00000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G46" authorId="0" shapeId="0" xr:uid="{00000000-0006-0000-0000-00001D00000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L46" authorId="0" shapeId="0" xr:uid="{00000000-0006-0000-0000-00001E00000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G48" authorId="0" shapeId="0" xr:uid="{00000000-0006-0000-0000-00001F00000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L48" authorId="0" shapeId="0" xr:uid="{00000000-0006-0000-0000-00002000000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L55" authorId="0" shapeId="0" xr:uid="{00000000-0006-0000-0000-00002100000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L56" authorId="0" shapeId="0" xr:uid="{00000000-0006-0000-0000-00002200000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8" authorId="0" shapeId="0" xr:uid="{00000000-0006-0000-0000-00002300000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L63" authorId="0" shapeId="0" xr:uid="{00000000-0006-0000-0000-00002400000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6" authorId="0" shapeId="0" xr:uid="{00000000-0006-0000-0000-00002500000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L69" authorId="0" shapeId="0" xr:uid="{00000000-0006-0000-0000-00002600000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L76" authorId="0" shapeId="0" xr:uid="{00000000-0006-0000-0000-00002700000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<sst xmlns="http://schemas.openxmlformats.org/spreadsheetml/2006/main" count="326" uniqueCount="235">
  <si>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</si>
  <si>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</si>
  <si>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</si>
  <si>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</si>
  <si>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</si>
  <si>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</si>
  <si>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</si>
  <si>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</si>
  <si>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</si>
  <si>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</si>
  <si>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</si>
  <si>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</si>
  <si>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</si>
  <si>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</si>
  <si>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</si>
  <si>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</si>
  <si>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</si>
  <si>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</si>
  <si>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</si>
  <si>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</si>
  <si>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</si>
  <si>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</si>
  <si>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</si>
  <si>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</si>
  <si>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</si>
  <si>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</si>
  <si>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</si>
  <si>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</si>
  <si>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</si>
  <si>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</si>
  <si>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</si>
  <si>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</si>
  <si>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</si>
  <si>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</si>
  <si>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</si>
  <si>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</si>
  <si>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</si>
  <si>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</si>
  <si>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</si>
  <si>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</si>
  <si>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</si>
  <si>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</si>
  <si>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</si>
  <si>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</si>
  <si>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</si>
  <si>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</si>
  <si>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</si>
  <si>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</si>
  <si>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</si>
  <si>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</si>
  <si>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</si>
  <si>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</si>
  <si>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</si>
  <si>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</si>
  <si>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</si>
  <si>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</si>
  <si>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</si>
  <si>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</si>
  <si>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</si>
  <si>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</si>
  <si>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</si>
  <si>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</si>
  <si>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</si>
  <si>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</si>
  <si>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</si>
  <si>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</si>
  <si>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</si>
  <si>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</si>
  <si>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</si>
  <si>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</si>
  <si>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</si>
  <si>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</si>
  <si>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</si>
  <si>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</si>
  <si>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</si>
  <si>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</si>
  <si>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</si>
  <si>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</si>
  <si>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</si>
  <si>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</si>
  <si>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</si>
  <si>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</si>
  <si>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</si>
  <si>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</si>
  <si>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</si>
  <si>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</si>
  <si>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</si>
  <si>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</si>
  <si>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</si>
  <si>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</si>
  <si>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</si>
  <si>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</si>
  <si>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</si>
  <si>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</si>
  <si>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</si>
  <si>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</si>
  <si>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</si>
  <si>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</si>
  <si>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</si>
  <si>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</si>
  <si>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</si>
  <si>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</si>
  <si>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</si>
  <si>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</si>
  <si>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</si>
  <si>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</si>
  <si>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</si>
  <si>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</si>
  <si>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</si>
  <si>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</si>
  <si>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</si>
  <si>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</si>
  <si>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</si>
  <si>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</si>
  <si>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</si>
  <si>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</si>
  <si>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</si>
  <si>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</si>
  <si>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</si>
  <si>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</si>
  <si>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</si>
  <si>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</si>
  <si>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</si>
  <si>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</si>
  <si>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</si>
  <si>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</si>
  <si>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</si>
  <si>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</si>
  <si>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</si>
  <si>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</si>
  <si>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</si>
  <si>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</si>
  <si>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</si>
  <si>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</si>
  <si>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</si>
  <si>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</si>
  <si>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</si>
  <si>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</si>
  <si>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</si>
  <si>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</si>
  <si>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</si>
  <si>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</si>
  <si>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</si>
  <si>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</si>
  <si>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</si>
  <si>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</si>
  <si>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</si>
  <si>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</si>
  <si>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</si>
  <si>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</si>
  <si>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</si>
  <si>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</si>
  <si>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</si>
  <si>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</si>
  <si>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</si>
  <si>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</si>
  <si>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</si>
  <si>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</si>
  <si>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</si>
  <si>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</si>
  <si>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</si>
  <si>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</si>
  <si>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</si>
  <si>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</si>
  <si>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</si>
  <si>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</si>
  <si>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</si>
  <si>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</si>
  <si>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</si>
  <si>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</si>
  <si>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</si>
  <si>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</si>
  <si>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</si>
  <si>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</si>
  <si>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</si>
  <si>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</si>
  <si>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</si>
  <si>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</si>
  <si>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</si>
  <si>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</si>
  <si>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</si>
  <si>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</si>
  <si>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</si>
  <si>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</si>
  <si>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</si>
  <si>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</si>
  <si>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</si>
  <si>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Using 32-bit applications in Windows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</si>
  <si>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</si>
  <si>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</si>
  <si>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</si>
  <si>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</si>
  <si>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</si>
  <si>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</si>
  <si>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</si>
  <si>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</si>
  <si>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</si>
  <si>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</si>
  <si>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</si>
  <si>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</si>
  <si>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</si>
  <si>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</si>
  <si>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</si>
  <si>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</si>
  <si>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Using Digital Multimeters</t>
  </si>
  <si>
    <t>New in fall 2019, by MT</t>
  </si>
  <si>
    <t>Interference of Light from Two or More Slits</t>
  </si>
  <si>
    <t>The Interference of Light</t>
  </si>
  <si>
    <t>Diffraction of Light</t>
  </si>
  <si>
    <t>by Jerry, 2019, from older version</t>
  </si>
  <si>
    <t>Force by Editor</t>
  </si>
  <si>
    <t>2019 fall Christine</t>
  </si>
  <si>
    <t>Redone by Jerry, 2019, new software</t>
  </si>
  <si>
    <t>by MT, updated 2019</t>
  </si>
  <si>
    <t>Electric Charges, Fields and Potentials For a Point Charge</t>
  </si>
  <si>
    <t>Electric Charges, Fields and Potentials For a Dipole</t>
  </si>
  <si>
    <t>The Electric Field and the Electric Potential III</t>
  </si>
  <si>
    <t>The Electric Field and the Electric Potential IV</t>
  </si>
  <si>
    <t>uses pretty old software</t>
  </si>
  <si>
    <t>Needed for kinetic theory labs?</t>
  </si>
  <si>
    <t>2020 fall Matt</t>
  </si>
  <si>
    <t>lightly edited by MT, 2020</t>
  </si>
  <si>
    <t>The Resistor Color Code</t>
  </si>
  <si>
    <t>by MT 2020</t>
  </si>
  <si>
    <t>by MT, 2020</t>
  </si>
  <si>
    <t>Resistance, Resistivity, and Ideal Meters and Batteries</t>
  </si>
  <si>
    <t># users 
for spring 2021</t>
  </si>
  <si>
    <t>"original" version</t>
  </si>
  <si>
    <t>Heat of Vaporization of Nitrogen [minimalist version]</t>
  </si>
  <si>
    <t>Heat of Vaporization of Nitrogen [prescriptive version]</t>
  </si>
  <si>
    <t>Kinetic Theory of Ideal Gases, and Equipartition of Energy</t>
  </si>
  <si>
    <t>2021 spr Ovidiu</t>
  </si>
  <si>
    <t>2021 spr Jerry</t>
  </si>
  <si>
    <t>2021 spr Jack</t>
  </si>
  <si>
    <t>no-software version by MT,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</si>
</sst>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0.00_);_(\$* \(#,##0.00\);_(\$* \-??_);_(@_)"/>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0" fillId="0" borderId="0"/>
    <xf numFmtId="164" fontId="20" fillId="0" borderId="0" applyBorder="0" applyProtection="0"/>
    <xf numFmtId="9" fontId="20" fillId="0" borderId="0" applyBorder="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xf numFmtId="0" fontId="0" fillId="0" borderId="0" xfId="0"/>
    <xf numFmtId="0" fontId="0" fillId="0" borderId="0" xfId="0" applyAlignment="1">
      <alignment horizontal="center"/>
    </xf>
    <xf numFmtId="0" fontId="0" fillId="0" borderId="0"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Currency 2" xfId="45" xr:uid="{00000000-0005-0000-0000-00002F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00000000-0005-0000-0000-000030000000}"/>
    <cellStyle name="Note" xfId="15" builtinId="10" customBuiltin="1"/>
    <cellStyle name="Output" xfId="10" builtinId="21" customBuiltin="1"/>
    <cellStyle name="Percent" xfId="43" builtinId="5"/>
    <cellStyle name="Percent 2" xfId="46" xr:uid="{00000000-0005-0000-0000-000031000000}"/>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
  <sheetViews>
    <sheetView tabSelected="1" zoomScaleNormal="100" zoomScalePageLayoutView="85" workbookViewId="0">
      <pane ySplit="1" topLeftCell="A2" activePane="bottomLeft" state="frozen"/>
      <selection pane="bottomLeft" activeCell="B1" sqref="B1"/>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6" width="5.77734375" style="13" customWidth="1"/>
    <col min="7" max="7" width="30.109375" style="19" customWidth="1"/>
    <col min="8" max="8" width="8.77734375" style="2" customWidth="1"/>
    <col min="9" max="12" width="8.77734375" style="75" customWidth="1"/>
    <col min="13" max="13" width="8.77734375" style="2" customWidth="1"/>
    <col min="14" max="16" width="8.77734375" style="75" customWidth="1"/>
    <col min="17" max="17" width="11" style="3" customWidth="1"/>
    <col min="18" max="18" width="2.44140625" style="3" customWidth="1"/>
    <col min="19" max="19" width="10.33203125" style="3" customWidth="1"/>
    <col min="21" max="21" width="9.44140625" customWidth="1"/>
    <col min="22" max="22" width="10.109375" bestFit="1" customWidth="1"/>
  </cols>
  <sheetData>
    <row r="1" spans="1:26" s="1" customFormat="1" ht="43.2" x14ac:dyDescent="0.3">
      <c r="A1" s="46" t="s">
        <v>76</v>
      </c>
      <c r="B1" s="24" t="s">
        <v>107</v>
      </c>
      <c r="C1" s="24" t="s">
        <v>193</v>
      </c>
      <c r="D1" s="48" t="s">
        <v>85</v>
      </c>
      <c r="E1" s="48" t="s">
        <v>86</v>
      </c>
      <c r="F1" s="48" t="s">
        <v>191</v>
      </c>
      <c r="G1" s="49" t="s">
        <v>108</v>
      </c>
      <c r="H1" s="47" t="s">
        <v>100</v>
      </c>
      <c r="I1" s="47" t="s">
        <v>202</v>
      </c>
      <c r="J1" s="47" t="s">
        <v>203</v>
      </c>
      <c r="K1" s="47" t="s">
        <v>211</v>
      </c>
      <c r="L1" s="47" t="s">
        <v>220</v>
      </c>
      <c r="M1" s="47" t="s">
        <v>231</v>
      </c>
      <c r="N1" s="47" t="s">
        <v>232</v>
      </c>
      <c r="O1" s="47" t="s">
        <v>233</v>
      </c>
      <c r="P1" s="47" t="s">
        <v>210</v>
      </c>
      <c r="Q1" s="50" t="s">
        <v>226</v>
      </c>
      <c r="R1" s="30"/>
      <c r="S1" s="31"/>
      <c r="T1" s="30"/>
      <c r="U1" s="30"/>
      <c r="V1" s="30"/>
      <c r="W1" s="31"/>
      <c r="X1" s="31"/>
      <c r="Y1" s="31"/>
      <c r="Z1" s="31"/>
    </row>
    <row r="2" spans="1:26" s="1" customFormat="1" x14ac:dyDescent="0.3">
      <c r="A2" s="10" t="s">
        <v>104</v>
      </c>
      <c r="B2" s="51" t="s">
        <v>105</v>
      </c>
      <c r="C2" s="51"/>
      <c r="D2" s="54">
        <v>4</v>
      </c>
      <c r="E2" s="54">
        <v>1</v>
      </c>
      <c r="F2" s="54">
        <f t="shared" ref="F2:F33" si="0">CEILING(D2,S$22+1)</f>
        <v>4</v>
      </c>
      <c r="G2" s="55"/>
      <c r="H2" s="53"/>
      <c r="I2" s="79"/>
      <c r="J2" s="79"/>
      <c r="K2" s="79"/>
      <c r="L2" s="56">
        <v>1</v>
      </c>
      <c r="M2" s="53"/>
      <c r="N2" s="79">
        <v>1</v>
      </c>
      <c r="O2" s="88">
        <v>1</v>
      </c>
      <c r="P2" s="79">
        <v>2</v>
      </c>
      <c r="Q2" s="67">
        <f>SUM(M2:P2)</f>
        <v>4</v>
      </c>
      <c r="R2" s="31"/>
      <c r="S2" s="68"/>
      <c r="T2" s="68"/>
      <c r="U2" s="68"/>
      <c r="V2" s="30"/>
      <c r="W2" s="31"/>
      <c r="X2" s="31"/>
      <c r="Y2" s="31"/>
      <c r="Z2" s="31"/>
    </row>
    <row r="3" spans="1:26" s="1" customFormat="1" x14ac:dyDescent="0.3">
      <c r="A3" s="46"/>
      <c r="B3" s="52" t="s">
        <v>106</v>
      </c>
      <c r="C3" s="52"/>
      <c r="D3" s="58">
        <v>2</v>
      </c>
      <c r="E3" s="58">
        <v>0</v>
      </c>
      <c r="F3" s="58">
        <f t="shared" si="0"/>
        <v>2</v>
      </c>
      <c r="G3" s="59"/>
      <c r="H3" s="57"/>
      <c r="I3" s="80"/>
      <c r="J3" s="80"/>
      <c r="K3" s="80"/>
      <c r="L3" s="57">
        <v>1</v>
      </c>
      <c r="M3" s="57"/>
      <c r="N3" s="80">
        <v>1</v>
      </c>
      <c r="O3" s="89">
        <v>1</v>
      </c>
      <c r="P3" s="80">
        <v>2</v>
      </c>
      <c r="Q3" s="81">
        <f t="shared" ref="Q3:Q66" si="1">SUM(M3:P3)</f>
        <v>4</v>
      </c>
      <c r="R3" s="31"/>
      <c r="S3" s="68"/>
      <c r="T3" s="68"/>
      <c r="U3" s="68"/>
      <c r="V3" s="30"/>
      <c r="W3" s="31"/>
      <c r="X3" s="31"/>
      <c r="Y3" s="31"/>
      <c r="Z3" s="31"/>
    </row>
    <row r="4" spans="1:26" s="1" customFormat="1" x14ac:dyDescent="0.3">
      <c r="A4" s="28" t="s">
        <v>73</v>
      </c>
      <c r="B4" s="22" t="s">
        <v>110</v>
      </c>
      <c r="C4" s="22" t="s">
        <v>194</v>
      </c>
      <c r="D4" s="13">
        <v>5</v>
      </c>
      <c r="E4" s="13">
        <v>0</v>
      </c>
      <c r="F4" s="13">
        <f t="shared" si="0"/>
        <v>6</v>
      </c>
      <c r="G4" s="21" t="s">
        <v>94</v>
      </c>
      <c r="H4" s="34">
        <v>1</v>
      </c>
      <c r="I4" s="77">
        <v>1</v>
      </c>
      <c r="J4" s="77">
        <v>1</v>
      </c>
      <c r="K4" s="77">
        <v>1</v>
      </c>
      <c r="L4" s="77">
        <v>1</v>
      </c>
      <c r="M4" s="34">
        <v>1</v>
      </c>
      <c r="N4" s="77"/>
      <c r="O4" s="85">
        <v>1</v>
      </c>
      <c r="P4" s="77"/>
      <c r="Q4" s="67">
        <f t="shared" si="1"/>
        <v>2</v>
      </c>
      <c r="R4" s="31"/>
      <c r="S4" s="5"/>
      <c r="T4" s="5"/>
      <c r="U4" s="5"/>
      <c r="V4" s="14"/>
      <c r="W4" s="31"/>
      <c r="X4" s="31"/>
      <c r="Y4" s="31"/>
      <c r="Z4" s="31"/>
    </row>
    <row r="5" spans="1:26" x14ac:dyDescent="0.3">
      <c r="B5" s="22" t="s">
        <v>155</v>
      </c>
      <c r="C5" s="22" t="s">
        <v>194</v>
      </c>
      <c r="D5" s="13">
        <v>2</v>
      </c>
      <c r="E5" s="13">
        <v>0</v>
      </c>
      <c r="F5" s="13">
        <f t="shared" si="0"/>
        <v>2</v>
      </c>
      <c r="G5" s="21"/>
      <c r="H5" s="32">
        <v>1</v>
      </c>
      <c r="I5" s="75">
        <v>1</v>
      </c>
      <c r="J5" s="75">
        <v>1</v>
      </c>
      <c r="K5" s="75">
        <v>1</v>
      </c>
      <c r="L5" s="77">
        <v>1</v>
      </c>
      <c r="M5" s="73">
        <v>1</v>
      </c>
      <c r="O5" s="84">
        <v>1</v>
      </c>
      <c r="Q5" s="67">
        <f t="shared" si="1"/>
        <v>2</v>
      </c>
      <c r="R5" s="31"/>
      <c r="S5" s="5"/>
      <c r="T5" s="5"/>
      <c r="U5" s="5"/>
      <c r="V5" s="14"/>
      <c r="W5" s="31"/>
      <c r="X5" s="31"/>
      <c r="Y5" s="31"/>
      <c r="Z5" s="31"/>
    </row>
    <row r="6" spans="1:26" x14ac:dyDescent="0.3">
      <c r="A6" s="28"/>
      <c r="B6" s="29" t="s">
        <v>156</v>
      </c>
      <c r="C6" s="29" t="s">
        <v>195</v>
      </c>
      <c r="D6" s="13">
        <v>2</v>
      </c>
      <c r="E6" s="13">
        <v>0</v>
      </c>
      <c r="F6" s="13">
        <f t="shared" si="0"/>
        <v>2</v>
      </c>
      <c r="G6" s="21" t="s">
        <v>92</v>
      </c>
      <c r="H6" s="34">
        <v>1</v>
      </c>
      <c r="I6" s="77">
        <v>1</v>
      </c>
      <c r="J6" s="77"/>
      <c r="K6" s="77"/>
      <c r="L6" s="77">
        <v>1</v>
      </c>
      <c r="M6" s="6"/>
      <c r="N6" s="77"/>
      <c r="O6" s="85"/>
      <c r="P6" s="77"/>
      <c r="Q6" s="67">
        <f t="shared" si="1"/>
        <v>0</v>
      </c>
      <c r="R6" s="31"/>
      <c r="S6" s="5"/>
      <c r="T6" s="5"/>
      <c r="U6" s="5"/>
      <c r="V6" s="14"/>
      <c r="W6" s="31"/>
      <c r="X6" s="31"/>
      <c r="Y6" s="31"/>
      <c r="Z6" s="31"/>
    </row>
    <row r="7" spans="1:26" s="31" customFormat="1" x14ac:dyDescent="0.3">
      <c r="A7" s="46"/>
      <c r="B7" s="23" t="s">
        <v>172</v>
      </c>
      <c r="C7" s="23" t="s">
        <v>195</v>
      </c>
      <c r="D7" s="26">
        <v>1</v>
      </c>
      <c r="E7" s="26">
        <v>0</v>
      </c>
      <c r="F7" s="26">
        <f t="shared" si="0"/>
        <v>2</v>
      </c>
      <c r="G7" s="27" t="s">
        <v>173</v>
      </c>
      <c r="H7" s="35"/>
      <c r="I7" s="78"/>
      <c r="J7" s="78"/>
      <c r="K7" s="78"/>
      <c r="L7" s="78">
        <v>1</v>
      </c>
      <c r="M7" s="74"/>
      <c r="N7" s="78"/>
      <c r="O7" s="87"/>
      <c r="P7" s="78"/>
      <c r="Q7" s="81">
        <f t="shared" si="1"/>
        <v>0</v>
      </c>
      <c r="S7" s="5"/>
      <c r="T7" s="5"/>
      <c r="U7" s="5"/>
      <c r="V7" s="14"/>
    </row>
    <row r="8" spans="1:26" x14ac:dyDescent="0.3">
      <c r="A8" s="28" t="s">
        <v>74</v>
      </c>
      <c r="B8" s="22" t="s">
        <v>171</v>
      </c>
      <c r="C8" s="29" t="s">
        <v>194</v>
      </c>
      <c r="D8" s="13">
        <v>4</v>
      </c>
      <c r="E8" s="13">
        <v>0</v>
      </c>
      <c r="F8" s="13">
        <f t="shared" si="0"/>
        <v>4</v>
      </c>
      <c r="G8" s="21" t="s">
        <v>183</v>
      </c>
      <c r="H8" s="32">
        <v>1</v>
      </c>
      <c r="I8" s="75">
        <v>1</v>
      </c>
      <c r="J8" s="75">
        <v>1</v>
      </c>
      <c r="K8" s="75">
        <v>1</v>
      </c>
      <c r="L8" s="77">
        <v>0.1</v>
      </c>
      <c r="M8" s="32">
        <v>1</v>
      </c>
      <c r="N8" s="75">
        <v>1</v>
      </c>
      <c r="O8" s="83"/>
      <c r="Q8" s="67">
        <f t="shared" si="1"/>
        <v>2</v>
      </c>
      <c r="R8" s="31"/>
      <c r="S8" s="5"/>
      <c r="T8" s="5"/>
      <c r="U8" s="5"/>
      <c r="V8" s="14"/>
      <c r="W8" s="31"/>
      <c r="X8" s="31"/>
      <c r="Y8" s="31"/>
      <c r="Z8" s="31"/>
    </row>
    <row r="9" spans="1:26" x14ac:dyDescent="0.3">
      <c r="B9" s="22" t="s">
        <v>111</v>
      </c>
      <c r="C9" s="29" t="s">
        <v>195</v>
      </c>
      <c r="D9" s="13">
        <v>2</v>
      </c>
      <c r="E9" s="13">
        <v>0</v>
      </c>
      <c r="F9" s="13">
        <f t="shared" si="0"/>
        <v>2</v>
      </c>
      <c r="G9" s="21" t="s">
        <v>92</v>
      </c>
      <c r="H9" s="32">
        <v>1</v>
      </c>
      <c r="I9" s="75">
        <v>1</v>
      </c>
      <c r="J9" s="75">
        <v>1</v>
      </c>
      <c r="K9" s="75">
        <v>1</v>
      </c>
      <c r="L9" s="77">
        <v>1</v>
      </c>
      <c r="M9" s="32">
        <v>1</v>
      </c>
      <c r="O9" s="84">
        <v>1</v>
      </c>
      <c r="Q9" s="67">
        <f t="shared" si="1"/>
        <v>2</v>
      </c>
      <c r="R9" s="31"/>
      <c r="S9" s="5"/>
      <c r="T9" s="5"/>
      <c r="U9" s="5"/>
      <c r="V9" s="14"/>
      <c r="W9" s="31"/>
      <c r="X9" s="31"/>
      <c r="Y9" s="31"/>
      <c r="Z9" s="31"/>
    </row>
    <row r="10" spans="1:26" ht="15" thickBot="1" x14ac:dyDescent="0.35">
      <c r="B10" s="22" t="s">
        <v>112</v>
      </c>
      <c r="C10" s="29" t="s">
        <v>195</v>
      </c>
      <c r="D10" s="13">
        <v>5</v>
      </c>
      <c r="E10" s="13">
        <v>0</v>
      </c>
      <c r="F10" s="13">
        <f t="shared" si="0"/>
        <v>6</v>
      </c>
      <c r="G10" s="21"/>
      <c r="H10" s="32"/>
      <c r="L10" s="77">
        <v>0</v>
      </c>
      <c r="M10" s="31"/>
      <c r="N10" s="75">
        <v>0.5</v>
      </c>
      <c r="O10" s="83"/>
      <c r="Q10" s="67">
        <f t="shared" si="1"/>
        <v>0.5</v>
      </c>
      <c r="R10" s="31"/>
      <c r="S10" s="5"/>
      <c r="T10" s="5"/>
      <c r="U10" s="5"/>
      <c r="V10" s="14"/>
      <c r="W10" s="31"/>
      <c r="X10" s="31"/>
      <c r="Y10" s="31"/>
      <c r="Z10" s="31"/>
    </row>
    <row r="11" spans="1:26" x14ac:dyDescent="0.3">
      <c r="B11" s="22" t="s">
        <v>113</v>
      </c>
      <c r="C11" s="29" t="s">
        <v>195</v>
      </c>
      <c r="D11" s="13">
        <v>2</v>
      </c>
      <c r="E11" s="13">
        <v>0</v>
      </c>
      <c r="F11" s="13">
        <f t="shared" si="0"/>
        <v>2</v>
      </c>
      <c r="G11" s="21" t="s">
        <v>92</v>
      </c>
      <c r="H11" s="32">
        <v>1</v>
      </c>
      <c r="I11" s="75">
        <v>1</v>
      </c>
      <c r="J11" s="75">
        <v>1</v>
      </c>
      <c r="K11" s="75">
        <v>1</v>
      </c>
      <c r="L11" s="77">
        <v>1</v>
      </c>
      <c r="M11" s="32">
        <v>1</v>
      </c>
      <c r="O11" s="83"/>
      <c r="Q11" s="67">
        <f t="shared" si="1"/>
        <v>1</v>
      </c>
      <c r="R11" s="31"/>
      <c r="S11" s="40" t="s">
        <v>91</v>
      </c>
      <c r="T11" s="41"/>
      <c r="U11" s="5"/>
      <c r="V11" s="14"/>
      <c r="W11" s="31"/>
      <c r="X11" s="31"/>
      <c r="Y11" s="31"/>
      <c r="Z11" s="31"/>
    </row>
    <row r="12" spans="1:26" ht="15" thickBot="1" x14ac:dyDescent="0.35">
      <c r="B12" s="22" t="s">
        <v>214</v>
      </c>
      <c r="C12" s="29" t="s">
        <v>196</v>
      </c>
      <c r="D12" s="13">
        <v>4</v>
      </c>
      <c r="E12" s="13">
        <v>1</v>
      </c>
      <c r="F12" s="13">
        <f t="shared" si="0"/>
        <v>4</v>
      </c>
      <c r="G12" s="21" t="s">
        <v>212</v>
      </c>
      <c r="H12" s="75"/>
      <c r="L12" s="77">
        <v>0</v>
      </c>
      <c r="M12" s="75"/>
      <c r="N12" s="75">
        <v>1</v>
      </c>
      <c r="O12" s="84">
        <v>1</v>
      </c>
      <c r="Q12" s="67">
        <f t="shared" si="1"/>
        <v>2</v>
      </c>
      <c r="R12" s="31"/>
      <c r="S12" s="42">
        <v>1.5</v>
      </c>
      <c r="T12" s="43"/>
      <c r="U12" s="5"/>
      <c r="V12" s="14"/>
      <c r="W12" s="31"/>
      <c r="X12" s="31"/>
      <c r="Y12" s="31"/>
      <c r="Z12" s="31"/>
    </row>
    <row r="13" spans="1:26" x14ac:dyDescent="0.3">
      <c r="B13" s="22" t="s">
        <v>215</v>
      </c>
      <c r="C13" s="29" t="s">
        <v>196</v>
      </c>
      <c r="D13" s="13">
        <v>3</v>
      </c>
      <c r="E13" s="13">
        <v>0</v>
      </c>
      <c r="F13" s="13">
        <f t="shared" si="0"/>
        <v>4</v>
      </c>
      <c r="G13" s="21" t="s">
        <v>212</v>
      </c>
      <c r="H13" s="75"/>
      <c r="L13" s="77">
        <v>0</v>
      </c>
      <c r="M13" s="75"/>
      <c r="N13" s="75">
        <v>1</v>
      </c>
      <c r="O13" s="84">
        <v>1</v>
      </c>
      <c r="Q13" s="67">
        <f t="shared" si="1"/>
        <v>2</v>
      </c>
      <c r="R13" s="31"/>
      <c r="S13" s="31"/>
      <c r="T13" s="31"/>
      <c r="U13" s="5"/>
      <c r="V13" s="14"/>
      <c r="W13" s="31"/>
      <c r="X13" s="31"/>
      <c r="Y13" s="31"/>
      <c r="Z13" s="31"/>
    </row>
    <row r="14" spans="1:26" ht="15" thickBot="1" x14ac:dyDescent="0.35">
      <c r="B14" s="22" t="s">
        <v>216</v>
      </c>
      <c r="C14" s="29" t="s">
        <v>196</v>
      </c>
      <c r="D14" s="13">
        <v>3</v>
      </c>
      <c r="E14" s="13">
        <v>0</v>
      </c>
      <c r="F14" s="13">
        <f t="shared" si="0"/>
        <v>4</v>
      </c>
      <c r="G14" s="21" t="s">
        <v>218</v>
      </c>
      <c r="H14" s="75"/>
      <c r="L14" s="77"/>
      <c r="M14" s="75"/>
      <c r="O14" s="83"/>
      <c r="Q14" s="67">
        <f t="shared" si="1"/>
        <v>0</v>
      </c>
      <c r="R14" s="31"/>
      <c r="S14" s="1" t="s">
        <v>89</v>
      </c>
      <c r="U14" s="31"/>
      <c r="V14" s="14"/>
      <c r="W14" s="31"/>
      <c r="X14" s="31"/>
      <c r="Y14" s="31"/>
      <c r="Z14" s="31"/>
    </row>
    <row r="15" spans="1:26" x14ac:dyDescent="0.3">
      <c r="B15" s="22" t="s">
        <v>217</v>
      </c>
      <c r="C15" s="29" t="s">
        <v>196</v>
      </c>
      <c r="D15" s="13">
        <v>3</v>
      </c>
      <c r="E15" s="13">
        <v>0</v>
      </c>
      <c r="F15" s="13">
        <f t="shared" si="0"/>
        <v>4</v>
      </c>
      <c r="G15" s="21" t="s">
        <v>218</v>
      </c>
      <c r="H15" s="75"/>
      <c r="L15" s="77"/>
      <c r="M15" s="75"/>
      <c r="O15" s="83"/>
      <c r="Q15" s="67">
        <f t="shared" si="1"/>
        <v>0</v>
      </c>
      <c r="R15" s="31"/>
      <c r="S15" s="16" t="s">
        <v>87</v>
      </c>
      <c r="T15" s="36"/>
      <c r="U15" s="15">
        <v>0.05</v>
      </c>
      <c r="V15" s="31"/>
      <c r="W15" s="31"/>
      <c r="X15" s="31"/>
      <c r="Y15" s="31"/>
      <c r="Z15" s="31"/>
    </row>
    <row r="16" spans="1:26" x14ac:dyDescent="0.3">
      <c r="B16" s="22" t="s">
        <v>174</v>
      </c>
      <c r="C16" s="29" t="s">
        <v>195</v>
      </c>
      <c r="D16" s="13">
        <v>9</v>
      </c>
      <c r="E16" s="13">
        <v>0</v>
      </c>
      <c r="F16" s="13">
        <f t="shared" si="0"/>
        <v>10</v>
      </c>
      <c r="G16" s="21" t="s">
        <v>173</v>
      </c>
      <c r="H16" s="32">
        <v>1</v>
      </c>
      <c r="I16" s="75">
        <v>1</v>
      </c>
      <c r="J16" s="75">
        <v>1</v>
      </c>
      <c r="K16" s="75">
        <v>1</v>
      </c>
      <c r="L16" s="77">
        <v>1</v>
      </c>
      <c r="M16" s="32">
        <v>1</v>
      </c>
      <c r="N16" s="75">
        <v>1</v>
      </c>
      <c r="O16" s="84">
        <v>1</v>
      </c>
      <c r="Q16" s="67">
        <f t="shared" si="1"/>
        <v>3</v>
      </c>
      <c r="R16" s="31"/>
      <c r="S16" s="17" t="s">
        <v>101</v>
      </c>
      <c r="T16" s="5"/>
      <c r="U16" s="8">
        <v>0.3</v>
      </c>
      <c r="V16" s="31"/>
      <c r="W16" s="31"/>
      <c r="X16" s="31"/>
      <c r="Y16" s="31"/>
      <c r="Z16" s="31"/>
    </row>
    <row r="17" spans="1:26" x14ac:dyDescent="0.3">
      <c r="B17" s="22" t="s">
        <v>177</v>
      </c>
      <c r="C17" s="29" t="s">
        <v>195</v>
      </c>
      <c r="D17" s="13">
        <v>3</v>
      </c>
      <c r="E17" s="13">
        <v>0</v>
      </c>
      <c r="F17" s="13">
        <f t="shared" si="0"/>
        <v>4</v>
      </c>
      <c r="G17" s="21"/>
      <c r="H17" s="32">
        <v>1</v>
      </c>
      <c r="I17" s="75">
        <v>1</v>
      </c>
      <c r="J17" s="75">
        <v>1</v>
      </c>
      <c r="K17" s="75">
        <v>1</v>
      </c>
      <c r="L17" s="77">
        <v>1</v>
      </c>
      <c r="M17" s="32">
        <v>1</v>
      </c>
      <c r="N17" s="75">
        <v>1</v>
      </c>
      <c r="O17" s="84">
        <v>1</v>
      </c>
      <c r="Q17" s="67">
        <f t="shared" si="1"/>
        <v>3</v>
      </c>
      <c r="R17" s="31"/>
      <c r="S17" s="17" t="s">
        <v>88</v>
      </c>
      <c r="T17" s="5"/>
      <c r="U17" s="8">
        <v>3</v>
      </c>
      <c r="V17" s="31"/>
      <c r="W17" s="31"/>
      <c r="X17" s="31"/>
      <c r="Y17" s="31"/>
      <c r="Z17" s="31"/>
    </row>
    <row r="18" spans="1:26" x14ac:dyDescent="0.3">
      <c r="B18" s="22" t="s">
        <v>175</v>
      </c>
      <c r="C18" s="29" t="s">
        <v>196</v>
      </c>
      <c r="D18" s="13">
        <v>5</v>
      </c>
      <c r="E18" s="13">
        <v>0</v>
      </c>
      <c r="F18" s="13">
        <f t="shared" si="0"/>
        <v>6</v>
      </c>
      <c r="G18" s="21" t="s">
        <v>173</v>
      </c>
      <c r="H18" s="32">
        <v>1</v>
      </c>
      <c r="I18" s="75">
        <v>0.5</v>
      </c>
      <c r="J18" s="75">
        <v>0.5</v>
      </c>
      <c r="L18" s="77">
        <v>1</v>
      </c>
      <c r="M18" s="32">
        <v>0</v>
      </c>
      <c r="O18" s="84">
        <v>1</v>
      </c>
      <c r="Q18" s="67">
        <f t="shared" si="1"/>
        <v>1</v>
      </c>
      <c r="R18" s="31"/>
      <c r="S18" s="17" t="s">
        <v>102</v>
      </c>
      <c r="T18" s="5"/>
      <c r="U18" s="37">
        <v>0.25</v>
      </c>
      <c r="V18" s="31"/>
      <c r="W18" s="31"/>
      <c r="X18" s="31"/>
      <c r="Y18" s="31"/>
      <c r="Z18" s="31"/>
    </row>
    <row r="19" spans="1:26" ht="15" thickBot="1" x14ac:dyDescent="0.35">
      <c r="B19" s="22" t="s">
        <v>176</v>
      </c>
      <c r="C19" s="29" t="s">
        <v>195</v>
      </c>
      <c r="D19" s="13">
        <v>4</v>
      </c>
      <c r="E19" s="13">
        <v>0</v>
      </c>
      <c r="F19" s="13">
        <f t="shared" si="0"/>
        <v>4</v>
      </c>
      <c r="G19" s="21" t="s">
        <v>173</v>
      </c>
      <c r="H19" s="32">
        <v>1</v>
      </c>
      <c r="I19" s="75">
        <v>1</v>
      </c>
      <c r="J19" s="75">
        <v>1</v>
      </c>
      <c r="K19" s="75">
        <v>1</v>
      </c>
      <c r="L19" s="77">
        <v>1</v>
      </c>
      <c r="M19" s="32">
        <v>0</v>
      </c>
      <c r="N19" s="75">
        <v>1</v>
      </c>
      <c r="O19" s="84">
        <v>0.1</v>
      </c>
      <c r="Q19" s="67">
        <f t="shared" si="1"/>
        <v>1.1000000000000001</v>
      </c>
      <c r="R19" s="31"/>
      <c r="S19" s="18" t="s">
        <v>103</v>
      </c>
      <c r="T19" s="38"/>
      <c r="U19" s="39">
        <v>0.05</v>
      </c>
      <c r="V19" s="31"/>
      <c r="W19" s="31"/>
      <c r="X19" s="31"/>
      <c r="Y19" s="31"/>
      <c r="Z19" s="31"/>
    </row>
    <row r="20" spans="1:26" ht="15" thickBot="1" x14ac:dyDescent="0.35">
      <c r="B20" s="22" t="s">
        <v>114</v>
      </c>
      <c r="C20" s="29" t="s">
        <v>195</v>
      </c>
      <c r="D20" s="13">
        <v>5</v>
      </c>
      <c r="E20" s="13">
        <v>0</v>
      </c>
      <c r="F20" s="13">
        <f t="shared" si="0"/>
        <v>6</v>
      </c>
      <c r="G20" s="21" t="s">
        <v>92</v>
      </c>
      <c r="H20" s="32">
        <v>1</v>
      </c>
      <c r="I20" s="75">
        <v>1</v>
      </c>
      <c r="J20" s="75">
        <v>1</v>
      </c>
      <c r="K20" s="75">
        <v>1</v>
      </c>
      <c r="L20" s="77">
        <v>1</v>
      </c>
      <c r="M20" s="32">
        <v>1</v>
      </c>
      <c r="N20" s="75">
        <v>1</v>
      </c>
      <c r="O20" s="84">
        <v>1</v>
      </c>
      <c r="Q20" s="67">
        <f t="shared" si="1"/>
        <v>3</v>
      </c>
      <c r="R20" s="31"/>
      <c r="V20" s="31"/>
      <c r="W20" s="31"/>
      <c r="X20" s="31"/>
      <c r="Y20" s="31"/>
      <c r="Z20" s="31"/>
    </row>
    <row r="21" spans="1:26" x14ac:dyDescent="0.3">
      <c r="B21" s="22" t="s">
        <v>115</v>
      </c>
      <c r="C21" s="29" t="s">
        <v>195</v>
      </c>
      <c r="D21" s="13">
        <v>3</v>
      </c>
      <c r="E21" s="13">
        <v>0</v>
      </c>
      <c r="F21" s="13">
        <f t="shared" si="0"/>
        <v>4</v>
      </c>
      <c r="G21" s="21"/>
      <c r="H21" s="32"/>
      <c r="L21" s="77"/>
      <c r="M21" s="31"/>
      <c r="O21" s="83"/>
      <c r="Q21" s="67">
        <f t="shared" si="1"/>
        <v>0</v>
      </c>
      <c r="R21" s="31"/>
      <c r="S21" s="40" t="s">
        <v>192</v>
      </c>
      <c r="T21" s="41"/>
      <c r="U21" s="31"/>
      <c r="V21" s="31"/>
      <c r="W21" s="31"/>
      <c r="X21" s="31"/>
      <c r="Y21" s="31"/>
      <c r="Z21" s="31"/>
    </row>
    <row r="22" spans="1:26" ht="15" thickBot="1" x14ac:dyDescent="0.35">
      <c r="B22" s="22" t="s">
        <v>116</v>
      </c>
      <c r="C22" s="29" t="s">
        <v>195</v>
      </c>
      <c r="D22" s="13">
        <v>4</v>
      </c>
      <c r="E22" s="13">
        <v>0</v>
      </c>
      <c r="F22" s="13">
        <f t="shared" si="0"/>
        <v>4</v>
      </c>
      <c r="G22" s="21"/>
      <c r="H22" s="32"/>
      <c r="L22" s="77">
        <v>0.1</v>
      </c>
      <c r="M22" s="32">
        <v>0</v>
      </c>
      <c r="O22" s="83"/>
      <c r="Q22" s="67">
        <f t="shared" si="1"/>
        <v>0</v>
      </c>
      <c r="R22" s="31"/>
      <c r="S22" s="42">
        <v>1</v>
      </c>
      <c r="T22" s="43"/>
      <c r="U22" s="31"/>
      <c r="V22" s="31"/>
      <c r="W22" s="31"/>
      <c r="X22" s="31"/>
      <c r="Y22" s="31"/>
      <c r="Z22" s="31"/>
    </row>
    <row r="23" spans="1:26" x14ac:dyDescent="0.3">
      <c r="B23" s="22" t="s">
        <v>117</v>
      </c>
      <c r="C23" s="29" t="s">
        <v>194</v>
      </c>
      <c r="D23" s="13">
        <v>2</v>
      </c>
      <c r="E23" s="13">
        <v>0</v>
      </c>
      <c r="F23" s="13">
        <f t="shared" si="0"/>
        <v>2</v>
      </c>
      <c r="G23" s="21"/>
      <c r="H23" s="32"/>
      <c r="J23" s="75">
        <v>0.5</v>
      </c>
      <c r="K23" s="75">
        <v>1</v>
      </c>
      <c r="L23" s="77">
        <v>0</v>
      </c>
      <c r="M23" s="32">
        <v>1</v>
      </c>
      <c r="O23" s="84">
        <v>1</v>
      </c>
      <c r="P23" s="78"/>
      <c r="Q23" s="81">
        <f t="shared" si="1"/>
        <v>2</v>
      </c>
      <c r="R23" s="31"/>
      <c r="T23" s="31"/>
      <c r="U23" s="31"/>
      <c r="V23" s="31"/>
      <c r="W23" s="31"/>
      <c r="X23" s="31"/>
      <c r="Y23" s="31"/>
      <c r="Z23" s="31"/>
    </row>
    <row r="24" spans="1:26" s="6" customFormat="1" ht="15" thickBot="1" x14ac:dyDescent="0.35">
      <c r="A24" s="11" t="s">
        <v>75</v>
      </c>
      <c r="B24" s="25" t="s">
        <v>118</v>
      </c>
      <c r="C24" s="25" t="s">
        <v>194</v>
      </c>
      <c r="D24" s="12">
        <v>10</v>
      </c>
      <c r="E24" s="12">
        <v>0</v>
      </c>
      <c r="F24" s="12">
        <f t="shared" si="0"/>
        <v>10</v>
      </c>
      <c r="G24" s="20" t="s">
        <v>92</v>
      </c>
      <c r="H24" s="33">
        <v>1</v>
      </c>
      <c r="I24" s="76">
        <v>0.5</v>
      </c>
      <c r="J24" s="76">
        <v>0.5</v>
      </c>
      <c r="K24" s="76">
        <v>1</v>
      </c>
      <c r="L24" s="76">
        <v>1</v>
      </c>
      <c r="M24" s="33">
        <v>1</v>
      </c>
      <c r="N24" s="76">
        <v>1</v>
      </c>
      <c r="O24" s="86">
        <v>1</v>
      </c>
      <c r="P24" s="77"/>
      <c r="Q24" s="67">
        <f t="shared" si="1"/>
        <v>3</v>
      </c>
      <c r="R24" s="31"/>
      <c r="S24" s="14"/>
      <c r="V24" s="31"/>
      <c r="W24" s="31"/>
      <c r="X24" s="31"/>
      <c r="Y24" s="31"/>
      <c r="Z24" s="31"/>
    </row>
    <row r="25" spans="1:26" x14ac:dyDescent="0.3">
      <c r="B25" s="22" t="s">
        <v>119</v>
      </c>
      <c r="C25" s="29" t="s">
        <v>194</v>
      </c>
      <c r="D25" s="13">
        <v>8</v>
      </c>
      <c r="E25" s="13">
        <v>0</v>
      </c>
      <c r="F25" s="13">
        <f t="shared" si="0"/>
        <v>8</v>
      </c>
      <c r="G25" s="21" t="s">
        <v>92</v>
      </c>
      <c r="H25" s="32">
        <v>1</v>
      </c>
      <c r="I25" s="75">
        <v>1</v>
      </c>
      <c r="J25" s="75">
        <v>1</v>
      </c>
      <c r="K25" s="75">
        <v>1</v>
      </c>
      <c r="L25" s="77">
        <v>1</v>
      </c>
      <c r="M25" s="32">
        <v>1</v>
      </c>
      <c r="N25" s="75">
        <v>1</v>
      </c>
      <c r="O25" s="84">
        <v>1</v>
      </c>
      <c r="Q25" s="67">
        <f t="shared" si="1"/>
        <v>3</v>
      </c>
      <c r="R25" s="31"/>
      <c r="S25" s="44" t="s">
        <v>166</v>
      </c>
      <c r="T25" s="4" t="s">
        <v>167</v>
      </c>
      <c r="U25" s="4" t="s">
        <v>168</v>
      </c>
      <c r="V25" s="7" t="s">
        <v>169</v>
      </c>
      <c r="W25" s="31"/>
      <c r="X25" s="31"/>
      <c r="Y25" s="31"/>
      <c r="Z25" s="31"/>
    </row>
    <row r="26" spans="1:26" x14ac:dyDescent="0.3">
      <c r="B26" t="s">
        <v>225</v>
      </c>
      <c r="C26" s="29" t="s">
        <v>194</v>
      </c>
      <c r="D26" s="13">
        <v>3</v>
      </c>
      <c r="E26" s="13">
        <v>0</v>
      </c>
      <c r="F26" s="13">
        <f t="shared" si="0"/>
        <v>4</v>
      </c>
      <c r="G26" s="21" t="s">
        <v>224</v>
      </c>
      <c r="H26" s="75"/>
      <c r="L26" s="77">
        <v>1</v>
      </c>
      <c r="M26" s="75">
        <v>1</v>
      </c>
      <c r="O26" s="83"/>
      <c r="Q26" s="67">
        <f t="shared" si="1"/>
        <v>1</v>
      </c>
      <c r="R26" s="31"/>
      <c r="S26" s="69">
        <v>0</v>
      </c>
      <c r="T26" s="6">
        <f t="shared" ref="T26:T34" si="2">SUMIF(Q$2:Q$86,"&gt;=" &amp; S26,F$2:F$86)</f>
        <v>370</v>
      </c>
      <c r="U26" s="6">
        <f t="shared" ref="U26:U34" si="3">SUMIF(Q$2:Q$86,"&gt;=" &amp; S26,E$2:E$86)</f>
        <v>29</v>
      </c>
      <c r="V26" s="8">
        <f t="shared" ref="V26:V34" si="4">($U$17 + $U$15*T26+$U$16*U26)*(1+U$18+U$19)</f>
        <v>39.26</v>
      </c>
      <c r="W26" s="31"/>
      <c r="X26" s="31"/>
      <c r="Y26" s="31"/>
      <c r="Z26" s="31"/>
    </row>
    <row r="27" spans="1:26" x14ac:dyDescent="0.3">
      <c r="B27" s="22" t="s">
        <v>188</v>
      </c>
      <c r="C27" s="29" t="s">
        <v>194</v>
      </c>
      <c r="D27" s="13">
        <v>3</v>
      </c>
      <c r="E27" s="13">
        <v>0</v>
      </c>
      <c r="F27" s="13">
        <f t="shared" si="0"/>
        <v>4</v>
      </c>
      <c r="G27" s="21"/>
      <c r="H27" s="75"/>
      <c r="I27" s="75">
        <v>1</v>
      </c>
      <c r="L27" s="77">
        <v>0</v>
      </c>
      <c r="M27" s="75">
        <v>1</v>
      </c>
      <c r="O27" s="83"/>
      <c r="Q27" s="67">
        <f t="shared" si="1"/>
        <v>1</v>
      </c>
      <c r="R27" s="31"/>
      <c r="S27" s="69">
        <v>0.5</v>
      </c>
      <c r="T27" s="6">
        <f t="shared" si="2"/>
        <v>284</v>
      </c>
      <c r="U27" s="6">
        <f t="shared" si="3"/>
        <v>26</v>
      </c>
      <c r="V27" s="8">
        <f>($U$17 + $U$15*T27+$U$16*U27)*(1+U$18+U$19)</f>
        <v>32.500000000000007</v>
      </c>
      <c r="W27" s="31"/>
      <c r="X27" s="31"/>
      <c r="Y27" s="31"/>
      <c r="Z27" s="31"/>
    </row>
    <row r="28" spans="1:26" s="31" customFormat="1" x14ac:dyDescent="0.3">
      <c r="A28" s="10"/>
      <c r="B28" s="22" t="s">
        <v>120</v>
      </c>
      <c r="C28" s="29" t="s">
        <v>194</v>
      </c>
      <c r="D28" s="13">
        <v>3</v>
      </c>
      <c r="E28" s="13">
        <v>0</v>
      </c>
      <c r="F28" s="13">
        <f t="shared" si="0"/>
        <v>4</v>
      </c>
      <c r="G28" s="21" t="s">
        <v>92</v>
      </c>
      <c r="H28" s="32">
        <v>1</v>
      </c>
      <c r="I28" s="75">
        <v>0.5</v>
      </c>
      <c r="J28" s="75">
        <v>1</v>
      </c>
      <c r="K28" s="75">
        <v>1</v>
      </c>
      <c r="L28" s="77">
        <v>1</v>
      </c>
      <c r="M28" s="32">
        <v>1</v>
      </c>
      <c r="N28" s="75">
        <v>1</v>
      </c>
      <c r="O28" s="84"/>
      <c r="P28" s="75"/>
      <c r="Q28" s="67">
        <f t="shared" si="1"/>
        <v>2</v>
      </c>
      <c r="S28" s="69">
        <v>1</v>
      </c>
      <c r="T28" s="6">
        <f t="shared" si="2"/>
        <v>268</v>
      </c>
      <c r="U28" s="6">
        <f t="shared" si="3"/>
        <v>26</v>
      </c>
      <c r="V28" s="8">
        <f t="shared" si="4"/>
        <v>31.46</v>
      </c>
    </row>
    <row r="29" spans="1:26" x14ac:dyDescent="0.3">
      <c r="B29" s="22" t="s">
        <v>121</v>
      </c>
      <c r="C29" s="29" t="s">
        <v>194</v>
      </c>
      <c r="D29" s="13">
        <v>3</v>
      </c>
      <c r="E29" s="13">
        <v>0</v>
      </c>
      <c r="F29" s="13">
        <f t="shared" si="0"/>
        <v>4</v>
      </c>
      <c r="G29" s="21" t="s">
        <v>92</v>
      </c>
      <c r="H29" s="32">
        <v>1</v>
      </c>
      <c r="I29" s="75">
        <v>1</v>
      </c>
      <c r="J29" s="75">
        <v>1</v>
      </c>
      <c r="K29" s="75">
        <v>1</v>
      </c>
      <c r="L29" s="77">
        <v>1</v>
      </c>
      <c r="M29" s="32">
        <v>1</v>
      </c>
      <c r="O29" s="84">
        <v>1</v>
      </c>
      <c r="Q29" s="67">
        <f t="shared" si="1"/>
        <v>2</v>
      </c>
      <c r="R29" s="31"/>
      <c r="S29" s="70">
        <v>1.5</v>
      </c>
      <c r="T29" s="29">
        <f t="shared" si="2"/>
        <v>174</v>
      </c>
      <c r="U29" s="29">
        <f t="shared" si="3"/>
        <v>16</v>
      </c>
      <c r="V29" s="8">
        <f t="shared" si="4"/>
        <v>21.45</v>
      </c>
      <c r="W29" s="31"/>
      <c r="X29" s="31"/>
      <c r="Y29" s="31"/>
      <c r="Z29" s="31"/>
    </row>
    <row r="30" spans="1:26" x14ac:dyDescent="0.3">
      <c r="B30" s="22" t="s">
        <v>122</v>
      </c>
      <c r="C30" s="29" t="s">
        <v>194</v>
      </c>
      <c r="D30" s="13">
        <v>5</v>
      </c>
      <c r="E30" s="13">
        <v>0</v>
      </c>
      <c r="F30" s="13">
        <f t="shared" si="0"/>
        <v>6</v>
      </c>
      <c r="G30" s="55" t="s">
        <v>186</v>
      </c>
      <c r="H30" s="32"/>
      <c r="J30" s="75">
        <v>0.5</v>
      </c>
      <c r="L30" s="77"/>
      <c r="M30" s="32">
        <v>0</v>
      </c>
      <c r="O30" s="83"/>
      <c r="Q30" s="67">
        <f t="shared" si="1"/>
        <v>0</v>
      </c>
      <c r="R30" s="31"/>
      <c r="S30" s="69">
        <v>2</v>
      </c>
      <c r="T30" s="6">
        <f t="shared" si="2"/>
        <v>170</v>
      </c>
      <c r="U30" s="6">
        <f t="shared" si="3"/>
        <v>16</v>
      </c>
      <c r="V30" s="8">
        <f t="shared" si="4"/>
        <v>21.19</v>
      </c>
    </row>
    <row r="31" spans="1:26" x14ac:dyDescent="0.3">
      <c r="B31" s="22" t="s">
        <v>123</v>
      </c>
      <c r="C31" s="29" t="s">
        <v>194</v>
      </c>
      <c r="D31" s="13">
        <v>5</v>
      </c>
      <c r="E31" s="13">
        <v>0</v>
      </c>
      <c r="F31" s="13">
        <f t="shared" si="0"/>
        <v>6</v>
      </c>
      <c r="G31" s="55" t="s">
        <v>186</v>
      </c>
      <c r="H31" s="32"/>
      <c r="J31" s="75">
        <v>0.5</v>
      </c>
      <c r="L31" s="77"/>
      <c r="M31" s="32">
        <v>0</v>
      </c>
      <c r="O31" s="83"/>
      <c r="P31" s="78"/>
      <c r="Q31" s="81">
        <f t="shared" si="1"/>
        <v>0</v>
      </c>
      <c r="R31" s="31"/>
      <c r="S31" s="69">
        <v>2.5</v>
      </c>
      <c r="T31" s="6">
        <f t="shared" si="2"/>
        <v>82</v>
      </c>
      <c r="U31" s="6">
        <f t="shared" si="3"/>
        <v>12</v>
      </c>
      <c r="V31" s="8">
        <f t="shared" si="4"/>
        <v>13.91</v>
      </c>
      <c r="W31" s="31"/>
      <c r="X31" s="31"/>
      <c r="Y31" s="31"/>
      <c r="Z31" s="31"/>
    </row>
    <row r="32" spans="1:26" x14ac:dyDescent="0.3">
      <c r="A32" s="11" t="s">
        <v>77</v>
      </c>
      <c r="B32" s="25" t="s">
        <v>124</v>
      </c>
      <c r="C32" s="25" t="s">
        <v>194</v>
      </c>
      <c r="D32" s="12">
        <v>3</v>
      </c>
      <c r="E32" s="12">
        <v>0</v>
      </c>
      <c r="F32" s="12">
        <f t="shared" si="0"/>
        <v>4</v>
      </c>
      <c r="G32" s="20" t="s">
        <v>159</v>
      </c>
      <c r="H32" s="33"/>
      <c r="I32" s="76"/>
      <c r="J32" s="76"/>
      <c r="K32" s="76"/>
      <c r="L32" s="76"/>
      <c r="M32" s="33"/>
      <c r="N32" s="76"/>
      <c r="O32" s="86"/>
      <c r="P32" s="77"/>
      <c r="Q32" s="67">
        <f t="shared" si="1"/>
        <v>0</v>
      </c>
      <c r="R32" s="31"/>
      <c r="S32" s="69">
        <v>3</v>
      </c>
      <c r="T32" s="6">
        <f t="shared" si="2"/>
        <v>82</v>
      </c>
      <c r="U32" s="6">
        <f t="shared" si="3"/>
        <v>12</v>
      </c>
      <c r="V32" s="8">
        <f t="shared" si="4"/>
        <v>13.91</v>
      </c>
    </row>
    <row r="33" spans="1:26" s="6" customFormat="1" x14ac:dyDescent="0.3">
      <c r="A33" s="10"/>
      <c r="B33" s="22" t="s">
        <v>125</v>
      </c>
      <c r="C33" s="29" t="s">
        <v>194</v>
      </c>
      <c r="D33" s="13">
        <v>2</v>
      </c>
      <c r="E33" s="13">
        <v>0</v>
      </c>
      <c r="F33" s="13">
        <f t="shared" si="0"/>
        <v>2</v>
      </c>
      <c r="G33" s="21" t="s">
        <v>160</v>
      </c>
      <c r="H33" s="32">
        <v>1</v>
      </c>
      <c r="I33" s="75">
        <v>1</v>
      </c>
      <c r="J33" s="75">
        <v>1</v>
      </c>
      <c r="K33" s="75">
        <v>1</v>
      </c>
      <c r="L33" s="77">
        <v>1</v>
      </c>
      <c r="M33" s="73">
        <v>1</v>
      </c>
      <c r="N33" s="75">
        <v>1</v>
      </c>
      <c r="O33" s="84">
        <v>1</v>
      </c>
      <c r="P33" s="75"/>
      <c r="Q33" s="67">
        <f t="shared" si="1"/>
        <v>3</v>
      </c>
      <c r="R33" s="31"/>
      <c r="S33" s="69">
        <v>3.5</v>
      </c>
      <c r="T33" s="6">
        <f t="shared" si="2"/>
        <v>8</v>
      </c>
      <c r="U33" s="6">
        <f t="shared" si="3"/>
        <v>2</v>
      </c>
      <c r="V33" s="8">
        <f t="shared" si="4"/>
        <v>5.2</v>
      </c>
      <c r="W33"/>
      <c r="X33"/>
      <c r="Y33"/>
      <c r="Z33"/>
    </row>
    <row r="34" spans="1:26" ht="15" thickBot="1" x14ac:dyDescent="0.35">
      <c r="B34" s="22" t="s">
        <v>178</v>
      </c>
      <c r="C34" s="29" t="s">
        <v>194</v>
      </c>
      <c r="D34" s="13">
        <v>1</v>
      </c>
      <c r="E34" s="13">
        <v>0</v>
      </c>
      <c r="F34" s="13">
        <f t="shared" ref="F34:F65" si="5">CEILING(D34,S$22+1)</f>
        <v>2</v>
      </c>
      <c r="G34" s="21" t="s">
        <v>180</v>
      </c>
      <c r="H34" s="32">
        <v>1</v>
      </c>
      <c r="I34" s="75">
        <v>1</v>
      </c>
      <c r="J34" s="75">
        <v>1</v>
      </c>
      <c r="K34" s="75">
        <v>1</v>
      </c>
      <c r="L34" s="77">
        <v>0</v>
      </c>
      <c r="M34" s="73">
        <v>1</v>
      </c>
      <c r="N34" s="75">
        <v>1</v>
      </c>
      <c r="O34" s="84">
        <v>1</v>
      </c>
      <c r="Q34" s="67">
        <f t="shared" si="1"/>
        <v>3</v>
      </c>
      <c r="R34" s="31"/>
      <c r="S34" s="71">
        <v>4</v>
      </c>
      <c r="T34" s="45">
        <f t="shared" si="2"/>
        <v>8</v>
      </c>
      <c r="U34" s="45">
        <f t="shared" si="3"/>
        <v>2</v>
      </c>
      <c r="V34" s="9">
        <f t="shared" si="4"/>
        <v>5.2</v>
      </c>
    </row>
    <row r="35" spans="1:26" s="31" customFormat="1" x14ac:dyDescent="0.3">
      <c r="A35" s="10"/>
      <c r="B35" s="22" t="s">
        <v>179</v>
      </c>
      <c r="C35" s="29" t="s">
        <v>194</v>
      </c>
      <c r="D35" s="13">
        <v>3</v>
      </c>
      <c r="E35" s="13">
        <v>0</v>
      </c>
      <c r="F35" s="13">
        <f t="shared" si="5"/>
        <v>4</v>
      </c>
      <c r="G35" s="21" t="s">
        <v>180</v>
      </c>
      <c r="H35" s="32">
        <v>1</v>
      </c>
      <c r="I35" s="75">
        <v>1</v>
      </c>
      <c r="J35" s="75">
        <v>1</v>
      </c>
      <c r="K35" s="75">
        <v>1</v>
      </c>
      <c r="L35" s="77">
        <v>1</v>
      </c>
      <c r="M35" s="32">
        <v>1</v>
      </c>
      <c r="N35" s="75">
        <v>1</v>
      </c>
      <c r="O35" s="84">
        <v>1</v>
      </c>
      <c r="P35" s="75"/>
      <c r="Q35" s="67">
        <f t="shared" si="1"/>
        <v>3</v>
      </c>
      <c r="S35" s="3"/>
      <c r="T35"/>
      <c r="U35"/>
      <c r="V35" s="6"/>
      <c r="W35"/>
      <c r="X35"/>
      <c r="Y35"/>
      <c r="Z35"/>
    </row>
    <row r="36" spans="1:26" x14ac:dyDescent="0.3">
      <c r="B36" s="22" t="s">
        <v>126</v>
      </c>
      <c r="C36" s="29" t="s">
        <v>194</v>
      </c>
      <c r="D36" s="13">
        <v>3</v>
      </c>
      <c r="E36" s="13">
        <v>0</v>
      </c>
      <c r="F36" s="13">
        <f t="shared" si="5"/>
        <v>4</v>
      </c>
      <c r="G36" s="21"/>
      <c r="H36" s="32">
        <v>1</v>
      </c>
      <c r="L36" s="77">
        <v>0</v>
      </c>
      <c r="M36" s="32">
        <v>1</v>
      </c>
      <c r="O36" s="83"/>
      <c r="Q36" s="67">
        <f t="shared" si="1"/>
        <v>1</v>
      </c>
      <c r="R36" s="31"/>
      <c r="W36" s="6"/>
      <c r="X36" s="6"/>
      <c r="Y36" s="6"/>
      <c r="Z36" s="6"/>
    </row>
    <row r="37" spans="1:26" x14ac:dyDescent="0.3">
      <c r="B37" s="22" t="s">
        <v>97</v>
      </c>
      <c r="C37" s="29" t="s">
        <v>195</v>
      </c>
      <c r="D37" s="13">
        <v>2</v>
      </c>
      <c r="E37" s="13">
        <v>0</v>
      </c>
      <c r="F37" s="13">
        <f t="shared" si="5"/>
        <v>2</v>
      </c>
      <c r="G37" s="21" t="s">
        <v>92</v>
      </c>
      <c r="H37" s="32">
        <v>1</v>
      </c>
      <c r="I37" s="75">
        <v>1</v>
      </c>
      <c r="J37" s="75">
        <v>1</v>
      </c>
      <c r="L37" s="77">
        <v>1</v>
      </c>
      <c r="M37" s="32">
        <v>0</v>
      </c>
      <c r="N37" s="75">
        <v>1</v>
      </c>
      <c r="O37" s="83"/>
      <c r="Q37" s="67">
        <f t="shared" si="1"/>
        <v>1</v>
      </c>
      <c r="R37" s="31"/>
      <c r="T37" s="31"/>
      <c r="U37" s="31"/>
      <c r="V37" s="31"/>
    </row>
    <row r="38" spans="1:26" x14ac:dyDescent="0.3">
      <c r="B38" s="22" t="s">
        <v>98</v>
      </c>
      <c r="C38" s="29" t="s">
        <v>195</v>
      </c>
      <c r="D38" s="13">
        <v>4</v>
      </c>
      <c r="E38" s="13">
        <v>0</v>
      </c>
      <c r="F38" s="13">
        <f t="shared" si="5"/>
        <v>4</v>
      </c>
      <c r="G38" s="21" t="s">
        <v>183</v>
      </c>
      <c r="H38" s="32">
        <v>1</v>
      </c>
      <c r="I38" s="75">
        <v>0.5</v>
      </c>
      <c r="J38" s="75">
        <v>1</v>
      </c>
      <c r="L38" s="77">
        <v>1</v>
      </c>
      <c r="M38" s="32">
        <v>0</v>
      </c>
      <c r="N38" s="75">
        <v>1</v>
      </c>
      <c r="O38" s="83"/>
      <c r="Q38" s="67">
        <f t="shared" si="1"/>
        <v>1</v>
      </c>
      <c r="R38" s="31"/>
      <c r="W38" s="31"/>
      <c r="X38" s="31"/>
      <c r="Y38" s="31"/>
      <c r="Z38" s="31"/>
    </row>
    <row r="39" spans="1:26" x14ac:dyDescent="0.3">
      <c r="B39" s="22" t="s">
        <v>95</v>
      </c>
      <c r="C39" s="29" t="s">
        <v>195</v>
      </c>
      <c r="D39" s="13">
        <v>3</v>
      </c>
      <c r="E39" s="13">
        <v>0</v>
      </c>
      <c r="F39" s="13">
        <f t="shared" si="5"/>
        <v>4</v>
      </c>
      <c r="G39" s="21" t="s">
        <v>183</v>
      </c>
      <c r="H39" s="32">
        <v>1</v>
      </c>
      <c r="I39" s="75">
        <v>1</v>
      </c>
      <c r="J39" s="75">
        <v>1</v>
      </c>
      <c r="K39" s="75">
        <v>1</v>
      </c>
      <c r="L39" s="77">
        <v>1</v>
      </c>
      <c r="M39" s="32">
        <v>0</v>
      </c>
      <c r="O39" s="83"/>
      <c r="Q39" s="67">
        <f t="shared" si="1"/>
        <v>0</v>
      </c>
      <c r="R39" s="31"/>
      <c r="S39" s="72"/>
    </row>
    <row r="40" spans="1:26" x14ac:dyDescent="0.3">
      <c r="B40" s="22" t="s">
        <v>127</v>
      </c>
      <c r="C40" s="29" t="s">
        <v>194</v>
      </c>
      <c r="D40" s="13">
        <v>7</v>
      </c>
      <c r="E40" s="13">
        <v>0</v>
      </c>
      <c r="F40" s="13">
        <f t="shared" si="5"/>
        <v>8</v>
      </c>
      <c r="G40" s="21" t="s">
        <v>221</v>
      </c>
      <c r="H40" s="32">
        <v>1</v>
      </c>
      <c r="I40" s="75">
        <v>0.5</v>
      </c>
      <c r="J40" s="75">
        <v>0.75</v>
      </c>
      <c r="K40" s="75">
        <v>1</v>
      </c>
      <c r="L40" s="77">
        <v>1</v>
      </c>
      <c r="M40" s="32">
        <v>1</v>
      </c>
      <c r="N40" s="75">
        <v>1</v>
      </c>
      <c r="O40" s="84">
        <v>1</v>
      </c>
      <c r="P40" s="78"/>
      <c r="Q40" s="81">
        <f t="shared" si="1"/>
        <v>3</v>
      </c>
      <c r="R40" s="31"/>
      <c r="S40" s="72"/>
    </row>
    <row r="41" spans="1:26" x14ac:dyDescent="0.3">
      <c r="A41" s="11" t="s">
        <v>78</v>
      </c>
      <c r="B41" s="25" t="s">
        <v>128</v>
      </c>
      <c r="C41" s="25" t="s">
        <v>194</v>
      </c>
      <c r="D41" s="12">
        <v>2</v>
      </c>
      <c r="E41" s="12">
        <v>0</v>
      </c>
      <c r="F41" s="12">
        <f t="shared" si="5"/>
        <v>2</v>
      </c>
      <c r="G41" s="20" t="s">
        <v>158</v>
      </c>
      <c r="H41" s="33">
        <v>1</v>
      </c>
      <c r="I41" s="76">
        <v>1</v>
      </c>
      <c r="J41" s="76">
        <v>1</v>
      </c>
      <c r="K41" s="76">
        <v>1</v>
      </c>
      <c r="L41" s="76">
        <v>1</v>
      </c>
      <c r="M41" s="33">
        <v>1</v>
      </c>
      <c r="N41" s="76">
        <v>1</v>
      </c>
      <c r="O41" s="86">
        <v>1</v>
      </c>
      <c r="P41" s="77"/>
      <c r="Q41" s="67">
        <f t="shared" si="1"/>
        <v>3</v>
      </c>
      <c r="R41" s="31"/>
      <c r="S41" s="72"/>
      <c r="V41" s="6"/>
    </row>
    <row r="42" spans="1:26" s="6" customFormat="1" x14ac:dyDescent="0.3">
      <c r="A42" s="10"/>
      <c r="B42" s="22" t="s">
        <v>170</v>
      </c>
      <c r="C42" s="29" t="s">
        <v>194</v>
      </c>
      <c r="D42" s="13">
        <v>5</v>
      </c>
      <c r="E42" s="13">
        <v>0</v>
      </c>
      <c r="F42" s="13">
        <f t="shared" si="5"/>
        <v>6</v>
      </c>
      <c r="G42" s="21"/>
      <c r="H42" s="32">
        <v>1</v>
      </c>
      <c r="I42" s="75">
        <v>1</v>
      </c>
      <c r="J42" s="75">
        <v>1</v>
      </c>
      <c r="K42" s="75">
        <v>1</v>
      </c>
      <c r="L42" s="77">
        <v>1</v>
      </c>
      <c r="M42" s="32">
        <v>1</v>
      </c>
      <c r="N42" s="75"/>
      <c r="O42" s="84">
        <v>1</v>
      </c>
      <c r="P42" s="75"/>
      <c r="Q42" s="67">
        <f t="shared" si="1"/>
        <v>2</v>
      </c>
      <c r="R42" s="31"/>
      <c r="S42" s="3"/>
      <c r="T42"/>
      <c r="U42"/>
      <c r="V42"/>
      <c r="W42"/>
      <c r="X42"/>
      <c r="Y42"/>
      <c r="Z42"/>
    </row>
    <row r="43" spans="1:26" x14ac:dyDescent="0.3">
      <c r="B43" s="22" t="s">
        <v>181</v>
      </c>
      <c r="C43" s="29" t="s">
        <v>194</v>
      </c>
      <c r="D43" s="13">
        <v>4</v>
      </c>
      <c r="E43" s="13">
        <v>0</v>
      </c>
      <c r="F43" s="13">
        <f t="shared" si="5"/>
        <v>4</v>
      </c>
      <c r="G43" s="21" t="s">
        <v>185</v>
      </c>
      <c r="H43" s="32"/>
      <c r="L43" s="77"/>
      <c r="M43" s="31"/>
      <c r="O43" s="83"/>
      <c r="Q43" s="67">
        <f t="shared" si="1"/>
        <v>0</v>
      </c>
      <c r="R43" s="31"/>
      <c r="S43" s="14"/>
      <c r="T43" s="6"/>
    </row>
    <row r="44" spans="1:26" x14ac:dyDescent="0.3">
      <c r="B44" s="22" t="s">
        <v>129</v>
      </c>
      <c r="C44" s="29" t="s">
        <v>195</v>
      </c>
      <c r="D44" s="13">
        <v>6</v>
      </c>
      <c r="E44" s="13">
        <v>0</v>
      </c>
      <c r="F44" s="13">
        <f t="shared" si="5"/>
        <v>6</v>
      </c>
      <c r="G44" s="21" t="s">
        <v>92</v>
      </c>
      <c r="H44" s="32"/>
      <c r="I44" s="75">
        <v>1</v>
      </c>
      <c r="J44" s="75">
        <v>1</v>
      </c>
      <c r="K44" s="75">
        <v>1</v>
      </c>
      <c r="L44" s="77">
        <v>1</v>
      </c>
      <c r="M44" s="32">
        <v>1</v>
      </c>
      <c r="O44" s="84">
        <v>1</v>
      </c>
      <c r="Q44" s="67">
        <f t="shared" si="1"/>
        <v>2</v>
      </c>
      <c r="R44" s="31"/>
      <c r="V44" s="6"/>
    </row>
    <row r="45" spans="1:26" x14ac:dyDescent="0.3">
      <c r="B45" s="22" t="s">
        <v>201</v>
      </c>
      <c r="C45" s="29" t="s">
        <v>196</v>
      </c>
      <c r="D45" s="13">
        <v>5</v>
      </c>
      <c r="E45" s="13">
        <v>2</v>
      </c>
      <c r="F45" s="13">
        <f t="shared" si="5"/>
        <v>6</v>
      </c>
      <c r="G45" s="21" t="s">
        <v>157</v>
      </c>
      <c r="H45" s="32">
        <v>1</v>
      </c>
      <c r="I45" s="75">
        <v>1</v>
      </c>
      <c r="J45" s="75">
        <v>1</v>
      </c>
      <c r="L45" s="77">
        <v>1</v>
      </c>
      <c r="M45" s="32">
        <v>1</v>
      </c>
      <c r="N45" s="75">
        <v>1</v>
      </c>
      <c r="O45" s="83"/>
      <c r="P45" s="78"/>
      <c r="Q45" s="81">
        <f t="shared" si="1"/>
        <v>2</v>
      </c>
      <c r="R45" s="31"/>
    </row>
    <row r="46" spans="1:26" s="31" customFormat="1" x14ac:dyDescent="0.3">
      <c r="A46" s="11" t="s">
        <v>79</v>
      </c>
      <c r="B46" s="25" t="s">
        <v>206</v>
      </c>
      <c r="C46" s="25" t="s">
        <v>194</v>
      </c>
      <c r="D46" s="12">
        <v>7</v>
      </c>
      <c r="E46" s="12">
        <v>1</v>
      </c>
      <c r="F46" s="12">
        <f t="shared" si="5"/>
        <v>8</v>
      </c>
      <c r="G46" s="20" t="s">
        <v>213</v>
      </c>
      <c r="H46" s="33">
        <v>1</v>
      </c>
      <c r="I46" s="76">
        <v>1</v>
      </c>
      <c r="J46" s="76">
        <v>1</v>
      </c>
      <c r="K46" s="76">
        <v>1</v>
      </c>
      <c r="L46" s="76">
        <v>1</v>
      </c>
      <c r="M46" s="33">
        <v>1</v>
      </c>
      <c r="N46" s="76"/>
      <c r="O46" s="86"/>
      <c r="P46" s="77"/>
      <c r="Q46" s="67">
        <f t="shared" si="1"/>
        <v>1</v>
      </c>
      <c r="S46" s="3"/>
    </row>
    <row r="47" spans="1:26" x14ac:dyDescent="0.3">
      <c r="A47" s="28"/>
      <c r="B47" s="29" t="s">
        <v>207</v>
      </c>
      <c r="C47" s="29" t="s">
        <v>194</v>
      </c>
      <c r="D47" s="13">
        <v>4</v>
      </c>
      <c r="E47" s="13">
        <v>2</v>
      </c>
      <c r="F47" s="13">
        <f t="shared" si="5"/>
        <v>4</v>
      </c>
      <c r="G47" s="21" t="s">
        <v>209</v>
      </c>
      <c r="H47" s="77"/>
      <c r="I47" s="77"/>
      <c r="J47" s="77"/>
      <c r="K47" s="77"/>
      <c r="L47" s="77"/>
      <c r="M47" s="77">
        <v>1</v>
      </c>
      <c r="N47" s="77">
        <v>1</v>
      </c>
      <c r="O47" s="85">
        <v>1</v>
      </c>
      <c r="P47" s="77"/>
      <c r="Q47" s="67">
        <f t="shared" si="1"/>
        <v>3</v>
      </c>
      <c r="R47" s="31"/>
      <c r="V47" s="6"/>
      <c r="W47" s="6"/>
      <c r="X47" s="6"/>
      <c r="Y47" s="6"/>
      <c r="Z47" s="6"/>
    </row>
    <row r="48" spans="1:26" s="31" customFormat="1" x14ac:dyDescent="0.3">
      <c r="A48" s="10"/>
      <c r="B48" s="22" t="s">
        <v>93</v>
      </c>
      <c r="C48" s="29" t="s">
        <v>194</v>
      </c>
      <c r="D48" s="13">
        <v>6</v>
      </c>
      <c r="E48" s="13">
        <v>3</v>
      </c>
      <c r="F48" s="13">
        <f t="shared" si="5"/>
        <v>6</v>
      </c>
      <c r="G48" s="21" t="s">
        <v>213</v>
      </c>
      <c r="H48" s="32">
        <v>1</v>
      </c>
      <c r="I48" s="75">
        <v>1</v>
      </c>
      <c r="J48" s="75">
        <v>1</v>
      </c>
      <c r="K48" s="75">
        <v>1</v>
      </c>
      <c r="L48" s="77">
        <v>0.9</v>
      </c>
      <c r="M48" s="32">
        <v>1</v>
      </c>
      <c r="N48" s="75"/>
      <c r="O48" s="84"/>
      <c r="P48" s="75"/>
      <c r="Q48" s="67">
        <f t="shared" si="1"/>
        <v>1</v>
      </c>
      <c r="S48" s="3"/>
      <c r="V48" s="6"/>
      <c r="W48" s="6"/>
      <c r="X48" s="6"/>
      <c r="Y48" s="6"/>
      <c r="Z48" s="6"/>
    </row>
    <row r="49" spans="1:26" s="6" customFormat="1" x14ac:dyDescent="0.3">
      <c r="A49" s="10"/>
      <c r="B49" s="22" t="s">
        <v>208</v>
      </c>
      <c r="C49" s="29" t="s">
        <v>194</v>
      </c>
      <c r="D49" s="13">
        <v>8</v>
      </c>
      <c r="E49" s="13">
        <v>4</v>
      </c>
      <c r="F49" s="13">
        <f t="shared" si="5"/>
        <v>8</v>
      </c>
      <c r="G49" s="21" t="s">
        <v>209</v>
      </c>
      <c r="H49" s="75"/>
      <c r="I49" s="75"/>
      <c r="J49" s="75"/>
      <c r="K49" s="75"/>
      <c r="L49" s="77"/>
      <c r="M49" s="75">
        <v>1</v>
      </c>
      <c r="N49" s="75">
        <v>1</v>
      </c>
      <c r="O49" s="84">
        <v>1</v>
      </c>
      <c r="P49" s="75"/>
      <c r="Q49" s="67">
        <f t="shared" si="1"/>
        <v>3</v>
      </c>
      <c r="R49" s="31"/>
      <c r="S49" s="14"/>
      <c r="U49"/>
      <c r="V49"/>
      <c r="W49"/>
      <c r="X49"/>
      <c r="Y49"/>
      <c r="Z49"/>
    </row>
    <row r="50" spans="1:26" x14ac:dyDescent="0.3">
      <c r="B50" s="22" t="s">
        <v>130</v>
      </c>
      <c r="C50" s="29" t="s">
        <v>194</v>
      </c>
      <c r="D50" s="13">
        <v>2</v>
      </c>
      <c r="E50" s="13">
        <v>0</v>
      </c>
      <c r="F50" s="13">
        <f t="shared" si="5"/>
        <v>2</v>
      </c>
      <c r="G50" s="21"/>
      <c r="H50" s="75">
        <v>1</v>
      </c>
      <c r="I50" s="75">
        <v>0.5</v>
      </c>
      <c r="J50" s="75">
        <v>1</v>
      </c>
      <c r="K50" s="75">
        <v>1</v>
      </c>
      <c r="L50" s="77">
        <v>0.1</v>
      </c>
      <c r="M50" s="75">
        <v>1</v>
      </c>
      <c r="O50" s="84">
        <v>1</v>
      </c>
      <c r="Q50" s="67">
        <f t="shared" si="1"/>
        <v>2</v>
      </c>
      <c r="R50" s="31"/>
      <c r="U50" s="6"/>
    </row>
    <row r="51" spans="1:26" x14ac:dyDescent="0.3">
      <c r="B51" s="22" t="s">
        <v>200</v>
      </c>
      <c r="C51" s="29" t="s">
        <v>196</v>
      </c>
      <c r="D51" s="13">
        <v>4</v>
      </c>
      <c r="E51" s="13">
        <v>0</v>
      </c>
      <c r="F51" s="13">
        <f t="shared" si="5"/>
        <v>4</v>
      </c>
      <c r="G51" s="21" t="s">
        <v>199</v>
      </c>
      <c r="H51" s="32"/>
      <c r="J51" s="75">
        <v>0.75</v>
      </c>
      <c r="K51" s="75">
        <v>1</v>
      </c>
      <c r="L51" s="77">
        <v>1</v>
      </c>
      <c r="M51" s="32"/>
      <c r="O51" s="83"/>
      <c r="P51" s="78"/>
      <c r="Q51" s="81">
        <f t="shared" si="1"/>
        <v>0</v>
      </c>
      <c r="R51" s="31"/>
    </row>
    <row r="52" spans="1:26" s="6" customFormat="1" x14ac:dyDescent="0.3">
      <c r="A52" s="11" t="s">
        <v>80</v>
      </c>
      <c r="B52" s="25" t="s">
        <v>198</v>
      </c>
      <c r="C52" s="25" t="s">
        <v>194</v>
      </c>
      <c r="D52" s="12">
        <v>2</v>
      </c>
      <c r="E52" s="12">
        <v>0</v>
      </c>
      <c r="F52" s="12">
        <f t="shared" si="5"/>
        <v>2</v>
      </c>
      <c r="G52" s="20"/>
      <c r="H52" s="33"/>
      <c r="I52" s="76">
        <v>1</v>
      </c>
      <c r="J52" s="76">
        <v>0.75</v>
      </c>
      <c r="K52" s="76">
        <v>1</v>
      </c>
      <c r="L52" s="76"/>
      <c r="M52" s="33">
        <v>1</v>
      </c>
      <c r="N52" s="76"/>
      <c r="O52" s="86">
        <v>1</v>
      </c>
      <c r="P52" s="77"/>
      <c r="Q52" s="67">
        <f t="shared" si="1"/>
        <v>2</v>
      </c>
      <c r="R52" s="31"/>
      <c r="S52" s="3"/>
      <c r="T52"/>
      <c r="U52"/>
      <c r="V52"/>
      <c r="W52"/>
      <c r="X52"/>
      <c r="Y52"/>
      <c r="Z52"/>
    </row>
    <row r="53" spans="1:26" x14ac:dyDescent="0.3">
      <c r="B53" s="22" t="s">
        <v>131</v>
      </c>
      <c r="C53" s="29" t="s">
        <v>194</v>
      </c>
      <c r="D53" s="13">
        <v>3</v>
      </c>
      <c r="E53" s="13">
        <v>0</v>
      </c>
      <c r="F53" s="13">
        <f t="shared" si="5"/>
        <v>4</v>
      </c>
      <c r="G53" s="21"/>
      <c r="H53" s="32"/>
      <c r="I53" s="75">
        <v>1</v>
      </c>
      <c r="J53" s="75">
        <v>0.75</v>
      </c>
      <c r="K53" s="75">
        <v>1</v>
      </c>
      <c r="L53" s="77"/>
      <c r="M53" s="32">
        <v>1</v>
      </c>
      <c r="O53" s="84">
        <v>1</v>
      </c>
      <c r="P53" s="78"/>
      <c r="Q53" s="81">
        <f t="shared" si="1"/>
        <v>2</v>
      </c>
      <c r="R53" s="31"/>
    </row>
    <row r="54" spans="1:26" s="6" customFormat="1" x14ac:dyDescent="0.3">
      <c r="A54" s="11" t="s">
        <v>81</v>
      </c>
      <c r="B54" s="25" t="s">
        <v>132</v>
      </c>
      <c r="C54" s="25" t="s">
        <v>194</v>
      </c>
      <c r="D54" s="12">
        <v>2</v>
      </c>
      <c r="E54" s="12">
        <v>0</v>
      </c>
      <c r="F54" s="12">
        <f t="shared" si="5"/>
        <v>2</v>
      </c>
      <c r="G54" s="20"/>
      <c r="H54" s="33"/>
      <c r="I54" s="76"/>
      <c r="J54" s="76">
        <v>0.5</v>
      </c>
      <c r="K54" s="76">
        <v>1</v>
      </c>
      <c r="L54" s="76">
        <v>0</v>
      </c>
      <c r="M54" s="33">
        <v>0</v>
      </c>
      <c r="N54" s="76">
        <v>1</v>
      </c>
      <c r="O54" s="86">
        <v>1</v>
      </c>
      <c r="P54" s="77"/>
      <c r="Q54" s="67">
        <f t="shared" si="1"/>
        <v>2</v>
      </c>
      <c r="R54" s="31"/>
      <c r="S54" s="14"/>
      <c r="V54"/>
      <c r="W54"/>
      <c r="X54"/>
      <c r="Y54"/>
      <c r="Z54"/>
    </row>
    <row r="55" spans="1:26" x14ac:dyDescent="0.3">
      <c r="B55" s="22" t="s">
        <v>133</v>
      </c>
      <c r="C55" s="29" t="s">
        <v>194</v>
      </c>
      <c r="D55" s="13">
        <v>3</v>
      </c>
      <c r="E55" s="13">
        <v>0</v>
      </c>
      <c r="F55" s="13">
        <f t="shared" si="5"/>
        <v>4</v>
      </c>
      <c r="G55" s="21"/>
      <c r="H55" s="32">
        <v>0</v>
      </c>
      <c r="J55" s="75">
        <v>0.25</v>
      </c>
      <c r="K55" s="75">
        <v>1</v>
      </c>
      <c r="L55" s="77">
        <v>0</v>
      </c>
      <c r="M55" s="73">
        <v>0</v>
      </c>
      <c r="N55" s="75">
        <v>1</v>
      </c>
      <c r="O55" s="84">
        <v>1</v>
      </c>
      <c r="Q55" s="67">
        <f t="shared" si="1"/>
        <v>2</v>
      </c>
      <c r="R55" s="31"/>
    </row>
    <row r="56" spans="1:26" x14ac:dyDescent="0.3">
      <c r="B56" s="22" t="s">
        <v>134</v>
      </c>
      <c r="C56" s="29" t="s">
        <v>194</v>
      </c>
      <c r="D56" s="13">
        <v>3</v>
      </c>
      <c r="E56" s="13">
        <v>0</v>
      </c>
      <c r="F56" s="13">
        <f t="shared" si="5"/>
        <v>4</v>
      </c>
      <c r="G56" s="21"/>
      <c r="H56" s="32">
        <v>0</v>
      </c>
      <c r="L56" s="77">
        <v>0</v>
      </c>
      <c r="M56" s="73">
        <v>0</v>
      </c>
      <c r="N56" s="75">
        <v>0.5</v>
      </c>
      <c r="O56" s="84">
        <v>1</v>
      </c>
      <c r="Q56" s="67">
        <f t="shared" si="1"/>
        <v>1.5</v>
      </c>
      <c r="R56" s="31"/>
      <c r="W56" s="31"/>
      <c r="X56" s="6"/>
      <c r="Y56" s="6"/>
      <c r="Z56" s="6"/>
    </row>
    <row r="57" spans="1:26" x14ac:dyDescent="0.3">
      <c r="B57" s="22" t="s">
        <v>135</v>
      </c>
      <c r="C57" s="29" t="s">
        <v>194</v>
      </c>
      <c r="D57" s="13">
        <v>3</v>
      </c>
      <c r="E57" s="13">
        <v>0</v>
      </c>
      <c r="F57" s="13">
        <f t="shared" si="5"/>
        <v>4</v>
      </c>
      <c r="G57" s="21"/>
      <c r="H57" s="32"/>
      <c r="L57" s="77">
        <v>0</v>
      </c>
      <c r="M57" s="73">
        <v>0</v>
      </c>
      <c r="O57" s="84">
        <v>1</v>
      </c>
      <c r="Q57" s="67">
        <f t="shared" si="1"/>
        <v>1</v>
      </c>
      <c r="R57" s="31"/>
      <c r="W57" s="31"/>
    </row>
    <row r="58" spans="1:26" x14ac:dyDescent="0.3">
      <c r="B58" s="22" t="s">
        <v>136</v>
      </c>
      <c r="C58" s="29" t="s">
        <v>194</v>
      </c>
      <c r="D58" s="13">
        <v>2</v>
      </c>
      <c r="E58" s="13">
        <v>0</v>
      </c>
      <c r="F58" s="13">
        <f t="shared" si="5"/>
        <v>2</v>
      </c>
      <c r="G58" s="21"/>
      <c r="H58" s="32">
        <v>0.5</v>
      </c>
      <c r="I58" s="75">
        <v>0.5</v>
      </c>
      <c r="J58" s="75">
        <v>0.5</v>
      </c>
      <c r="K58" s="75">
        <v>1</v>
      </c>
      <c r="L58" s="77">
        <v>0.1</v>
      </c>
      <c r="M58" s="73">
        <v>0.2</v>
      </c>
      <c r="N58" s="75">
        <v>1</v>
      </c>
      <c r="O58" s="84">
        <v>1</v>
      </c>
      <c r="Q58" s="67">
        <f t="shared" si="1"/>
        <v>2.2000000000000002</v>
      </c>
      <c r="R58" s="31"/>
      <c r="W58" s="31"/>
    </row>
    <row r="59" spans="1:26" x14ac:dyDescent="0.3">
      <c r="B59" s="22" t="s">
        <v>137</v>
      </c>
      <c r="C59" s="29" t="s">
        <v>196</v>
      </c>
      <c r="D59" s="13">
        <v>5</v>
      </c>
      <c r="E59" s="13">
        <v>1</v>
      </c>
      <c r="F59" s="13">
        <f t="shared" si="5"/>
        <v>6</v>
      </c>
      <c r="G59" s="21"/>
      <c r="H59" s="32">
        <v>1</v>
      </c>
      <c r="I59" s="75">
        <v>1</v>
      </c>
      <c r="J59" s="75">
        <v>1</v>
      </c>
      <c r="K59" s="75">
        <v>1</v>
      </c>
      <c r="L59" s="77">
        <v>0</v>
      </c>
      <c r="M59" s="73">
        <v>1</v>
      </c>
      <c r="N59" s="75">
        <v>1</v>
      </c>
      <c r="O59" s="83"/>
      <c r="Q59" s="67">
        <f t="shared" si="1"/>
        <v>2</v>
      </c>
      <c r="R59" s="31"/>
      <c r="U59" s="6"/>
      <c r="W59" s="31"/>
    </row>
    <row r="60" spans="1:26" s="31" customFormat="1" x14ac:dyDescent="0.3">
      <c r="A60" s="10"/>
      <c r="B60" t="s">
        <v>230</v>
      </c>
      <c r="C60" s="29" t="s">
        <v>195</v>
      </c>
      <c r="D60" s="13">
        <v>4</v>
      </c>
      <c r="E60" s="13">
        <v>0</v>
      </c>
      <c r="F60" s="13">
        <f t="shared" si="5"/>
        <v>4</v>
      </c>
      <c r="G60" s="21" t="s">
        <v>234</v>
      </c>
      <c r="H60" s="75"/>
      <c r="I60" s="75"/>
      <c r="J60" s="75"/>
      <c r="K60" s="75"/>
      <c r="L60" s="77">
        <v>1</v>
      </c>
      <c r="M60" s="73"/>
      <c r="N60" s="75"/>
      <c r="O60" s="84"/>
      <c r="P60" s="75"/>
      <c r="Q60" s="67">
        <f t="shared" si="1"/>
        <v>0</v>
      </c>
      <c r="S60" s="3"/>
      <c r="U60" s="6"/>
    </row>
    <row r="61" spans="1:26" x14ac:dyDescent="0.3">
      <c r="B61" s="22" t="s">
        <v>138</v>
      </c>
      <c r="C61" s="29" t="s">
        <v>196</v>
      </c>
      <c r="D61" s="13">
        <v>5</v>
      </c>
      <c r="E61" s="13">
        <v>0</v>
      </c>
      <c r="F61" s="13">
        <f t="shared" si="5"/>
        <v>6</v>
      </c>
      <c r="G61" s="21"/>
      <c r="H61" s="32">
        <v>1</v>
      </c>
      <c r="I61" s="75">
        <v>1</v>
      </c>
      <c r="J61" s="75">
        <v>0.5</v>
      </c>
      <c r="L61" s="77">
        <v>0.1</v>
      </c>
      <c r="M61" s="73">
        <v>1</v>
      </c>
      <c r="N61" s="75">
        <v>1</v>
      </c>
      <c r="O61" s="83"/>
      <c r="Q61" s="67">
        <f t="shared" si="1"/>
        <v>2</v>
      </c>
      <c r="R61" s="31"/>
      <c r="W61" s="31"/>
    </row>
    <row r="62" spans="1:26" s="31" customFormat="1" x14ac:dyDescent="0.3">
      <c r="A62" s="10"/>
      <c r="B62" s="22" t="s">
        <v>229</v>
      </c>
      <c r="C62" s="29" t="s">
        <v>194</v>
      </c>
      <c r="D62" s="13">
        <v>3</v>
      </c>
      <c r="E62" s="13">
        <v>0</v>
      </c>
      <c r="F62" s="13">
        <f t="shared" si="5"/>
        <v>4</v>
      </c>
      <c r="G62" s="21" t="s">
        <v>227</v>
      </c>
      <c r="H62" s="75"/>
      <c r="I62" s="75"/>
      <c r="J62" s="75"/>
      <c r="K62" s="75"/>
      <c r="L62" s="77"/>
      <c r="M62" s="73"/>
      <c r="N62" s="75">
        <v>1</v>
      </c>
      <c r="O62" s="84"/>
      <c r="P62" s="75"/>
      <c r="Q62" s="67">
        <f t="shared" si="1"/>
        <v>1</v>
      </c>
      <c r="S62" s="3"/>
    </row>
    <row r="63" spans="1:26" x14ac:dyDescent="0.3">
      <c r="B63" s="22" t="s">
        <v>228</v>
      </c>
      <c r="C63" s="29" t="s">
        <v>194</v>
      </c>
      <c r="D63" s="13">
        <v>1</v>
      </c>
      <c r="E63" s="13">
        <v>0</v>
      </c>
      <c r="F63" s="13">
        <f t="shared" si="5"/>
        <v>2</v>
      </c>
      <c r="G63" s="21" t="s">
        <v>182</v>
      </c>
      <c r="H63" s="32">
        <v>1</v>
      </c>
      <c r="I63" s="75">
        <v>1</v>
      </c>
      <c r="J63" s="75">
        <v>1</v>
      </c>
      <c r="K63" s="75">
        <v>1</v>
      </c>
      <c r="L63" s="77">
        <v>1</v>
      </c>
      <c r="M63" s="73">
        <v>1</v>
      </c>
      <c r="N63" s="75">
        <v>0</v>
      </c>
      <c r="O63" s="84">
        <v>1</v>
      </c>
      <c r="Q63" s="67">
        <f t="shared" si="1"/>
        <v>2</v>
      </c>
      <c r="R63" s="31"/>
      <c r="V63" s="6"/>
      <c r="W63" s="31"/>
    </row>
    <row r="64" spans="1:26" x14ac:dyDescent="0.3">
      <c r="B64" s="22" t="s">
        <v>96</v>
      </c>
      <c r="C64" s="29" t="s">
        <v>196</v>
      </c>
      <c r="D64" s="13">
        <v>3</v>
      </c>
      <c r="E64" s="13">
        <v>0</v>
      </c>
      <c r="F64" s="13">
        <f t="shared" si="5"/>
        <v>4</v>
      </c>
      <c r="G64" s="21" t="s">
        <v>183</v>
      </c>
      <c r="H64" s="32">
        <v>1</v>
      </c>
      <c r="J64" s="75">
        <v>0.5</v>
      </c>
      <c r="L64" s="77">
        <v>0.5</v>
      </c>
      <c r="M64" s="31"/>
      <c r="N64" s="75">
        <v>0.5</v>
      </c>
      <c r="O64" s="83"/>
      <c r="Q64" s="67">
        <f t="shared" si="1"/>
        <v>0.5</v>
      </c>
      <c r="R64" s="31"/>
      <c r="W64" s="31"/>
    </row>
    <row r="65" spans="1:26" x14ac:dyDescent="0.3">
      <c r="B65" s="22" t="s">
        <v>139</v>
      </c>
      <c r="C65" s="29" t="s">
        <v>195</v>
      </c>
      <c r="D65" s="13">
        <v>5</v>
      </c>
      <c r="E65" s="13">
        <v>0</v>
      </c>
      <c r="F65" s="13">
        <f t="shared" si="5"/>
        <v>6</v>
      </c>
      <c r="G65" s="21" t="s">
        <v>92</v>
      </c>
      <c r="H65" s="32">
        <v>1</v>
      </c>
      <c r="J65" s="75">
        <v>0.5</v>
      </c>
      <c r="K65" s="75">
        <v>1</v>
      </c>
      <c r="L65" s="77">
        <v>1</v>
      </c>
      <c r="M65" s="32">
        <v>0.5</v>
      </c>
      <c r="O65" s="83"/>
      <c r="Q65" s="67">
        <f t="shared" si="1"/>
        <v>0.5</v>
      </c>
      <c r="R65" s="31"/>
      <c r="W65" s="31"/>
    </row>
    <row r="66" spans="1:26" x14ac:dyDescent="0.3">
      <c r="B66" s="22" t="s">
        <v>140</v>
      </c>
      <c r="C66" s="29" t="s">
        <v>195</v>
      </c>
      <c r="D66" s="13">
        <v>9</v>
      </c>
      <c r="E66" s="13">
        <v>2</v>
      </c>
      <c r="F66" s="13">
        <f t="shared" ref="F66:F85" si="6">CEILING(D66,S$22+1)</f>
        <v>10</v>
      </c>
      <c r="G66" s="21"/>
      <c r="H66" s="32"/>
      <c r="L66" s="77">
        <v>0</v>
      </c>
      <c r="M66" s="31"/>
      <c r="N66" s="75">
        <v>1</v>
      </c>
      <c r="O66" s="83"/>
      <c r="Q66" s="67">
        <f t="shared" si="1"/>
        <v>1</v>
      </c>
      <c r="R66" s="31"/>
      <c r="W66" s="31"/>
      <c r="X66" s="6"/>
      <c r="Y66" s="6"/>
      <c r="Z66" s="6"/>
    </row>
    <row r="67" spans="1:26" x14ac:dyDescent="0.3">
      <c r="B67" s="22" t="s">
        <v>141</v>
      </c>
      <c r="C67" s="29" t="s">
        <v>195</v>
      </c>
      <c r="D67" s="13">
        <v>7</v>
      </c>
      <c r="E67" s="13">
        <v>1</v>
      </c>
      <c r="F67" s="13">
        <f t="shared" si="6"/>
        <v>8</v>
      </c>
      <c r="G67" s="21"/>
      <c r="H67" s="32"/>
      <c r="J67" s="75">
        <v>0</v>
      </c>
      <c r="L67" s="77"/>
      <c r="M67" s="31"/>
      <c r="N67" s="75">
        <v>1</v>
      </c>
      <c r="O67" s="83"/>
      <c r="Q67" s="67">
        <f t="shared" ref="Q67:Q85" si="7">SUM(M67:P67)</f>
        <v>1</v>
      </c>
      <c r="R67" s="31"/>
      <c r="V67" s="6"/>
      <c r="W67" s="31"/>
    </row>
    <row r="68" spans="1:26" x14ac:dyDescent="0.3">
      <c r="B68" s="22" t="s">
        <v>142</v>
      </c>
      <c r="C68" s="29" t="s">
        <v>195</v>
      </c>
      <c r="D68" s="13">
        <v>5</v>
      </c>
      <c r="E68" s="13">
        <v>0</v>
      </c>
      <c r="F68" s="13">
        <f t="shared" si="6"/>
        <v>6</v>
      </c>
      <c r="G68" s="21" t="s">
        <v>184</v>
      </c>
      <c r="H68" s="32">
        <v>1</v>
      </c>
      <c r="J68" s="75">
        <v>0.5</v>
      </c>
      <c r="K68" s="75">
        <v>1</v>
      </c>
      <c r="L68" s="77">
        <v>1</v>
      </c>
      <c r="M68" s="32"/>
      <c r="O68" s="83"/>
      <c r="P68" s="78"/>
      <c r="Q68" s="81">
        <f t="shared" si="7"/>
        <v>0</v>
      </c>
      <c r="R68" s="31"/>
      <c r="W68" s="31"/>
    </row>
    <row r="69" spans="1:26" s="6" customFormat="1" x14ac:dyDescent="0.3">
      <c r="A69" s="11" t="s">
        <v>82</v>
      </c>
      <c r="B69" s="25" t="s">
        <v>143</v>
      </c>
      <c r="C69" s="25" t="s">
        <v>194</v>
      </c>
      <c r="D69" s="12">
        <v>3</v>
      </c>
      <c r="E69" s="12">
        <v>0</v>
      </c>
      <c r="F69" s="12">
        <f t="shared" si="6"/>
        <v>4</v>
      </c>
      <c r="G69" s="20"/>
      <c r="H69" s="33"/>
      <c r="I69" s="76"/>
      <c r="J69" s="76">
        <v>0.5</v>
      </c>
      <c r="K69" s="76">
        <v>1</v>
      </c>
      <c r="L69" s="76">
        <v>0.5</v>
      </c>
      <c r="M69" s="33"/>
      <c r="N69" s="76">
        <v>1</v>
      </c>
      <c r="O69" s="86">
        <v>1</v>
      </c>
      <c r="P69" s="77"/>
      <c r="Q69" s="67">
        <f t="shared" si="7"/>
        <v>2</v>
      </c>
      <c r="R69" s="31"/>
      <c r="S69" s="3"/>
      <c r="T69"/>
      <c r="U69"/>
      <c r="V69"/>
      <c r="W69" s="31"/>
      <c r="X69"/>
      <c r="Y69"/>
      <c r="Z69"/>
    </row>
    <row r="70" spans="1:26" x14ac:dyDescent="0.3">
      <c r="B70" s="22" t="s">
        <v>144</v>
      </c>
      <c r="C70" s="29" t="s">
        <v>196</v>
      </c>
      <c r="D70" s="13">
        <v>7</v>
      </c>
      <c r="E70" s="13">
        <v>2</v>
      </c>
      <c r="F70" s="13">
        <f t="shared" si="6"/>
        <v>8</v>
      </c>
      <c r="G70" s="21"/>
      <c r="H70" s="32"/>
      <c r="L70" s="77"/>
      <c r="M70" s="31"/>
      <c r="N70" s="75">
        <v>1</v>
      </c>
      <c r="O70" s="83"/>
      <c r="Q70" s="67">
        <f t="shared" si="7"/>
        <v>1</v>
      </c>
      <c r="R70" s="31"/>
    </row>
    <row r="71" spans="1:26" x14ac:dyDescent="0.3">
      <c r="B71" s="22" t="s">
        <v>145</v>
      </c>
      <c r="C71" s="29" t="s">
        <v>196</v>
      </c>
      <c r="D71" s="13">
        <v>7</v>
      </c>
      <c r="E71" s="13">
        <v>2</v>
      </c>
      <c r="F71" s="13">
        <f t="shared" si="6"/>
        <v>8</v>
      </c>
      <c r="G71" s="21"/>
      <c r="H71" s="32"/>
      <c r="L71" s="77"/>
      <c r="M71" s="31"/>
      <c r="O71" s="83"/>
      <c r="Q71" s="67">
        <f t="shared" si="7"/>
        <v>0</v>
      </c>
      <c r="R71" s="31"/>
    </row>
    <row r="72" spans="1:26" x14ac:dyDescent="0.3">
      <c r="A72" s="46"/>
      <c r="B72" s="23" t="s">
        <v>146</v>
      </c>
      <c r="C72" s="23" t="s">
        <v>194</v>
      </c>
      <c r="D72" s="26">
        <v>10</v>
      </c>
      <c r="E72" s="26">
        <v>0</v>
      </c>
      <c r="F72" s="26">
        <f t="shared" si="6"/>
        <v>10</v>
      </c>
      <c r="G72" s="27"/>
      <c r="H72" s="35"/>
      <c r="I72" s="78"/>
      <c r="J72" s="78"/>
      <c r="K72" s="78">
        <v>1</v>
      </c>
      <c r="L72" s="78"/>
      <c r="M72" s="35"/>
      <c r="N72" s="78">
        <v>1</v>
      </c>
      <c r="O72" s="87"/>
      <c r="P72" s="78"/>
      <c r="Q72" s="81">
        <f t="shared" si="7"/>
        <v>1</v>
      </c>
      <c r="R72" s="31"/>
      <c r="T72" s="31"/>
      <c r="V72" s="6"/>
    </row>
    <row r="73" spans="1:26" s="6" customFormat="1" x14ac:dyDescent="0.3">
      <c r="A73" s="10" t="s">
        <v>83</v>
      </c>
      <c r="B73" s="22" t="s">
        <v>147</v>
      </c>
      <c r="C73" s="29" t="s">
        <v>194</v>
      </c>
      <c r="D73" s="13">
        <v>4</v>
      </c>
      <c r="E73" s="13">
        <v>0</v>
      </c>
      <c r="F73" s="13">
        <f t="shared" si="6"/>
        <v>4</v>
      </c>
      <c r="G73" s="21"/>
      <c r="H73" s="32"/>
      <c r="I73" s="75"/>
      <c r="J73" s="75"/>
      <c r="K73" s="75"/>
      <c r="L73" s="77"/>
      <c r="M73" s="31"/>
      <c r="N73" s="75"/>
      <c r="O73" s="84"/>
      <c r="P73" s="75"/>
      <c r="Q73" s="67">
        <f t="shared" si="7"/>
        <v>0</v>
      </c>
      <c r="R73" s="31"/>
      <c r="S73" s="3"/>
      <c r="T73"/>
      <c r="U73"/>
      <c r="V73"/>
      <c r="W73"/>
      <c r="X73"/>
      <c r="Y73"/>
      <c r="Z73"/>
    </row>
    <row r="74" spans="1:26" x14ac:dyDescent="0.3">
      <c r="B74" s="22" t="s">
        <v>148</v>
      </c>
      <c r="C74" s="29" t="s">
        <v>195</v>
      </c>
      <c r="D74" s="13">
        <v>3</v>
      </c>
      <c r="E74" s="13">
        <v>0</v>
      </c>
      <c r="F74" s="13">
        <f t="shared" si="6"/>
        <v>4</v>
      </c>
      <c r="G74" s="21"/>
      <c r="H74" s="32"/>
      <c r="L74" s="77"/>
      <c r="M74" s="32"/>
      <c r="O74" s="83"/>
      <c r="Q74" s="67">
        <f t="shared" si="7"/>
        <v>0</v>
      </c>
      <c r="R74" s="31"/>
      <c r="W74" s="6"/>
      <c r="X74" s="6"/>
      <c r="Y74" s="6"/>
      <c r="Z74" s="6"/>
    </row>
    <row r="75" spans="1:26" s="31" customFormat="1" x14ac:dyDescent="0.3">
      <c r="A75" s="10"/>
      <c r="B75" s="22" t="s">
        <v>189</v>
      </c>
      <c r="C75" s="22" t="s">
        <v>194</v>
      </c>
      <c r="D75" s="13">
        <v>4</v>
      </c>
      <c r="E75" s="13">
        <v>0</v>
      </c>
      <c r="F75" s="13">
        <f t="shared" si="6"/>
        <v>4</v>
      </c>
      <c r="G75" s="21" t="s">
        <v>190</v>
      </c>
      <c r="H75" s="75"/>
      <c r="I75" s="75"/>
      <c r="J75" s="75"/>
      <c r="K75" s="75"/>
      <c r="L75" s="77"/>
      <c r="M75" s="75"/>
      <c r="N75" s="75"/>
      <c r="O75" s="84"/>
      <c r="P75" s="78"/>
      <c r="Q75" s="81">
        <f t="shared" si="7"/>
        <v>0</v>
      </c>
      <c r="S75" s="3"/>
      <c r="T75"/>
      <c r="U75"/>
      <c r="V75"/>
      <c r="W75"/>
      <c r="X75"/>
      <c r="Y75"/>
      <c r="Z75"/>
    </row>
    <row r="76" spans="1:26" x14ac:dyDescent="0.3">
      <c r="A76" s="11" t="s">
        <v>84</v>
      </c>
      <c r="B76" s="25" t="s">
        <v>149</v>
      </c>
      <c r="C76" s="25"/>
      <c r="D76" s="12">
        <v>2</v>
      </c>
      <c r="E76" s="12">
        <v>0</v>
      </c>
      <c r="F76" s="12">
        <f t="shared" si="6"/>
        <v>2</v>
      </c>
      <c r="G76" s="20"/>
      <c r="H76" s="33">
        <v>1</v>
      </c>
      <c r="I76" s="76">
        <v>1</v>
      </c>
      <c r="J76" s="76">
        <v>1</v>
      </c>
      <c r="K76" s="76">
        <v>1</v>
      </c>
      <c r="L76" s="76">
        <v>0</v>
      </c>
      <c r="M76" s="33">
        <v>1</v>
      </c>
      <c r="N76" s="76">
        <v>1</v>
      </c>
      <c r="O76" s="86"/>
      <c r="P76" s="77"/>
      <c r="Q76" s="67">
        <f t="shared" si="7"/>
        <v>2</v>
      </c>
      <c r="R76" s="31"/>
    </row>
    <row r="77" spans="1:26" s="31" customFormat="1" x14ac:dyDescent="0.3">
      <c r="A77" s="28"/>
      <c r="B77" s="29" t="s">
        <v>99</v>
      </c>
      <c r="C77" s="29"/>
      <c r="D77" s="13">
        <v>2</v>
      </c>
      <c r="E77" s="13">
        <v>1</v>
      </c>
      <c r="F77" s="13">
        <f t="shared" si="6"/>
        <v>2</v>
      </c>
      <c r="G77" s="21" t="s">
        <v>197</v>
      </c>
      <c r="H77" s="34"/>
      <c r="I77" s="77">
        <v>1</v>
      </c>
      <c r="J77" s="77">
        <v>1</v>
      </c>
      <c r="K77" s="77">
        <v>1</v>
      </c>
      <c r="L77" s="77">
        <v>1</v>
      </c>
      <c r="M77" s="34">
        <v>1</v>
      </c>
      <c r="N77" s="77">
        <v>1</v>
      </c>
      <c r="O77" s="85">
        <v>1</v>
      </c>
      <c r="P77" s="77"/>
      <c r="Q77" s="67">
        <f t="shared" si="7"/>
        <v>3</v>
      </c>
      <c r="S77" s="3"/>
    </row>
    <row r="78" spans="1:26" x14ac:dyDescent="0.3">
      <c r="A78" s="28"/>
      <c r="B78" s="29" t="s">
        <v>204</v>
      </c>
      <c r="C78" s="29"/>
      <c r="D78" s="13">
        <v>1</v>
      </c>
      <c r="E78" s="13">
        <v>1</v>
      </c>
      <c r="F78" s="13">
        <f t="shared" si="6"/>
        <v>2</v>
      </c>
      <c r="G78" s="21" t="s">
        <v>205</v>
      </c>
      <c r="H78" s="77"/>
      <c r="I78" s="77"/>
      <c r="J78" s="77"/>
      <c r="K78" s="77"/>
      <c r="L78" s="77">
        <v>1</v>
      </c>
      <c r="M78" s="77"/>
      <c r="N78" s="77">
        <v>1</v>
      </c>
      <c r="O78" s="85">
        <v>1</v>
      </c>
      <c r="P78" s="77">
        <v>2</v>
      </c>
      <c r="Q78" s="67">
        <f t="shared" si="7"/>
        <v>4</v>
      </c>
      <c r="R78" s="31"/>
      <c r="T78" s="31"/>
      <c r="U78" s="31"/>
      <c r="V78" s="31"/>
    </row>
    <row r="79" spans="1:26" s="6" customFormat="1" x14ac:dyDescent="0.3">
      <c r="A79" s="10"/>
      <c r="B79" s="22" t="s">
        <v>150</v>
      </c>
      <c r="C79" s="22"/>
      <c r="D79" s="13">
        <v>4</v>
      </c>
      <c r="E79" s="13">
        <v>3</v>
      </c>
      <c r="F79" s="13">
        <f t="shared" si="6"/>
        <v>4</v>
      </c>
      <c r="G79" s="21"/>
      <c r="H79" s="32">
        <v>1</v>
      </c>
      <c r="I79" s="75">
        <v>1</v>
      </c>
      <c r="J79" s="75">
        <v>1</v>
      </c>
      <c r="K79" s="75"/>
      <c r="L79" s="77">
        <v>1</v>
      </c>
      <c r="M79" s="73">
        <v>1</v>
      </c>
      <c r="N79" s="75">
        <v>1</v>
      </c>
      <c r="O79" s="84">
        <v>1</v>
      </c>
      <c r="P79" s="75"/>
      <c r="Q79" s="67">
        <f t="shared" si="7"/>
        <v>3</v>
      </c>
      <c r="R79" s="14"/>
      <c r="S79" s="3"/>
      <c r="T79"/>
      <c r="U79" s="31"/>
      <c r="V79"/>
      <c r="W79" s="31"/>
      <c r="X79" s="31"/>
      <c r="Y79" s="31"/>
      <c r="Z79" s="31"/>
    </row>
    <row r="80" spans="1:26" s="6" customFormat="1" x14ac:dyDescent="0.3">
      <c r="A80" s="10"/>
      <c r="B80" s="22" t="s">
        <v>151</v>
      </c>
      <c r="C80" s="22"/>
      <c r="D80" s="13">
        <v>1</v>
      </c>
      <c r="E80" s="13">
        <v>0</v>
      </c>
      <c r="F80" s="13">
        <f t="shared" si="6"/>
        <v>2</v>
      </c>
      <c r="G80" s="21" t="s">
        <v>109</v>
      </c>
      <c r="H80" s="32">
        <v>1</v>
      </c>
      <c r="I80" s="75">
        <v>1</v>
      </c>
      <c r="J80" s="75">
        <v>1</v>
      </c>
      <c r="K80" s="75">
        <v>1</v>
      </c>
      <c r="L80" s="77">
        <v>1</v>
      </c>
      <c r="M80" s="73">
        <v>1</v>
      </c>
      <c r="N80" s="75">
        <v>1</v>
      </c>
      <c r="O80" s="84"/>
      <c r="P80" s="75"/>
      <c r="Q80" s="67">
        <f t="shared" si="7"/>
        <v>2</v>
      </c>
      <c r="R80" s="14"/>
      <c r="S80" s="3"/>
      <c r="T80" s="31"/>
      <c r="U80" s="31"/>
      <c r="V80" s="31"/>
      <c r="W80" s="31"/>
      <c r="X80" s="31"/>
      <c r="Y80" s="31"/>
      <c r="Z80" s="31"/>
    </row>
    <row r="81" spans="1:26" x14ac:dyDescent="0.3">
      <c r="B81" s="22" t="s">
        <v>222</v>
      </c>
      <c r="D81" s="13">
        <v>1</v>
      </c>
      <c r="E81" s="13">
        <v>1</v>
      </c>
      <c r="F81" s="13">
        <f t="shared" si="6"/>
        <v>2</v>
      </c>
      <c r="G81" s="21" t="s">
        <v>223</v>
      </c>
      <c r="H81" s="75"/>
      <c r="L81" s="77">
        <v>1</v>
      </c>
      <c r="M81" s="73"/>
      <c r="N81" s="75">
        <v>1</v>
      </c>
      <c r="O81" s="83"/>
      <c r="Q81" s="67">
        <f t="shared" si="7"/>
        <v>1</v>
      </c>
      <c r="R81" s="14"/>
    </row>
    <row r="82" spans="1:26" x14ac:dyDescent="0.3">
      <c r="B82" s="22" t="s">
        <v>152</v>
      </c>
      <c r="D82" s="13">
        <v>3</v>
      </c>
      <c r="E82" s="13">
        <v>1</v>
      </c>
      <c r="F82" s="13">
        <f t="shared" si="6"/>
        <v>4</v>
      </c>
      <c r="G82" s="21"/>
      <c r="H82" s="75"/>
      <c r="L82" s="77"/>
      <c r="M82" s="75"/>
      <c r="O82" s="83"/>
      <c r="Q82" s="67">
        <f t="shared" si="7"/>
        <v>0</v>
      </c>
      <c r="R82" s="14"/>
      <c r="W82" s="6"/>
      <c r="X82" s="6"/>
      <c r="Y82" s="6"/>
      <c r="Z82" s="6"/>
    </row>
    <row r="83" spans="1:26" x14ac:dyDescent="0.3">
      <c r="B83" s="22" t="s">
        <v>153</v>
      </c>
      <c r="D83" s="13">
        <v>1</v>
      </c>
      <c r="E83" s="13">
        <v>0</v>
      </c>
      <c r="F83" s="13">
        <f t="shared" si="6"/>
        <v>2</v>
      </c>
      <c r="G83" s="21"/>
      <c r="H83" s="75"/>
      <c r="L83" s="77"/>
      <c r="M83" s="75"/>
      <c r="N83" s="75">
        <v>1</v>
      </c>
      <c r="O83" s="83"/>
      <c r="Q83" s="67">
        <f t="shared" si="7"/>
        <v>1</v>
      </c>
      <c r="R83" s="14"/>
    </row>
    <row r="84" spans="1:26" s="31" customFormat="1" x14ac:dyDescent="0.3">
      <c r="A84" s="10"/>
      <c r="B84" s="22" t="s">
        <v>154</v>
      </c>
      <c r="C84" s="22"/>
      <c r="D84" s="13">
        <v>4</v>
      </c>
      <c r="E84" s="13">
        <v>0</v>
      </c>
      <c r="F84" s="13">
        <f t="shared" si="6"/>
        <v>4</v>
      </c>
      <c r="G84" s="21"/>
      <c r="H84" s="75"/>
      <c r="I84" s="75"/>
      <c r="J84" s="75"/>
      <c r="K84" s="75"/>
      <c r="L84" s="77"/>
      <c r="M84" s="75"/>
      <c r="N84" s="75"/>
      <c r="O84" s="84"/>
      <c r="P84" s="75"/>
      <c r="Q84" s="67">
        <f t="shared" si="7"/>
        <v>0</v>
      </c>
      <c r="R84" s="14"/>
      <c r="S84" s="3"/>
      <c r="T84"/>
      <c r="U84"/>
      <c r="V84"/>
      <c r="W84" s="6"/>
      <c r="X84" s="6"/>
      <c r="Y84" s="6"/>
      <c r="Z84" s="6"/>
    </row>
    <row r="85" spans="1:26" x14ac:dyDescent="0.3">
      <c r="B85" s="23" t="s">
        <v>187</v>
      </c>
      <c r="C85" s="23"/>
      <c r="D85" s="26">
        <v>1</v>
      </c>
      <c r="E85" s="26">
        <v>0</v>
      </c>
      <c r="F85" s="26">
        <f t="shared" si="6"/>
        <v>2</v>
      </c>
      <c r="G85" s="27" t="s">
        <v>219</v>
      </c>
      <c r="H85" s="35"/>
      <c r="I85" s="78"/>
      <c r="J85" s="78">
        <v>1</v>
      </c>
      <c r="K85" s="78">
        <v>1</v>
      </c>
      <c r="L85" s="78"/>
      <c r="M85" s="35">
        <v>1</v>
      </c>
      <c r="N85" s="78"/>
      <c r="O85" s="87"/>
      <c r="P85" s="78"/>
      <c r="Q85" s="81">
        <f t="shared" si="7"/>
        <v>1</v>
      </c>
    </row>
    <row r="86" spans="1:26" ht="15" thickBot="1" x14ac:dyDescent="0.35">
      <c r="A86" s="11"/>
      <c r="T86" s="31"/>
      <c r="U86" s="31"/>
      <c r="V86" s="31"/>
      <c r="W86" s="6"/>
      <c r="X86" s="6"/>
      <c r="Y86" s="6"/>
      <c r="Z86" s="6"/>
    </row>
    <row r="87" spans="1:26" x14ac:dyDescent="0.3">
      <c r="G87" s="82"/>
      <c r="H87" s="63"/>
      <c r="I87" s="63"/>
      <c r="J87" s="63"/>
      <c r="K87" s="60" t="s">
        <v>161</v>
      </c>
      <c r="L87" s="61"/>
      <c r="M87" s="61">
        <f t="array" ref="M87">SUM($F2:$F85*(M2:M85&gt;=0.9)*($Q2:$Q85&gt;=$S$12))</f>
        <v>142</v>
      </c>
      <c r="N87" s="61">
        <f t="array" ref="N87">SUM($F2:$F85*(N2:N85&gt;=0.9)*($Q2:$Q85&gt;=$S$12))</f>
        <v>132</v>
      </c>
      <c r="O87" s="61">
        <f t="array" ref="O87">SUM($F2:$F85*(O2:O85&gt;=0.9)*($Q2:$Q85&gt;=$S$12))</f>
        <v>144</v>
      </c>
      <c r="P87" s="63"/>
      <c r="W87" s="6"/>
      <c r="X87" s="6"/>
      <c r="Y87" s="6"/>
      <c r="Z87" s="6"/>
    </row>
    <row r="88" spans="1:26" x14ac:dyDescent="0.3">
      <c r="G88" s="82"/>
      <c r="H88" s="63"/>
      <c r="I88" s="63"/>
      <c r="J88" s="63"/>
      <c r="K88" s="62" t="s">
        <v>163</v>
      </c>
      <c r="L88" s="63"/>
      <c r="M88" s="63">
        <f t="array" ref="M88">SUM($F2:$F85*M2:M85*($Q2:$Q85&gt;=$S$12))</f>
        <v>142.4</v>
      </c>
      <c r="N88" s="63">
        <f t="array" ref="N88">SUM($F2:$F85*N2:N85*($Q2:$Q85&gt;=$S$12))</f>
        <v>134</v>
      </c>
      <c r="O88" s="63">
        <f t="array" ref="O88">SUM($F2:$F85*O2:O85*($Q2:$Q85&gt;=$S$12))</f>
        <v>144</v>
      </c>
      <c r="P88" s="63"/>
    </row>
    <row r="89" spans="1:26" x14ac:dyDescent="0.3">
      <c r="G89" s="82"/>
      <c r="H89" s="63"/>
      <c r="I89" s="63"/>
      <c r="J89" s="63"/>
      <c r="K89" s="62" t="s">
        <v>162</v>
      </c>
      <c r="L89" s="63"/>
      <c r="M89" s="63">
        <f t="array" ref="M89">SUM($F$2:$F$85*(M$2:M$85&gt;=0.1)*($Q$2:$Q$85&gt;=$S$12))</f>
        <v>144</v>
      </c>
      <c r="N89" s="63">
        <f t="array" ref="N89">SUM($F$2:$F$85*(N$2:N$85&gt;=0.1)*($Q$2:$Q$85&gt;=$S$12))</f>
        <v>136</v>
      </c>
      <c r="O89" s="63">
        <f t="array" ref="O89">SUM($F$2:$F$85*(O$2:O$85&gt;=0.1)*($Q$2:$Q$85&gt;=$S$12))</f>
        <v>144</v>
      </c>
      <c r="P89" s="63"/>
    </row>
    <row r="90" spans="1:26" x14ac:dyDescent="0.3">
      <c r="G90" s="82"/>
      <c r="H90" s="63"/>
      <c r="I90" s="63"/>
      <c r="J90" s="63"/>
      <c r="K90" s="62" t="s">
        <v>164</v>
      </c>
      <c r="L90" s="63"/>
      <c r="M90" s="63">
        <f>LOOKUP($S$12,$S26:$S34,$T26:$T34)</f>
        <v>174</v>
      </c>
      <c r="N90" s="63">
        <f>LOOKUP($S$12,$S26:$S34,$T26:$T34)</f>
        <v>174</v>
      </c>
      <c r="O90" s="63">
        <f>LOOKUP($S$12,$S26:$S34,$T26:$T34)</f>
        <v>174</v>
      </c>
      <c r="P90" s="63"/>
    </row>
    <row r="91" spans="1:26" x14ac:dyDescent="0.3">
      <c r="G91" s="82"/>
      <c r="H91" s="64"/>
      <c r="I91" s="64"/>
      <c r="J91" s="64"/>
      <c r="K91" s="62" t="s">
        <v>165</v>
      </c>
      <c r="L91" s="64"/>
      <c r="M91" s="64">
        <f>M88/M90</f>
        <v>0.81839080459770119</v>
      </c>
      <c r="N91" s="64">
        <f t="shared" ref="N91:O91" si="8">N88/N90</f>
        <v>0.77011494252873558</v>
      </c>
      <c r="O91" s="64">
        <f t="shared" si="8"/>
        <v>0.82758620689655171</v>
      </c>
      <c r="P91" s="64"/>
      <c r="V91" s="31"/>
    </row>
    <row r="92" spans="1:26" ht="15" thickBot="1" x14ac:dyDescent="0.35">
      <c r="D92" s="31"/>
      <c r="G92" s="82"/>
      <c r="H92" s="63"/>
      <c r="I92" s="63"/>
      <c r="J92" s="63"/>
      <c r="K92" s="65" t="s">
        <v>90</v>
      </c>
      <c r="L92" s="66"/>
      <c r="M92" s="66">
        <f t="array" ref="M92">SUM($F2:$F85*M2:M85*($Q2:$Q85&lt;$S$12))</f>
        <v>33</v>
      </c>
      <c r="N92" s="66">
        <f t="array" ref="N92">SUM($F2:$F85*N2:N85*($Q2:$Q85&lt;$S$12))</f>
        <v>59</v>
      </c>
      <c r="O92" s="66">
        <f t="array" ref="O92">SUM($F2:$F85*O2:O85*($Q2:$Q85&lt;$S$12))</f>
        <v>10.4</v>
      </c>
      <c r="P92" s="63"/>
    </row>
    <row r="93" spans="1:26" x14ac:dyDescent="0.3">
      <c r="D93" s="31"/>
    </row>
    <row r="94" spans="1:26" s="31" customFormat="1" x14ac:dyDescent="0.3">
      <c r="A94" s="10"/>
      <c r="B94" s="22"/>
      <c r="C94" s="22"/>
      <c r="E94" s="13"/>
      <c r="F94" s="13"/>
      <c r="G94" s="19"/>
      <c r="H94" s="2"/>
      <c r="I94" s="75"/>
      <c r="J94" s="75"/>
      <c r="K94" s="75"/>
      <c r="L94" s="75"/>
      <c r="M94" s="2"/>
      <c r="N94" s="75"/>
      <c r="O94" s="75"/>
      <c r="P94" s="75"/>
      <c r="Q94" s="3"/>
      <c r="R94" s="3"/>
      <c r="S94" s="3"/>
      <c r="T94"/>
      <c r="U94"/>
      <c r="V94"/>
      <c r="W94"/>
      <c r="X94"/>
      <c r="Y94"/>
      <c r="Z94"/>
    </row>
    <row r="95" spans="1:26" x14ac:dyDescent="0.3">
      <c r="D95" s="31"/>
    </row>
    <row r="100" spans="23:26" x14ac:dyDescent="0.3">
      <c r="W100" s="6"/>
      <c r="X100" s="6"/>
      <c r="Y100" s="6"/>
      <c r="Z100" s="6"/>
    </row>
    <row r="104" spans="23:26" x14ac:dyDescent="0.3">
      <c r="W104" s="6"/>
      <c r="X104" s="6"/>
      <c r="Y104" s="6"/>
      <c r="Z104" s="6"/>
    </row>
    <row r="109" spans="23:26" x14ac:dyDescent="0.3">
      <c r="W109" s="6"/>
      <c r="X109" s="6"/>
      <c r="Y109" s="6"/>
      <c r="Z109" s="6"/>
    </row>
    <row r="122" spans="23:26" x14ac:dyDescent="0.3">
      <c r="W122" s="31"/>
      <c r="X122" s="31"/>
      <c r="Y122" s="31"/>
      <c r="Z122" s="31"/>
    </row>
  </sheetData>
  <conditionalFormatting sqref="B2:Q85">
    <cfRule type="expression" dxfId="2" priority="10" stopIfTrue="1">
      <formula>$Q2&gt;=(0.5+$S$12)</formula>
    </cfRule>
    <cfRule type="expression" dxfId="1" priority="11" stopIfTrue="1">
      <formula>$Q2&gt;=$S$12</formula>
    </cfRule>
    <cfRule type="expression" dxfId="0" priority="12">
      <formula>$Q2&gt;0</formula>
    </cfRule>
  </conditionalFormatting>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Trawick, Matt</cp:lastModifiedBy>
  <dcterms:created xsi:type="dcterms:W3CDTF">2015-06-06T20:05:55Z</dcterms:created>
  <dcterms:modified xsi:type="dcterms:W3CDTF">2020-12-22T18:29:56Z</dcterms:modified>
</cp:coreProperties>
</file>