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autoCompressPictures="0"/>
  <mc:AlternateContent xmlns:mc="http://schemas.openxmlformats.org/markup-compatibility/2006">
    <mc:Choice Requires="x15">
      <x15ac:absPath xmlns:x15ac="http://schemas.microsoft.com/office/spreadsheetml/2010/11/ac" url="C:\Users\mtrawick\Desktop\github\132\StudentGuideModule2\what_labs_to_include\"/>
    </mc:Choice>
  </mc:AlternateContent>
  <bookViews>
    <workbookView xWindow="18780" yWindow="5136" windowWidth="26616" windowHeight="15936" tabRatio="541"/>
  </bookViews>
  <sheets>
    <sheet name="lablist" sheetId="1" r:id="rId1"/>
    <sheet name="Sheet1" sheetId="2" r:id="rId2"/>
  </sheets>
  <calcPr calcId="162913"/>
  <extLst>
    <ext xmlns:x14="http://schemas.microsoft.com/office/spreadsheetml/2009/9/main" uri="{79F54976-1DA5-4618-B147-4CDE4B953A38}">
      <x14:workbookPr defaultImageDpi="330"/>
    </ext>
    <ext xmlns:mx="http://schemas.microsoft.com/office/mac/excel/2008/main" uri="{7523E5D3-25F3-A5E0-1632-64F254C22452}">
      <mx:ArchID Flags="2"/>
    </ext>
  </extLst>
</workbook>
</file>

<file path=xl/calcChain.xml><?xml version="1.0" encoding="utf-8"?>
<calcChain xmlns="http://schemas.openxmlformats.org/spreadsheetml/2006/main">
  <c r="F48" i="1" l="1"/>
  <c r="F46" i="1"/>
  <c r="V48" i="1"/>
  <c r="V46" i="1"/>
  <c r="F75" i="1" l="1"/>
  <c r="V12" i="1"/>
  <c r="V13" i="1"/>
  <c r="V14" i="1"/>
  <c r="V15" i="1"/>
  <c r="F15" i="1"/>
  <c r="F14" i="1"/>
  <c r="F13" i="1"/>
  <c r="F12" i="1"/>
  <c r="V3" i="1"/>
  <c r="V4" i="1"/>
  <c r="V5" i="1"/>
  <c r="V6" i="1"/>
  <c r="V7" i="1"/>
  <c r="V8" i="1"/>
  <c r="V9" i="1"/>
  <c r="V10" i="1"/>
  <c r="V11" i="1"/>
  <c r="V16" i="1"/>
  <c r="V17" i="1"/>
  <c r="V18" i="1"/>
  <c r="V19" i="1"/>
  <c r="V20" i="1"/>
  <c r="Z29" i="1" s="1"/>
  <c r="V21" i="1"/>
  <c r="V22" i="1"/>
  <c r="V23" i="1"/>
  <c r="V24" i="1"/>
  <c r="V25" i="1"/>
  <c r="V26" i="1"/>
  <c r="V27" i="1"/>
  <c r="V28" i="1"/>
  <c r="V29" i="1"/>
  <c r="V30" i="1"/>
  <c r="V31" i="1"/>
  <c r="V32" i="1"/>
  <c r="V33" i="1"/>
  <c r="V34" i="1"/>
  <c r="V35" i="1"/>
  <c r="V36" i="1"/>
  <c r="V37" i="1"/>
  <c r="V38" i="1"/>
  <c r="V39" i="1"/>
  <c r="V40" i="1"/>
  <c r="V41" i="1"/>
  <c r="V42" i="1"/>
  <c r="V43" i="1"/>
  <c r="V44" i="1"/>
  <c r="V45" i="1"/>
  <c r="V47" i="1"/>
  <c r="V49" i="1"/>
  <c r="V50" i="1"/>
  <c r="V51" i="1"/>
  <c r="V52" i="1"/>
  <c r="V53" i="1"/>
  <c r="V54" i="1"/>
  <c r="V55" i="1"/>
  <c r="V56" i="1"/>
  <c r="V57" i="1"/>
  <c r="V58" i="1"/>
  <c r="V59" i="1"/>
  <c r="V60" i="1"/>
  <c r="V61" i="1"/>
  <c r="V62" i="1"/>
  <c r="V63" i="1"/>
  <c r="V64" i="1"/>
  <c r="V65" i="1"/>
  <c r="V66" i="1"/>
  <c r="V67" i="1"/>
  <c r="V68" i="1"/>
  <c r="V69" i="1"/>
  <c r="V70" i="1"/>
  <c r="V71" i="1"/>
  <c r="V72" i="1"/>
  <c r="V73" i="1"/>
  <c r="V74" i="1"/>
  <c r="V76" i="1"/>
  <c r="V77" i="1"/>
  <c r="V78" i="1"/>
  <c r="V79" i="1"/>
  <c r="V80" i="1"/>
  <c r="V81" i="1"/>
  <c r="V2" i="1"/>
  <c r="F49" i="1"/>
  <c r="F3" i="1"/>
  <c r="F4" i="1"/>
  <c r="F5" i="1"/>
  <c r="F6" i="1"/>
  <c r="M84" i="1" s="1" a="1"/>
  <c r="F7" i="1"/>
  <c r="F8" i="1"/>
  <c r="F9" i="1"/>
  <c r="F10" i="1"/>
  <c r="F11" i="1"/>
  <c r="F16" i="1"/>
  <c r="F17" i="1"/>
  <c r="F18" i="1"/>
  <c r="F19" i="1"/>
  <c r="F20" i="1"/>
  <c r="F21" i="1"/>
  <c r="F22" i="1"/>
  <c r="F23" i="1"/>
  <c r="F24" i="1"/>
  <c r="F25" i="1"/>
  <c r="F26" i="1"/>
  <c r="F27" i="1"/>
  <c r="F28" i="1"/>
  <c r="F29" i="1"/>
  <c r="F30" i="1"/>
  <c r="F31" i="1"/>
  <c r="F32" i="1"/>
  <c r="F33" i="1"/>
  <c r="F34" i="1"/>
  <c r="F35" i="1"/>
  <c r="F36" i="1"/>
  <c r="F37" i="1"/>
  <c r="F38" i="1"/>
  <c r="F39" i="1"/>
  <c r="F40" i="1"/>
  <c r="F41" i="1"/>
  <c r="F42" i="1"/>
  <c r="P85" i="1" s="1" a="1"/>
  <c r="F43" i="1"/>
  <c r="F44" i="1"/>
  <c r="F45" i="1"/>
  <c r="Y29" i="1" s="1"/>
  <c r="P86" i="1" s="1"/>
  <c r="F47" i="1"/>
  <c r="F50" i="1"/>
  <c r="F51" i="1"/>
  <c r="F52" i="1"/>
  <c r="F53" i="1"/>
  <c r="F54" i="1"/>
  <c r="F55" i="1"/>
  <c r="F56" i="1"/>
  <c r="F57" i="1"/>
  <c r="F58" i="1"/>
  <c r="F59" i="1"/>
  <c r="F60" i="1"/>
  <c r="F61" i="1"/>
  <c r="F62" i="1"/>
  <c r="F63" i="1"/>
  <c r="F64" i="1"/>
  <c r="F65" i="1"/>
  <c r="F66" i="1"/>
  <c r="F67" i="1"/>
  <c r="F68" i="1"/>
  <c r="F69" i="1"/>
  <c r="F70" i="1"/>
  <c r="F71" i="1"/>
  <c r="F72" i="1"/>
  <c r="F73" i="1"/>
  <c r="F74" i="1"/>
  <c r="F76" i="1"/>
  <c r="F77" i="1"/>
  <c r="F78" i="1"/>
  <c r="F79" i="1"/>
  <c r="F80" i="1"/>
  <c r="F81" i="1"/>
  <c r="F2" i="1"/>
  <c r="Z31" i="1"/>
  <c r="Z26" i="1"/>
  <c r="Z33" i="1"/>
  <c r="M84" i="1" l="1"/>
  <c r="Y30" i="1"/>
  <c r="P85" i="1"/>
  <c r="Z34" i="1"/>
  <c r="N84" i="1" a="1"/>
  <c r="N84" i="1" s="1"/>
  <c r="Y31" i="1"/>
  <c r="AA31" i="1" s="1"/>
  <c r="M86" i="1"/>
  <c r="Z27" i="1"/>
  <c r="Y28" i="1"/>
  <c r="M88" i="1" a="1"/>
  <c r="M88" i="1" s="1"/>
  <c r="O86" i="1"/>
  <c r="Y26" i="1"/>
  <c r="AA26" i="1" s="1"/>
  <c r="Q85" i="1" a="1"/>
  <c r="Q85" i="1" s="1"/>
  <c r="O85" i="1" a="1"/>
  <c r="O85" i="1" s="1"/>
  <c r="L84" i="1" a="1"/>
  <c r="L84" i="1" s="1"/>
  <c r="Z30" i="1"/>
  <c r="Y32" i="1"/>
  <c r="Q84" i="1" a="1"/>
  <c r="Q84" i="1" s="1"/>
  <c r="Q88" i="1" a="1"/>
  <c r="Q88" i="1" s="1"/>
  <c r="Y27" i="1"/>
  <c r="Z28" i="1"/>
  <c r="Y33" i="1"/>
  <c r="AA33" i="1" s="1"/>
  <c r="Z32" i="1"/>
  <c r="Y34" i="1"/>
  <c r="L88" i="1" a="1"/>
  <c r="L88" i="1" s="1"/>
  <c r="O83" i="1" a="1"/>
  <c r="O83" i="1" s="1"/>
  <c r="L85" i="1" a="1"/>
  <c r="L85" i="1" s="1"/>
  <c r="N88" i="1" a="1"/>
  <c r="N88" i="1" s="1"/>
  <c r="N83" i="1" a="1"/>
  <c r="N83" i="1" s="1"/>
  <c r="O88" i="1" a="1"/>
  <c r="O88" i="1" s="1"/>
  <c r="O84" i="1" a="1"/>
  <c r="O84" i="1" s="1"/>
  <c r="Q86" i="1"/>
  <c r="L83" i="1" a="1"/>
  <c r="L83" i="1" s="1"/>
  <c r="M83" i="1" a="1"/>
  <c r="M83" i="1" s="1"/>
  <c r="N86" i="1"/>
  <c r="N87" i="1" s="1"/>
  <c r="L86" i="1"/>
  <c r="AA29" i="1"/>
  <c r="P83" i="1" a="1"/>
  <c r="P83" i="1" s="1"/>
  <c r="Q83" i="1" a="1"/>
  <c r="Q83" i="1" s="1"/>
  <c r="P84" i="1" a="1"/>
  <c r="P84" i="1" s="1"/>
  <c r="P87" i="1" s="1"/>
  <c r="N85" i="1" a="1"/>
  <c r="N85" i="1" s="1"/>
  <c r="P88" i="1" a="1"/>
  <c r="P88" i="1" s="1"/>
  <c r="M85" i="1" a="1"/>
  <c r="M85" i="1" s="1"/>
  <c r="AA30" i="1" l="1"/>
  <c r="L87" i="1"/>
  <c r="AA34" i="1"/>
  <c r="AA27" i="1"/>
  <c r="M87" i="1"/>
  <c r="Q87" i="1"/>
  <c r="O87" i="1"/>
  <c r="AA28" i="1"/>
  <c r="AA32" i="1"/>
</calcChain>
</file>

<file path=xl/comments1.xml><?xml version="1.0" encoding="utf-8"?>
<comments xmlns="http://schemas.openxmlformats.org/spreadsheetml/2006/main">
  <authors>
    <author>Matt Trawick</author>
  </authors>
  <commentList>
    <comment ref="C1" authorId="0" shapeId="0">
      <text>
        <r>
          <rPr>
            <b/>
            <sz val="9"/>
            <color indexed="81"/>
            <rFont val="Tahoma"/>
            <family val="2"/>
          </rPr>
          <t>Matt Trawick:</t>
        </r>
        <r>
          <rPr>
            <sz val="9"/>
            <color indexed="81"/>
            <rFont val="Tahoma"/>
            <family val="2"/>
          </rPr>
          <t xml:space="preserve">
E: experimental
T: theory
S: simulation (uses software for visualization)</t>
        </r>
      </text>
    </comment>
    <comment ref="F1" authorId="0" shapeId="0">
      <text>
        <r>
          <rPr>
            <b/>
            <sz val="9"/>
            <color indexed="81"/>
            <rFont val="Tahoma"/>
            <family val="2"/>
          </rPr>
          <t>Matt Trawick:</t>
        </r>
        <r>
          <rPr>
            <sz val="9"/>
            <color indexed="81"/>
            <rFont val="Tahoma"/>
            <family val="2"/>
          </rPr>
          <t xml:space="preserve">
when all labs start on odd page numbers, page count rounded up to even number.</t>
        </r>
      </text>
    </comment>
    <comment ref="X1" authorId="0" shapeId="0">
      <text>
        <r>
          <rPr>
            <b/>
            <sz val="9"/>
            <color indexed="81"/>
            <rFont val="Tahoma"/>
            <family val="2"/>
          </rPr>
          <t>Matt Trawick:</t>
        </r>
        <r>
          <rPr>
            <sz val="9"/>
            <color indexed="81"/>
            <rFont val="Tahoma"/>
            <family val="2"/>
          </rPr>
          <t xml:space="preserve">
In the table on the left:
Write "1" if you will use the lab.  
Leave blank or write "0" if you will not use the lab.  
Write "0.5" for maybe, or any other probability between 0 and 1 for "probably yes" or "probably no".</t>
        </r>
      </text>
    </comment>
    <comment ref="M7" authorId="0" shapeId="0">
      <text>
        <r>
          <rPr>
            <b/>
            <sz val="9"/>
            <color indexed="81"/>
            <rFont val="Tahoma"/>
            <family val="2"/>
          </rPr>
          <t>Matt Trawick:</t>
        </r>
        <r>
          <rPr>
            <sz val="9"/>
            <color indexed="81"/>
            <rFont val="Tahoma"/>
            <family val="2"/>
          </rPr>
          <t xml:space="preserve">
This lab is definitely on a tangential topic, but it is fun and only takes about 15 minutes.  
I also personally like it because I'm a former musician, and this makes a nice connection with some of my students.  
That said, I can totally understand why others might not want to do this lab.</t>
        </r>
      </text>
    </comment>
    <comment ref="M8" authorId="0" shapeId="0">
      <text>
        <r>
          <rPr>
            <b/>
            <sz val="9"/>
            <color indexed="81"/>
            <rFont val="Tahoma"/>
            <family val="2"/>
          </rPr>
          <t>Matt Trawick:</t>
        </r>
        <r>
          <rPr>
            <sz val="9"/>
            <color indexed="81"/>
            <rFont val="Tahoma"/>
            <family val="2"/>
          </rPr>
          <t xml:space="preserve">
I think Ted's new version is clearly better than what it replaces.  I'm still on the fence about using a write-up here, though.
In the past, I've used the electroscope without using any lab write-up.  Each lab group has the equipment, and I have a setup at the front too.  I say "let's try rubbing the glass rod with the silk cloth, like this…." and lead them through the basic phenomena. This solves the biggest problem for the lab, which is that it keeps students from seeing the wrong thing, which they often seem to do.  (Maybe they short things out with their fingers or something.)
For what it's worth, I can never get too excited about charging by induction, so I will probably skip that part in any event.</t>
        </r>
      </text>
    </comment>
    <comment ref="M10" authorId="0" shapeId="0">
      <text>
        <r>
          <rPr>
            <b/>
            <sz val="9"/>
            <color indexed="81"/>
            <rFont val="Tahoma"/>
            <family val="2"/>
          </rPr>
          <t>Matt Trawick:</t>
        </r>
        <r>
          <rPr>
            <sz val="9"/>
            <color indexed="81"/>
            <rFont val="Tahoma"/>
            <family val="2"/>
          </rPr>
          <t xml:space="preserve">
I believe this lab is a better fit for 131 than 132.  (The last activity is about circular motion.)  
I think that this lab takes a lot of time and that the two main learning objectives (the form of the force law and the size of the coulomb constant) can be more efficiently dealt with in lecture or a homework problem.
</t>
        </r>
      </text>
    </comment>
    <comment ref="Y11" authorId="0" shapeId="0">
      <text>
        <r>
          <rPr>
            <b/>
            <sz val="9"/>
            <color indexed="81"/>
            <rFont val="Tahoma"/>
            <family val="2"/>
          </rPr>
          <t>Matt Trawick:</t>
        </r>
        <r>
          <rPr>
            <sz val="9"/>
            <color indexed="81"/>
            <rFont val="Tahoma"/>
            <family val="2"/>
          </rPr>
          <t xml:space="preserve">
In the past we have used 1.5 (one "yes", one "maybe") as the minimum number of votes needed to include a lab in the manual.  
Remember, if a lab is not in the manual, it's VERY easy to generate a PDF file of a single lab to give your class.</t>
        </r>
      </text>
    </comment>
    <comment ref="K16" authorId="0" shapeId="0">
      <text>
        <r>
          <rPr>
            <b/>
            <sz val="9"/>
            <color indexed="81"/>
            <rFont val="Tahoma"/>
            <family val="2"/>
          </rPr>
          <t>Matt Trawick:</t>
        </r>
        <r>
          <rPr>
            <sz val="9"/>
            <color indexed="81"/>
            <rFont val="Tahoma"/>
            <family val="2"/>
          </rPr>
          <t xml:space="preserve">
I believe this is a more complete introduction to V than the older lab from Dickinson.</t>
        </r>
      </text>
    </comment>
    <comment ref="Z19" authorId="0" shapeId="0">
      <text>
        <r>
          <rPr>
            <b/>
            <sz val="9"/>
            <color indexed="81"/>
            <rFont val="Tahoma"/>
            <family val="2"/>
          </rPr>
          <t>Matt Trawick:</t>
        </r>
        <r>
          <rPr>
            <sz val="9"/>
            <color indexed="81"/>
            <rFont val="Tahoma"/>
            <family val="2"/>
          </rPr>
          <t xml:space="preserve">
cost of books for faculty, for instance.
(Approximation)</t>
        </r>
      </text>
    </comment>
    <comment ref="Y21" authorId="0" shapeId="0">
      <text>
        <r>
          <rPr>
            <b/>
            <sz val="9"/>
            <color indexed="81"/>
            <rFont val="Tahoma"/>
            <family val="2"/>
          </rPr>
          <t>Matt Trawick:</t>
        </r>
        <r>
          <rPr>
            <sz val="9"/>
            <color indexed="81"/>
            <rFont val="Tahoma"/>
            <family val="2"/>
          </rPr>
          <t xml:space="preserve">
"1" if labs always start on odd numbered (right hand) page.  Otherwise "0".</t>
        </r>
      </text>
    </comment>
    <comment ref="M23" authorId="0" shapeId="0">
      <text>
        <r>
          <rPr>
            <b/>
            <sz val="9"/>
            <color indexed="81"/>
            <rFont val="Tahoma"/>
            <family val="2"/>
          </rPr>
          <t>Matt Trawick:</t>
        </r>
        <r>
          <rPr>
            <sz val="9"/>
            <color indexed="81"/>
            <rFont val="Tahoma"/>
            <family val="2"/>
          </rPr>
          <t xml:space="preserve">
My view is that this lab raises conceptual difficulties.  It requires using an AC source, which is hard for students to understand.  The lab tries to get at the relationship between charge and voltage in a capacitor, but it does so mathematically rather than really focusing on building student intuition for what's happening microscopically.
For what it's worth, I recently added some discussion about current to the RC circuit lab, which kind of addresses the question of what's happening to charge as the capacitor voltage increases.  (Though it doesn't directly address the relationship Q = CV.)
There's also the little detail that one seldom sees capacitors in series outside of contrived intro physics problems.  I think that's a negative, but that's probably just me.</t>
        </r>
      </text>
    </comment>
    <comment ref="X25" authorId="0" shapeId="0">
      <text>
        <r>
          <rPr>
            <b/>
            <sz val="9"/>
            <color indexed="81"/>
            <rFont val="Tahoma"/>
            <family val="2"/>
          </rPr>
          <t>Matt Trawick:</t>
        </r>
        <r>
          <rPr>
            <sz val="9"/>
            <color indexed="81"/>
            <rFont val="Tahoma"/>
            <family val="2"/>
          </rPr>
          <t xml:space="preserve">
This is kind of a "what if" table.  What if we set the cutoff at 2 people using a particular lab for whether to include that lab in the manual?  For each possible cutoff, this table shows how long the manual would be and how much it would cost.</t>
        </r>
      </text>
    </comment>
    <comment ref="Y25" authorId="0" shapeId="0">
      <text>
        <r>
          <rPr>
            <b/>
            <sz val="9"/>
            <color indexed="81"/>
            <rFont val="Tahoma"/>
            <family val="2"/>
          </rPr>
          <t>Matt Trawick:</t>
        </r>
        <r>
          <rPr>
            <sz val="9"/>
            <color indexed="81"/>
            <rFont val="Tahoma"/>
            <family val="2"/>
          </rPr>
          <t xml:space="preserve">
Resulting number of pages in the manual.</t>
        </r>
      </text>
    </comment>
    <comment ref="AA25" authorId="0" shapeId="0">
      <text>
        <r>
          <rPr>
            <b/>
            <sz val="9"/>
            <color indexed="81"/>
            <rFont val="Tahoma"/>
            <family val="2"/>
          </rPr>
          <t>Matt Trawick:</t>
        </r>
        <r>
          <rPr>
            <sz val="9"/>
            <color indexed="81"/>
            <rFont val="Tahoma"/>
            <family val="2"/>
          </rPr>
          <t xml:space="preserve">
Estimated
</t>
        </r>
      </text>
    </comment>
    <comment ref="M26" authorId="0" shapeId="0">
      <text>
        <r>
          <rPr>
            <b/>
            <sz val="9"/>
            <color indexed="81"/>
            <rFont val="Tahoma"/>
            <family val="2"/>
          </rPr>
          <t>Matt Trawick:</t>
        </r>
        <r>
          <rPr>
            <sz val="9"/>
            <color indexed="81"/>
            <rFont val="Tahoma"/>
            <family val="2"/>
          </rPr>
          <t xml:space="preserve">
I don't use this lab because I tend not to stress Kirchoff's rules as a problem solving technique in 132.
For problems with one battery and resistors, it's much easier to simply group resistors in series or in parallel and use equivalent resistances.
Problems with two batteries, for which Kirchoff's rules are useful, always strike me as kind of contrived in 132. 
Given all the other stuff I COULD cover in 132, I'm happy enough to leave this out.</t>
        </r>
      </text>
    </comment>
    <comment ref="M27" authorId="0" shapeId="0">
      <text>
        <r>
          <rPr>
            <b/>
            <sz val="9"/>
            <color indexed="81"/>
            <rFont val="Tahoma"/>
            <family val="2"/>
          </rPr>
          <t>Matt Trawick:</t>
        </r>
        <r>
          <rPr>
            <sz val="9"/>
            <color indexed="81"/>
            <rFont val="Tahoma"/>
            <family val="2"/>
          </rPr>
          <t xml:space="preserve">
This is not the most sophisticated investigation we do, and it takes some time, but OH MY GOD do students LOVE this lab!!! (It also drives home kind of viscerally what this P=IV business really means.)</t>
        </r>
      </text>
    </comment>
    <comment ref="K29" authorId="0" shapeId="0">
      <text>
        <r>
          <rPr>
            <b/>
            <sz val="9"/>
            <color indexed="81"/>
            <rFont val="Tahoma"/>
            <family val="2"/>
          </rPr>
          <t>Matt Trawick:</t>
        </r>
        <r>
          <rPr>
            <sz val="9"/>
            <color indexed="81"/>
            <rFont val="Tahoma"/>
            <family val="2"/>
          </rPr>
          <t xml:space="preserve">
LR and LRC labs still written to use Datastudio.  Also, we haven't run these labs since sometime before 2004, and I'm not even sure we still have the equipment that's listed.</t>
        </r>
      </text>
    </comment>
    <comment ref="M29" authorId="0" shapeId="0">
      <text>
        <r>
          <rPr>
            <b/>
            <sz val="9"/>
            <color indexed="81"/>
            <rFont val="Tahoma"/>
            <family val="2"/>
          </rPr>
          <t>Matt Trawick:</t>
        </r>
        <r>
          <rPr>
            <sz val="9"/>
            <color indexed="81"/>
            <rFont val="Tahoma"/>
            <family val="2"/>
          </rPr>
          <t xml:space="preserve">
Ovidiu notes that books do LR circuits wrong, except feynman
</t>
        </r>
      </text>
    </comment>
    <comment ref="O29" authorId="0" shapeId="0">
      <text>
        <r>
          <rPr>
            <b/>
            <sz val="9"/>
            <color indexed="81"/>
            <rFont val="Tahoma"/>
            <family val="2"/>
          </rPr>
          <t xml:space="preserve">Ovidiu sez: needs changing.
</t>
        </r>
      </text>
    </comment>
    <comment ref="O30" authorId="0" shapeId="0">
      <text>
        <r>
          <rPr>
            <b/>
            <sz val="9"/>
            <color indexed="81"/>
            <rFont val="Tahoma"/>
            <family val="2"/>
          </rPr>
          <t xml:space="preserve">Needs changing
</t>
        </r>
      </text>
    </comment>
    <comment ref="M32" authorId="0" shapeId="0">
      <text>
        <r>
          <rPr>
            <b/>
            <sz val="9"/>
            <color indexed="81"/>
            <rFont val="Tahoma"/>
            <family val="2"/>
          </rPr>
          <t>Matt Trawick:</t>
        </r>
        <r>
          <rPr>
            <sz val="9"/>
            <color indexed="81"/>
            <rFont val="Tahoma"/>
            <family val="2"/>
          </rPr>
          <t xml:space="preserve">
Somehow students have a hard time understanding the directions for this lab.  Need to edit a bit?</t>
        </r>
      </text>
    </comment>
    <comment ref="K33" authorId="0" shapeId="0">
      <text>
        <r>
          <rPr>
            <b/>
            <sz val="9"/>
            <color indexed="81"/>
            <rFont val="Tahoma"/>
            <family val="2"/>
          </rPr>
          <t>Matt Trawick:</t>
        </r>
        <r>
          <rPr>
            <sz val="9"/>
            <color indexed="81"/>
            <rFont val="Tahoma"/>
            <family val="2"/>
          </rPr>
          <t xml:space="preserve">
This lab is now ONLY the oscilloscope-and-bar-magnet experiment.
</t>
        </r>
      </text>
    </comment>
    <comment ref="M33" authorId="0" shapeId="0">
      <text>
        <r>
          <rPr>
            <b/>
            <sz val="9"/>
            <color indexed="81"/>
            <rFont val="Tahoma"/>
            <family val="2"/>
          </rPr>
          <t>Matt Trawick:</t>
        </r>
        <r>
          <rPr>
            <sz val="9"/>
            <color indexed="81"/>
            <rFont val="Tahoma"/>
            <family val="2"/>
          </rPr>
          <t xml:space="preserve">
I do this as a demo.</t>
        </r>
      </text>
    </comment>
    <comment ref="K34" authorId="0" shapeId="0">
      <text>
        <r>
          <rPr>
            <b/>
            <sz val="9"/>
            <color indexed="81"/>
            <rFont val="Tahoma"/>
            <family val="2"/>
          </rPr>
          <t>Matt Trawick:</t>
        </r>
        <r>
          <rPr>
            <sz val="9"/>
            <color indexed="81"/>
            <rFont val="Tahoma"/>
            <family val="2"/>
          </rPr>
          <t xml:space="preserve">
Activity 1 is new in 2017: observing magnetic field around a straight wire.  
Activity 2 is the qualitative introduction to the tangent galvanometer. </t>
        </r>
      </text>
    </comment>
    <comment ref="M34" authorId="0" shapeId="0">
      <text>
        <r>
          <rPr>
            <b/>
            <sz val="9"/>
            <color indexed="81"/>
            <rFont val="Tahoma"/>
            <family val="2"/>
          </rPr>
          <t>Matt Trawick:</t>
        </r>
        <r>
          <rPr>
            <sz val="9"/>
            <color indexed="81"/>
            <rFont val="Tahoma"/>
            <family val="2"/>
          </rPr>
          <t xml:space="preserve">
I will only use activity 1, and will cover activity 2 as a demo.</t>
        </r>
      </text>
    </comment>
    <comment ref="M37" authorId="0" shapeId="0">
      <text>
        <r>
          <rPr>
            <b/>
            <sz val="9"/>
            <color indexed="81"/>
            <rFont val="Tahoma"/>
            <family val="2"/>
          </rPr>
          <t>Matt Trawick:</t>
        </r>
        <r>
          <rPr>
            <sz val="9"/>
            <color indexed="81"/>
            <rFont val="Tahoma"/>
            <family val="2"/>
          </rPr>
          <t xml:space="preserve">
I like these two labs by Ted a lot! 
I have a thing I often do with lining up all students at the white boards and having them solve Biot-Savart or Ampere's law problems like this all together.  When I do that, I'm effectively leading them through the same process they do in these two labs.  I'm unsure now whether I'll do the whiteboard thing or these two labs, but I'll definitely do one or the other.</t>
        </r>
      </text>
    </comment>
    <comment ref="M40" authorId="0" shapeId="0">
      <text>
        <r>
          <rPr>
            <b/>
            <sz val="9"/>
            <color indexed="81"/>
            <rFont val="Tahoma"/>
            <family val="2"/>
          </rPr>
          <t>Matt Trawick:</t>
        </r>
        <r>
          <rPr>
            <sz val="9"/>
            <color indexed="81"/>
            <rFont val="Tahoma"/>
            <family val="2"/>
          </rPr>
          <t xml:space="preserve">
I only do activity 1.  I think activity 2 has serious problems, but Jerry really wanted to keep it.</t>
        </r>
      </text>
    </comment>
    <comment ref="M45" authorId="0" shapeId="0">
      <text>
        <r>
          <rPr>
            <b/>
            <sz val="9"/>
            <color indexed="81"/>
            <rFont val="Tahoma"/>
            <family val="2"/>
          </rPr>
          <t>Matt Trawick:</t>
        </r>
        <r>
          <rPr>
            <sz val="9"/>
            <color indexed="81"/>
            <rFont val="Tahoma"/>
            <family val="2"/>
          </rPr>
          <t xml:space="preserve">
This is long lab if you do it all, but it would be fine to skip activities 4 and 5 (on more than 2 slits).
</t>
        </r>
      </text>
    </comment>
    <comment ref="M47" authorId="0" shapeId="0">
      <text>
        <r>
          <rPr>
            <b/>
            <sz val="9"/>
            <color indexed="81"/>
            <rFont val="Tahoma"/>
            <family val="2"/>
          </rPr>
          <t>Matt Trawick:</t>
        </r>
        <r>
          <rPr>
            <sz val="9"/>
            <color indexed="81"/>
            <rFont val="Tahoma"/>
            <family val="2"/>
          </rPr>
          <t xml:space="preserve">
This is a fine lab, but it's conceptually challenging and takes time.  If snow days eat class time, then for me this topic is one of the first to go.
Like the previous lab, this one is long, but is written in such a way that you can stop after the first two sections and it's okay.
</t>
        </r>
      </text>
    </comment>
    <comment ref="M54" authorId="0" shapeId="0">
      <text>
        <r>
          <rPr>
            <b/>
            <sz val="9"/>
            <color indexed="81"/>
            <rFont val="Tahoma"/>
            <family val="2"/>
          </rPr>
          <t>Matt Trawick:</t>
        </r>
        <r>
          <rPr>
            <sz val="9"/>
            <color indexed="81"/>
            <rFont val="Tahoma"/>
            <family val="2"/>
          </rPr>
          <t xml:space="preserve">
Matt and Ted aren't crazy about either of the two labs that involve boiling water ("heat, temp &amp; int energy" and "calorimetry"), on the grounds that they take time and students can get the same thing from example problems or homework questions. </t>
        </r>
      </text>
    </comment>
    <comment ref="M55" authorId="0" shapeId="0">
      <text>
        <r>
          <rPr>
            <b/>
            <sz val="9"/>
            <color indexed="81"/>
            <rFont val="Tahoma"/>
            <family val="2"/>
          </rPr>
          <t>Matt Trawick:</t>
        </r>
        <r>
          <rPr>
            <sz val="9"/>
            <color indexed="81"/>
            <rFont val="Tahoma"/>
            <family val="2"/>
          </rPr>
          <t xml:space="preserve">
In our meeting 12/2016, Matt and Ted both indicate we're not crazy about these gas labs, in part because our students are already pretty solid on the universal gas law.
</t>
        </r>
      </text>
    </comment>
    <comment ref="M57" authorId="0" shapeId="0">
      <text>
        <r>
          <rPr>
            <b/>
            <sz val="9"/>
            <color indexed="81"/>
            <rFont val="Tahoma"/>
            <family val="2"/>
          </rPr>
          <t>Matt Trawick:</t>
        </r>
        <r>
          <rPr>
            <sz val="9"/>
            <color indexed="81"/>
            <rFont val="Tahoma"/>
            <family val="2"/>
          </rPr>
          <t xml:space="preserve">
Henry points out that students typically obtain values for absolute zero that are too low, and that this is actually a nice opportunity to talk about systematic error.  </t>
        </r>
      </text>
    </comment>
    <comment ref="M60" authorId="0" shapeId="0">
      <text>
        <r>
          <rPr>
            <b/>
            <sz val="9"/>
            <color indexed="81"/>
            <rFont val="Tahoma"/>
            <family val="2"/>
          </rPr>
          <t>Matt Trawick:</t>
        </r>
        <r>
          <rPr>
            <sz val="9"/>
            <color indexed="81"/>
            <rFont val="Tahoma"/>
            <family val="2"/>
          </rPr>
          <t xml:space="preserve">
Note that this lab was re-written in 2015 to be much less prescriptive.  It expects students to know that the power dissipated in a resistor is P=IV.  This argues for doing this lab AFTER electric circuits.
</t>
        </r>
      </text>
    </comment>
    <comment ref="M63" authorId="0" shapeId="0">
      <text>
        <r>
          <rPr>
            <b/>
            <sz val="9"/>
            <color indexed="81"/>
            <rFont val="Tahoma"/>
            <family val="2"/>
          </rPr>
          <t>Matt Trawick:</t>
        </r>
        <r>
          <rPr>
            <sz val="9"/>
            <color indexed="81"/>
            <rFont val="Tahoma"/>
            <family val="2"/>
          </rPr>
          <t xml:space="preserve">
I love this lab, and I've used it in the past when I've taught Modern Physics.  (It's a nice way to tie those pesky "energy quanta" to something more tangible.)  I tend not to use this in 132, just because I don't usually have time to do any topics in quantum mechanics.</t>
        </r>
      </text>
    </comment>
    <comment ref="M66" authorId="0" shapeId="0">
      <text>
        <r>
          <rPr>
            <b/>
            <sz val="9"/>
            <color indexed="81"/>
            <rFont val="Tahoma"/>
            <family val="2"/>
          </rPr>
          <t>Matt Trawick:</t>
        </r>
        <r>
          <rPr>
            <sz val="9"/>
            <color indexed="81"/>
            <rFont val="Tahoma"/>
            <family val="2"/>
          </rPr>
          <t xml:space="preserve">
I have nothing against this lab; there's just not enough time in the semester to do everything I'd like.
I do typically at least show the effect: I give everybody a diffraction grating, and put a single hydrogen source at the front of the room with the lights out so everybody can see the spectral lines.</t>
        </r>
      </text>
    </comment>
    <comment ref="M73" authorId="0" shapeId="0">
      <text>
        <r>
          <rPr>
            <b/>
            <sz val="9"/>
            <color indexed="81"/>
            <rFont val="Tahoma"/>
            <family val="2"/>
          </rPr>
          <t>Matt Trawick:</t>
        </r>
        <r>
          <rPr>
            <sz val="9"/>
            <color indexed="81"/>
            <rFont val="Tahoma"/>
            <family val="2"/>
          </rPr>
          <t xml:space="preserve">
This could be better.  It includes a section on significant figures that I think is is kind of school-marmish.  And the treatment of statistical analysis is not exactly inspirational.</t>
        </r>
      </text>
    </comment>
  </commentList>
</comments>
</file>

<file path=xl/sharedStrings.xml><?xml version="1.0" encoding="utf-8"?>
<sst xmlns="http://schemas.openxmlformats.org/spreadsheetml/2006/main" count="320" uniqueCount="232">
  <si>
    <t>1 Music to Our Ears: Standing Waves in Strings 7</t>
  </si>
  <si>
    <t>2 Resonance in Tubes 13</t>
  </si>
  <si>
    <t>3 The Doppler Shift 15</t>
  </si>
  <si>
    <t>4 Electrostatics 17</t>
  </si>
  <si>
    <t>5 The Interactions of Electric Charges 21</t>
  </si>
  <si>
    <t>6 Charge, Charge Density, and Fun with Integrals 28</t>
  </si>
  <si>
    <t>7 The Electrical and Gravitational Forces 30</t>
  </si>
  <si>
    <t>8 Electric Fields and Equipotential Lines 35</t>
  </si>
  <si>
    <t>9 The Electric Field Near a Charged Rod 38</t>
  </si>
  <si>
    <t>10 An Example Problem Using Electric Potential 40</t>
  </si>
  <si>
    <t>11 The Electric Potential 41</t>
  </si>
  <si>
    <t>12 Finding Potential from the Electric Field 48</t>
  </si>
  <si>
    <t>13 The Electric Field and the Electric Potential I 53</t>
  </si>
  <si>
    <t>14 The Electric Field and the Electric Potential II 57</t>
  </si>
  <si>
    <t>15 The Electric Field and the Electric Potential III 60</t>
  </si>
  <si>
    <t>16 The Electric Field and the Electric Potential IV 63</t>
  </si>
  <si>
    <t>17 The Electric Field of the Atomic Nucleus 66</t>
  </si>
  <si>
    <t>18 The Charge Distribution of the H2O Molecule 69</t>
  </si>
  <si>
    <t>19 Capacitance Series Circuit 73</t>
  </si>
  <si>
    <t>20 An Introduction to Electric Circuits 75</t>
  </si>
  <si>
    <t>21 Ohm's Law and Equivalent Resistance 85</t>
  </si>
  <si>
    <t>22 Ohm's Law 93</t>
  </si>
  <si>
    <t>24 Power Dissipation in Resistors 101</t>
  </si>
  <si>
    <t>25 Charging and Discharging Capacitors (RC circuits) 104</t>
  </si>
  <si>
    <t>26 RC Circuits 107</t>
  </si>
  <si>
    <t>27 The LR Circuit 110</t>
  </si>
  <si>
    <t>28 The LRC Circuit 115</t>
  </si>
  <si>
    <t>29 Magnetism: Qualitative Interactions and Compasses 120</t>
  </si>
  <si>
    <t>30 Magnetism: Fields of Permanent Magnets 123</t>
  </si>
  <si>
    <t>31 Magnetism: Electric Currents and Moving Charges 126</t>
  </si>
  <si>
    <t>32 Magnetic Field of the Earth 129</t>
  </si>
  <si>
    <t>33 Weighing an Electron 132</t>
  </si>
  <si>
    <t>34 Intro to Electromagnetic Induction 139</t>
  </si>
  <si>
    <t>35 Electromagnetic Induction II: Sinusoidal Fields 141</t>
  </si>
  <si>
    <t>36 The Generator 146</t>
  </si>
  <si>
    <t>37 Deriving Electromagnetic Waves 150</t>
  </si>
  <si>
    <t>38 Electromagnetic Plane Waves 156</t>
  </si>
  <si>
    <t>39 The Interference of Light 161</t>
  </si>
  <si>
    <t>40 Di_x001B_raction of Light 165</t>
  </si>
  <si>
    <t>41 Di_x001B_raction 2 171</t>
  </si>
  <si>
    <t>42 The Di_x001B_raction Grating 173</t>
  </si>
  <si>
    <t>43 Refraction of Light 174</t>
  </si>
  <si>
    <t>44 Refraction at Spherical Surfaces: Thin Lenses 177</t>
  </si>
  <si>
    <t>45 Heat, Temperature, and Internal Energy 179</t>
  </si>
  <si>
    <t>46 Calorimetry 181</t>
  </si>
  <si>
    <t>47 Boyle's Law 185</t>
  </si>
  <si>
    <t>23 Kirchhoff's Rules 98</t>
  </si>
  <si>
    <t>48 Charles' Law 188</t>
  </si>
  <si>
    <t>49 The P-T Relationship of a Gas 191</t>
  </si>
  <si>
    <t>50 Kinetic Theory of Ideal Gases 193</t>
  </si>
  <si>
    <t>51 Applying the Kinetic Theory 198</t>
  </si>
  <si>
    <t>52 Heat of Vaporization of Nitrogen 203</t>
  </si>
  <si>
    <t>53 Heat of Vaporization of Nitrogen 204</t>
  </si>
  <si>
    <t>54 Cyclic Processes with an Ideal Gas 206</t>
  </si>
  <si>
    <t>55 Einstein Solid 211</t>
  </si>
  <si>
    <t>56 Entropy and Temperature 220</t>
  </si>
  <si>
    <t>57 The Optical Spectrum of Hydrogen 227</t>
  </si>
  <si>
    <t>58 A Theory for the Hydrogen Atom 230</t>
  </si>
  <si>
    <t>59 Where's the Electron? 237</t>
  </si>
  <si>
    <t>60 Nuclear Decay and Radiocarbon Dating 244</t>
  </si>
  <si>
    <t>61 Centripetal Force 253</t>
  </si>
  <si>
    <t>62 Conservation of Angular Momentum 259</t>
  </si>
  <si>
    <t>63 Impulse, Momentum, and Interactions 262</t>
  </si>
  <si>
    <t>64 Galilean Relativity 266</t>
  </si>
  <si>
    <t>65 The Twins Paradox 270</t>
  </si>
  <si>
    <t>A Treatment of Experimental Data 273</t>
  </si>
  <si>
    <t>B Introduction to DataStudio 275</t>
  </si>
  <si>
    <t>D A Single-Page Summary on Handling Uncertainties 281</t>
  </si>
  <si>
    <t>E Video Analysis Using VideoPoint 282</t>
  </si>
  <si>
    <t>F Video Analysis Using Tracker 284</t>
  </si>
  <si>
    <t>G Nuclear Safety 287</t>
  </si>
  <si>
    <t>H Instrumentation 288</t>
  </si>
  <si>
    <t>C Introduction to Excel 277</t>
  </si>
  <si>
    <t>Mechanical Waves</t>
  </si>
  <si>
    <t>Electrostatics</t>
  </si>
  <si>
    <t>Circuits</t>
  </si>
  <si>
    <t>Topic</t>
  </si>
  <si>
    <t>Magnetism</t>
  </si>
  <si>
    <t>Induction, EM waves</t>
  </si>
  <si>
    <t>Wave Optics</t>
  </si>
  <si>
    <t>Geometric Optics</t>
  </si>
  <si>
    <t>Thermodynamics</t>
  </si>
  <si>
    <t>Quantum Mechanics</t>
  </si>
  <si>
    <t>Misc</t>
  </si>
  <si>
    <t>Appendices</t>
  </si>
  <si>
    <t>page
count</t>
  </si>
  <si>
    <t>color pages</t>
  </si>
  <si>
    <t>b&amp;w</t>
  </si>
  <si>
    <t>binder</t>
  </si>
  <si>
    <t>pagecosts:</t>
  </si>
  <si>
    <t>expected extra pages</t>
  </si>
  <si>
    <t>Min votes to include:</t>
  </si>
  <si>
    <t>by MT, 2015</t>
  </si>
  <si>
    <t>Diffraction of Light through a Single Slit</t>
  </si>
  <si>
    <t>2nd half new by MT, 2016</t>
  </si>
  <si>
    <t>Ampere's law for infinite sheet</t>
  </si>
  <si>
    <t>Expansion of a gas at constant pressure</t>
  </si>
  <si>
    <t>Biot Savart Law for straight wire</t>
  </si>
  <si>
    <t>Biot Savart Law Above Current Loops</t>
  </si>
  <si>
    <t>Introduction to Capstone</t>
  </si>
  <si>
    <t>2017 
Ted</t>
  </si>
  <si>
    <t>color extra</t>
  </si>
  <si>
    <t>bookstore markup</t>
  </si>
  <si>
    <t>other markup</t>
  </si>
  <si>
    <t>Front matter</t>
  </si>
  <si>
    <t>Title pages</t>
  </si>
  <si>
    <t>Table of contents</t>
  </si>
  <si>
    <t>Title</t>
  </si>
  <si>
    <t>Notes</t>
  </si>
  <si>
    <t>2016 
Jack</t>
  </si>
  <si>
    <t>by MT 2015</t>
  </si>
  <si>
    <t>Music to Our Ears: Standing Waves in Strings</t>
  </si>
  <si>
    <t>Charge, Charge Density, and Fun with Integrals</t>
  </si>
  <si>
    <t>The Electrical and Gravitational Forces</t>
  </si>
  <si>
    <t>The Electric Field Near a Charged Rod</t>
  </si>
  <si>
    <t>Finding Potential from the Electric Field</t>
  </si>
  <si>
    <t>The Electric Field of the Atomic Nucleus</t>
  </si>
  <si>
    <t>The Charge Distribution of the H2O Molecule</t>
  </si>
  <si>
    <t>Capacitance Series Circuit</t>
  </si>
  <si>
    <t>An Introduction to Electric Circuits</t>
  </si>
  <si>
    <t>Ohm's Law and Equivalent Resistance</t>
  </si>
  <si>
    <t>Power Dissipation in Resistors</t>
  </si>
  <si>
    <t>Charging and Discharging Capacitors (RC circuits)</t>
  </si>
  <si>
    <t>The LR Circuit</t>
  </si>
  <si>
    <t>The LRC Circuit</t>
  </si>
  <si>
    <t>Magnetism: Qualitative Interactions and Compasses</t>
  </si>
  <si>
    <t>Magnetism: Fields of Permanent Magnets</t>
  </si>
  <si>
    <t>Magnetic Field of the Earth</t>
  </si>
  <si>
    <t>Weighing an Electron</t>
  </si>
  <si>
    <t>Intro to Electromagnetic Induction</t>
  </si>
  <si>
    <t>Deriving Electromagnetic Waves</t>
  </si>
  <si>
    <t>The Diffraction Grating</t>
  </si>
  <si>
    <t>Refraction at Spherical Surfaces: Thin Lenses</t>
  </si>
  <si>
    <t>Heat, Temperature, and Internal Energy</t>
  </si>
  <si>
    <t>Calorimetry</t>
  </si>
  <si>
    <t>Boyle's Law</t>
  </si>
  <si>
    <t>Charles' Law</t>
  </si>
  <si>
    <t>The P-T Relationship of a Gas</t>
  </si>
  <si>
    <t>Kinetic Theory of Ideal Gases</t>
  </si>
  <si>
    <t>Applying the Kinetic Theory</t>
  </si>
  <si>
    <t>Heat of Vaporization of Nitrogen</t>
  </si>
  <si>
    <t>Cyclic Processes with an Ideal Gas</t>
  </si>
  <si>
    <t>Einstein Solid</t>
  </si>
  <si>
    <t>Entropy and Temperature</t>
  </si>
  <si>
    <t>Entropy: Is It Possible?</t>
  </si>
  <si>
    <t>The Optical Spectrum of Hydrogen</t>
  </si>
  <si>
    <t>A Theory for the Hydrogen Atom</t>
  </si>
  <si>
    <t>Where's the Electron?</t>
  </si>
  <si>
    <t>Nuclear Decay and Radiocarbon Dating</t>
  </si>
  <si>
    <t>Galilean Relativity</t>
  </si>
  <si>
    <t>The Twins Paradox</t>
  </si>
  <si>
    <t>Treatment of Experimental Data</t>
  </si>
  <si>
    <t>Introduction to Excel</t>
  </si>
  <si>
    <t>A Single-Page Summary on Handling Uncertainties</t>
  </si>
  <si>
    <t>Video Analysis Using Tracker</t>
  </si>
  <si>
    <t>Nuclear Safety</t>
  </si>
  <si>
    <t>Instrumentation</t>
  </si>
  <si>
    <t>Resonance in Tubes</t>
  </si>
  <si>
    <t>The Doppler Shift</t>
  </si>
  <si>
    <t>much new stuff in 2015, by MT</t>
  </si>
  <si>
    <t>stuff moved around in 2015, -MT</t>
  </si>
  <si>
    <t>was "magnetism 1" pre 2015</t>
  </si>
  <si>
    <t>was "magnetism 2" pre 2015</t>
  </si>
  <si>
    <t>2017 
Matt</t>
  </si>
  <si>
    <t>minimum man pages used</t>
  </si>
  <si>
    <t>maximum man pages used</t>
  </si>
  <si>
    <t>expected man pages used</t>
  </si>
  <si>
    <t>actual total pages in manual</t>
  </si>
  <si>
    <t>expected percent of manual used</t>
  </si>
  <si>
    <t># of users</t>
  </si>
  <si>
    <t>PAGES</t>
  </si>
  <si>
    <t>Color pgs</t>
  </si>
  <si>
    <t>Cost</t>
  </si>
  <si>
    <t>Electromagnetic Induction with Sinusoidal Fields</t>
  </si>
  <si>
    <t>Electric Charge and the Electroscope</t>
  </si>
  <si>
    <t>35*</t>
  </si>
  <si>
    <t>40*</t>
  </si>
  <si>
    <t>41*</t>
  </si>
  <si>
    <t>lab# sp15</t>
  </si>
  <si>
    <t>lab# sp16</t>
  </si>
  <si>
    <t>lab# fa16</t>
  </si>
  <si>
    <t>lab# sp17</t>
  </si>
  <si>
    <t>How to Tune a Piano</t>
  </si>
  <si>
    <t>by MT, 2017</t>
  </si>
  <si>
    <t>Introduction to Electric Potential</t>
  </si>
  <si>
    <t>Electric Potential for Multiple Charges: Superposition</t>
  </si>
  <si>
    <t>Electric Potential for Continuous Charge Distributions</t>
  </si>
  <si>
    <t>Measuring Equipotential Lines and Electric Fields [carbon paper]</t>
  </si>
  <si>
    <t>Magnetic Forces on Charged Particles</t>
  </si>
  <si>
    <t>Observing Magnetic Fields from Electric Currents</t>
  </si>
  <si>
    <t>content rearranged in 2017</t>
  </si>
  <si>
    <t>The Generator</t>
  </si>
  <si>
    <t>rewritten by MT, 2015</t>
  </si>
  <si>
    <t>by Ted, 2016</t>
  </si>
  <si>
    <t>by MT, 2016</t>
  </si>
  <si>
    <t>apparatus for 7(?) setups max</t>
  </si>
  <si>
    <t>Not updated for Capstone</t>
  </si>
  <si>
    <t>Not updated for Tracker</t>
  </si>
  <si>
    <t>2018 Mariama</t>
  </si>
  <si>
    <t>2018 spr Shaun</t>
  </si>
  <si>
    <t>2018 spr Ovidiu</t>
  </si>
  <si>
    <t>Using 32-bit applications in Windows</t>
  </si>
  <si>
    <t>Needed for kinetic theory labs</t>
  </si>
  <si>
    <t>Kirchoff's Rules</t>
  </si>
  <si>
    <t>Archimedes' Principle</t>
  </si>
  <si>
    <t>By Shaun, 2017</t>
  </si>
  <si>
    <t>even pages</t>
  </si>
  <si>
    <t>Start labs on right?</t>
  </si>
  <si>
    <t>type</t>
  </si>
  <si>
    <t>E</t>
  </si>
  <si>
    <t>T</t>
  </si>
  <si>
    <t>S</t>
  </si>
  <si>
    <t>new in 2017; replaces datastudio</t>
  </si>
  <si>
    <t>Measuring the Refraction of Light</t>
  </si>
  <si>
    <t>by MT, for 2018</t>
  </si>
  <si>
    <t>Waves in Media, and Deriving Snell's Law</t>
  </si>
  <si>
    <t>Visualizing Electromagnetic Plane Waves</t>
  </si>
  <si>
    <t xml:space="preserve"> 2019 spr Shaun</t>
  </si>
  <si>
    <t>2019 spr Jerry</t>
  </si>
  <si>
    <t>2019 spr Mariama</t>
  </si>
  <si>
    <t>2019 spr Jack</t>
  </si>
  <si>
    <t># users 
for spring 2019</t>
  </si>
  <si>
    <t>13 The Electric Field and the Electric Potential I</t>
  </si>
  <si>
    <t>14 The Electric Field and the Electric Potential II</t>
  </si>
  <si>
    <t>15 The Electric Field and the Electric Potential III</t>
  </si>
  <si>
    <t>16 The Electric Field and the Electric Potential IV</t>
  </si>
  <si>
    <t>Using Digital Multimeters</t>
  </si>
  <si>
    <t>New in fall 2019, by MT</t>
  </si>
  <si>
    <t>Interference of Light from Two or More Slits</t>
  </si>
  <si>
    <t>The Interference of Light</t>
  </si>
  <si>
    <t>Diffraction of Light</t>
  </si>
  <si>
    <t>by Jerry, 2019, from older version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</si>
</sst>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44" formatCode="_(&quot;$&quot;* #,##0.00_);_(&quot;$&quot;* \(#,##0.00\);_(&quot;$&quot;* &quot;-&quot;??_);_(@_)"/>
  </numFmts>
  <fonts count="20"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9"/>
      <color indexed="81"/>
      <name val="Tahoma"/>
      <family val="2"/>
    </font>
    <font>
      <b/>
      <sz val="9"/>
      <color indexed="81"/>
      <name val="Tahoma"/>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2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medium">
        <color auto="1"/>
      </left>
      <right/>
      <top/>
      <bottom style="medium">
        <color auto="1"/>
      </bottom>
      <diagonal/>
    </border>
    <border>
      <left/>
      <right style="medium">
        <color auto="1"/>
      </right>
      <top/>
      <bottom style="medium">
        <color auto="1"/>
      </bottom>
      <diagonal/>
    </border>
    <border>
      <left/>
      <right/>
      <top style="thin">
        <color auto="1"/>
      </top>
      <bottom/>
      <diagonal/>
    </border>
    <border>
      <left/>
      <right/>
      <top/>
      <bottom style="thin">
        <color auto="1"/>
      </bottom>
      <diagonal/>
    </border>
    <border>
      <left/>
      <right style="thin">
        <color auto="1"/>
      </right>
      <top/>
      <bottom/>
      <diagonal/>
    </border>
    <border>
      <left/>
      <right style="thin">
        <color auto="1"/>
      </right>
      <top style="thin">
        <color auto="1"/>
      </top>
      <bottom/>
      <diagonal/>
    </border>
    <border>
      <left/>
      <right style="thin">
        <color auto="1"/>
      </right>
      <top/>
      <bottom style="thin">
        <color auto="1"/>
      </bottom>
      <diagonal/>
    </border>
    <border>
      <left/>
      <right/>
      <top/>
      <bottom style="medium">
        <color auto="1"/>
      </bottom>
      <diagonal/>
    </border>
  </borders>
  <cellStyleXfs count="44">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44" fontId="1" fillId="0" borderId="0" applyFont="0" applyFill="0" applyBorder="0" applyAlignment="0" applyProtection="0"/>
    <xf numFmtId="9" fontId="1" fillId="0" borderId="0" applyFont="0" applyFill="0" applyBorder="0" applyAlignment="0" applyProtection="0"/>
  </cellStyleXfs>
  <cellXfs count="90">
    <xf numFmtId="0" fontId="0" fillId="0" borderId="0" xfId="0"/>
    <xf numFmtId="0" fontId="16" fillId="0" borderId="0" xfId="0" applyFont="1"/>
    <xf numFmtId="0" fontId="0" fillId="0" borderId="0" xfId="0" applyAlignment="1">
      <alignment horizontal="center"/>
    </xf>
    <xf numFmtId="0" fontId="0" fillId="0" borderId="0" xfId="0" applyFont="1"/>
    <xf numFmtId="0" fontId="16" fillId="0" borderId="11" xfId="0" applyFont="1" applyBorder="1" applyAlignment="1">
      <alignment horizontal="center" wrapText="1"/>
    </xf>
    <xf numFmtId="0" fontId="16" fillId="0" borderId="0" xfId="0" applyFont="1" applyBorder="1"/>
    <xf numFmtId="0" fontId="0" fillId="0" borderId="0" xfId="0" applyBorder="1"/>
    <xf numFmtId="44" fontId="16" fillId="0" borderId="12" xfId="42" applyFont="1" applyBorder="1" applyAlignment="1">
      <alignment horizontal="center" wrapText="1"/>
    </xf>
    <xf numFmtId="44" fontId="0" fillId="0" borderId="14" xfId="42" applyFont="1" applyBorder="1"/>
    <xf numFmtId="44" fontId="0" fillId="0" borderId="16" xfId="42" applyFont="1" applyBorder="1"/>
    <xf numFmtId="0" fontId="16" fillId="0" borderId="0" xfId="0" applyFont="1" applyAlignment="1">
      <alignment horizontal="right"/>
    </xf>
    <xf numFmtId="0" fontId="16" fillId="0" borderId="17" xfId="0" applyFont="1" applyBorder="1" applyAlignment="1">
      <alignment horizontal="right"/>
    </xf>
    <xf numFmtId="0" fontId="0" fillId="0" borderId="17" xfId="0" applyBorder="1" applyAlignment="1">
      <alignment horizontal="center"/>
    </xf>
    <xf numFmtId="1" fontId="0" fillId="0" borderId="17" xfId="0" applyNumberFormat="1" applyBorder="1" applyAlignment="1">
      <alignment horizontal="center"/>
    </xf>
    <xf numFmtId="1" fontId="0" fillId="0" borderId="0" xfId="0" applyNumberFormat="1" applyBorder="1" applyAlignment="1">
      <alignment horizontal="center"/>
    </xf>
    <xf numFmtId="0" fontId="0" fillId="0" borderId="0" xfId="0" applyFont="1" applyBorder="1"/>
    <xf numFmtId="44" fontId="0" fillId="0" borderId="12" xfId="42" applyFont="1" applyBorder="1"/>
    <xf numFmtId="0" fontId="16" fillId="0" borderId="10" xfId="0" applyFont="1" applyBorder="1"/>
    <xf numFmtId="0" fontId="16" fillId="0" borderId="13" xfId="0" applyFont="1" applyBorder="1"/>
    <xf numFmtId="0" fontId="16" fillId="0" borderId="15" xfId="0" applyFont="1" applyBorder="1"/>
    <xf numFmtId="0" fontId="0" fillId="0" borderId="0" xfId="0" applyBorder="1" applyAlignment="1">
      <alignment horizontal="center"/>
    </xf>
    <xf numFmtId="0" fontId="0" fillId="0" borderId="20" xfId="0" applyBorder="1" applyAlignment="1">
      <alignment horizontal="center"/>
    </xf>
    <xf numFmtId="0" fontId="0" fillId="0" borderId="19" xfId="0" applyBorder="1" applyAlignment="1">
      <alignment horizontal="center"/>
    </xf>
    <xf numFmtId="0" fontId="0" fillId="0" borderId="0" xfId="0" applyFill="1"/>
    <xf numFmtId="0" fontId="0" fillId="0" borderId="18" xfId="0" applyFill="1" applyBorder="1"/>
    <xf numFmtId="0" fontId="16" fillId="0" borderId="18" xfId="0" applyFont="1" applyFill="1" applyBorder="1" applyAlignment="1">
      <alignment horizontal="center"/>
    </xf>
    <xf numFmtId="0" fontId="0" fillId="0" borderId="17" xfId="0" applyFill="1" applyBorder="1"/>
    <xf numFmtId="1" fontId="0" fillId="0" borderId="18" xfId="0" applyNumberFormat="1" applyBorder="1" applyAlignment="1">
      <alignment horizontal="center"/>
    </xf>
    <xf numFmtId="0" fontId="0" fillId="0" borderId="18" xfId="0" applyBorder="1" applyAlignment="1">
      <alignment horizontal="center"/>
    </xf>
    <xf numFmtId="0" fontId="0" fillId="0" borderId="21" xfId="0" applyBorder="1" applyAlignment="1">
      <alignment horizontal="center"/>
    </xf>
    <xf numFmtId="0" fontId="16" fillId="0" borderId="0" xfId="0" applyFont="1" applyBorder="1" applyAlignment="1">
      <alignment horizontal="right"/>
    </xf>
    <xf numFmtId="0" fontId="0" fillId="0" borderId="0" xfId="0" applyFill="1" applyBorder="1"/>
    <xf numFmtId="0" fontId="16" fillId="0" borderId="0" xfId="0" applyFont="1" applyBorder="1" applyAlignment="1">
      <alignment horizontal="center" wrapText="1"/>
    </xf>
    <xf numFmtId="0" fontId="0" fillId="0" borderId="0" xfId="0"/>
    <xf numFmtId="0" fontId="0" fillId="0" borderId="0" xfId="0" applyAlignment="1">
      <alignment horizontal="center"/>
    </xf>
    <xf numFmtId="0" fontId="0" fillId="0" borderId="17" xfId="0" applyBorder="1" applyAlignment="1">
      <alignment horizontal="center"/>
    </xf>
    <xf numFmtId="0" fontId="0" fillId="0" borderId="0" xfId="0" applyBorder="1" applyAlignment="1">
      <alignment horizontal="center"/>
    </xf>
    <xf numFmtId="0" fontId="0" fillId="0" borderId="18" xfId="0" applyBorder="1" applyAlignment="1">
      <alignment horizontal="center"/>
    </xf>
    <xf numFmtId="0" fontId="16" fillId="0" borderId="11" xfId="0" applyFont="1" applyBorder="1"/>
    <xf numFmtId="9" fontId="0" fillId="0" borderId="14" xfId="42" applyNumberFormat="1" applyFont="1" applyBorder="1"/>
    <xf numFmtId="0" fontId="16" fillId="0" borderId="22" xfId="0" applyFont="1" applyBorder="1"/>
    <xf numFmtId="9" fontId="0" fillId="0" borderId="16" xfId="42" applyNumberFormat="1" applyFont="1" applyBorder="1"/>
    <xf numFmtId="0" fontId="16" fillId="0" borderId="10" xfId="0" applyFont="1" applyFill="1" applyBorder="1"/>
    <xf numFmtId="0" fontId="0" fillId="0" borderId="12" xfId="0" applyBorder="1"/>
    <xf numFmtId="0" fontId="0" fillId="0" borderId="15" xfId="0" applyBorder="1"/>
    <xf numFmtId="0" fontId="0" fillId="0" borderId="16" xfId="0" applyBorder="1"/>
    <xf numFmtId="0" fontId="16" fillId="0" borderId="10" xfId="0" applyFont="1" applyBorder="1" applyAlignment="1">
      <alignment horizontal="center" wrapText="1"/>
    </xf>
    <xf numFmtId="0" fontId="0" fillId="0" borderId="22" xfId="0" applyBorder="1"/>
    <xf numFmtId="0" fontId="16" fillId="0" borderId="18" xfId="0" applyFont="1" applyBorder="1" applyAlignment="1">
      <alignment horizontal="right"/>
    </xf>
    <xf numFmtId="0" fontId="16" fillId="0" borderId="18" xfId="0" applyFont="1" applyBorder="1" applyAlignment="1">
      <alignment horizontal="center" wrapText="1"/>
    </xf>
    <xf numFmtId="1" fontId="16" fillId="0" borderId="18" xfId="0" applyNumberFormat="1" applyFont="1" applyBorder="1" applyAlignment="1">
      <alignment horizontal="center" wrapText="1"/>
    </xf>
    <xf numFmtId="0" fontId="16" fillId="0" borderId="21" xfId="0" applyFont="1" applyBorder="1" applyAlignment="1">
      <alignment horizontal="center"/>
    </xf>
    <xf numFmtId="0" fontId="16" fillId="0" borderId="21" xfId="0" applyFont="1" applyBorder="1" applyAlignment="1">
      <alignment horizontal="center" wrapText="1"/>
    </xf>
    <xf numFmtId="0" fontId="0" fillId="0" borderId="0" xfId="0" applyFont="1" applyFill="1" applyBorder="1" applyAlignment="1">
      <alignment horizontal="left"/>
    </xf>
    <xf numFmtId="0" fontId="0" fillId="0" borderId="18" xfId="0" applyFont="1" applyFill="1" applyBorder="1" applyAlignment="1">
      <alignment horizontal="left"/>
    </xf>
    <xf numFmtId="0" fontId="0" fillId="0" borderId="0" xfId="0" applyFont="1" applyAlignment="1">
      <alignment horizontal="center" wrapText="1"/>
    </xf>
    <xf numFmtId="1" fontId="0" fillId="0" borderId="0" xfId="0" applyNumberFormat="1" applyFont="1" applyBorder="1" applyAlignment="1">
      <alignment horizontal="center" wrapText="1"/>
    </xf>
    <xf numFmtId="0" fontId="0" fillId="0" borderId="19" xfId="0" applyFont="1" applyBorder="1" applyAlignment="1">
      <alignment horizontal="center"/>
    </xf>
    <xf numFmtId="0" fontId="0" fillId="0" borderId="0" xfId="0" applyFont="1" applyAlignment="1">
      <alignment horizontal="center"/>
    </xf>
    <xf numFmtId="0" fontId="0" fillId="0" borderId="0" xfId="0" applyFont="1" applyBorder="1" applyAlignment="1">
      <alignment horizontal="center" wrapText="1"/>
    </xf>
    <xf numFmtId="0" fontId="0" fillId="0" borderId="18" xfId="0" applyFont="1" applyBorder="1" applyAlignment="1">
      <alignment horizontal="center" wrapText="1"/>
    </xf>
    <xf numFmtId="1" fontId="0" fillId="0" borderId="18" xfId="0" applyNumberFormat="1" applyFont="1" applyBorder="1" applyAlignment="1">
      <alignment horizontal="center" wrapText="1"/>
    </xf>
    <xf numFmtId="0" fontId="0" fillId="0" borderId="21" xfId="0" applyFont="1" applyBorder="1" applyAlignment="1">
      <alignment horizontal="center"/>
    </xf>
    <xf numFmtId="0" fontId="0" fillId="0" borderId="18" xfId="0" applyFont="1" applyBorder="1" applyAlignment="1">
      <alignment horizontal="center"/>
    </xf>
    <xf numFmtId="0" fontId="0" fillId="0" borderId="10" xfId="0" applyFont="1" applyBorder="1" applyAlignment="1">
      <alignment horizontal="right"/>
    </xf>
    <xf numFmtId="0" fontId="0" fillId="0" borderId="11" xfId="0" applyFont="1" applyBorder="1" applyAlignment="1">
      <alignment horizontal="center"/>
    </xf>
    <xf numFmtId="0" fontId="0" fillId="0" borderId="12" xfId="0" applyFont="1" applyBorder="1" applyAlignment="1">
      <alignment horizontal="center"/>
    </xf>
    <xf numFmtId="0" fontId="0" fillId="0" borderId="13" xfId="0" applyFont="1" applyBorder="1" applyAlignment="1">
      <alignment horizontal="right"/>
    </xf>
    <xf numFmtId="0" fontId="0" fillId="0" borderId="0" xfId="0" applyFont="1" applyBorder="1" applyAlignment="1">
      <alignment horizontal="center"/>
    </xf>
    <xf numFmtId="0" fontId="0" fillId="0" borderId="14" xfId="0" applyFont="1" applyBorder="1" applyAlignment="1">
      <alignment horizontal="center"/>
    </xf>
    <xf numFmtId="9" fontId="1" fillId="0" borderId="0" xfId="43" applyFont="1" applyBorder="1" applyAlignment="1">
      <alignment horizontal="center"/>
    </xf>
    <xf numFmtId="9" fontId="1" fillId="0" borderId="14" xfId="43" applyFont="1" applyBorder="1" applyAlignment="1">
      <alignment horizontal="center"/>
    </xf>
    <xf numFmtId="0" fontId="0" fillId="0" borderId="15" xfId="0" applyFont="1" applyBorder="1" applyAlignment="1">
      <alignment horizontal="right"/>
    </xf>
    <xf numFmtId="0" fontId="0" fillId="0" borderId="22" xfId="0" applyFont="1" applyBorder="1" applyAlignment="1">
      <alignment horizontal="center"/>
    </xf>
    <xf numFmtId="0" fontId="0" fillId="0" borderId="16" xfId="0" applyFont="1" applyBorder="1" applyAlignment="1">
      <alignment horizontal="center"/>
    </xf>
    <xf numFmtId="0" fontId="16" fillId="0" borderId="19" xfId="0" applyFont="1" applyBorder="1" applyAlignment="1">
      <alignment wrapText="1"/>
    </xf>
    <xf numFmtId="0" fontId="16" fillId="0" borderId="0" xfId="0" applyFont="1" applyBorder="1" applyAlignment="1">
      <alignment wrapText="1"/>
    </xf>
    <xf numFmtId="0" fontId="0" fillId="0" borderId="13" xfId="0" applyFont="1" applyBorder="1" applyAlignment="1">
      <alignment horizontal="left"/>
    </xf>
    <xf numFmtId="0" fontId="0" fillId="0" borderId="13" xfId="0" applyFont="1" applyFill="1" applyBorder="1" applyAlignment="1">
      <alignment horizontal="left"/>
    </xf>
    <xf numFmtId="0" fontId="0" fillId="0" borderId="15" xfId="0" applyFont="1" applyBorder="1" applyAlignment="1">
      <alignment horizontal="left"/>
    </xf>
    <xf numFmtId="0" fontId="0" fillId="0" borderId="0" xfId="0" applyFont="1" applyAlignment="1"/>
    <xf numFmtId="0" fontId="0" fillId="0" borderId="0" xfId="0" applyFill="1" applyBorder="1" applyAlignment="1">
      <alignment horizontal="center"/>
    </xf>
    <xf numFmtId="0" fontId="0" fillId="0" borderId="18" xfId="0" applyBorder="1"/>
    <xf numFmtId="0" fontId="0" fillId="0" borderId="0" xfId="0" applyAlignment="1">
      <alignment horizontal="center"/>
    </xf>
    <xf numFmtId="0" fontId="0" fillId="0" borderId="17" xfId="0" applyBorder="1" applyAlignment="1">
      <alignment horizontal="center"/>
    </xf>
    <xf numFmtId="0" fontId="0" fillId="0" borderId="0" xfId="0" applyBorder="1" applyAlignment="1">
      <alignment horizontal="center"/>
    </xf>
    <xf numFmtId="0" fontId="0" fillId="0" borderId="18" xfId="0" applyBorder="1" applyAlignment="1">
      <alignment horizontal="center"/>
    </xf>
    <xf numFmtId="0" fontId="0" fillId="0" borderId="0" xfId="0" applyFont="1" applyAlignment="1">
      <alignment horizontal="center"/>
    </xf>
    <xf numFmtId="0" fontId="0" fillId="0" borderId="18" xfId="0" applyFont="1" applyBorder="1" applyAlignment="1">
      <alignment horizontal="center"/>
    </xf>
    <xf numFmtId="0" fontId="16" fillId="0" borderId="21" xfId="0" applyFont="1" applyBorder="1" applyAlignment="1">
      <alignment wrapText="1"/>
    </xf>
  </cellXfs>
  <cellStyles count="44">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Currency" xfId="42" builtinId="4"/>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Percent" xfId="43" builtinId="5"/>
    <cellStyle name="Title" xfId="1" builtinId="15" customBuiltin="1"/>
    <cellStyle name="Total" xfId="17" builtinId="25" customBuiltin="1"/>
    <cellStyle name="Warning Text" xfId="14" builtinId="11" customBuiltin="1"/>
  </cellStyles>
  <dxfs count="3">
    <dxf>
      <fill>
        <patternFill>
          <bgColor rgb="FFFFFF99"/>
        </patternFill>
      </fill>
    </dxf>
    <dxf>
      <fill>
        <patternFill>
          <bgColor rgb="FFCDFFCD"/>
        </patternFill>
      </fill>
    </dxf>
    <dxf>
      <fill>
        <patternFill>
          <bgColor rgb="FF99FF99"/>
        </patternFill>
      </fill>
    </dxf>
  </dxfs>
  <tableStyles count="0" defaultTableStyle="TableStyleMedium2" defaultPivotStyle="PivotStyleLight16"/>
  <colors>
    <mruColors>
      <color rgb="FFFFFF99"/>
      <color rgb="FF99FF99"/>
      <color rgb="FFCDFFCD"/>
      <color rgb="FFFFFF66"/>
      <color rgb="FFC6EFC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E119"/>
  <sheetViews>
    <sheetView tabSelected="1" zoomScale="85" zoomScaleNormal="85" zoomScalePageLayoutView="85" workbookViewId="0">
      <pane ySplit="1" topLeftCell="A29" activePane="bottomLeft" state="frozen"/>
      <selection pane="bottomLeft" activeCell="K45" sqref="K45"/>
    </sheetView>
  </sheetViews>
  <sheetFormatPr defaultColWidth="8.77734375" defaultRowHeight="14.4" x14ac:dyDescent="0.3"/>
  <cols>
    <col min="1" max="1" width="18.77734375" style="10" bestFit="1" customWidth="1"/>
    <col min="2" max="2" width="53.77734375" style="23" bestFit="1" customWidth="1"/>
    <col min="3" max="3" width="5.33203125" style="23" customWidth="1"/>
    <col min="4" max="4" width="8.109375" style="14" customWidth="1"/>
    <col min="5" max="10" width="5.77734375" style="14" customWidth="1"/>
    <col min="11" max="11" width="30.109375" style="20" customWidth="1"/>
    <col min="12" max="12" width="8.77734375" style="2" customWidth="1"/>
    <col min="13" max="13" width="8.77734375" style="20" customWidth="1"/>
    <col min="14" max="15" width="8.77734375" style="2" customWidth="1"/>
    <col min="16" max="16" width="8.77734375" style="34" customWidth="1"/>
    <col min="17" max="21" width="8.77734375" style="83" customWidth="1"/>
    <col min="22" max="22" width="11" style="3" customWidth="1"/>
    <col min="23" max="23" width="2.44140625" style="3" customWidth="1"/>
    <col min="24" max="24" width="10.33203125" style="3" customWidth="1"/>
    <col min="26" max="26" width="9.44140625" customWidth="1"/>
    <col min="27" max="27" width="10.109375" bestFit="1" customWidth="1"/>
  </cols>
  <sheetData>
    <row r="1" spans="1:31" s="1" customFormat="1" ht="43.2" x14ac:dyDescent="0.3">
      <c r="A1" s="48" t="s">
        <v>76</v>
      </c>
      <c r="B1" s="25" t="s">
        <v>107</v>
      </c>
      <c r="C1" s="25" t="s">
        <v>208</v>
      </c>
      <c r="D1" s="50" t="s">
        <v>85</v>
      </c>
      <c r="E1" s="50" t="s">
        <v>86</v>
      </c>
      <c r="F1" s="50" t="s">
        <v>206</v>
      </c>
      <c r="G1" s="50" t="s">
        <v>178</v>
      </c>
      <c r="H1" s="50" t="s">
        <v>179</v>
      </c>
      <c r="I1" s="50" t="s">
        <v>180</v>
      </c>
      <c r="J1" s="50" t="s">
        <v>181</v>
      </c>
      <c r="K1" s="51" t="s">
        <v>108</v>
      </c>
      <c r="L1" s="49" t="s">
        <v>109</v>
      </c>
      <c r="M1" s="49" t="s">
        <v>163</v>
      </c>
      <c r="N1" s="49" t="s">
        <v>100</v>
      </c>
      <c r="O1" s="49" t="s">
        <v>200</v>
      </c>
      <c r="P1" s="49" t="s">
        <v>199</v>
      </c>
      <c r="Q1" s="49" t="s">
        <v>198</v>
      </c>
      <c r="R1" s="49" t="s">
        <v>217</v>
      </c>
      <c r="S1" s="49" t="s">
        <v>218</v>
      </c>
      <c r="T1" s="49" t="s">
        <v>219</v>
      </c>
      <c r="U1" s="49" t="s">
        <v>220</v>
      </c>
      <c r="V1" s="52" t="s">
        <v>221</v>
      </c>
      <c r="W1" s="32"/>
      <c r="X1" s="33"/>
      <c r="Y1" s="32"/>
      <c r="Z1" s="32"/>
      <c r="AA1" s="32"/>
      <c r="AB1" s="33"/>
      <c r="AC1" s="33"/>
      <c r="AD1" s="33"/>
      <c r="AE1" s="33"/>
    </row>
    <row r="2" spans="1:31" s="1" customFormat="1" x14ac:dyDescent="0.3">
      <c r="A2" s="10" t="s">
        <v>104</v>
      </c>
      <c r="B2" s="53" t="s">
        <v>105</v>
      </c>
      <c r="C2" s="53"/>
      <c r="D2" s="56">
        <v>4</v>
      </c>
      <c r="E2" s="56">
        <v>1</v>
      </c>
      <c r="F2" s="56">
        <f>CEILING(D2,X$22+1)</f>
        <v>4</v>
      </c>
      <c r="G2" s="56"/>
      <c r="H2" s="56"/>
      <c r="I2" s="56"/>
      <c r="J2" s="56"/>
      <c r="K2" s="57"/>
      <c r="L2" s="58">
        <v>1</v>
      </c>
      <c r="M2" s="59">
        <v>1</v>
      </c>
      <c r="N2" s="55">
        <v>1</v>
      </c>
      <c r="O2" s="55">
        <v>1</v>
      </c>
      <c r="P2" s="87">
        <v>1</v>
      </c>
      <c r="Q2" s="87">
        <v>1</v>
      </c>
      <c r="R2" s="87">
        <v>1</v>
      </c>
      <c r="S2" s="87"/>
      <c r="T2" s="87">
        <v>1</v>
      </c>
      <c r="U2" s="87"/>
      <c r="V2" s="75">
        <f>SUM(R2:U2)</f>
        <v>2</v>
      </c>
      <c r="W2" s="33"/>
      <c r="X2" s="76"/>
      <c r="Y2" s="76"/>
      <c r="Z2" s="76"/>
      <c r="AA2" s="32"/>
      <c r="AB2" s="33"/>
      <c r="AC2" s="33"/>
      <c r="AD2" s="33"/>
      <c r="AE2" s="33"/>
    </row>
    <row r="3" spans="1:31" s="1" customFormat="1" x14ac:dyDescent="0.3">
      <c r="A3" s="48"/>
      <c r="B3" s="54" t="s">
        <v>106</v>
      </c>
      <c r="C3" s="54"/>
      <c r="D3" s="61">
        <v>2</v>
      </c>
      <c r="E3" s="61">
        <v>0</v>
      </c>
      <c r="F3" s="61">
        <f t="shared" ref="F3:F73" si="0">CEILING(D3,X$22+1)</f>
        <v>2</v>
      </c>
      <c r="G3" s="61"/>
      <c r="H3" s="61"/>
      <c r="I3" s="61"/>
      <c r="J3" s="61"/>
      <c r="K3" s="62"/>
      <c r="L3" s="63">
        <v>1</v>
      </c>
      <c r="M3" s="60">
        <v>1</v>
      </c>
      <c r="N3" s="60">
        <v>1</v>
      </c>
      <c r="O3" s="60">
        <v>1</v>
      </c>
      <c r="P3" s="88">
        <v>1</v>
      </c>
      <c r="Q3" s="88">
        <v>1</v>
      </c>
      <c r="R3" s="88">
        <v>1</v>
      </c>
      <c r="S3" s="88"/>
      <c r="T3" s="88">
        <v>1</v>
      </c>
      <c r="U3" s="88"/>
      <c r="V3" s="89">
        <f t="shared" ref="V3:V72" si="1">SUM(R3:U3)</f>
        <v>2</v>
      </c>
      <c r="W3" s="33"/>
      <c r="X3" s="76"/>
      <c r="Y3" s="76"/>
      <c r="Z3" s="76"/>
      <c r="AA3" s="32"/>
      <c r="AB3" s="33"/>
      <c r="AC3" s="33"/>
      <c r="AD3" s="33"/>
      <c r="AE3" s="33"/>
    </row>
    <row r="4" spans="1:31" s="1" customFormat="1" x14ac:dyDescent="0.3">
      <c r="A4" s="30" t="s">
        <v>73</v>
      </c>
      <c r="B4" s="23" t="s">
        <v>111</v>
      </c>
      <c r="C4" s="23" t="s">
        <v>209</v>
      </c>
      <c r="D4" s="14">
        <v>5</v>
      </c>
      <c r="E4" s="14">
        <v>0</v>
      </c>
      <c r="F4" s="14">
        <f t="shared" si="0"/>
        <v>6</v>
      </c>
      <c r="G4" s="14">
        <v>12</v>
      </c>
      <c r="H4" s="14">
        <v>1</v>
      </c>
      <c r="I4" s="14">
        <v>7</v>
      </c>
      <c r="J4" s="14">
        <v>1</v>
      </c>
      <c r="K4" s="22" t="s">
        <v>94</v>
      </c>
      <c r="L4" s="36">
        <v>1</v>
      </c>
      <c r="M4" s="36">
        <v>1</v>
      </c>
      <c r="N4" s="36">
        <v>1</v>
      </c>
      <c r="O4" s="36">
        <v>1</v>
      </c>
      <c r="P4" s="85">
        <v>1</v>
      </c>
      <c r="Q4" s="85">
        <v>1</v>
      </c>
      <c r="R4" s="85">
        <v>1</v>
      </c>
      <c r="S4" s="85"/>
      <c r="T4" s="85">
        <v>1</v>
      </c>
      <c r="U4" s="85">
        <v>1</v>
      </c>
      <c r="V4" s="75">
        <f t="shared" si="1"/>
        <v>3</v>
      </c>
      <c r="W4" s="33"/>
      <c r="X4" s="5"/>
      <c r="Y4" s="5"/>
      <c r="Z4" s="5"/>
      <c r="AA4" s="15"/>
      <c r="AB4" s="33"/>
      <c r="AC4" s="33"/>
      <c r="AD4" s="33"/>
      <c r="AE4" s="33"/>
    </row>
    <row r="5" spans="1:31" x14ac:dyDescent="0.3">
      <c r="B5" s="23" t="s">
        <v>157</v>
      </c>
      <c r="C5" s="23" t="s">
        <v>209</v>
      </c>
      <c r="D5" s="14">
        <v>2</v>
      </c>
      <c r="E5" s="14">
        <v>0</v>
      </c>
      <c r="F5" s="14">
        <f t="shared" si="0"/>
        <v>2</v>
      </c>
      <c r="G5" s="14">
        <v>13</v>
      </c>
      <c r="H5" s="14">
        <v>2</v>
      </c>
      <c r="I5" s="14">
        <v>8</v>
      </c>
      <c r="J5" s="14">
        <v>2</v>
      </c>
      <c r="K5" s="22"/>
      <c r="L5" s="2">
        <v>1</v>
      </c>
      <c r="M5" s="20">
        <v>1</v>
      </c>
      <c r="N5" s="34">
        <v>1</v>
      </c>
      <c r="O5" s="81">
        <v>1</v>
      </c>
      <c r="P5" s="83">
        <v>1</v>
      </c>
      <c r="Q5" s="83">
        <v>1</v>
      </c>
      <c r="R5" s="83">
        <v>1</v>
      </c>
      <c r="T5" s="83">
        <v>1</v>
      </c>
      <c r="U5" s="83">
        <v>1</v>
      </c>
      <c r="V5" s="75">
        <f t="shared" si="1"/>
        <v>3</v>
      </c>
      <c r="W5" s="33"/>
      <c r="X5" s="5"/>
      <c r="Y5" s="5"/>
      <c r="Z5" s="5"/>
      <c r="AA5" s="15"/>
      <c r="AB5" s="33"/>
      <c r="AC5" s="33"/>
      <c r="AD5" s="33"/>
      <c r="AE5" s="33"/>
    </row>
    <row r="6" spans="1:31" x14ac:dyDescent="0.3">
      <c r="A6" s="30"/>
      <c r="B6" s="31" t="s">
        <v>158</v>
      </c>
      <c r="C6" s="31" t="s">
        <v>210</v>
      </c>
      <c r="D6" s="14">
        <v>2</v>
      </c>
      <c r="E6" s="14">
        <v>0</v>
      </c>
      <c r="F6" s="14">
        <f t="shared" si="0"/>
        <v>2</v>
      </c>
      <c r="H6" s="14">
        <v>3</v>
      </c>
      <c r="J6" s="14">
        <v>3</v>
      </c>
      <c r="K6" s="22" t="s">
        <v>92</v>
      </c>
      <c r="L6" s="36"/>
      <c r="M6" s="36">
        <v>1</v>
      </c>
      <c r="N6" s="36">
        <v>1</v>
      </c>
      <c r="O6" s="6"/>
      <c r="P6" s="85">
        <v>1</v>
      </c>
      <c r="Q6" s="85">
        <v>0.5</v>
      </c>
      <c r="R6" s="85">
        <v>1</v>
      </c>
      <c r="S6" s="85"/>
      <c r="T6" s="85"/>
      <c r="U6" s="85"/>
      <c r="V6" s="75">
        <f t="shared" si="1"/>
        <v>1</v>
      </c>
      <c r="W6" s="33"/>
      <c r="X6" s="5"/>
      <c r="Y6" s="5"/>
      <c r="Z6" s="5"/>
      <c r="AA6" s="15"/>
      <c r="AB6" s="33"/>
      <c r="AC6" s="33"/>
      <c r="AD6" s="33"/>
      <c r="AE6" s="33"/>
    </row>
    <row r="7" spans="1:31" s="33" customFormat="1" x14ac:dyDescent="0.3">
      <c r="A7" s="48"/>
      <c r="B7" s="24" t="s">
        <v>182</v>
      </c>
      <c r="C7" s="24" t="s">
        <v>210</v>
      </c>
      <c r="D7" s="27">
        <v>1</v>
      </c>
      <c r="E7" s="27">
        <v>0</v>
      </c>
      <c r="F7" s="27">
        <f t="shared" si="0"/>
        <v>2</v>
      </c>
      <c r="G7" s="27"/>
      <c r="H7" s="27"/>
      <c r="I7" s="27"/>
      <c r="J7" s="27"/>
      <c r="K7" s="29" t="s">
        <v>183</v>
      </c>
      <c r="L7" s="37"/>
      <c r="M7" s="37">
        <v>1</v>
      </c>
      <c r="N7" s="37"/>
      <c r="O7" s="82"/>
      <c r="P7" s="86">
        <v>0</v>
      </c>
      <c r="Q7" s="86"/>
      <c r="R7" s="86"/>
      <c r="S7" s="86"/>
      <c r="T7" s="86"/>
      <c r="U7" s="86"/>
      <c r="V7" s="89">
        <f t="shared" si="1"/>
        <v>0</v>
      </c>
      <c r="X7" s="5"/>
      <c r="Y7" s="5"/>
      <c r="Z7" s="5"/>
      <c r="AA7" s="15"/>
    </row>
    <row r="8" spans="1:31" x14ac:dyDescent="0.3">
      <c r="A8" s="30" t="s">
        <v>74</v>
      </c>
      <c r="B8" s="23" t="s">
        <v>174</v>
      </c>
      <c r="C8" s="31" t="s">
        <v>209</v>
      </c>
      <c r="D8" s="14">
        <v>4</v>
      </c>
      <c r="E8" s="14">
        <v>0</v>
      </c>
      <c r="F8" s="14">
        <f t="shared" si="0"/>
        <v>4</v>
      </c>
      <c r="I8" s="14">
        <v>14</v>
      </c>
      <c r="J8" s="14">
        <v>4</v>
      </c>
      <c r="K8" s="22" t="s">
        <v>193</v>
      </c>
      <c r="L8" s="34"/>
      <c r="M8" s="36">
        <v>0.5</v>
      </c>
      <c r="N8" s="34">
        <v>1</v>
      </c>
      <c r="O8" s="34">
        <v>1</v>
      </c>
      <c r="P8" s="83">
        <v>0.5</v>
      </c>
      <c r="Q8" s="83">
        <v>1</v>
      </c>
      <c r="R8" s="83">
        <v>1</v>
      </c>
      <c r="S8" s="83">
        <v>1</v>
      </c>
      <c r="T8" s="83">
        <v>1</v>
      </c>
      <c r="V8" s="75">
        <f t="shared" si="1"/>
        <v>3</v>
      </c>
      <c r="W8" s="33"/>
      <c r="X8" s="5"/>
      <c r="Y8" s="5"/>
      <c r="Z8" s="5"/>
      <c r="AA8" s="15"/>
      <c r="AB8" s="33"/>
      <c r="AC8" s="33"/>
      <c r="AD8" s="33"/>
      <c r="AE8" s="33"/>
    </row>
    <row r="9" spans="1:31" x14ac:dyDescent="0.3">
      <c r="B9" s="23" t="s">
        <v>112</v>
      </c>
      <c r="C9" s="31" t="s">
        <v>210</v>
      </c>
      <c r="D9" s="14">
        <v>2</v>
      </c>
      <c r="E9" s="14">
        <v>0</v>
      </c>
      <c r="F9" s="14">
        <f t="shared" si="0"/>
        <v>2</v>
      </c>
      <c r="H9" s="14">
        <v>4</v>
      </c>
      <c r="I9" s="14">
        <v>20</v>
      </c>
      <c r="J9" s="14">
        <v>5</v>
      </c>
      <c r="K9" s="22" t="s">
        <v>92</v>
      </c>
      <c r="M9" s="20">
        <v>1</v>
      </c>
      <c r="N9" s="34">
        <v>1</v>
      </c>
      <c r="O9" s="34">
        <v>1</v>
      </c>
      <c r="P9" s="83">
        <v>1</v>
      </c>
      <c r="Q9" s="83">
        <v>1</v>
      </c>
      <c r="R9" s="83">
        <v>1</v>
      </c>
      <c r="T9" s="83">
        <v>1</v>
      </c>
      <c r="V9" s="75">
        <f t="shared" si="1"/>
        <v>2</v>
      </c>
      <c r="W9" s="33"/>
      <c r="X9" s="5"/>
      <c r="Y9" s="5"/>
      <c r="Z9" s="5"/>
      <c r="AA9" s="15"/>
      <c r="AB9" s="33"/>
      <c r="AC9" s="33"/>
      <c r="AD9" s="33"/>
      <c r="AE9" s="33"/>
    </row>
    <row r="10" spans="1:31" ht="15" thickBot="1" x14ac:dyDescent="0.35">
      <c r="B10" s="23" t="s">
        <v>113</v>
      </c>
      <c r="C10" s="31" t="s">
        <v>210</v>
      </c>
      <c r="D10" s="14">
        <v>5</v>
      </c>
      <c r="E10" s="14">
        <v>0</v>
      </c>
      <c r="F10" s="14">
        <f t="shared" si="0"/>
        <v>6</v>
      </c>
      <c r="G10" s="14">
        <v>15</v>
      </c>
      <c r="H10" s="14">
        <v>5</v>
      </c>
      <c r="I10" s="14">
        <v>15</v>
      </c>
      <c r="K10" s="22"/>
      <c r="L10" s="2">
        <v>1</v>
      </c>
      <c r="M10" s="20">
        <v>0</v>
      </c>
      <c r="N10" s="34"/>
      <c r="O10" s="33"/>
      <c r="P10" s="83">
        <v>0</v>
      </c>
      <c r="S10" s="83">
        <v>1</v>
      </c>
      <c r="V10" s="75">
        <f t="shared" si="1"/>
        <v>1</v>
      </c>
      <c r="W10" s="33"/>
      <c r="X10" s="5"/>
      <c r="Y10" s="5"/>
      <c r="Z10" s="5"/>
      <c r="AA10" s="15"/>
      <c r="AB10" s="33"/>
      <c r="AC10" s="33"/>
      <c r="AD10" s="33"/>
      <c r="AE10" s="33"/>
    </row>
    <row r="11" spans="1:31" x14ac:dyDescent="0.3">
      <c r="B11" s="23" t="s">
        <v>114</v>
      </c>
      <c r="C11" s="31" t="s">
        <v>210</v>
      </c>
      <c r="D11" s="14">
        <v>2</v>
      </c>
      <c r="E11" s="14">
        <v>0</v>
      </c>
      <c r="F11" s="14">
        <f t="shared" si="0"/>
        <v>2</v>
      </c>
      <c r="H11" s="14">
        <v>7</v>
      </c>
      <c r="I11" s="14">
        <v>19</v>
      </c>
      <c r="J11" s="14">
        <v>7</v>
      </c>
      <c r="K11" s="22" t="s">
        <v>92</v>
      </c>
      <c r="M11" s="20">
        <v>1</v>
      </c>
      <c r="N11" s="34">
        <v>1</v>
      </c>
      <c r="O11" s="34">
        <v>1</v>
      </c>
      <c r="P11" s="83">
        <v>1</v>
      </c>
      <c r="Q11" s="83">
        <v>1</v>
      </c>
      <c r="R11" s="83">
        <v>1</v>
      </c>
      <c r="T11" s="83">
        <v>1</v>
      </c>
      <c r="V11" s="75">
        <f t="shared" si="1"/>
        <v>2</v>
      </c>
      <c r="W11" s="33"/>
      <c r="X11" s="42" t="s">
        <v>91</v>
      </c>
      <c r="Y11" s="43"/>
      <c r="Z11" s="5"/>
      <c r="AA11" s="15"/>
      <c r="AB11" s="33"/>
      <c r="AC11" s="33"/>
      <c r="AD11" s="33"/>
      <c r="AE11" s="33"/>
    </row>
    <row r="12" spans="1:31" ht="15" thickBot="1" x14ac:dyDescent="0.35">
      <c r="B12" s="23" t="s">
        <v>222</v>
      </c>
      <c r="C12" s="31" t="s">
        <v>211</v>
      </c>
      <c r="D12" s="14">
        <v>4</v>
      </c>
      <c r="E12" s="14">
        <v>1</v>
      </c>
      <c r="F12" s="14">
        <f t="shared" si="0"/>
        <v>4</v>
      </c>
      <c r="K12" s="22"/>
      <c r="L12" s="83"/>
      <c r="M12" s="85"/>
      <c r="N12" s="83"/>
      <c r="O12" s="83"/>
      <c r="P12" s="83"/>
      <c r="S12" s="83">
        <v>1</v>
      </c>
      <c r="U12" s="83">
        <v>1</v>
      </c>
      <c r="V12" s="75">
        <f t="shared" si="1"/>
        <v>2</v>
      </c>
      <c r="W12" s="33"/>
      <c r="X12" s="44">
        <v>1.5</v>
      </c>
      <c r="Y12" s="45"/>
      <c r="Z12" s="5"/>
      <c r="AA12" s="15"/>
      <c r="AB12" s="33"/>
      <c r="AC12" s="33"/>
      <c r="AD12" s="33"/>
      <c r="AE12" s="33"/>
    </row>
    <row r="13" spans="1:31" x14ac:dyDescent="0.3">
      <c r="B13" s="23" t="s">
        <v>223</v>
      </c>
      <c r="C13" s="31" t="s">
        <v>211</v>
      </c>
      <c r="D13" s="14">
        <v>3</v>
      </c>
      <c r="E13" s="14">
        <v>0</v>
      </c>
      <c r="F13" s="14">
        <f t="shared" si="0"/>
        <v>4</v>
      </c>
      <c r="K13" s="22"/>
      <c r="L13" s="83"/>
      <c r="M13" s="85"/>
      <c r="N13" s="83"/>
      <c r="O13" s="83"/>
      <c r="P13" s="83"/>
      <c r="S13" s="83">
        <v>1</v>
      </c>
      <c r="U13" s="83">
        <v>1</v>
      </c>
      <c r="V13" s="75">
        <f t="shared" si="1"/>
        <v>2</v>
      </c>
      <c r="W13" s="33"/>
      <c r="X13" s="33"/>
      <c r="Y13" s="33"/>
      <c r="Z13" s="5"/>
      <c r="AA13" s="15"/>
      <c r="AB13" s="33"/>
      <c r="AC13" s="33"/>
      <c r="AD13" s="33"/>
      <c r="AE13" s="33"/>
    </row>
    <row r="14" spans="1:31" ht="15" thickBot="1" x14ac:dyDescent="0.35">
      <c r="B14" s="23" t="s">
        <v>224</v>
      </c>
      <c r="C14" s="31" t="s">
        <v>211</v>
      </c>
      <c r="D14" s="14">
        <v>3</v>
      </c>
      <c r="E14" s="14">
        <v>0</v>
      </c>
      <c r="F14" s="14">
        <f t="shared" si="0"/>
        <v>4</v>
      </c>
      <c r="K14" s="22"/>
      <c r="L14" s="83"/>
      <c r="M14" s="85"/>
      <c r="N14" s="83"/>
      <c r="O14" s="83"/>
      <c r="P14" s="83"/>
      <c r="V14" s="75">
        <f t="shared" si="1"/>
        <v>0</v>
      </c>
      <c r="W14" s="33"/>
      <c r="X14" s="1" t="s">
        <v>89</v>
      </c>
      <c r="Z14" s="33"/>
      <c r="AA14" s="15"/>
      <c r="AB14" s="33"/>
      <c r="AC14" s="33"/>
      <c r="AD14" s="33"/>
      <c r="AE14" s="33"/>
    </row>
    <row r="15" spans="1:31" x14ac:dyDescent="0.3">
      <c r="B15" s="23" t="s">
        <v>225</v>
      </c>
      <c r="C15" s="31" t="s">
        <v>211</v>
      </c>
      <c r="D15" s="14">
        <v>3</v>
      </c>
      <c r="E15" s="14">
        <v>0</v>
      </c>
      <c r="F15" s="14">
        <f t="shared" si="0"/>
        <v>4</v>
      </c>
      <c r="K15" s="22"/>
      <c r="L15" s="83"/>
      <c r="M15" s="85"/>
      <c r="N15" s="83"/>
      <c r="O15" s="83"/>
      <c r="P15" s="83"/>
      <c r="V15" s="75">
        <f t="shared" si="1"/>
        <v>0</v>
      </c>
      <c r="W15" s="33"/>
      <c r="X15" s="17" t="s">
        <v>87</v>
      </c>
      <c r="Y15" s="38"/>
      <c r="Z15" s="16">
        <v>0.05</v>
      </c>
      <c r="AA15" s="33"/>
      <c r="AB15" s="33"/>
      <c r="AC15" s="33"/>
      <c r="AD15" s="33"/>
      <c r="AE15" s="33"/>
    </row>
    <row r="16" spans="1:31" x14ac:dyDescent="0.3">
      <c r="B16" s="23" t="s">
        <v>184</v>
      </c>
      <c r="C16" s="31" t="s">
        <v>210</v>
      </c>
      <c r="D16" s="14">
        <v>9</v>
      </c>
      <c r="E16" s="14">
        <v>0</v>
      </c>
      <c r="F16" s="14">
        <f t="shared" si="0"/>
        <v>10</v>
      </c>
      <c r="K16" s="22" t="s">
        <v>183</v>
      </c>
      <c r="L16" s="34"/>
      <c r="M16" s="36">
        <v>1</v>
      </c>
      <c r="N16" s="34">
        <v>1</v>
      </c>
      <c r="O16" s="34">
        <v>1</v>
      </c>
      <c r="P16" s="83">
        <v>1</v>
      </c>
      <c r="Q16" s="83">
        <v>1</v>
      </c>
      <c r="R16" s="83">
        <v>1</v>
      </c>
      <c r="S16" s="83">
        <v>1</v>
      </c>
      <c r="T16" s="83">
        <v>1</v>
      </c>
      <c r="V16" s="75">
        <f t="shared" si="1"/>
        <v>3</v>
      </c>
      <c r="W16" s="33"/>
      <c r="X16" s="18" t="s">
        <v>101</v>
      </c>
      <c r="Y16" s="5"/>
      <c r="Z16" s="8">
        <v>0.3</v>
      </c>
      <c r="AA16" s="33"/>
      <c r="AB16" s="33"/>
      <c r="AC16" s="33"/>
      <c r="AD16" s="33"/>
      <c r="AE16" s="33"/>
    </row>
    <row r="17" spans="1:31" x14ac:dyDescent="0.3">
      <c r="B17" s="23" t="s">
        <v>187</v>
      </c>
      <c r="C17" s="31" t="s">
        <v>210</v>
      </c>
      <c r="D17" s="14">
        <v>3</v>
      </c>
      <c r="E17" s="14">
        <v>0</v>
      </c>
      <c r="F17" s="14">
        <f t="shared" si="0"/>
        <v>4</v>
      </c>
      <c r="G17" s="14">
        <v>17</v>
      </c>
      <c r="H17" s="14">
        <v>6</v>
      </c>
      <c r="I17" s="14">
        <v>22</v>
      </c>
      <c r="J17" s="14">
        <v>6</v>
      </c>
      <c r="K17" s="22"/>
      <c r="L17" s="34">
        <v>1</v>
      </c>
      <c r="M17" s="36">
        <v>1</v>
      </c>
      <c r="N17" s="34">
        <v>1</v>
      </c>
      <c r="O17" s="34">
        <v>1</v>
      </c>
      <c r="P17" s="83">
        <v>1</v>
      </c>
      <c r="Q17" s="83">
        <v>1</v>
      </c>
      <c r="R17" s="83">
        <v>1</v>
      </c>
      <c r="S17" s="83">
        <v>1</v>
      </c>
      <c r="T17" s="83">
        <v>1</v>
      </c>
      <c r="U17" s="83">
        <v>1</v>
      </c>
      <c r="V17" s="75">
        <f t="shared" si="1"/>
        <v>4</v>
      </c>
      <c r="W17" s="33"/>
      <c r="X17" s="18" t="s">
        <v>88</v>
      </c>
      <c r="Y17" s="5"/>
      <c r="Z17" s="8">
        <v>3</v>
      </c>
      <c r="AA17" s="33"/>
      <c r="AB17" s="33"/>
      <c r="AC17" s="33"/>
      <c r="AD17" s="33"/>
      <c r="AE17" s="33"/>
    </row>
    <row r="18" spans="1:31" x14ac:dyDescent="0.3">
      <c r="B18" s="23" t="s">
        <v>185</v>
      </c>
      <c r="C18" s="31" t="s">
        <v>211</v>
      </c>
      <c r="D18" s="14">
        <v>5</v>
      </c>
      <c r="E18" s="14">
        <v>0</v>
      </c>
      <c r="F18" s="14">
        <f t="shared" si="0"/>
        <v>6</v>
      </c>
      <c r="K18" s="22" t="s">
        <v>183</v>
      </c>
      <c r="L18" s="34"/>
      <c r="M18" s="36">
        <v>1</v>
      </c>
      <c r="N18" s="34">
        <v>1</v>
      </c>
      <c r="O18" s="34">
        <v>1</v>
      </c>
      <c r="P18" s="83">
        <v>1</v>
      </c>
      <c r="Q18" s="83">
        <v>0.5</v>
      </c>
      <c r="R18" s="83">
        <v>0.5</v>
      </c>
      <c r="S18" s="83">
        <v>1</v>
      </c>
      <c r="T18" s="83">
        <v>0.5</v>
      </c>
      <c r="U18" s="83">
        <v>0.5</v>
      </c>
      <c r="V18" s="75">
        <f t="shared" si="1"/>
        <v>2.5</v>
      </c>
      <c r="W18" s="33"/>
      <c r="X18" s="18" t="s">
        <v>102</v>
      </c>
      <c r="Y18" s="5"/>
      <c r="Z18" s="39">
        <v>0.25</v>
      </c>
      <c r="AA18" s="33"/>
      <c r="AB18" s="33"/>
      <c r="AC18" s="33"/>
      <c r="AD18" s="33"/>
      <c r="AE18" s="33"/>
    </row>
    <row r="19" spans="1:31" ht="15" thickBot="1" x14ac:dyDescent="0.35">
      <c r="B19" s="23" t="s">
        <v>186</v>
      </c>
      <c r="C19" s="31" t="s">
        <v>210</v>
      </c>
      <c r="D19" s="14">
        <v>4</v>
      </c>
      <c r="E19" s="14">
        <v>0</v>
      </c>
      <c r="F19" s="14">
        <f t="shared" si="0"/>
        <v>4</v>
      </c>
      <c r="K19" s="22" t="s">
        <v>183</v>
      </c>
      <c r="L19" s="34"/>
      <c r="M19" s="36">
        <v>1</v>
      </c>
      <c r="N19" s="34">
        <v>1</v>
      </c>
      <c r="O19" s="34">
        <v>1</v>
      </c>
      <c r="P19" s="83">
        <v>1</v>
      </c>
      <c r="Q19" s="83">
        <v>1</v>
      </c>
      <c r="R19" s="83">
        <v>1</v>
      </c>
      <c r="T19" s="83">
        <v>1</v>
      </c>
      <c r="U19" s="83">
        <v>0.5</v>
      </c>
      <c r="V19" s="75">
        <f t="shared" si="1"/>
        <v>2.5</v>
      </c>
      <c r="W19" s="33"/>
      <c r="X19" s="19" t="s">
        <v>103</v>
      </c>
      <c r="Y19" s="40"/>
      <c r="Z19" s="41">
        <v>0.05</v>
      </c>
      <c r="AA19" s="33"/>
      <c r="AB19" s="33"/>
      <c r="AC19" s="33"/>
      <c r="AD19" s="33"/>
      <c r="AE19" s="33"/>
    </row>
    <row r="20" spans="1:31" ht="15" thickBot="1" x14ac:dyDescent="0.35">
      <c r="B20" s="23" t="s">
        <v>115</v>
      </c>
      <c r="C20" s="31" t="s">
        <v>210</v>
      </c>
      <c r="D20" s="14">
        <v>5</v>
      </c>
      <c r="E20" s="14">
        <v>0</v>
      </c>
      <c r="F20" s="14">
        <f t="shared" si="0"/>
        <v>6</v>
      </c>
      <c r="H20" s="14">
        <v>10</v>
      </c>
      <c r="J20" s="14">
        <v>10</v>
      </c>
      <c r="K20" s="22" t="s">
        <v>92</v>
      </c>
      <c r="M20" s="20">
        <v>1</v>
      </c>
      <c r="N20" s="34">
        <v>1</v>
      </c>
      <c r="O20" s="34">
        <v>1</v>
      </c>
      <c r="P20" s="83">
        <v>1</v>
      </c>
      <c r="Q20" s="83">
        <v>1</v>
      </c>
      <c r="R20" s="83">
        <v>1</v>
      </c>
      <c r="S20" s="83">
        <v>1</v>
      </c>
      <c r="T20" s="83">
        <v>1</v>
      </c>
      <c r="U20" s="83">
        <v>0.5</v>
      </c>
      <c r="V20" s="75">
        <f t="shared" si="1"/>
        <v>3.5</v>
      </c>
      <c r="W20" s="33"/>
      <c r="AA20" s="33"/>
      <c r="AB20" s="33"/>
      <c r="AC20" s="33"/>
      <c r="AD20" s="33"/>
      <c r="AE20" s="33"/>
    </row>
    <row r="21" spans="1:31" x14ac:dyDescent="0.3">
      <c r="B21" s="23" t="s">
        <v>116</v>
      </c>
      <c r="C21" s="31" t="s">
        <v>210</v>
      </c>
      <c r="D21" s="14">
        <v>3</v>
      </c>
      <c r="E21" s="14">
        <v>0</v>
      </c>
      <c r="F21" s="14">
        <f t="shared" si="0"/>
        <v>4</v>
      </c>
      <c r="G21" s="14">
        <v>22</v>
      </c>
      <c r="K21" s="22"/>
      <c r="N21" s="34"/>
      <c r="O21" s="33"/>
      <c r="P21" s="83">
        <v>0</v>
      </c>
      <c r="V21" s="75">
        <f t="shared" si="1"/>
        <v>0</v>
      </c>
      <c r="W21" s="33"/>
      <c r="X21" s="42" t="s">
        <v>207</v>
      </c>
      <c r="Y21" s="43"/>
      <c r="Z21" s="33"/>
      <c r="AA21" s="33"/>
      <c r="AB21" s="33"/>
      <c r="AC21" s="33"/>
      <c r="AD21" s="33"/>
      <c r="AE21" s="33"/>
    </row>
    <row r="22" spans="1:31" ht="15" thickBot="1" x14ac:dyDescent="0.35">
      <c r="B22" s="23" t="s">
        <v>117</v>
      </c>
      <c r="C22" s="31" t="s">
        <v>210</v>
      </c>
      <c r="D22" s="14">
        <v>4</v>
      </c>
      <c r="E22" s="14">
        <v>0</v>
      </c>
      <c r="F22" s="14">
        <f t="shared" si="0"/>
        <v>4</v>
      </c>
      <c r="G22" s="14">
        <v>23</v>
      </c>
      <c r="K22" s="22"/>
      <c r="M22" s="20">
        <v>0.4</v>
      </c>
      <c r="N22" s="34"/>
      <c r="O22" s="34">
        <v>1</v>
      </c>
      <c r="P22" s="83">
        <v>0</v>
      </c>
      <c r="V22" s="75">
        <f t="shared" si="1"/>
        <v>0</v>
      </c>
      <c r="W22" s="33"/>
      <c r="X22" s="44">
        <v>1</v>
      </c>
      <c r="Y22" s="45"/>
      <c r="Z22" s="33"/>
      <c r="AA22" s="33"/>
      <c r="AB22" s="33"/>
      <c r="AC22" s="33"/>
      <c r="AD22" s="33"/>
      <c r="AE22" s="33"/>
    </row>
    <row r="23" spans="1:31" x14ac:dyDescent="0.3">
      <c r="B23" s="23" t="s">
        <v>118</v>
      </c>
      <c r="C23" s="31" t="s">
        <v>209</v>
      </c>
      <c r="D23" s="14">
        <v>2</v>
      </c>
      <c r="E23" s="14">
        <v>0</v>
      </c>
      <c r="F23" s="14">
        <f t="shared" si="0"/>
        <v>2</v>
      </c>
      <c r="G23" s="14">
        <v>24</v>
      </c>
      <c r="I23" s="14">
        <v>23</v>
      </c>
      <c r="K23" s="22"/>
      <c r="L23" s="2">
        <v>1</v>
      </c>
      <c r="M23" s="20">
        <v>0</v>
      </c>
      <c r="N23" s="34"/>
      <c r="O23" s="34">
        <v>0</v>
      </c>
      <c r="P23" s="83">
        <v>1</v>
      </c>
      <c r="T23" s="83">
        <v>0.5</v>
      </c>
      <c r="U23" s="83">
        <v>1</v>
      </c>
      <c r="V23" s="89">
        <f t="shared" si="1"/>
        <v>1.5</v>
      </c>
      <c r="W23" s="33"/>
      <c r="Y23" s="33"/>
      <c r="Z23" s="33"/>
      <c r="AA23" s="33"/>
      <c r="AB23" s="33"/>
      <c r="AC23" s="33"/>
      <c r="AD23" s="33"/>
      <c r="AE23" s="33"/>
    </row>
    <row r="24" spans="1:31" s="6" customFormat="1" ht="15" thickBot="1" x14ac:dyDescent="0.35">
      <c r="A24" s="11" t="s">
        <v>75</v>
      </c>
      <c r="B24" s="26" t="s">
        <v>119</v>
      </c>
      <c r="C24" s="26" t="s">
        <v>209</v>
      </c>
      <c r="D24" s="13">
        <v>10</v>
      </c>
      <c r="E24" s="13">
        <v>0</v>
      </c>
      <c r="F24" s="13">
        <f t="shared" si="0"/>
        <v>10</v>
      </c>
      <c r="G24" s="13"/>
      <c r="H24" s="13">
        <v>15</v>
      </c>
      <c r="I24" s="13">
        <v>24</v>
      </c>
      <c r="J24" s="13">
        <v>11</v>
      </c>
      <c r="K24" s="21" t="s">
        <v>92</v>
      </c>
      <c r="L24" s="12"/>
      <c r="M24" s="12">
        <v>1</v>
      </c>
      <c r="N24" s="35">
        <v>1</v>
      </c>
      <c r="O24" s="35">
        <v>1</v>
      </c>
      <c r="P24" s="84">
        <v>0.7</v>
      </c>
      <c r="Q24" s="84">
        <v>0.75</v>
      </c>
      <c r="R24" s="84">
        <v>0.5</v>
      </c>
      <c r="S24" s="84"/>
      <c r="T24" s="84">
        <v>0.5</v>
      </c>
      <c r="U24" s="84"/>
      <c r="V24" s="75">
        <f t="shared" si="1"/>
        <v>1</v>
      </c>
      <c r="W24" s="33"/>
      <c r="X24" s="15"/>
      <c r="AA24" s="33"/>
      <c r="AB24" s="33"/>
      <c r="AC24" s="33"/>
      <c r="AD24" s="33"/>
      <c r="AE24" s="33"/>
    </row>
    <row r="25" spans="1:31" x14ac:dyDescent="0.3">
      <c r="B25" s="23" t="s">
        <v>120</v>
      </c>
      <c r="C25" s="31" t="s">
        <v>209</v>
      </c>
      <c r="D25" s="14">
        <v>8</v>
      </c>
      <c r="E25" s="14">
        <v>0</v>
      </c>
      <c r="F25" s="14">
        <f t="shared" si="0"/>
        <v>8</v>
      </c>
      <c r="H25" s="14">
        <v>16</v>
      </c>
      <c r="I25" s="14">
        <v>25</v>
      </c>
      <c r="J25" s="14">
        <v>12</v>
      </c>
      <c r="K25" s="22" t="s">
        <v>92</v>
      </c>
      <c r="L25" s="2">
        <v>1</v>
      </c>
      <c r="M25" s="20">
        <v>1</v>
      </c>
      <c r="N25" s="34">
        <v>1</v>
      </c>
      <c r="O25" s="34">
        <v>1</v>
      </c>
      <c r="P25" s="83">
        <v>1</v>
      </c>
      <c r="Q25" s="83">
        <v>1</v>
      </c>
      <c r="R25" s="83">
        <v>1</v>
      </c>
      <c r="S25" s="83">
        <v>1</v>
      </c>
      <c r="T25" s="83">
        <v>1</v>
      </c>
      <c r="U25" s="83">
        <v>1</v>
      </c>
      <c r="V25" s="75">
        <f t="shared" si="1"/>
        <v>4</v>
      </c>
      <c r="W25" s="33"/>
      <c r="X25" s="46" t="s">
        <v>169</v>
      </c>
      <c r="Y25" s="4" t="s">
        <v>170</v>
      </c>
      <c r="Z25" s="4" t="s">
        <v>171</v>
      </c>
      <c r="AA25" s="7" t="s">
        <v>172</v>
      </c>
      <c r="AB25" s="33"/>
      <c r="AC25" s="33"/>
      <c r="AD25" s="33"/>
      <c r="AE25" s="33"/>
    </row>
    <row r="26" spans="1:31" x14ac:dyDescent="0.3">
      <c r="B26" s="23" t="s">
        <v>203</v>
      </c>
      <c r="C26" s="31" t="s">
        <v>209</v>
      </c>
      <c r="D26" s="14">
        <v>3</v>
      </c>
      <c r="E26" s="14">
        <v>0</v>
      </c>
      <c r="F26" s="14">
        <f t="shared" si="0"/>
        <v>4</v>
      </c>
      <c r="K26" s="22"/>
      <c r="L26" s="83"/>
      <c r="M26" s="85">
        <v>0</v>
      </c>
      <c r="N26" s="83"/>
      <c r="O26" s="83">
        <v>0.2</v>
      </c>
      <c r="P26" s="83">
        <v>1</v>
      </c>
      <c r="R26" s="83">
        <v>1</v>
      </c>
      <c r="V26" s="75">
        <f t="shared" si="1"/>
        <v>1</v>
      </c>
      <c r="W26" s="33"/>
      <c r="X26" s="77">
        <v>0</v>
      </c>
      <c r="Y26" s="6">
        <f t="shared" ref="Y26:Y34" si="2">SUMIF(V$2:V$82,"&gt;=" &amp; X26,F$2:F$82)</f>
        <v>354</v>
      </c>
      <c r="Z26" s="6">
        <f t="shared" ref="Z26:Z34" si="3">SUMIF(V$2:V$82,"&gt;=" &amp; X26,E$2:E$82)</f>
        <v>27</v>
      </c>
      <c r="AA26" s="8">
        <f t="shared" ref="AA26:AA34" si="4">($Z$17 + $Z$15*Y26+$Z$16*Z26)*(1+Z$18+Z$19)</f>
        <v>37.44</v>
      </c>
      <c r="AB26" s="33"/>
      <c r="AC26" s="33"/>
      <c r="AD26" s="33"/>
      <c r="AE26" s="33"/>
    </row>
    <row r="27" spans="1:31" x14ac:dyDescent="0.3">
      <c r="B27" s="23" t="s">
        <v>121</v>
      </c>
      <c r="C27" s="31" t="s">
        <v>209</v>
      </c>
      <c r="D27" s="14">
        <v>3</v>
      </c>
      <c r="E27" s="14">
        <v>0</v>
      </c>
      <c r="F27" s="14">
        <f t="shared" si="0"/>
        <v>4</v>
      </c>
      <c r="H27" s="14">
        <v>17</v>
      </c>
      <c r="J27" s="14">
        <v>13</v>
      </c>
      <c r="K27" s="22" t="s">
        <v>92</v>
      </c>
      <c r="L27" s="2">
        <v>0.5</v>
      </c>
      <c r="M27" s="20">
        <v>1</v>
      </c>
      <c r="N27" s="34">
        <v>1</v>
      </c>
      <c r="O27" s="34">
        <v>1</v>
      </c>
      <c r="P27" s="83">
        <v>0.7</v>
      </c>
      <c r="Q27" s="83">
        <v>1</v>
      </c>
      <c r="R27" s="83">
        <v>0.5</v>
      </c>
      <c r="T27" s="83">
        <v>1</v>
      </c>
      <c r="V27" s="75">
        <f t="shared" si="1"/>
        <v>1.5</v>
      </c>
      <c r="W27" s="33"/>
      <c r="X27" s="77">
        <v>0.5</v>
      </c>
      <c r="Y27" s="6">
        <f t="shared" si="2"/>
        <v>286</v>
      </c>
      <c r="Z27" s="6">
        <f t="shared" si="3"/>
        <v>18</v>
      </c>
      <c r="AA27" s="8">
        <f t="shared" si="4"/>
        <v>29.51</v>
      </c>
      <c r="AB27" s="33"/>
      <c r="AC27" s="33"/>
      <c r="AD27" s="33"/>
      <c r="AE27" s="33"/>
    </row>
    <row r="28" spans="1:31" s="33" customFormat="1" x14ac:dyDescent="0.3">
      <c r="A28" s="10"/>
      <c r="B28" s="23" t="s">
        <v>122</v>
      </c>
      <c r="C28" s="31" t="s">
        <v>209</v>
      </c>
      <c r="D28" s="14">
        <v>3</v>
      </c>
      <c r="E28" s="14">
        <v>0</v>
      </c>
      <c r="F28" s="14">
        <f t="shared" si="0"/>
        <v>4</v>
      </c>
      <c r="G28" s="14"/>
      <c r="H28" s="14">
        <v>18</v>
      </c>
      <c r="I28" s="14">
        <v>26</v>
      </c>
      <c r="J28" s="14">
        <v>14</v>
      </c>
      <c r="K28" s="22" t="s">
        <v>92</v>
      </c>
      <c r="L28" s="2">
        <v>1</v>
      </c>
      <c r="M28" s="20">
        <v>1</v>
      </c>
      <c r="N28" s="34">
        <v>1</v>
      </c>
      <c r="O28" s="34">
        <v>1</v>
      </c>
      <c r="P28" s="83">
        <v>1</v>
      </c>
      <c r="Q28" s="83">
        <v>1</v>
      </c>
      <c r="R28" s="83">
        <v>1</v>
      </c>
      <c r="S28" s="83"/>
      <c r="T28" s="83">
        <v>1</v>
      </c>
      <c r="U28" s="83">
        <v>1</v>
      </c>
      <c r="V28" s="75">
        <f t="shared" si="1"/>
        <v>3</v>
      </c>
      <c r="X28" s="77">
        <v>1</v>
      </c>
      <c r="Y28" s="6">
        <f t="shared" si="2"/>
        <v>254</v>
      </c>
      <c r="Z28" s="6">
        <f t="shared" si="3"/>
        <v>18</v>
      </c>
      <c r="AA28" s="8">
        <f t="shared" si="4"/>
        <v>27.430000000000003</v>
      </c>
    </row>
    <row r="29" spans="1:31" x14ac:dyDescent="0.3">
      <c r="B29" s="23" t="s">
        <v>123</v>
      </c>
      <c r="C29" s="31" t="s">
        <v>209</v>
      </c>
      <c r="D29" s="14">
        <v>5</v>
      </c>
      <c r="E29" s="14">
        <v>0</v>
      </c>
      <c r="F29" s="14">
        <f t="shared" si="0"/>
        <v>6</v>
      </c>
      <c r="G29" s="14">
        <v>37</v>
      </c>
      <c r="K29" s="57" t="s">
        <v>196</v>
      </c>
      <c r="N29" s="34"/>
      <c r="O29" s="34">
        <v>0</v>
      </c>
      <c r="P29" s="83">
        <v>0</v>
      </c>
      <c r="T29" s="83">
        <v>0.5</v>
      </c>
      <c r="V29" s="75">
        <f t="shared" si="1"/>
        <v>0.5</v>
      </c>
      <c r="W29" s="33"/>
      <c r="X29" s="78">
        <v>1.5</v>
      </c>
      <c r="Y29" s="31">
        <f t="shared" si="2"/>
        <v>188</v>
      </c>
      <c r="Z29" s="31">
        <f t="shared" si="3"/>
        <v>13</v>
      </c>
      <c r="AA29" s="8">
        <f t="shared" si="4"/>
        <v>21.19</v>
      </c>
      <c r="AB29" s="33"/>
      <c r="AC29" s="33"/>
      <c r="AD29" s="33"/>
      <c r="AE29" s="33"/>
    </row>
    <row r="30" spans="1:31" x14ac:dyDescent="0.3">
      <c r="B30" s="23" t="s">
        <v>124</v>
      </c>
      <c r="C30" s="31" t="s">
        <v>209</v>
      </c>
      <c r="D30" s="14">
        <v>5</v>
      </c>
      <c r="E30" s="14">
        <v>0</v>
      </c>
      <c r="F30" s="14">
        <f t="shared" si="0"/>
        <v>6</v>
      </c>
      <c r="K30" s="57" t="s">
        <v>196</v>
      </c>
      <c r="N30" s="34"/>
      <c r="O30" s="34">
        <v>0</v>
      </c>
      <c r="P30" s="83">
        <v>0</v>
      </c>
      <c r="T30" s="83">
        <v>0.5</v>
      </c>
      <c r="V30" s="89">
        <f t="shared" si="1"/>
        <v>0.5</v>
      </c>
      <c r="W30" s="33"/>
      <c r="X30" s="77">
        <v>2</v>
      </c>
      <c r="Y30" s="6">
        <f t="shared" si="2"/>
        <v>174</v>
      </c>
      <c r="Z30" s="6">
        <f t="shared" si="3"/>
        <v>13</v>
      </c>
      <c r="AA30" s="8">
        <f t="shared" si="4"/>
        <v>20.28</v>
      </c>
    </row>
    <row r="31" spans="1:31" x14ac:dyDescent="0.3">
      <c r="A31" s="11" t="s">
        <v>77</v>
      </c>
      <c r="B31" s="26" t="s">
        <v>125</v>
      </c>
      <c r="C31" s="26" t="s">
        <v>209</v>
      </c>
      <c r="D31" s="13">
        <v>3</v>
      </c>
      <c r="E31" s="13">
        <v>0</v>
      </c>
      <c r="F31" s="13">
        <f t="shared" si="0"/>
        <v>4</v>
      </c>
      <c r="G31" s="13">
        <v>28</v>
      </c>
      <c r="H31" s="13"/>
      <c r="I31" s="13">
        <v>27</v>
      </c>
      <c r="J31" s="13"/>
      <c r="K31" s="21" t="s">
        <v>161</v>
      </c>
      <c r="L31" s="12"/>
      <c r="M31" s="12"/>
      <c r="N31" s="35"/>
      <c r="O31" s="35"/>
      <c r="P31" s="84">
        <v>0</v>
      </c>
      <c r="Q31" s="84">
        <v>0</v>
      </c>
      <c r="R31" s="84"/>
      <c r="S31" s="84">
        <v>1</v>
      </c>
      <c r="T31" s="84"/>
      <c r="U31" s="84"/>
      <c r="V31" s="75">
        <f t="shared" si="1"/>
        <v>1</v>
      </c>
      <c r="W31" s="33"/>
      <c r="X31" s="77">
        <v>2.5</v>
      </c>
      <c r="Y31" s="6">
        <f t="shared" si="2"/>
        <v>128</v>
      </c>
      <c r="Z31" s="6">
        <f t="shared" si="3"/>
        <v>8</v>
      </c>
      <c r="AA31" s="8">
        <f t="shared" si="4"/>
        <v>15.340000000000002</v>
      </c>
      <c r="AB31" s="33"/>
      <c r="AC31" s="33"/>
      <c r="AD31" s="33"/>
      <c r="AE31" s="33"/>
    </row>
    <row r="32" spans="1:31" x14ac:dyDescent="0.3">
      <c r="B32" s="23" t="s">
        <v>126</v>
      </c>
      <c r="C32" s="31" t="s">
        <v>209</v>
      </c>
      <c r="D32" s="14">
        <v>2</v>
      </c>
      <c r="E32" s="14">
        <v>0</v>
      </c>
      <c r="F32" s="14">
        <f t="shared" si="0"/>
        <v>2</v>
      </c>
      <c r="G32" s="14">
        <v>29</v>
      </c>
      <c r="H32" s="14">
        <v>19</v>
      </c>
      <c r="I32" s="14">
        <v>28</v>
      </c>
      <c r="J32" s="14">
        <v>15</v>
      </c>
      <c r="K32" s="22" t="s">
        <v>162</v>
      </c>
      <c r="L32" s="2">
        <v>1</v>
      </c>
      <c r="M32" s="20">
        <v>1</v>
      </c>
      <c r="N32" s="34">
        <v>1</v>
      </c>
      <c r="O32" s="81">
        <v>1</v>
      </c>
      <c r="P32" s="83">
        <v>1</v>
      </c>
      <c r="Q32" s="83">
        <v>1</v>
      </c>
      <c r="R32" s="83">
        <v>1</v>
      </c>
      <c r="S32" s="83">
        <v>1</v>
      </c>
      <c r="T32" s="83">
        <v>1</v>
      </c>
      <c r="U32" s="83">
        <v>1</v>
      </c>
      <c r="V32" s="75">
        <f t="shared" si="1"/>
        <v>4</v>
      </c>
      <c r="W32" s="33"/>
      <c r="X32" s="77">
        <v>3</v>
      </c>
      <c r="Y32" s="6">
        <f t="shared" si="2"/>
        <v>102</v>
      </c>
      <c r="Z32" s="6">
        <f t="shared" si="3"/>
        <v>8</v>
      </c>
      <c r="AA32" s="8">
        <f t="shared" si="4"/>
        <v>13.650000000000002</v>
      </c>
    </row>
    <row r="33" spans="1:31" s="6" customFormat="1" x14ac:dyDescent="0.3">
      <c r="A33" s="10"/>
      <c r="B33" s="23" t="s">
        <v>188</v>
      </c>
      <c r="C33" s="31" t="s">
        <v>209</v>
      </c>
      <c r="D33" s="14">
        <v>1</v>
      </c>
      <c r="E33" s="14">
        <v>0</v>
      </c>
      <c r="F33" s="14">
        <f t="shared" si="0"/>
        <v>2</v>
      </c>
      <c r="G33" s="14"/>
      <c r="H33" s="14"/>
      <c r="I33" s="14"/>
      <c r="J33" s="14">
        <v>16</v>
      </c>
      <c r="K33" s="22" t="s">
        <v>190</v>
      </c>
      <c r="L33" s="34"/>
      <c r="M33" s="36">
        <v>0</v>
      </c>
      <c r="N33" s="34">
        <v>1</v>
      </c>
      <c r="O33" s="81">
        <v>1</v>
      </c>
      <c r="P33" s="83">
        <v>1</v>
      </c>
      <c r="Q33" s="83">
        <v>1</v>
      </c>
      <c r="R33" s="83">
        <v>1</v>
      </c>
      <c r="S33" s="83">
        <v>1</v>
      </c>
      <c r="T33" s="83">
        <v>1</v>
      </c>
      <c r="U33" s="83"/>
      <c r="V33" s="75">
        <f t="shared" si="1"/>
        <v>3</v>
      </c>
      <c r="W33" s="33"/>
      <c r="X33" s="77">
        <v>3.5</v>
      </c>
      <c r="Y33" s="6">
        <f t="shared" si="2"/>
        <v>42</v>
      </c>
      <c r="Z33" s="6">
        <f t="shared" si="3"/>
        <v>4</v>
      </c>
      <c r="AA33" s="8">
        <f t="shared" si="4"/>
        <v>8.19</v>
      </c>
      <c r="AB33"/>
      <c r="AC33"/>
      <c r="AD33"/>
      <c r="AE33"/>
    </row>
    <row r="34" spans="1:31" ht="15" thickBot="1" x14ac:dyDescent="0.35">
      <c r="B34" s="23" t="s">
        <v>189</v>
      </c>
      <c r="C34" s="31" t="s">
        <v>209</v>
      </c>
      <c r="D34" s="14">
        <v>3</v>
      </c>
      <c r="E34" s="14">
        <v>0</v>
      </c>
      <c r="F34" s="14">
        <f t="shared" si="0"/>
        <v>4</v>
      </c>
      <c r="G34" s="14">
        <v>30</v>
      </c>
      <c r="H34" s="14">
        <v>20</v>
      </c>
      <c r="I34" s="14">
        <v>29</v>
      </c>
      <c r="J34" s="14">
        <v>16</v>
      </c>
      <c r="K34" s="22" t="s">
        <v>190</v>
      </c>
      <c r="L34" s="2">
        <v>1</v>
      </c>
      <c r="M34" s="20">
        <v>1</v>
      </c>
      <c r="N34" s="34">
        <v>1</v>
      </c>
      <c r="O34" s="34">
        <v>1</v>
      </c>
      <c r="P34" s="83">
        <v>1</v>
      </c>
      <c r="Q34" s="83">
        <v>1</v>
      </c>
      <c r="R34" s="83">
        <v>1</v>
      </c>
      <c r="S34" s="83">
        <v>1</v>
      </c>
      <c r="T34" s="83">
        <v>1</v>
      </c>
      <c r="U34" s="83">
        <v>1</v>
      </c>
      <c r="V34" s="75">
        <f t="shared" si="1"/>
        <v>4</v>
      </c>
      <c r="W34" s="33"/>
      <c r="X34" s="79">
        <v>4</v>
      </c>
      <c r="Y34" s="47">
        <f t="shared" si="2"/>
        <v>36</v>
      </c>
      <c r="Z34" s="47">
        <f t="shared" si="3"/>
        <v>4</v>
      </c>
      <c r="AA34" s="9">
        <f t="shared" si="4"/>
        <v>7.8000000000000007</v>
      </c>
    </row>
    <row r="35" spans="1:31" s="33" customFormat="1" x14ac:dyDescent="0.3">
      <c r="A35" s="10"/>
      <c r="B35" s="23" t="s">
        <v>127</v>
      </c>
      <c r="C35" s="31" t="s">
        <v>209</v>
      </c>
      <c r="D35" s="14">
        <v>3</v>
      </c>
      <c r="E35" s="14">
        <v>0</v>
      </c>
      <c r="F35" s="14">
        <f t="shared" si="0"/>
        <v>4</v>
      </c>
      <c r="G35" s="14">
        <v>31</v>
      </c>
      <c r="H35" s="14"/>
      <c r="I35" s="14">
        <v>30</v>
      </c>
      <c r="J35" s="14">
        <v>17</v>
      </c>
      <c r="K35" s="22"/>
      <c r="L35" s="2"/>
      <c r="M35" s="20">
        <v>0.5</v>
      </c>
      <c r="N35" s="34">
        <v>1</v>
      </c>
      <c r="O35" s="34">
        <v>0</v>
      </c>
      <c r="P35" s="83">
        <v>0</v>
      </c>
      <c r="Q35" s="83"/>
      <c r="R35" s="83"/>
      <c r="S35" s="83"/>
      <c r="T35" s="83"/>
      <c r="U35" s="83"/>
      <c r="V35" s="75">
        <f t="shared" si="1"/>
        <v>0</v>
      </c>
      <c r="X35" s="3"/>
      <c r="Y35"/>
      <c r="Z35"/>
      <c r="AA35" s="6"/>
      <c r="AB35"/>
      <c r="AC35"/>
      <c r="AD35"/>
      <c r="AE35"/>
    </row>
    <row r="36" spans="1:31" x14ac:dyDescent="0.3">
      <c r="B36" s="23" t="s">
        <v>97</v>
      </c>
      <c r="C36" s="31" t="s">
        <v>210</v>
      </c>
      <c r="D36" s="14">
        <v>2</v>
      </c>
      <c r="E36" s="14">
        <v>0</v>
      </c>
      <c r="F36" s="14">
        <f t="shared" si="0"/>
        <v>2</v>
      </c>
      <c r="H36" s="14">
        <v>21</v>
      </c>
      <c r="I36" s="14">
        <v>31</v>
      </c>
      <c r="J36" s="14">
        <v>18</v>
      </c>
      <c r="K36" s="22" t="s">
        <v>92</v>
      </c>
      <c r="M36" s="20">
        <v>1</v>
      </c>
      <c r="N36" s="34">
        <v>1</v>
      </c>
      <c r="O36" s="34">
        <v>1</v>
      </c>
      <c r="P36" s="83">
        <v>1</v>
      </c>
      <c r="Q36" s="83">
        <v>1</v>
      </c>
      <c r="R36" s="83">
        <v>1</v>
      </c>
      <c r="T36" s="83">
        <v>1</v>
      </c>
      <c r="V36" s="75">
        <f t="shared" si="1"/>
        <v>2</v>
      </c>
      <c r="W36" s="33"/>
      <c r="AB36" s="6"/>
      <c r="AC36" s="6"/>
      <c r="AD36" s="6"/>
      <c r="AE36" s="6"/>
    </row>
    <row r="37" spans="1:31" x14ac:dyDescent="0.3">
      <c r="B37" s="23" t="s">
        <v>98</v>
      </c>
      <c r="C37" s="31" t="s">
        <v>210</v>
      </c>
      <c r="D37" s="14">
        <v>4</v>
      </c>
      <c r="E37" s="14">
        <v>0</v>
      </c>
      <c r="F37" s="14">
        <f t="shared" si="0"/>
        <v>4</v>
      </c>
      <c r="J37" s="14">
        <v>19</v>
      </c>
      <c r="K37" s="22" t="s">
        <v>193</v>
      </c>
      <c r="M37" s="20">
        <v>1</v>
      </c>
      <c r="N37" s="34">
        <v>1</v>
      </c>
      <c r="O37" s="34">
        <v>1</v>
      </c>
      <c r="P37" s="83">
        <v>1</v>
      </c>
      <c r="Q37" s="83">
        <v>1</v>
      </c>
      <c r="R37" s="83">
        <v>0.5</v>
      </c>
      <c r="T37" s="83">
        <v>1</v>
      </c>
      <c r="V37" s="75">
        <f t="shared" si="1"/>
        <v>1.5</v>
      </c>
      <c r="W37" s="33"/>
      <c r="Y37" s="33"/>
      <c r="Z37" s="33"/>
      <c r="AA37" s="33"/>
    </row>
    <row r="38" spans="1:31" x14ac:dyDescent="0.3">
      <c r="B38" s="23" t="s">
        <v>95</v>
      </c>
      <c r="C38" s="31" t="s">
        <v>210</v>
      </c>
      <c r="D38" s="14">
        <v>3</v>
      </c>
      <c r="E38" s="14">
        <v>0</v>
      </c>
      <c r="F38" s="14">
        <f t="shared" si="0"/>
        <v>4</v>
      </c>
      <c r="J38" s="14">
        <v>20</v>
      </c>
      <c r="K38" s="22" t="s">
        <v>193</v>
      </c>
      <c r="M38" s="20">
        <v>1</v>
      </c>
      <c r="N38" s="34">
        <v>1</v>
      </c>
      <c r="O38" s="34">
        <v>1</v>
      </c>
      <c r="P38" s="83">
        <v>1</v>
      </c>
      <c r="Q38" s="83">
        <v>1</v>
      </c>
      <c r="R38" s="83">
        <v>1</v>
      </c>
      <c r="T38" s="83">
        <v>1</v>
      </c>
      <c r="V38" s="75">
        <f t="shared" si="1"/>
        <v>2</v>
      </c>
      <c r="W38" s="33"/>
      <c r="AB38" s="33"/>
      <c r="AC38" s="33"/>
      <c r="AD38" s="33"/>
      <c r="AE38" s="33"/>
    </row>
    <row r="39" spans="1:31" x14ac:dyDescent="0.3">
      <c r="B39" s="23" t="s">
        <v>128</v>
      </c>
      <c r="C39" s="31" t="s">
        <v>209</v>
      </c>
      <c r="D39" s="14">
        <v>7</v>
      </c>
      <c r="E39" s="14">
        <v>0</v>
      </c>
      <c r="F39" s="14">
        <f t="shared" si="0"/>
        <v>8</v>
      </c>
      <c r="G39" s="14">
        <v>33</v>
      </c>
      <c r="H39" s="14">
        <v>22</v>
      </c>
      <c r="I39" s="14">
        <v>32</v>
      </c>
      <c r="J39" s="14">
        <v>21</v>
      </c>
      <c r="K39" s="22"/>
      <c r="L39" s="2">
        <v>1</v>
      </c>
      <c r="M39" s="20">
        <v>1</v>
      </c>
      <c r="N39" s="34">
        <v>1</v>
      </c>
      <c r="O39" s="34">
        <v>1</v>
      </c>
      <c r="P39" s="83">
        <v>0</v>
      </c>
      <c r="Q39" s="83">
        <v>0.5</v>
      </c>
      <c r="R39" s="83">
        <v>0.5</v>
      </c>
      <c r="S39" s="83">
        <v>1</v>
      </c>
      <c r="T39" s="83">
        <v>0.75</v>
      </c>
      <c r="U39" s="83">
        <v>1</v>
      </c>
      <c r="V39" s="89">
        <f t="shared" si="1"/>
        <v>3.25</v>
      </c>
      <c r="W39" s="33"/>
      <c r="X39" s="80"/>
    </row>
    <row r="40" spans="1:31" x14ac:dyDescent="0.3">
      <c r="A40" s="11" t="s">
        <v>78</v>
      </c>
      <c r="B40" s="26" t="s">
        <v>129</v>
      </c>
      <c r="C40" s="26" t="s">
        <v>209</v>
      </c>
      <c r="D40" s="13">
        <v>2</v>
      </c>
      <c r="E40" s="13">
        <v>0</v>
      </c>
      <c r="F40" s="13">
        <f t="shared" si="0"/>
        <v>2</v>
      </c>
      <c r="G40" s="13" t="s">
        <v>175</v>
      </c>
      <c r="H40" s="13">
        <v>23</v>
      </c>
      <c r="I40" s="13">
        <v>33</v>
      </c>
      <c r="J40" s="13">
        <v>22</v>
      </c>
      <c r="K40" s="21" t="s">
        <v>160</v>
      </c>
      <c r="L40" s="12">
        <v>1</v>
      </c>
      <c r="M40" s="12">
        <v>1</v>
      </c>
      <c r="N40" s="35">
        <v>1</v>
      </c>
      <c r="O40" s="35">
        <v>1</v>
      </c>
      <c r="P40" s="84">
        <v>1</v>
      </c>
      <c r="Q40" s="84">
        <v>1</v>
      </c>
      <c r="R40" s="84">
        <v>1</v>
      </c>
      <c r="S40" s="84">
        <v>1</v>
      </c>
      <c r="T40" s="84">
        <v>1</v>
      </c>
      <c r="U40" s="84">
        <v>1</v>
      </c>
      <c r="V40" s="75">
        <f t="shared" si="1"/>
        <v>4</v>
      </c>
      <c r="W40" s="33"/>
      <c r="X40" s="80"/>
    </row>
    <row r="41" spans="1:31" x14ac:dyDescent="0.3">
      <c r="B41" s="23" t="s">
        <v>173</v>
      </c>
      <c r="C41" s="31" t="s">
        <v>209</v>
      </c>
      <c r="D41" s="14">
        <v>5</v>
      </c>
      <c r="E41" s="14">
        <v>0</v>
      </c>
      <c r="F41" s="14">
        <f t="shared" si="0"/>
        <v>6</v>
      </c>
      <c r="G41" s="14">
        <v>36</v>
      </c>
      <c r="H41" s="14">
        <v>24</v>
      </c>
      <c r="I41" s="14">
        <v>34</v>
      </c>
      <c r="J41" s="14">
        <v>23</v>
      </c>
      <c r="K41" s="22"/>
      <c r="L41" s="2">
        <v>1</v>
      </c>
      <c r="M41" s="20">
        <v>1</v>
      </c>
      <c r="N41" s="34">
        <v>1</v>
      </c>
      <c r="O41" s="34">
        <v>1</v>
      </c>
      <c r="P41" s="83">
        <v>1</v>
      </c>
      <c r="Q41" s="83">
        <v>1</v>
      </c>
      <c r="R41" s="83">
        <v>1</v>
      </c>
      <c r="T41" s="83">
        <v>1</v>
      </c>
      <c r="U41" s="83">
        <v>1</v>
      </c>
      <c r="V41" s="75">
        <f t="shared" si="1"/>
        <v>3</v>
      </c>
      <c r="W41" s="33"/>
      <c r="X41" s="80"/>
      <c r="AA41" s="6"/>
    </row>
    <row r="42" spans="1:31" s="6" customFormat="1" x14ac:dyDescent="0.3">
      <c r="A42" s="10"/>
      <c r="B42" s="23" t="s">
        <v>191</v>
      </c>
      <c r="C42" s="31" t="s">
        <v>209</v>
      </c>
      <c r="D42" s="14">
        <v>4</v>
      </c>
      <c r="E42" s="14">
        <v>0</v>
      </c>
      <c r="F42" s="14">
        <f t="shared" si="0"/>
        <v>4</v>
      </c>
      <c r="G42" s="14"/>
      <c r="H42" s="14"/>
      <c r="I42" s="14"/>
      <c r="J42" s="14"/>
      <c r="K42" s="22" t="s">
        <v>195</v>
      </c>
      <c r="L42" s="2"/>
      <c r="M42" s="20"/>
      <c r="N42" s="34"/>
      <c r="O42" s="33"/>
      <c r="P42" s="83">
        <v>0</v>
      </c>
      <c r="Q42" s="83"/>
      <c r="R42" s="83"/>
      <c r="S42" s="83"/>
      <c r="T42" s="83"/>
      <c r="U42" s="83"/>
      <c r="V42" s="75">
        <f t="shared" si="1"/>
        <v>0</v>
      </c>
      <c r="W42" s="33"/>
      <c r="X42" s="3"/>
      <c r="Y42"/>
      <c r="Z42"/>
      <c r="AA42"/>
      <c r="AB42"/>
      <c r="AC42"/>
      <c r="AD42"/>
      <c r="AE42"/>
    </row>
    <row r="43" spans="1:31" x14ac:dyDescent="0.3">
      <c r="B43" s="23" t="s">
        <v>130</v>
      </c>
      <c r="C43" s="31" t="s">
        <v>210</v>
      </c>
      <c r="D43" s="14">
        <v>6</v>
      </c>
      <c r="E43" s="14">
        <v>0</v>
      </c>
      <c r="F43" s="14">
        <f t="shared" si="0"/>
        <v>6</v>
      </c>
      <c r="H43" s="14">
        <v>25</v>
      </c>
      <c r="J43" s="14">
        <v>24</v>
      </c>
      <c r="K43" s="22" t="s">
        <v>92</v>
      </c>
      <c r="L43" s="2">
        <v>1</v>
      </c>
      <c r="M43" s="20">
        <v>1</v>
      </c>
      <c r="N43" s="34"/>
      <c r="O43" s="34">
        <v>1</v>
      </c>
      <c r="P43" s="83">
        <v>1</v>
      </c>
      <c r="Q43" s="83">
        <v>1</v>
      </c>
      <c r="R43" s="83">
        <v>1</v>
      </c>
      <c r="T43" s="83">
        <v>1</v>
      </c>
      <c r="U43" s="83">
        <v>1</v>
      </c>
      <c r="V43" s="75">
        <f t="shared" si="1"/>
        <v>3</v>
      </c>
      <c r="W43" s="33"/>
      <c r="X43" s="15"/>
      <c r="Y43" s="6"/>
    </row>
    <row r="44" spans="1:31" x14ac:dyDescent="0.3">
      <c r="B44" s="23" t="s">
        <v>216</v>
      </c>
      <c r="C44" s="31" t="s">
        <v>211</v>
      </c>
      <c r="D44" s="14">
        <v>5</v>
      </c>
      <c r="E44" s="14">
        <v>2</v>
      </c>
      <c r="F44" s="14">
        <f t="shared" si="0"/>
        <v>6</v>
      </c>
      <c r="G44" s="14" t="s">
        <v>175</v>
      </c>
      <c r="H44" s="14">
        <v>26</v>
      </c>
      <c r="I44" s="14">
        <v>35</v>
      </c>
      <c r="J44" s="14">
        <v>25</v>
      </c>
      <c r="K44" s="22" t="s">
        <v>159</v>
      </c>
      <c r="M44" s="20">
        <v>1</v>
      </c>
      <c r="N44" s="34">
        <v>1</v>
      </c>
      <c r="O44" s="34">
        <v>1</v>
      </c>
      <c r="P44" s="83">
        <v>1</v>
      </c>
      <c r="Q44" s="83">
        <v>1</v>
      </c>
      <c r="R44" s="83">
        <v>1</v>
      </c>
      <c r="T44" s="83">
        <v>1</v>
      </c>
      <c r="V44" s="89">
        <f t="shared" si="1"/>
        <v>2</v>
      </c>
      <c r="W44" s="33"/>
      <c r="AA44" s="6"/>
    </row>
    <row r="45" spans="1:31" x14ac:dyDescent="0.3">
      <c r="A45" s="11" t="s">
        <v>79</v>
      </c>
      <c r="B45" s="26" t="s">
        <v>228</v>
      </c>
      <c r="C45" s="26" t="s">
        <v>209</v>
      </c>
      <c r="D45" s="13">
        <v>7</v>
      </c>
      <c r="E45" s="13">
        <v>1</v>
      </c>
      <c r="F45" s="13">
        <f t="shared" si="0"/>
        <v>8</v>
      </c>
      <c r="G45" s="13" t="s">
        <v>176</v>
      </c>
      <c r="H45" s="13">
        <v>28</v>
      </c>
      <c r="I45" s="13">
        <v>11</v>
      </c>
      <c r="J45" s="13">
        <v>26</v>
      </c>
      <c r="K45" s="21" t="s">
        <v>92</v>
      </c>
      <c r="L45" s="12">
        <v>1</v>
      </c>
      <c r="M45" s="12">
        <v>1</v>
      </c>
      <c r="N45" s="35">
        <v>1</v>
      </c>
      <c r="O45" s="35">
        <v>0.8</v>
      </c>
      <c r="P45" s="84">
        <v>1</v>
      </c>
      <c r="Q45" s="84">
        <v>1</v>
      </c>
      <c r="R45" s="84">
        <v>1</v>
      </c>
      <c r="S45" s="84">
        <v>1</v>
      </c>
      <c r="T45" s="84">
        <v>1</v>
      </c>
      <c r="U45" s="84">
        <v>1</v>
      </c>
      <c r="V45" s="75">
        <f t="shared" si="1"/>
        <v>4</v>
      </c>
      <c r="W45" s="33"/>
    </row>
    <row r="46" spans="1:31" s="33" customFormat="1" x14ac:dyDescent="0.3">
      <c r="A46" s="30"/>
      <c r="B46" s="31" t="s">
        <v>229</v>
      </c>
      <c r="C46" s="31" t="s">
        <v>209</v>
      </c>
      <c r="D46" s="14">
        <v>4</v>
      </c>
      <c r="E46" s="14">
        <v>2</v>
      </c>
      <c r="F46" s="14">
        <f t="shared" si="0"/>
        <v>4</v>
      </c>
      <c r="G46" s="14"/>
      <c r="H46" s="14"/>
      <c r="I46" s="14"/>
      <c r="J46" s="14"/>
      <c r="K46" s="22" t="s">
        <v>231</v>
      </c>
      <c r="L46" s="85"/>
      <c r="M46" s="85"/>
      <c r="N46" s="85"/>
      <c r="O46" s="85"/>
      <c r="P46" s="85"/>
      <c r="Q46" s="85"/>
      <c r="R46" s="85"/>
      <c r="S46" s="85"/>
      <c r="T46" s="85"/>
      <c r="U46" s="85"/>
      <c r="V46" s="75">
        <f t="shared" si="1"/>
        <v>0</v>
      </c>
      <c r="X46" s="3"/>
    </row>
    <row r="47" spans="1:31" x14ac:dyDescent="0.3">
      <c r="B47" s="23" t="s">
        <v>93</v>
      </c>
      <c r="C47" s="31" t="s">
        <v>209</v>
      </c>
      <c r="D47" s="14">
        <v>6</v>
      </c>
      <c r="E47" s="14">
        <v>3</v>
      </c>
      <c r="F47" s="14">
        <f t="shared" si="0"/>
        <v>6</v>
      </c>
      <c r="G47" s="14" t="s">
        <v>177</v>
      </c>
      <c r="H47" s="14">
        <v>29</v>
      </c>
      <c r="I47" s="14">
        <v>12</v>
      </c>
      <c r="J47" s="14">
        <v>27</v>
      </c>
      <c r="K47" s="22" t="s">
        <v>92</v>
      </c>
      <c r="L47" s="2">
        <v>1</v>
      </c>
      <c r="M47" s="20">
        <v>0.9</v>
      </c>
      <c r="N47" s="34">
        <v>1</v>
      </c>
      <c r="O47" s="34">
        <v>0.8</v>
      </c>
      <c r="P47" s="83">
        <v>1</v>
      </c>
      <c r="Q47" s="83">
        <v>1</v>
      </c>
      <c r="R47" s="83">
        <v>1</v>
      </c>
      <c r="S47" s="83">
        <v>1</v>
      </c>
      <c r="T47" s="83">
        <v>1</v>
      </c>
      <c r="U47" s="83">
        <v>1</v>
      </c>
      <c r="V47" s="75">
        <f t="shared" si="1"/>
        <v>4</v>
      </c>
      <c r="W47" s="33"/>
      <c r="AA47" s="6"/>
      <c r="AB47" s="6"/>
      <c r="AC47" s="6"/>
      <c r="AD47" s="6"/>
      <c r="AE47" s="6"/>
    </row>
    <row r="48" spans="1:31" s="33" customFormat="1" x14ac:dyDescent="0.3">
      <c r="A48" s="10"/>
      <c r="B48" s="23" t="s">
        <v>230</v>
      </c>
      <c r="C48" s="31" t="s">
        <v>209</v>
      </c>
      <c r="D48" s="14">
        <v>8</v>
      </c>
      <c r="E48" s="14">
        <v>4</v>
      </c>
      <c r="F48" s="14">
        <f t="shared" si="0"/>
        <v>8</v>
      </c>
      <c r="G48" s="14"/>
      <c r="H48" s="14"/>
      <c r="I48" s="14"/>
      <c r="J48" s="14"/>
      <c r="K48" s="22" t="s">
        <v>231</v>
      </c>
      <c r="L48" s="83"/>
      <c r="M48" s="85"/>
      <c r="N48" s="83"/>
      <c r="O48" s="83"/>
      <c r="P48" s="83"/>
      <c r="Q48" s="83"/>
      <c r="R48" s="83"/>
      <c r="S48" s="83"/>
      <c r="T48" s="83"/>
      <c r="U48" s="83"/>
      <c r="V48" s="75">
        <f t="shared" si="1"/>
        <v>0</v>
      </c>
      <c r="X48" s="3"/>
      <c r="AA48" s="6"/>
      <c r="AB48" s="6"/>
      <c r="AC48" s="6"/>
      <c r="AD48" s="6"/>
      <c r="AE48" s="6"/>
    </row>
    <row r="49" spans="1:31" s="6" customFormat="1" x14ac:dyDescent="0.3">
      <c r="A49" s="10"/>
      <c r="B49" s="23" t="s">
        <v>131</v>
      </c>
      <c r="C49" s="31" t="s">
        <v>209</v>
      </c>
      <c r="D49" s="14">
        <v>2</v>
      </c>
      <c r="E49" s="14">
        <v>0</v>
      </c>
      <c r="F49" s="14">
        <f t="shared" si="0"/>
        <v>2</v>
      </c>
      <c r="G49" s="14">
        <v>43</v>
      </c>
      <c r="H49" s="14">
        <v>30</v>
      </c>
      <c r="I49" s="14">
        <v>13</v>
      </c>
      <c r="J49" s="14">
        <v>28</v>
      </c>
      <c r="K49" s="22"/>
      <c r="L49" s="83">
        <v>1</v>
      </c>
      <c r="M49" s="85">
        <v>0.4</v>
      </c>
      <c r="N49" s="83">
        <v>1</v>
      </c>
      <c r="O49" s="83">
        <v>0.8</v>
      </c>
      <c r="P49" s="83">
        <v>1</v>
      </c>
      <c r="Q49" s="83">
        <v>1</v>
      </c>
      <c r="R49" s="83">
        <v>0.5</v>
      </c>
      <c r="S49" s="83"/>
      <c r="T49" s="83">
        <v>1</v>
      </c>
      <c r="U49" s="83">
        <v>1</v>
      </c>
      <c r="V49" s="75">
        <f t="shared" si="1"/>
        <v>2.5</v>
      </c>
      <c r="W49" s="33"/>
      <c r="X49" s="15"/>
      <c r="Z49"/>
      <c r="AA49"/>
      <c r="AB49"/>
      <c r="AC49"/>
      <c r="AD49"/>
      <c r="AE49"/>
    </row>
    <row r="50" spans="1:31" x14ac:dyDescent="0.3">
      <c r="B50" s="23" t="s">
        <v>215</v>
      </c>
      <c r="C50" s="31" t="s">
        <v>211</v>
      </c>
      <c r="D50" s="14">
        <v>4</v>
      </c>
      <c r="E50" s="14">
        <v>0</v>
      </c>
      <c r="F50" s="14">
        <f t="shared" si="0"/>
        <v>4</v>
      </c>
      <c r="G50" s="14">
        <v>43</v>
      </c>
      <c r="H50" s="14">
        <v>30</v>
      </c>
      <c r="I50" s="14">
        <v>13</v>
      </c>
      <c r="J50" s="14">
        <v>28</v>
      </c>
      <c r="K50" s="22" t="s">
        <v>214</v>
      </c>
      <c r="N50" s="34"/>
      <c r="O50" s="34"/>
      <c r="P50" s="83">
        <v>0.5</v>
      </c>
      <c r="Q50" s="83">
        <v>0.7</v>
      </c>
      <c r="T50" s="83">
        <v>0.75</v>
      </c>
      <c r="V50" s="89">
        <f t="shared" si="1"/>
        <v>0.75</v>
      </c>
      <c r="W50" s="33"/>
      <c r="Z50" s="6"/>
    </row>
    <row r="51" spans="1:31" x14ac:dyDescent="0.3">
      <c r="A51" s="11" t="s">
        <v>80</v>
      </c>
      <c r="B51" s="26" t="s">
        <v>213</v>
      </c>
      <c r="C51" s="26" t="s">
        <v>209</v>
      </c>
      <c r="D51" s="13">
        <v>2</v>
      </c>
      <c r="E51" s="13">
        <v>0</v>
      </c>
      <c r="F51" s="13">
        <f t="shared" si="0"/>
        <v>2</v>
      </c>
      <c r="G51" s="13">
        <v>38</v>
      </c>
      <c r="H51" s="13">
        <v>31</v>
      </c>
      <c r="I51" s="13">
        <v>9</v>
      </c>
      <c r="J51" s="13"/>
      <c r="K51" s="21"/>
      <c r="L51" s="12">
        <v>1</v>
      </c>
      <c r="M51" s="12"/>
      <c r="N51" s="35"/>
      <c r="O51" s="35"/>
      <c r="P51" s="84">
        <v>1</v>
      </c>
      <c r="Q51" s="84">
        <v>0</v>
      </c>
      <c r="R51" s="84">
        <v>1</v>
      </c>
      <c r="S51" s="84"/>
      <c r="T51" s="84">
        <v>0.75</v>
      </c>
      <c r="U51" s="84">
        <v>1</v>
      </c>
      <c r="V51" s="75">
        <f t="shared" si="1"/>
        <v>2.75</v>
      </c>
      <c r="W51" s="33"/>
    </row>
    <row r="52" spans="1:31" s="6" customFormat="1" x14ac:dyDescent="0.3">
      <c r="A52" s="10"/>
      <c r="B52" s="23" t="s">
        <v>132</v>
      </c>
      <c r="C52" s="31" t="s">
        <v>209</v>
      </c>
      <c r="D52" s="14">
        <v>3</v>
      </c>
      <c r="E52" s="14">
        <v>0</v>
      </c>
      <c r="F52" s="14">
        <f t="shared" si="0"/>
        <v>4</v>
      </c>
      <c r="G52" s="14">
        <v>39</v>
      </c>
      <c r="H52" s="14">
        <v>32</v>
      </c>
      <c r="I52" s="14">
        <v>10</v>
      </c>
      <c r="J52" s="14"/>
      <c r="K52" s="22"/>
      <c r="L52" s="2">
        <v>1</v>
      </c>
      <c r="M52" s="20"/>
      <c r="N52" s="34"/>
      <c r="O52" s="34"/>
      <c r="P52" s="83">
        <v>1</v>
      </c>
      <c r="Q52" s="83">
        <v>0</v>
      </c>
      <c r="R52" s="83">
        <v>1</v>
      </c>
      <c r="S52" s="83"/>
      <c r="T52" s="83">
        <v>0.75</v>
      </c>
      <c r="U52" s="83">
        <v>1</v>
      </c>
      <c r="V52" s="89">
        <f t="shared" si="1"/>
        <v>2.75</v>
      </c>
      <c r="W52" s="33"/>
      <c r="X52" s="3"/>
      <c r="Y52"/>
      <c r="Z52"/>
      <c r="AA52"/>
      <c r="AB52"/>
      <c r="AC52"/>
      <c r="AD52"/>
      <c r="AE52"/>
    </row>
    <row r="53" spans="1:31" x14ac:dyDescent="0.3">
      <c r="A53" s="11" t="s">
        <v>81</v>
      </c>
      <c r="B53" s="26" t="s">
        <v>133</v>
      </c>
      <c r="C53" s="26" t="s">
        <v>209</v>
      </c>
      <c r="D53" s="13">
        <v>2</v>
      </c>
      <c r="E53" s="13">
        <v>0</v>
      </c>
      <c r="F53" s="13">
        <f t="shared" si="0"/>
        <v>2</v>
      </c>
      <c r="G53" s="13"/>
      <c r="H53" s="13">
        <v>33</v>
      </c>
      <c r="I53" s="13">
        <v>1</v>
      </c>
      <c r="J53" s="13"/>
      <c r="K53" s="21"/>
      <c r="L53" s="12">
        <v>1</v>
      </c>
      <c r="M53" s="12">
        <v>0</v>
      </c>
      <c r="N53" s="35"/>
      <c r="O53" s="35">
        <v>0</v>
      </c>
      <c r="P53" s="84">
        <v>0.5</v>
      </c>
      <c r="Q53" s="84">
        <v>0.5</v>
      </c>
      <c r="R53" s="84"/>
      <c r="S53" s="84">
        <v>1</v>
      </c>
      <c r="T53" s="84">
        <v>0.5</v>
      </c>
      <c r="U53" s="84">
        <v>1</v>
      </c>
      <c r="V53" s="75">
        <f t="shared" si="1"/>
        <v>2.5</v>
      </c>
      <c r="W53" s="33"/>
    </row>
    <row r="54" spans="1:31" s="6" customFormat="1" x14ac:dyDescent="0.3">
      <c r="A54" s="10"/>
      <c r="B54" s="23" t="s">
        <v>134</v>
      </c>
      <c r="C54" s="31" t="s">
        <v>209</v>
      </c>
      <c r="D54" s="14">
        <v>3</v>
      </c>
      <c r="E54" s="14">
        <v>0</v>
      </c>
      <c r="F54" s="14">
        <f t="shared" si="0"/>
        <v>4</v>
      </c>
      <c r="G54" s="14">
        <v>2</v>
      </c>
      <c r="H54" s="14">
        <v>34</v>
      </c>
      <c r="I54" s="14">
        <v>6</v>
      </c>
      <c r="J54" s="14">
        <v>30</v>
      </c>
      <c r="K54" s="22"/>
      <c r="L54" s="2">
        <v>1</v>
      </c>
      <c r="M54" s="20">
        <v>0</v>
      </c>
      <c r="N54" s="34">
        <v>0</v>
      </c>
      <c r="O54" s="81">
        <v>0</v>
      </c>
      <c r="P54" s="83">
        <v>1</v>
      </c>
      <c r="Q54" s="83">
        <v>0.25</v>
      </c>
      <c r="R54" s="83"/>
      <c r="S54" s="83">
        <v>1</v>
      </c>
      <c r="T54" s="83">
        <v>0.25</v>
      </c>
      <c r="U54" s="83">
        <v>1</v>
      </c>
      <c r="V54" s="75">
        <f t="shared" si="1"/>
        <v>2.25</v>
      </c>
      <c r="W54" s="33"/>
      <c r="X54" s="15"/>
      <c r="AA54"/>
      <c r="AB54"/>
      <c r="AC54"/>
      <c r="AD54"/>
      <c r="AE54"/>
    </row>
    <row r="55" spans="1:31" x14ac:dyDescent="0.3">
      <c r="B55" s="23" t="s">
        <v>135</v>
      </c>
      <c r="C55" s="31" t="s">
        <v>209</v>
      </c>
      <c r="D55" s="14">
        <v>3</v>
      </c>
      <c r="E55" s="14">
        <v>0</v>
      </c>
      <c r="F55" s="14">
        <f t="shared" si="0"/>
        <v>4</v>
      </c>
      <c r="G55" s="14">
        <v>4</v>
      </c>
      <c r="I55" s="14">
        <v>2</v>
      </c>
      <c r="J55" s="14">
        <v>31</v>
      </c>
      <c r="K55" s="22"/>
      <c r="L55" s="2">
        <v>1</v>
      </c>
      <c r="M55" s="20">
        <v>0</v>
      </c>
      <c r="N55" s="34">
        <v>0</v>
      </c>
      <c r="O55" s="81">
        <v>0</v>
      </c>
      <c r="P55" s="83">
        <v>0</v>
      </c>
      <c r="S55" s="83">
        <v>1</v>
      </c>
      <c r="U55" s="83">
        <v>1</v>
      </c>
      <c r="V55" s="75">
        <f t="shared" si="1"/>
        <v>2</v>
      </c>
      <c r="W55" s="33"/>
    </row>
    <row r="56" spans="1:31" x14ac:dyDescent="0.3">
      <c r="B56" s="23" t="s">
        <v>136</v>
      </c>
      <c r="C56" s="31" t="s">
        <v>209</v>
      </c>
      <c r="D56" s="14">
        <v>3</v>
      </c>
      <c r="E56" s="14">
        <v>0</v>
      </c>
      <c r="F56" s="14">
        <f t="shared" si="0"/>
        <v>4</v>
      </c>
      <c r="G56" s="14">
        <v>5</v>
      </c>
      <c r="K56" s="22"/>
      <c r="L56" s="2">
        <v>1</v>
      </c>
      <c r="M56" s="20">
        <v>0</v>
      </c>
      <c r="N56" s="34"/>
      <c r="O56" s="81">
        <v>0</v>
      </c>
      <c r="P56" s="83">
        <v>0</v>
      </c>
      <c r="U56" s="83">
        <v>1</v>
      </c>
      <c r="V56" s="75">
        <f t="shared" si="1"/>
        <v>1</v>
      </c>
      <c r="W56" s="33"/>
      <c r="AB56" s="33"/>
      <c r="AC56" s="6"/>
      <c r="AD56" s="6"/>
      <c r="AE56" s="6"/>
    </row>
    <row r="57" spans="1:31" x14ac:dyDescent="0.3">
      <c r="B57" s="23" t="s">
        <v>137</v>
      </c>
      <c r="C57" s="31" t="s">
        <v>209</v>
      </c>
      <c r="D57" s="14">
        <v>2</v>
      </c>
      <c r="E57" s="14">
        <v>0</v>
      </c>
      <c r="F57" s="14">
        <f t="shared" si="0"/>
        <v>2</v>
      </c>
      <c r="G57" s="14">
        <v>6</v>
      </c>
      <c r="I57" s="14">
        <v>3</v>
      </c>
      <c r="J57" s="14">
        <v>32</v>
      </c>
      <c r="K57" s="22"/>
      <c r="L57" s="2">
        <v>1</v>
      </c>
      <c r="M57" s="20">
        <v>0.2</v>
      </c>
      <c r="N57" s="34">
        <v>0.5</v>
      </c>
      <c r="O57" s="81">
        <v>0.2</v>
      </c>
      <c r="P57" s="83">
        <v>1</v>
      </c>
      <c r="Q57" s="83">
        <v>0.5</v>
      </c>
      <c r="R57" s="83">
        <v>0.5</v>
      </c>
      <c r="S57" s="83">
        <v>1</v>
      </c>
      <c r="T57" s="83">
        <v>0.5</v>
      </c>
      <c r="U57" s="83">
        <v>1</v>
      </c>
      <c r="V57" s="75">
        <f t="shared" si="1"/>
        <v>3</v>
      </c>
      <c r="W57" s="33"/>
      <c r="AB57" s="33"/>
    </row>
    <row r="58" spans="1:31" x14ac:dyDescent="0.3">
      <c r="B58" s="23" t="s">
        <v>138</v>
      </c>
      <c r="C58" s="31" t="s">
        <v>211</v>
      </c>
      <c r="D58" s="14">
        <v>5</v>
      </c>
      <c r="E58" s="14">
        <v>1</v>
      </c>
      <c r="F58" s="14">
        <f t="shared" si="0"/>
        <v>6</v>
      </c>
      <c r="G58" s="14">
        <v>8</v>
      </c>
      <c r="H58" s="14">
        <v>35</v>
      </c>
      <c r="I58" s="14">
        <v>4</v>
      </c>
      <c r="J58" s="14">
        <v>33</v>
      </c>
      <c r="K58" s="22"/>
      <c r="M58" s="20">
        <v>1</v>
      </c>
      <c r="N58" s="34">
        <v>1</v>
      </c>
      <c r="O58" s="81">
        <v>1</v>
      </c>
      <c r="P58" s="83">
        <v>1</v>
      </c>
      <c r="Q58" s="83">
        <v>1</v>
      </c>
      <c r="R58" s="83">
        <v>1</v>
      </c>
      <c r="S58" s="83">
        <v>1</v>
      </c>
      <c r="T58" s="83">
        <v>1</v>
      </c>
      <c r="V58" s="75">
        <f t="shared" si="1"/>
        <v>3</v>
      </c>
      <c r="W58" s="33"/>
      <c r="AB58" s="33"/>
    </row>
    <row r="59" spans="1:31" x14ac:dyDescent="0.3">
      <c r="B59" s="23" t="s">
        <v>139</v>
      </c>
      <c r="C59" s="31" t="s">
        <v>211</v>
      </c>
      <c r="D59" s="14">
        <v>5</v>
      </c>
      <c r="E59" s="14">
        <v>0</v>
      </c>
      <c r="F59" s="14">
        <f t="shared" si="0"/>
        <v>6</v>
      </c>
      <c r="G59" s="14">
        <v>9</v>
      </c>
      <c r="H59" s="14">
        <v>36</v>
      </c>
      <c r="I59" s="14">
        <v>5</v>
      </c>
      <c r="J59" s="14">
        <v>34</v>
      </c>
      <c r="K59" s="22"/>
      <c r="M59" s="20">
        <v>0.2</v>
      </c>
      <c r="N59" s="34">
        <v>1</v>
      </c>
      <c r="O59" s="81">
        <v>1</v>
      </c>
      <c r="P59" s="83">
        <v>0</v>
      </c>
      <c r="Q59" s="83">
        <v>0.5</v>
      </c>
      <c r="R59" s="83">
        <v>1</v>
      </c>
      <c r="S59" s="83">
        <v>1</v>
      </c>
      <c r="T59" s="83">
        <v>0.5</v>
      </c>
      <c r="V59" s="75">
        <f t="shared" si="1"/>
        <v>2.5</v>
      </c>
      <c r="W59" s="33"/>
      <c r="Z59" s="6"/>
      <c r="AB59" s="33"/>
    </row>
    <row r="60" spans="1:31" x14ac:dyDescent="0.3">
      <c r="B60" s="23" t="s">
        <v>140</v>
      </c>
      <c r="C60" s="31" t="s">
        <v>209</v>
      </c>
      <c r="D60" s="14">
        <v>1</v>
      </c>
      <c r="E60" s="14">
        <v>0</v>
      </c>
      <c r="F60" s="14">
        <f t="shared" si="0"/>
        <v>2</v>
      </c>
      <c r="H60" s="14">
        <v>37</v>
      </c>
      <c r="J60" s="14">
        <v>35</v>
      </c>
      <c r="K60" s="22" t="s">
        <v>192</v>
      </c>
      <c r="L60" s="2">
        <v>1</v>
      </c>
      <c r="M60" s="20">
        <v>1</v>
      </c>
      <c r="N60" s="34">
        <v>1</v>
      </c>
      <c r="O60" s="81">
        <v>1</v>
      </c>
      <c r="P60" s="83">
        <v>0</v>
      </c>
      <c r="Q60" s="83">
        <v>1</v>
      </c>
      <c r="R60" s="83">
        <v>1</v>
      </c>
      <c r="S60" s="83">
        <v>1</v>
      </c>
      <c r="T60" s="83">
        <v>1</v>
      </c>
      <c r="U60" s="83">
        <v>1</v>
      </c>
      <c r="V60" s="75">
        <f t="shared" si="1"/>
        <v>4</v>
      </c>
      <c r="W60" s="33"/>
      <c r="AB60" s="33"/>
    </row>
    <row r="61" spans="1:31" x14ac:dyDescent="0.3">
      <c r="B61" s="23" t="s">
        <v>96</v>
      </c>
      <c r="C61" s="31" t="s">
        <v>211</v>
      </c>
      <c r="D61" s="14">
        <v>3</v>
      </c>
      <c r="E61" s="14">
        <v>0</v>
      </c>
      <c r="F61" s="14">
        <f t="shared" si="0"/>
        <v>4</v>
      </c>
      <c r="J61" s="14">
        <v>36</v>
      </c>
      <c r="K61" s="22" t="s">
        <v>193</v>
      </c>
      <c r="M61" s="20">
        <v>0.5</v>
      </c>
      <c r="N61" s="34">
        <v>1</v>
      </c>
      <c r="O61" s="33"/>
      <c r="P61" s="83">
        <v>0</v>
      </c>
      <c r="Q61" s="83">
        <v>0.5</v>
      </c>
      <c r="T61" s="83">
        <v>0.5</v>
      </c>
      <c r="V61" s="75">
        <f t="shared" si="1"/>
        <v>0.5</v>
      </c>
      <c r="W61" s="33"/>
      <c r="AA61" s="6"/>
      <c r="AB61" s="33"/>
    </row>
    <row r="62" spans="1:31" x14ac:dyDescent="0.3">
      <c r="B62" s="23" t="s">
        <v>141</v>
      </c>
      <c r="C62" s="31" t="s">
        <v>210</v>
      </c>
      <c r="D62" s="14">
        <v>5</v>
      </c>
      <c r="E62" s="14">
        <v>0</v>
      </c>
      <c r="F62" s="14">
        <f t="shared" si="0"/>
        <v>6</v>
      </c>
      <c r="J62" s="14">
        <v>37</v>
      </c>
      <c r="K62" s="22" t="s">
        <v>92</v>
      </c>
      <c r="M62" s="20">
        <v>1</v>
      </c>
      <c r="N62" s="34">
        <v>1</v>
      </c>
      <c r="O62" s="34">
        <v>0.5</v>
      </c>
      <c r="P62" s="83">
        <v>0</v>
      </c>
      <c r="Q62" s="83">
        <v>0.5</v>
      </c>
      <c r="T62" s="83">
        <v>0.5</v>
      </c>
      <c r="V62" s="75">
        <f t="shared" si="1"/>
        <v>0.5</v>
      </c>
      <c r="W62" s="33"/>
      <c r="AB62" s="33"/>
    </row>
    <row r="63" spans="1:31" x14ac:dyDescent="0.3">
      <c r="B63" s="23" t="s">
        <v>142</v>
      </c>
      <c r="C63" s="31" t="s">
        <v>210</v>
      </c>
      <c r="D63" s="14">
        <v>9</v>
      </c>
      <c r="E63" s="14">
        <v>2</v>
      </c>
      <c r="F63" s="14">
        <f t="shared" si="0"/>
        <v>10</v>
      </c>
      <c r="G63" s="14">
        <v>10</v>
      </c>
      <c r="K63" s="22"/>
      <c r="M63" s="20">
        <v>0</v>
      </c>
      <c r="N63" s="34"/>
      <c r="O63" s="33"/>
      <c r="P63" s="83">
        <v>0</v>
      </c>
      <c r="S63" s="83">
        <v>1</v>
      </c>
      <c r="V63" s="75">
        <f t="shared" si="1"/>
        <v>1</v>
      </c>
      <c r="W63" s="33"/>
      <c r="AB63" s="33"/>
    </row>
    <row r="64" spans="1:31" x14ac:dyDescent="0.3">
      <c r="B64" s="23" t="s">
        <v>143</v>
      </c>
      <c r="C64" s="31" t="s">
        <v>210</v>
      </c>
      <c r="D64" s="14">
        <v>7</v>
      </c>
      <c r="E64" s="14">
        <v>1</v>
      </c>
      <c r="F64" s="14">
        <f t="shared" si="0"/>
        <v>8</v>
      </c>
      <c r="G64" s="14">
        <v>11</v>
      </c>
      <c r="K64" s="22"/>
      <c r="N64" s="34"/>
      <c r="O64" s="33"/>
      <c r="P64" s="83">
        <v>0</v>
      </c>
      <c r="Q64" s="83">
        <v>0</v>
      </c>
      <c r="S64" s="83">
        <v>1</v>
      </c>
      <c r="T64" s="83">
        <v>0</v>
      </c>
      <c r="V64" s="75">
        <f t="shared" si="1"/>
        <v>1</v>
      </c>
      <c r="W64" s="33"/>
      <c r="AB64" s="33"/>
      <c r="AC64" s="6"/>
      <c r="AD64" s="6"/>
      <c r="AE64" s="6"/>
    </row>
    <row r="65" spans="1:31" x14ac:dyDescent="0.3">
      <c r="B65" s="23" t="s">
        <v>144</v>
      </c>
      <c r="C65" s="31" t="s">
        <v>210</v>
      </c>
      <c r="D65" s="14">
        <v>5</v>
      </c>
      <c r="E65" s="14">
        <v>0</v>
      </c>
      <c r="F65" s="14">
        <f t="shared" si="0"/>
        <v>6</v>
      </c>
      <c r="J65" s="14">
        <v>38</v>
      </c>
      <c r="K65" s="22" t="s">
        <v>194</v>
      </c>
      <c r="M65" s="20">
        <v>1</v>
      </c>
      <c r="N65" s="34">
        <v>1</v>
      </c>
      <c r="O65" s="34"/>
      <c r="P65" s="83">
        <v>0</v>
      </c>
      <c r="Q65" s="83">
        <v>0.5</v>
      </c>
      <c r="T65" s="83">
        <v>0.5</v>
      </c>
      <c r="V65" s="89">
        <f t="shared" si="1"/>
        <v>0.5</v>
      </c>
      <c r="W65" s="33"/>
      <c r="AA65" s="6"/>
      <c r="AB65" s="33"/>
    </row>
    <row r="66" spans="1:31" x14ac:dyDescent="0.3">
      <c r="A66" s="11" t="s">
        <v>82</v>
      </c>
      <c r="B66" s="26" t="s">
        <v>145</v>
      </c>
      <c r="C66" s="26" t="s">
        <v>209</v>
      </c>
      <c r="D66" s="13">
        <v>3</v>
      </c>
      <c r="E66" s="13">
        <v>0</v>
      </c>
      <c r="F66" s="13">
        <f t="shared" si="0"/>
        <v>4</v>
      </c>
      <c r="G66" s="13">
        <v>45</v>
      </c>
      <c r="H66" s="13">
        <v>27</v>
      </c>
      <c r="I66" s="13">
        <v>36</v>
      </c>
      <c r="J66" s="13">
        <v>29</v>
      </c>
      <c r="K66" s="21"/>
      <c r="L66" s="12">
        <v>1</v>
      </c>
      <c r="M66" s="12">
        <v>0.5</v>
      </c>
      <c r="N66" s="35"/>
      <c r="O66" s="35"/>
      <c r="P66" s="84">
        <v>0</v>
      </c>
      <c r="Q66" s="84"/>
      <c r="R66" s="84"/>
      <c r="S66" s="84">
        <v>1</v>
      </c>
      <c r="T66" s="84">
        <v>0.5</v>
      </c>
      <c r="U66" s="84"/>
      <c r="V66" s="75">
        <f t="shared" si="1"/>
        <v>1.5</v>
      </c>
      <c r="W66" s="33"/>
      <c r="AB66" s="33"/>
    </row>
    <row r="67" spans="1:31" s="6" customFormat="1" x14ac:dyDescent="0.3">
      <c r="A67" s="10"/>
      <c r="B67" s="23" t="s">
        <v>146</v>
      </c>
      <c r="C67" s="31" t="s">
        <v>211</v>
      </c>
      <c r="D67" s="14">
        <v>7</v>
      </c>
      <c r="E67" s="14">
        <v>2</v>
      </c>
      <c r="F67" s="14">
        <f t="shared" si="0"/>
        <v>8</v>
      </c>
      <c r="G67" s="14">
        <v>46</v>
      </c>
      <c r="H67" s="14"/>
      <c r="I67" s="14"/>
      <c r="J67" s="14"/>
      <c r="K67" s="22"/>
      <c r="L67" s="2"/>
      <c r="M67" s="20"/>
      <c r="N67" s="34"/>
      <c r="O67" s="33"/>
      <c r="P67" s="83">
        <v>0</v>
      </c>
      <c r="Q67" s="83"/>
      <c r="R67" s="83"/>
      <c r="S67" s="83">
        <v>1</v>
      </c>
      <c r="T67" s="83"/>
      <c r="U67" s="83"/>
      <c r="V67" s="75">
        <f t="shared" si="1"/>
        <v>1</v>
      </c>
      <c r="W67" s="33"/>
      <c r="X67" s="3"/>
      <c r="Y67"/>
      <c r="Z67"/>
      <c r="AA67"/>
      <c r="AB67" s="33"/>
      <c r="AC67"/>
      <c r="AD67"/>
      <c r="AE67"/>
    </row>
    <row r="68" spans="1:31" x14ac:dyDescent="0.3">
      <c r="B68" s="23" t="s">
        <v>147</v>
      </c>
      <c r="C68" s="31" t="s">
        <v>211</v>
      </c>
      <c r="D68" s="14">
        <v>7</v>
      </c>
      <c r="E68" s="14">
        <v>2</v>
      </c>
      <c r="F68" s="14">
        <f t="shared" si="0"/>
        <v>8</v>
      </c>
      <c r="G68" s="14">
        <v>47</v>
      </c>
      <c r="K68" s="22"/>
      <c r="N68" s="34"/>
      <c r="O68" s="33"/>
      <c r="P68" s="83">
        <v>0</v>
      </c>
      <c r="V68" s="75">
        <f t="shared" si="1"/>
        <v>0</v>
      </c>
      <c r="W68" s="33"/>
    </row>
    <row r="69" spans="1:31" x14ac:dyDescent="0.3">
      <c r="A69" s="48"/>
      <c r="B69" s="24" t="s">
        <v>148</v>
      </c>
      <c r="C69" s="24" t="s">
        <v>209</v>
      </c>
      <c r="D69" s="27">
        <v>10</v>
      </c>
      <c r="E69" s="27">
        <v>0</v>
      </c>
      <c r="F69" s="27">
        <f t="shared" si="0"/>
        <v>10</v>
      </c>
      <c r="G69" s="27">
        <v>34</v>
      </c>
      <c r="H69" s="27"/>
      <c r="I69" s="27"/>
      <c r="J69" s="27"/>
      <c r="K69" s="29"/>
      <c r="L69" s="37"/>
      <c r="M69" s="37"/>
      <c r="N69" s="37"/>
      <c r="O69" s="37"/>
      <c r="P69" s="86">
        <v>0</v>
      </c>
      <c r="Q69" s="86"/>
      <c r="R69" s="86"/>
      <c r="S69" s="86">
        <v>1</v>
      </c>
      <c r="T69" s="86"/>
      <c r="U69" s="86"/>
      <c r="V69" s="89">
        <f t="shared" si="1"/>
        <v>1</v>
      </c>
      <c r="W69" s="33"/>
    </row>
    <row r="70" spans="1:31" x14ac:dyDescent="0.3">
      <c r="A70" s="10" t="s">
        <v>83</v>
      </c>
      <c r="B70" s="23" t="s">
        <v>149</v>
      </c>
      <c r="C70" s="31" t="s">
        <v>209</v>
      </c>
      <c r="D70" s="14">
        <v>4</v>
      </c>
      <c r="E70" s="14">
        <v>0</v>
      </c>
      <c r="F70" s="14">
        <f t="shared" si="0"/>
        <v>4</v>
      </c>
      <c r="G70" s="14">
        <v>48</v>
      </c>
      <c r="K70" s="22" t="s">
        <v>197</v>
      </c>
      <c r="N70" s="34"/>
      <c r="O70" s="33"/>
      <c r="P70" s="83">
        <v>0</v>
      </c>
      <c r="V70" s="75">
        <f t="shared" si="1"/>
        <v>0</v>
      </c>
      <c r="W70" s="33"/>
      <c r="Y70" s="33"/>
      <c r="AA70" s="6"/>
    </row>
    <row r="71" spans="1:31" s="6" customFormat="1" x14ac:dyDescent="0.3">
      <c r="A71" s="10"/>
      <c r="B71" s="23" t="s">
        <v>150</v>
      </c>
      <c r="C71" s="31" t="s">
        <v>210</v>
      </c>
      <c r="D71" s="14">
        <v>3</v>
      </c>
      <c r="E71" s="14">
        <v>0</v>
      </c>
      <c r="F71" s="14">
        <f t="shared" si="0"/>
        <v>4</v>
      </c>
      <c r="G71" s="14">
        <v>49</v>
      </c>
      <c r="H71" s="14"/>
      <c r="I71" s="14"/>
      <c r="J71" s="14"/>
      <c r="K71" s="22"/>
      <c r="L71" s="2"/>
      <c r="M71" s="20"/>
      <c r="N71" s="34"/>
      <c r="O71" s="34"/>
      <c r="P71" s="83">
        <v>0</v>
      </c>
      <c r="Q71" s="83"/>
      <c r="R71" s="83"/>
      <c r="S71" s="83"/>
      <c r="T71" s="83"/>
      <c r="U71" s="83"/>
      <c r="V71" s="75">
        <f t="shared" si="1"/>
        <v>0</v>
      </c>
      <c r="W71" s="33"/>
      <c r="X71" s="3"/>
      <c r="Y71"/>
      <c r="Z71"/>
      <c r="AA71"/>
      <c r="AB71"/>
      <c r="AC71"/>
      <c r="AD71"/>
      <c r="AE71"/>
    </row>
    <row r="72" spans="1:31" x14ac:dyDescent="0.3">
      <c r="B72" s="23" t="s">
        <v>204</v>
      </c>
      <c r="C72" s="23" t="s">
        <v>209</v>
      </c>
      <c r="D72" s="14">
        <v>4</v>
      </c>
      <c r="E72" s="14">
        <v>0</v>
      </c>
      <c r="F72" s="14">
        <f t="shared" si="0"/>
        <v>4</v>
      </c>
      <c r="K72" s="22" t="s">
        <v>205</v>
      </c>
      <c r="L72" s="83"/>
      <c r="M72" s="85"/>
      <c r="N72" s="83"/>
      <c r="O72" s="83"/>
      <c r="P72" s="83">
        <v>1</v>
      </c>
      <c r="V72" s="89">
        <f t="shared" si="1"/>
        <v>0</v>
      </c>
      <c r="W72" s="33"/>
      <c r="AB72" s="6"/>
      <c r="AC72" s="6"/>
      <c r="AD72" s="6"/>
      <c r="AE72" s="6"/>
    </row>
    <row r="73" spans="1:31" s="33" customFormat="1" x14ac:dyDescent="0.3">
      <c r="A73" s="11" t="s">
        <v>84</v>
      </c>
      <c r="B73" s="26" t="s">
        <v>151</v>
      </c>
      <c r="C73" s="26"/>
      <c r="D73" s="13">
        <v>2</v>
      </c>
      <c r="E73" s="13">
        <v>0</v>
      </c>
      <c r="F73" s="13">
        <f t="shared" si="0"/>
        <v>2</v>
      </c>
      <c r="G73" s="13"/>
      <c r="H73" s="13"/>
      <c r="I73" s="13"/>
      <c r="J73" s="13"/>
      <c r="K73" s="21"/>
      <c r="L73" s="12">
        <v>1</v>
      </c>
      <c r="M73" s="12">
        <v>0.8</v>
      </c>
      <c r="N73" s="35">
        <v>1</v>
      </c>
      <c r="O73" s="35">
        <v>1</v>
      </c>
      <c r="P73" s="84">
        <v>1</v>
      </c>
      <c r="Q73" s="84">
        <v>1</v>
      </c>
      <c r="R73" s="84">
        <v>1</v>
      </c>
      <c r="S73" s="84"/>
      <c r="T73" s="84">
        <v>1</v>
      </c>
      <c r="U73" s="84"/>
      <c r="V73" s="75">
        <f t="shared" ref="V73:V81" si="5">SUM(R73:U73)</f>
        <v>2</v>
      </c>
      <c r="X73" s="3"/>
      <c r="Y73"/>
      <c r="Z73"/>
      <c r="AA73"/>
      <c r="AB73"/>
      <c r="AC73"/>
      <c r="AD73"/>
      <c r="AE73"/>
    </row>
    <row r="74" spans="1:31" x14ac:dyDescent="0.3">
      <c r="A74" s="30"/>
      <c r="B74" s="31" t="s">
        <v>99</v>
      </c>
      <c r="C74" s="31"/>
      <c r="D74" s="14">
        <v>2</v>
      </c>
      <c r="E74" s="14">
        <v>1</v>
      </c>
      <c r="F74" s="14">
        <f t="shared" ref="F74:F81" si="6">CEILING(D74,X$22+1)</f>
        <v>2</v>
      </c>
      <c r="K74" s="22" t="s">
        <v>212</v>
      </c>
      <c r="L74" s="20"/>
      <c r="N74" s="36"/>
      <c r="O74" s="36">
        <v>1</v>
      </c>
      <c r="P74" s="85">
        <v>1</v>
      </c>
      <c r="Q74" s="85">
        <v>1</v>
      </c>
      <c r="R74" s="85">
        <v>1</v>
      </c>
      <c r="S74" s="85"/>
      <c r="T74" s="85">
        <v>1</v>
      </c>
      <c r="U74" s="85"/>
      <c r="V74" s="75">
        <f t="shared" si="5"/>
        <v>2</v>
      </c>
      <c r="W74" s="33"/>
    </row>
    <row r="75" spans="1:31" s="33" customFormat="1" x14ac:dyDescent="0.3">
      <c r="A75" s="30"/>
      <c r="B75" s="31" t="s">
        <v>226</v>
      </c>
      <c r="C75" s="31"/>
      <c r="D75" s="14">
        <v>1</v>
      </c>
      <c r="E75" s="14">
        <v>1</v>
      </c>
      <c r="F75" s="14">
        <f t="shared" si="6"/>
        <v>2</v>
      </c>
      <c r="G75" s="14"/>
      <c r="H75" s="14"/>
      <c r="I75" s="14"/>
      <c r="J75" s="14"/>
      <c r="K75" s="22" t="s">
        <v>227</v>
      </c>
      <c r="L75" s="85"/>
      <c r="M75" s="85"/>
      <c r="N75" s="85"/>
      <c r="O75" s="85"/>
      <c r="P75" s="85"/>
      <c r="Q75" s="85"/>
      <c r="R75" s="85"/>
      <c r="S75" s="85"/>
      <c r="T75" s="85"/>
      <c r="U75" s="85"/>
      <c r="V75" s="75"/>
      <c r="X75" s="3"/>
    </row>
    <row r="76" spans="1:31" x14ac:dyDescent="0.3">
      <c r="B76" s="23" t="s">
        <v>152</v>
      </c>
      <c r="D76" s="14">
        <v>4</v>
      </c>
      <c r="E76" s="14">
        <v>3</v>
      </c>
      <c r="F76" s="14">
        <f t="shared" si="6"/>
        <v>4</v>
      </c>
      <c r="K76" s="22"/>
      <c r="L76" s="2">
        <v>1</v>
      </c>
      <c r="M76" s="20">
        <v>1</v>
      </c>
      <c r="N76" s="34">
        <v>1</v>
      </c>
      <c r="O76" s="81">
        <v>1</v>
      </c>
      <c r="P76" s="83">
        <v>1</v>
      </c>
      <c r="Q76" s="83">
        <v>1</v>
      </c>
      <c r="R76" s="83">
        <v>1</v>
      </c>
      <c r="T76" s="83">
        <v>1</v>
      </c>
      <c r="U76" s="83">
        <v>1</v>
      </c>
      <c r="V76" s="75">
        <f t="shared" si="5"/>
        <v>3</v>
      </c>
      <c r="W76" s="33"/>
      <c r="Y76" s="33"/>
      <c r="Z76" s="33"/>
      <c r="AA76" s="33"/>
    </row>
    <row r="77" spans="1:31" s="6" customFormat="1" x14ac:dyDescent="0.3">
      <c r="A77" s="10"/>
      <c r="B77" s="23" t="s">
        <v>153</v>
      </c>
      <c r="C77" s="23"/>
      <c r="D77" s="14">
        <v>1</v>
      </c>
      <c r="E77" s="14">
        <v>0</v>
      </c>
      <c r="F77" s="14">
        <f t="shared" si="6"/>
        <v>2</v>
      </c>
      <c r="G77" s="14"/>
      <c r="H77" s="14"/>
      <c r="I77" s="14"/>
      <c r="J77" s="14"/>
      <c r="K77" s="22" t="s">
        <v>110</v>
      </c>
      <c r="L77" s="2"/>
      <c r="M77" s="20">
        <v>1</v>
      </c>
      <c r="N77" s="34">
        <v>1</v>
      </c>
      <c r="O77" s="81">
        <v>1</v>
      </c>
      <c r="P77" s="83">
        <v>1</v>
      </c>
      <c r="Q77" s="83">
        <v>1</v>
      </c>
      <c r="R77" s="83">
        <v>1</v>
      </c>
      <c r="S77" s="83"/>
      <c r="T77" s="83">
        <v>1</v>
      </c>
      <c r="U77" s="83"/>
      <c r="V77" s="75">
        <f t="shared" si="5"/>
        <v>2</v>
      </c>
      <c r="W77" s="15"/>
      <c r="X77" s="3"/>
      <c r="Y77"/>
      <c r="Z77" s="33"/>
      <c r="AA77"/>
      <c r="AB77" s="33"/>
      <c r="AC77" s="33"/>
      <c r="AD77" s="33"/>
      <c r="AE77" s="33"/>
    </row>
    <row r="78" spans="1:31" x14ac:dyDescent="0.3">
      <c r="B78" s="23" t="s">
        <v>154</v>
      </c>
      <c r="D78" s="14">
        <v>3</v>
      </c>
      <c r="E78" s="14">
        <v>1</v>
      </c>
      <c r="F78" s="14">
        <f t="shared" si="6"/>
        <v>4</v>
      </c>
      <c r="K78" s="22"/>
      <c r="N78" s="34"/>
      <c r="O78" s="33"/>
      <c r="P78" s="33"/>
      <c r="Q78" s="33"/>
      <c r="R78" s="33"/>
      <c r="S78" s="33"/>
      <c r="T78" s="33"/>
      <c r="U78" s="33"/>
      <c r="V78" s="75">
        <f t="shared" si="5"/>
        <v>0</v>
      </c>
      <c r="W78" s="15"/>
    </row>
    <row r="79" spans="1:31" x14ac:dyDescent="0.3">
      <c r="B79" s="23" t="s">
        <v>155</v>
      </c>
      <c r="D79" s="14">
        <v>1</v>
      </c>
      <c r="E79" s="14">
        <v>0</v>
      </c>
      <c r="F79" s="14">
        <f t="shared" si="6"/>
        <v>2</v>
      </c>
      <c r="K79" s="22"/>
      <c r="N79" s="34"/>
      <c r="O79" s="33"/>
      <c r="P79" s="33"/>
      <c r="Q79" s="33"/>
      <c r="R79" s="33"/>
      <c r="S79" s="33"/>
      <c r="T79" s="33"/>
      <c r="U79" s="33"/>
      <c r="V79" s="75">
        <f t="shared" si="5"/>
        <v>0</v>
      </c>
      <c r="W79" s="15"/>
      <c r="AB79" s="6"/>
      <c r="AC79" s="6"/>
      <c r="AD79" s="6"/>
      <c r="AE79" s="6"/>
    </row>
    <row r="80" spans="1:31" x14ac:dyDescent="0.3">
      <c r="B80" s="23" t="s">
        <v>156</v>
      </c>
      <c r="D80" s="14">
        <v>4</v>
      </c>
      <c r="E80" s="14">
        <v>0</v>
      </c>
      <c r="F80" s="14">
        <f t="shared" si="6"/>
        <v>4</v>
      </c>
      <c r="K80" s="22"/>
      <c r="L80" s="83"/>
      <c r="M80" s="85"/>
      <c r="N80" s="83"/>
      <c r="O80" s="33"/>
      <c r="P80" s="33"/>
      <c r="Q80" s="33"/>
      <c r="R80" s="33"/>
      <c r="S80" s="33"/>
      <c r="T80" s="33"/>
      <c r="U80" s="33"/>
      <c r="V80" s="75">
        <f t="shared" si="5"/>
        <v>0</v>
      </c>
      <c r="W80" s="15"/>
    </row>
    <row r="81" spans="1:31" s="33" customFormat="1" x14ac:dyDescent="0.3">
      <c r="A81" s="10"/>
      <c r="B81" s="24" t="s">
        <v>201</v>
      </c>
      <c r="C81" s="24"/>
      <c r="D81" s="27">
        <v>1</v>
      </c>
      <c r="E81" s="27">
        <v>0</v>
      </c>
      <c r="F81" s="27">
        <f t="shared" si="6"/>
        <v>2</v>
      </c>
      <c r="G81" s="27"/>
      <c r="H81" s="27"/>
      <c r="I81" s="27"/>
      <c r="J81" s="27"/>
      <c r="K81" s="29" t="s">
        <v>202</v>
      </c>
      <c r="L81" s="28"/>
      <c r="M81" s="28">
        <v>1</v>
      </c>
      <c r="N81" s="37"/>
      <c r="O81" s="37">
        <v>1</v>
      </c>
      <c r="P81" s="37">
        <v>1</v>
      </c>
      <c r="Q81" s="86">
        <v>1</v>
      </c>
      <c r="R81" s="86"/>
      <c r="S81" s="86">
        <v>1</v>
      </c>
      <c r="T81" s="86">
        <v>1</v>
      </c>
      <c r="U81" s="86"/>
      <c r="V81" s="89">
        <f t="shared" si="5"/>
        <v>2</v>
      </c>
      <c r="W81" s="15"/>
      <c r="X81" s="3"/>
      <c r="Y81"/>
      <c r="Z81"/>
      <c r="AA81"/>
      <c r="AB81" s="6"/>
      <c r="AC81" s="6"/>
      <c r="AD81" s="6"/>
      <c r="AE81" s="6"/>
    </row>
    <row r="82" spans="1:31" ht="15" thickBot="1" x14ac:dyDescent="0.35">
      <c r="A82" s="11"/>
    </row>
    <row r="83" spans="1:31" x14ac:dyDescent="0.3">
      <c r="K83" s="64" t="s">
        <v>164</v>
      </c>
      <c r="L83" s="65">
        <f t="array" ref="L83">SUM($F2:$F81*(L2:L81&gt;=0.9)*($V2:$V81&gt;=$X$12))</f>
        <v>106</v>
      </c>
      <c r="M83" s="65">
        <f t="array" ref="M83">SUM($F2:$F81*(M2:M81&gt;=0.9)*($V2:$V81&gt;=$X$12))</f>
        <v>138</v>
      </c>
      <c r="N83" s="65">
        <f t="array" ref="N83">SUM($F2:$F81*(N2:N81&gt;=0.9)*($V2:$V81&gt;=$X$12))</f>
        <v>146</v>
      </c>
      <c r="O83" s="65">
        <f t="array" ref="O83">SUM($F2:$F81*(O2:O81&gt;=0.9)*($V2:$V81&gt;=$X$12))</f>
        <v>140</v>
      </c>
      <c r="P83" s="65">
        <f t="array" ref="P83">SUM($F2:$F81*(P2:P81&gt;=0.9)*($V2:$V81&gt;=$X$12))</f>
        <v>146</v>
      </c>
      <c r="Q83" s="66">
        <f t="array" ref="Q83">SUM($F2:$F81*(Q2:Q81&gt;=0.9)*($V2:$V81&gt;=$X$12))</f>
        <v>136</v>
      </c>
      <c r="R83" s="68"/>
      <c r="S83" s="68"/>
      <c r="T83" s="68"/>
      <c r="U83" s="68"/>
      <c r="Y83" s="33"/>
      <c r="Z83" s="33"/>
      <c r="AA83" s="33"/>
      <c r="AB83" s="6"/>
      <c r="AC83" s="6"/>
      <c r="AD83" s="6"/>
      <c r="AE83" s="6"/>
    </row>
    <row r="84" spans="1:31" x14ac:dyDescent="0.3">
      <c r="K84" s="67" t="s">
        <v>166</v>
      </c>
      <c r="L84" s="68">
        <f t="array" ref="L84">SUM($F2:$F81*L2:L81*($V2:$V81&gt;=$X$12))</f>
        <v>108</v>
      </c>
      <c r="M84" s="68">
        <f t="array" ref="M84">SUM($F2:$F81*M2:M81*($V2:$V81&gt;=$X$12))</f>
        <v>145.4</v>
      </c>
      <c r="N84" s="68">
        <f t="array" ref="N84">SUM($F2:$F81*N2:N81*($V2:$V81&gt;=$X$12))</f>
        <v>147</v>
      </c>
      <c r="O84" s="68">
        <f t="array" ref="O84">SUM($F2:$F81*O2:O81*($V2:$V81&gt;=$X$12))</f>
        <v>153.19999999999999</v>
      </c>
      <c r="P84" s="68">
        <f t="array" ref="P84">SUM($F2:$F81*P2:P81*($V2:$V81&gt;=$X$12))</f>
        <v>151.80000000000001</v>
      </c>
      <c r="Q84" s="69">
        <f t="array" ref="Q84">SUM($F2:$F81*Q2:Q81*($V2:$V81&gt;=$X$12))</f>
        <v>149</v>
      </c>
      <c r="R84" s="68"/>
      <c r="S84" s="68"/>
      <c r="T84" s="68"/>
      <c r="U84" s="68"/>
      <c r="AB84" s="6"/>
      <c r="AC84" s="6"/>
      <c r="AD84" s="6"/>
      <c r="AE84" s="6"/>
    </row>
    <row r="85" spans="1:31" x14ac:dyDescent="0.3">
      <c r="K85" s="67" t="s">
        <v>165</v>
      </c>
      <c r="L85" s="68">
        <f t="array" ref="L85">SUM($F$2:$F$81*(L$2:L$81&gt;=0.1)*($V$2:$V$81&gt;=$X$12))</f>
        <v>110</v>
      </c>
      <c r="M85" s="68">
        <f t="array" ref="M85">SUM($F$2:$F$81*(M$2:M$81&gt;=0.1)*($V$2:$V$81&gt;=$X$12))</f>
        <v>158</v>
      </c>
      <c r="N85" s="68">
        <f t="array" ref="N85">SUM($F$2:$F$81*(N$2:N$81&gt;=0.1)*($V$2:$V$81&gt;=$X$12))</f>
        <v>148</v>
      </c>
      <c r="O85" s="68">
        <f t="array" ref="O85">SUM($F$2:$F$81*(O$2:O$81&gt;=0.1)*($V$2:$V$81&gt;=$X$12))</f>
        <v>158</v>
      </c>
      <c r="P85" s="68">
        <f t="array" ref="P85">SUM($F$2:$F$81*(P$2:P$81&gt;=0.1)*($V$2:$V$81&gt;=$X$12))</f>
        <v>156</v>
      </c>
      <c r="Q85" s="69">
        <f t="array" ref="Q85">SUM($F$2:$F$81*(Q$2:Q$81&gt;=0.1)*($V$2:$V$81&gt;=$X$12))</f>
        <v>164</v>
      </c>
      <c r="R85" s="68"/>
      <c r="S85" s="68"/>
      <c r="T85" s="68"/>
      <c r="U85" s="68"/>
    </row>
    <row r="86" spans="1:31" x14ac:dyDescent="0.3">
      <c r="K86" s="67" t="s">
        <v>167</v>
      </c>
      <c r="L86" s="68">
        <f t="shared" ref="L86:Q86" si="7">LOOKUP($X$12,$X26:$X34,$Y26:$Y34)</f>
        <v>188</v>
      </c>
      <c r="M86" s="68">
        <f t="shared" si="7"/>
        <v>188</v>
      </c>
      <c r="N86" s="68">
        <f t="shared" si="7"/>
        <v>188</v>
      </c>
      <c r="O86" s="68">
        <f t="shared" si="7"/>
        <v>188</v>
      </c>
      <c r="P86" s="68">
        <f t="shared" si="7"/>
        <v>188</v>
      </c>
      <c r="Q86" s="69">
        <f t="shared" si="7"/>
        <v>188</v>
      </c>
      <c r="R86" s="68"/>
      <c r="S86" s="68"/>
      <c r="T86" s="68"/>
      <c r="U86" s="68"/>
    </row>
    <row r="87" spans="1:31" x14ac:dyDescent="0.3">
      <c r="K87" s="67" t="s">
        <v>168</v>
      </c>
      <c r="L87" s="70">
        <f t="shared" ref="L87:N87" si="8">L84/L86</f>
        <v>0.57446808510638303</v>
      </c>
      <c r="M87" s="70">
        <f t="shared" si="8"/>
        <v>0.77340425531914891</v>
      </c>
      <c r="N87" s="70">
        <f t="shared" si="8"/>
        <v>0.78191489361702127</v>
      </c>
      <c r="O87" s="70">
        <f t="shared" ref="O87:P87" si="9">O84/O86</f>
        <v>0.8148936170212765</v>
      </c>
      <c r="P87" s="70">
        <f t="shared" si="9"/>
        <v>0.80744680851063833</v>
      </c>
      <c r="Q87" s="71">
        <f t="shared" ref="Q87" si="10">Q84/Q86</f>
        <v>0.79255319148936165</v>
      </c>
      <c r="R87" s="70"/>
      <c r="S87" s="70"/>
      <c r="T87" s="70"/>
      <c r="U87" s="70"/>
    </row>
    <row r="88" spans="1:31" ht="15" thickBot="1" x14ac:dyDescent="0.35">
      <c r="D88" s="33"/>
      <c r="K88" s="72" t="s">
        <v>90</v>
      </c>
      <c r="L88" s="73">
        <f t="array" ref="L88">SUM($F2:$F81*L2:L81*($V2:$V81&lt;$X$12))</f>
        <v>10</v>
      </c>
      <c r="M88" s="73">
        <f t="array" ref="M88">SUM($F2:$F81*M2:M81*($V2:$V81&lt;$X$12))</f>
        <v>31.6</v>
      </c>
      <c r="N88" s="73">
        <f t="array" ref="N88">SUM($F2:$F81*N2:N81*($V2:$V81&lt;$X$12))</f>
        <v>32</v>
      </c>
      <c r="O88" s="73">
        <f t="array" ref="O88">SUM($F2:$F81*O2:O81*($V2:$V81&lt;$X$12))</f>
        <v>17.8</v>
      </c>
      <c r="P88" s="73">
        <f t="array" ref="P88">SUM($F2:$F81*P2:P81*($V2:$V81&lt;$X$12))</f>
        <v>19</v>
      </c>
      <c r="Q88" s="74">
        <f t="array" ref="Q88">SUM($F2:$F81*Q2:Q81*($V2:$V81&lt;$X$12))</f>
        <v>19.3</v>
      </c>
      <c r="R88" s="68"/>
      <c r="S88" s="68"/>
      <c r="T88" s="68"/>
      <c r="U88" s="68"/>
      <c r="AA88" s="33"/>
    </row>
    <row r="89" spans="1:31" x14ac:dyDescent="0.3">
      <c r="D89" s="33"/>
    </row>
    <row r="90" spans="1:31" x14ac:dyDescent="0.3">
      <c r="D90" s="33"/>
    </row>
    <row r="91" spans="1:31" s="33" customFormat="1" x14ac:dyDescent="0.3">
      <c r="A91" s="10"/>
      <c r="B91" s="23"/>
      <c r="C91" s="23"/>
      <c r="E91" s="14"/>
      <c r="F91" s="14"/>
      <c r="G91" s="14"/>
      <c r="H91" s="14"/>
      <c r="I91" s="14"/>
      <c r="J91" s="14"/>
      <c r="K91" s="20"/>
      <c r="L91" s="2"/>
      <c r="M91" s="20"/>
      <c r="N91" s="2"/>
      <c r="O91" s="2"/>
      <c r="P91" s="34"/>
      <c r="Q91" s="83"/>
      <c r="R91" s="83"/>
      <c r="S91" s="83"/>
      <c r="T91" s="83"/>
      <c r="U91" s="83"/>
      <c r="V91" s="3"/>
      <c r="W91" s="3"/>
      <c r="X91" s="3"/>
      <c r="Y91"/>
      <c r="Z91"/>
      <c r="AA91"/>
      <c r="AB91"/>
      <c r="AC91"/>
      <c r="AD91"/>
      <c r="AE91"/>
    </row>
    <row r="97" spans="28:31" x14ac:dyDescent="0.3">
      <c r="AB97" s="6"/>
      <c r="AC97" s="6"/>
      <c r="AD97" s="6"/>
      <c r="AE97" s="6"/>
    </row>
    <row r="101" spans="28:31" x14ac:dyDescent="0.3">
      <c r="AB101" s="6"/>
      <c r="AC101" s="6"/>
      <c r="AD101" s="6"/>
      <c r="AE101" s="6"/>
    </row>
    <row r="106" spans="28:31" x14ac:dyDescent="0.3">
      <c r="AB106" s="6"/>
      <c r="AC106" s="6"/>
      <c r="AD106" s="6"/>
      <c r="AE106" s="6"/>
    </row>
    <row r="119" spans="28:31" x14ac:dyDescent="0.3">
      <c r="AB119" s="33"/>
      <c r="AC119" s="33"/>
      <c r="AD119" s="33"/>
      <c r="AE119" s="33"/>
    </row>
  </sheetData>
  <conditionalFormatting sqref="B2:V81">
    <cfRule type="expression" dxfId="2" priority="40" stopIfTrue="1">
      <formula>$V2&gt;=(0.5+$X$12)</formula>
    </cfRule>
    <cfRule type="expression" dxfId="1" priority="41" stopIfTrue="1">
      <formula>$V2&gt;=$X$12</formula>
    </cfRule>
    <cfRule type="expression" dxfId="0" priority="42">
      <formula>$V2&gt;0</formula>
    </cfRule>
  </conditionalFormatting>
  <pageMargins left="0.7" right="0.7" top="0.75" bottom="0.75" header="0.3" footer="0.3"/>
  <pageSetup orientation="portrait"/>
  <legacyDrawing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73"/>
  <sheetViews>
    <sheetView workbookViewId="0">
      <selection sqref="A1:A73"/>
    </sheetView>
  </sheetViews>
  <sheetFormatPr defaultColWidth="8.77734375" defaultRowHeight="14.4" x14ac:dyDescent="0.3"/>
  <cols>
    <col min="1" max="1" width="50.109375" bestFit="1" customWidth="1"/>
  </cols>
  <sheetData>
    <row r="1" spans="1:1" x14ac:dyDescent="0.3">
      <c r="A1" t="s">
        <v>0</v>
      </c>
    </row>
    <row r="2" spans="1:1" x14ac:dyDescent="0.3">
      <c r="A2" t="s">
        <v>1</v>
      </c>
    </row>
    <row r="3" spans="1:1" x14ac:dyDescent="0.3">
      <c r="A3" t="s">
        <v>2</v>
      </c>
    </row>
    <row r="4" spans="1:1" x14ac:dyDescent="0.3">
      <c r="A4" t="s">
        <v>3</v>
      </c>
    </row>
    <row r="5" spans="1:1" x14ac:dyDescent="0.3">
      <c r="A5" t="s">
        <v>4</v>
      </c>
    </row>
    <row r="6" spans="1:1" x14ac:dyDescent="0.3">
      <c r="A6" t="s">
        <v>5</v>
      </c>
    </row>
    <row r="7" spans="1:1" x14ac:dyDescent="0.3">
      <c r="A7" t="s">
        <v>6</v>
      </c>
    </row>
    <row r="8" spans="1:1" x14ac:dyDescent="0.3">
      <c r="A8" t="s">
        <v>7</v>
      </c>
    </row>
    <row r="9" spans="1:1" x14ac:dyDescent="0.3">
      <c r="A9" t="s">
        <v>8</v>
      </c>
    </row>
    <row r="10" spans="1:1" x14ac:dyDescent="0.3">
      <c r="A10" t="s">
        <v>9</v>
      </c>
    </row>
    <row r="11" spans="1:1" x14ac:dyDescent="0.3">
      <c r="A11" t="s">
        <v>10</v>
      </c>
    </row>
    <row r="12" spans="1:1" x14ac:dyDescent="0.3">
      <c r="A12" t="s">
        <v>11</v>
      </c>
    </row>
    <row r="13" spans="1:1" x14ac:dyDescent="0.3">
      <c r="A13" t="s">
        <v>12</v>
      </c>
    </row>
    <row r="14" spans="1:1" x14ac:dyDescent="0.3">
      <c r="A14" t="s">
        <v>13</v>
      </c>
    </row>
    <row r="15" spans="1:1" x14ac:dyDescent="0.3">
      <c r="A15" t="s">
        <v>14</v>
      </c>
    </row>
    <row r="16" spans="1:1" x14ac:dyDescent="0.3">
      <c r="A16" t="s">
        <v>15</v>
      </c>
    </row>
    <row r="17" spans="1:1" x14ac:dyDescent="0.3">
      <c r="A17" t="s">
        <v>16</v>
      </c>
    </row>
    <row r="18" spans="1:1" x14ac:dyDescent="0.3">
      <c r="A18" t="s">
        <v>17</v>
      </c>
    </row>
    <row r="19" spans="1:1" x14ac:dyDescent="0.3">
      <c r="A19" t="s">
        <v>18</v>
      </c>
    </row>
    <row r="20" spans="1:1" x14ac:dyDescent="0.3">
      <c r="A20" t="s">
        <v>19</v>
      </c>
    </row>
    <row r="21" spans="1:1" x14ac:dyDescent="0.3">
      <c r="A21" t="s">
        <v>20</v>
      </c>
    </row>
    <row r="22" spans="1:1" x14ac:dyDescent="0.3">
      <c r="A22" t="s">
        <v>21</v>
      </c>
    </row>
    <row r="23" spans="1:1" x14ac:dyDescent="0.3">
      <c r="A23" t="s">
        <v>46</v>
      </c>
    </row>
    <row r="24" spans="1:1" x14ac:dyDescent="0.3">
      <c r="A24" t="s">
        <v>22</v>
      </c>
    </row>
    <row r="25" spans="1:1" x14ac:dyDescent="0.3">
      <c r="A25" t="s">
        <v>23</v>
      </c>
    </row>
    <row r="26" spans="1:1" x14ac:dyDescent="0.3">
      <c r="A26" t="s">
        <v>24</v>
      </c>
    </row>
    <row r="27" spans="1:1" x14ac:dyDescent="0.3">
      <c r="A27" t="s">
        <v>25</v>
      </c>
    </row>
    <row r="28" spans="1:1" x14ac:dyDescent="0.3">
      <c r="A28" t="s">
        <v>26</v>
      </c>
    </row>
    <row r="29" spans="1:1" x14ac:dyDescent="0.3">
      <c r="A29" t="s">
        <v>27</v>
      </c>
    </row>
    <row r="30" spans="1:1" x14ac:dyDescent="0.3">
      <c r="A30" t="s">
        <v>28</v>
      </c>
    </row>
    <row r="31" spans="1:1" x14ac:dyDescent="0.3">
      <c r="A31" t="s">
        <v>29</v>
      </c>
    </row>
    <row r="32" spans="1:1" x14ac:dyDescent="0.3">
      <c r="A32" t="s">
        <v>30</v>
      </c>
    </row>
    <row r="33" spans="1:1" x14ac:dyDescent="0.3">
      <c r="A33" t="s">
        <v>31</v>
      </c>
    </row>
    <row r="34" spans="1:1" x14ac:dyDescent="0.3">
      <c r="A34" t="s">
        <v>32</v>
      </c>
    </row>
    <row r="35" spans="1:1" x14ac:dyDescent="0.3">
      <c r="A35" t="s">
        <v>33</v>
      </c>
    </row>
    <row r="36" spans="1:1" x14ac:dyDescent="0.3">
      <c r="A36" t="s">
        <v>34</v>
      </c>
    </row>
    <row r="37" spans="1:1" x14ac:dyDescent="0.3">
      <c r="A37" t="s">
        <v>35</v>
      </c>
    </row>
    <row r="38" spans="1:1" x14ac:dyDescent="0.3">
      <c r="A38" t="s">
        <v>36</v>
      </c>
    </row>
    <row r="39" spans="1:1" x14ac:dyDescent="0.3">
      <c r="A39" t="s">
        <v>37</v>
      </c>
    </row>
    <row r="40" spans="1:1" x14ac:dyDescent="0.3">
      <c r="A40" t="s">
        <v>38</v>
      </c>
    </row>
    <row r="41" spans="1:1" x14ac:dyDescent="0.3">
      <c r="A41" t="s">
        <v>39</v>
      </c>
    </row>
    <row r="42" spans="1:1" x14ac:dyDescent="0.3">
      <c r="A42" t="s">
        <v>40</v>
      </c>
    </row>
    <row r="43" spans="1:1" x14ac:dyDescent="0.3">
      <c r="A43" t="s">
        <v>41</v>
      </c>
    </row>
    <row r="44" spans="1:1" x14ac:dyDescent="0.3">
      <c r="A44" t="s">
        <v>42</v>
      </c>
    </row>
    <row r="45" spans="1:1" x14ac:dyDescent="0.3">
      <c r="A45" t="s">
        <v>43</v>
      </c>
    </row>
    <row r="46" spans="1:1" x14ac:dyDescent="0.3">
      <c r="A46" t="s">
        <v>44</v>
      </c>
    </row>
    <row r="47" spans="1:1" x14ac:dyDescent="0.3">
      <c r="A47" t="s">
        <v>45</v>
      </c>
    </row>
    <row r="48" spans="1:1" x14ac:dyDescent="0.3">
      <c r="A48" t="s">
        <v>47</v>
      </c>
    </row>
    <row r="49" spans="1:1" x14ac:dyDescent="0.3">
      <c r="A49" t="s">
        <v>48</v>
      </c>
    </row>
    <row r="50" spans="1:1" x14ac:dyDescent="0.3">
      <c r="A50" t="s">
        <v>49</v>
      </c>
    </row>
    <row r="51" spans="1:1" x14ac:dyDescent="0.3">
      <c r="A51" t="s">
        <v>50</v>
      </c>
    </row>
    <row r="52" spans="1:1" x14ac:dyDescent="0.3">
      <c r="A52" t="s">
        <v>51</v>
      </c>
    </row>
    <row r="53" spans="1:1" x14ac:dyDescent="0.3">
      <c r="A53" t="s">
        <v>52</v>
      </c>
    </row>
    <row r="54" spans="1:1" x14ac:dyDescent="0.3">
      <c r="A54" t="s">
        <v>53</v>
      </c>
    </row>
    <row r="55" spans="1:1" x14ac:dyDescent="0.3">
      <c r="A55" t="s">
        <v>54</v>
      </c>
    </row>
    <row r="56" spans="1:1" x14ac:dyDescent="0.3">
      <c r="A56" t="s">
        <v>55</v>
      </c>
    </row>
    <row r="57" spans="1:1" x14ac:dyDescent="0.3">
      <c r="A57" t="s">
        <v>56</v>
      </c>
    </row>
    <row r="58" spans="1:1" x14ac:dyDescent="0.3">
      <c r="A58" t="s">
        <v>57</v>
      </c>
    </row>
    <row r="59" spans="1:1" x14ac:dyDescent="0.3">
      <c r="A59" t="s">
        <v>58</v>
      </c>
    </row>
    <row r="60" spans="1:1" x14ac:dyDescent="0.3">
      <c r="A60" t="s">
        <v>59</v>
      </c>
    </row>
    <row r="61" spans="1:1" x14ac:dyDescent="0.3">
      <c r="A61" t="s">
        <v>60</v>
      </c>
    </row>
    <row r="62" spans="1:1" x14ac:dyDescent="0.3">
      <c r="A62" t="s">
        <v>61</v>
      </c>
    </row>
    <row r="63" spans="1:1" x14ac:dyDescent="0.3">
      <c r="A63" t="s">
        <v>62</v>
      </c>
    </row>
    <row r="64" spans="1:1" x14ac:dyDescent="0.3">
      <c r="A64" t="s">
        <v>63</v>
      </c>
    </row>
    <row r="65" spans="1:1" x14ac:dyDescent="0.3">
      <c r="A65" t="s">
        <v>64</v>
      </c>
    </row>
    <row r="66" spans="1:1" x14ac:dyDescent="0.3">
      <c r="A66" t="s">
        <v>65</v>
      </c>
    </row>
    <row r="67" spans="1:1" x14ac:dyDescent="0.3">
      <c r="A67" t="s">
        <v>66</v>
      </c>
    </row>
    <row r="68" spans="1:1" x14ac:dyDescent="0.3">
      <c r="A68" t="s">
        <v>72</v>
      </c>
    </row>
    <row r="69" spans="1:1" x14ac:dyDescent="0.3">
      <c r="A69" t="s">
        <v>67</v>
      </c>
    </row>
    <row r="70" spans="1:1" x14ac:dyDescent="0.3">
      <c r="A70" t="s">
        <v>68</v>
      </c>
    </row>
    <row r="71" spans="1:1" x14ac:dyDescent="0.3">
      <c r="A71" t="s">
        <v>69</v>
      </c>
    </row>
    <row r="72" spans="1:1" x14ac:dyDescent="0.3">
      <c r="A72" t="s">
        <v>70</v>
      </c>
    </row>
    <row r="73" spans="1:1" x14ac:dyDescent="0.3">
      <c r="A73" t="s">
        <v>71</v>
      </c>
    </row>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lablist</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Trawick, Matt</dc:creator>
  <cp:lastModifiedBy>Matt Trawick</cp:lastModifiedBy>
  <dcterms:created xsi:type="dcterms:W3CDTF">2015-06-06T20:05:55Z</dcterms:created>
  <dcterms:modified xsi:type="dcterms:W3CDTF">2019-10-28T01:40:32Z</dcterms:modified>
</cp:coreProperties>
</file>