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P15" i="1" l="1"/>
  <c r="P17" i="1"/>
  <c r="P13" i="1"/>
  <c r="P14" i="1"/>
  <c r="P16" i="1"/>
  <c r="P7" i="1" l="1"/>
  <c r="P2" i="1" l="1"/>
  <c r="P3" i="1"/>
  <c r="L81" i="1" l="1" a="1"/>
  <c r="L81" i="1" s="1"/>
  <c r="P5" i="1"/>
  <c r="P6" i="1"/>
  <c r="P8" i="1"/>
  <c r="P9" i="1"/>
  <c r="P10" i="1"/>
  <c r="P11" i="1"/>
  <c r="P12"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4" i="1"/>
  <c r="N83" i="1" s="1" a="1"/>
  <c r="N83" i="1" s="1"/>
  <c r="J86" i="1" l="1" a="1"/>
  <c r="J86" i="1" s="1"/>
  <c r="O86" i="1" a="1"/>
  <c r="O86" i="1" s="1"/>
  <c r="M83" i="1" a="1"/>
  <c r="M83" i="1" s="1"/>
  <c r="S23" i="1"/>
  <c r="L83" i="1" a="1"/>
  <c r="L83" i="1" s="1"/>
  <c r="O83" i="1" a="1"/>
  <c r="O83" i="1" s="1"/>
  <c r="J83" i="1" a="1"/>
  <c r="J83" i="1" s="1"/>
  <c r="K83" i="1" a="1"/>
  <c r="K83" i="1" s="1"/>
  <c r="O82" i="1" a="1"/>
  <c r="O82" i="1" s="1"/>
  <c r="L82" i="1" a="1"/>
  <c r="L82" i="1" s="1"/>
  <c r="M82" i="1" a="1"/>
  <c r="M82" i="1" s="1"/>
  <c r="S24" i="1"/>
  <c r="K86" i="1" a="1"/>
  <c r="K86" i="1" s="1"/>
  <c r="S28" i="1"/>
  <c r="N82" i="1" a="1"/>
  <c r="N82" i="1" s="1"/>
  <c r="M81" i="1" a="1"/>
  <c r="M81" i="1" s="1"/>
  <c r="K82" i="1" a="1"/>
  <c r="K82" i="1" s="1"/>
  <c r="O81" i="1" a="1"/>
  <c r="O81" i="1" s="1"/>
  <c r="J81" i="1" a="1"/>
  <c r="J81" i="1" s="1"/>
  <c r="T30" i="1"/>
  <c r="T31" i="1"/>
  <c r="S29" i="1"/>
  <c r="J82" i="1" a="1"/>
  <c r="J82" i="1" s="1"/>
  <c r="T24" i="1"/>
  <c r="S30" i="1"/>
  <c r="K81" i="1" a="1"/>
  <c r="K81" i="1" s="1"/>
  <c r="S26" i="1"/>
  <c r="T28" i="1"/>
  <c r="S27" i="1"/>
  <c r="S25" i="1"/>
  <c r="N86" i="1" a="1"/>
  <c r="N86" i="1" s="1"/>
  <c r="N81" i="1" a="1"/>
  <c r="N81" i="1" s="1"/>
  <c r="S31" i="1"/>
  <c r="T29" i="1"/>
  <c r="M86" i="1" a="1"/>
  <c r="M86" i="1" s="1"/>
  <c r="T23" i="1"/>
  <c r="T26" i="1"/>
  <c r="T27" i="1"/>
  <c r="L86" i="1" a="1"/>
  <c r="L86" i="1" s="1"/>
  <c r="T25" i="1"/>
  <c r="K84" i="1" l="1"/>
  <c r="K85" i="1" s="1"/>
  <c r="M84" i="1"/>
  <c r="M85" i="1" s="1"/>
  <c r="N84" i="1"/>
  <c r="N85" i="1" s="1"/>
  <c r="O84" i="1"/>
  <c r="O85" i="1" s="1"/>
  <c r="J84" i="1"/>
  <c r="J85" i="1" s="1"/>
  <c r="L84" i="1"/>
  <c r="L85" i="1" s="1"/>
  <c r="U28" i="1" l="1"/>
  <c r="U26" i="1"/>
  <c r="U27" i="1"/>
  <c r="U29" i="1"/>
  <c r="U30" i="1"/>
  <c r="U31" i="1"/>
  <c r="U25" i="1"/>
  <c r="U23" i="1"/>
  <c r="U24"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This material is now covered in the "Introduction to Electric Potential" and "Electric Potential for Continuous Charge Distributions"</t>
        </r>
      </text>
    </comment>
    <comment ref="I13"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I15" authorId="0" shapeId="0">
      <text>
        <r>
          <rPr>
            <b/>
            <sz val="9"/>
            <color indexed="81"/>
            <rFont val="Tahoma"/>
            <family val="2"/>
          </rPr>
          <t>Matt Trawick:</t>
        </r>
        <r>
          <rPr>
            <sz val="9"/>
            <color indexed="81"/>
            <rFont val="Tahoma"/>
            <family val="2"/>
          </rPr>
          <t xml:space="preserve">
The material in this short lab is now folded into the Introduction to Electric Potential lab.  I consider this example problem lab to be obsolete.  --MT, 2017</t>
        </r>
      </text>
    </comment>
    <comment ref="I19" authorId="0" shapeId="0">
      <text>
        <r>
          <rPr>
            <b/>
            <sz val="9"/>
            <color indexed="81"/>
            <rFont val="Tahoma"/>
            <family val="2"/>
          </rPr>
          <t>Matt Trawick:</t>
        </r>
        <r>
          <rPr>
            <sz val="9"/>
            <color indexed="81"/>
            <rFont val="Tahoma"/>
            <family val="2"/>
          </rPr>
          <t xml:space="preserve">
I've personally never been a huge fan of these four labs.  To the extent that they provided a way to visualize V and E, and to think about superposition due to multiple charges, those function are now provided by the two labs "Electric Potential for Multiple Charges: Superposition" and "Electric Potential for Continuous Charge Distributions."</t>
        </r>
      </text>
    </comment>
    <comment ref="K19" authorId="0" shapeId="0">
      <text>
        <r>
          <rPr>
            <b/>
            <sz val="9"/>
            <color indexed="81"/>
            <rFont val="Tahoma"/>
            <family val="2"/>
          </rPr>
          <t>Matt Trawick:</t>
        </r>
        <r>
          <rPr>
            <sz val="9"/>
            <color indexed="81"/>
            <rFont val="Tahoma"/>
            <family val="2"/>
          </rPr>
          <t xml:space="preserve">
Con asks: New labs replace these?
</t>
        </r>
      </text>
    </comment>
    <comment ref="L19" authorId="0" shapeId="0">
      <text>
        <r>
          <rPr>
            <b/>
            <sz val="9"/>
            <color indexed="81"/>
            <rFont val="Tahoma"/>
            <family val="2"/>
          </rPr>
          <t>Matt Trawick:</t>
        </r>
        <r>
          <rPr>
            <sz val="9"/>
            <color indexed="81"/>
            <rFont val="Tahoma"/>
            <family val="2"/>
          </rPr>
          <t xml:space="preserve">
I think that these four labs are sufficiently weak that they should be marked as obsolete.
The software used is very dated, to the point that using it is kind of embarrassing.  (If we really want to do something like this, I recommond switching to the Java applet available at the PHeT site from Colorado.)
A deeper critique of this lab is that the software doesn't show things in a way that builds intuition well.  (It does not show a 3D potential surface as a function of x,y position, for instance.  Instead it gives one number at a time, which can really be done at the whiteboard fairly effectively, and much faster.
The new lab on Potential: Superposition does show V(x,y) using more modern software, and deals with many of the topics raised in these labs.  I think these four Field &amp; Potential labs are now not needed.</t>
        </r>
      </text>
    </comment>
    <comment ref="T19" authorId="0" shapeId="0">
      <text>
        <r>
          <rPr>
            <b/>
            <sz val="9"/>
            <color indexed="81"/>
            <rFont val="Tahoma"/>
            <family val="2"/>
          </rPr>
          <t>Matt Trawick:</t>
        </r>
        <r>
          <rPr>
            <sz val="9"/>
            <color indexed="81"/>
            <rFont val="Tahoma"/>
            <family val="2"/>
          </rPr>
          <t xml:space="preserve">
cost of books for faculty, for instance.
(Approximation)</t>
        </r>
      </text>
    </comment>
    <comment ref="R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2" authorId="0" shapeId="0">
      <text>
        <r>
          <rPr>
            <b/>
            <sz val="9"/>
            <color indexed="81"/>
            <rFont val="Tahoma"/>
            <family val="2"/>
          </rPr>
          <t>Matt Trawick:</t>
        </r>
        <r>
          <rPr>
            <sz val="9"/>
            <color indexed="81"/>
            <rFont val="Tahoma"/>
            <family val="2"/>
          </rPr>
          <t xml:space="preserve">
Resulting number of pages in the manual.</t>
        </r>
      </text>
    </comment>
    <comment ref="U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L28"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30" authorId="0" shapeId="0">
      <text>
        <r>
          <rPr>
            <b/>
            <sz val="9"/>
            <color indexed="81"/>
            <rFont val="Tahoma"/>
            <family val="2"/>
          </rPr>
          <t>Matt Trawick:</t>
        </r>
        <r>
          <rPr>
            <sz val="9"/>
            <color indexed="81"/>
            <rFont val="Tahoma"/>
            <family val="2"/>
          </rPr>
          <t xml:space="preserve">
Ovidiu notes that books do LR circuits wrong, except feynman
</t>
        </r>
      </text>
    </comment>
    <comment ref="O30" authorId="0" shapeId="0">
      <text>
        <r>
          <rPr>
            <b/>
            <sz val="9"/>
            <color indexed="81"/>
            <rFont val="Tahoma"/>
            <family val="2"/>
          </rPr>
          <t xml:space="preserve">Ovidiu sez: needs changing.
</t>
        </r>
      </text>
    </comment>
    <comment ref="O31" authorId="0" shapeId="0">
      <text>
        <r>
          <rPr>
            <b/>
            <sz val="9"/>
            <color indexed="81"/>
            <rFont val="Tahoma"/>
            <family val="2"/>
          </rPr>
          <t xml:space="preserve">Needs changing
</t>
        </r>
      </text>
    </comment>
    <comment ref="L34" authorId="0" shapeId="0">
      <text>
        <r>
          <rPr>
            <b/>
            <sz val="9"/>
            <color indexed="81"/>
            <rFont val="Tahoma"/>
            <family val="2"/>
          </rPr>
          <t>Matt Trawick:</t>
        </r>
        <r>
          <rPr>
            <sz val="9"/>
            <color indexed="81"/>
            <rFont val="Tahoma"/>
            <family val="2"/>
          </rPr>
          <t xml:space="preserve">
Somehow students have a hard time figuring out what they're supposed to do in this lab.  Perhaps we need to tweak directions a bit?</t>
        </r>
      </text>
    </comment>
    <comment ref="L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6"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51"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52"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4"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6" authorId="0" shapeId="0">
      <text>
        <r>
          <rPr>
            <b/>
            <sz val="9"/>
            <color indexed="81"/>
            <rFont val="Tahoma"/>
            <family val="2"/>
          </rPr>
          <t>Matt Trawick:</t>
        </r>
        <r>
          <rPr>
            <sz val="9"/>
            <color indexed="81"/>
            <rFont val="Tahoma"/>
            <family val="2"/>
          </rPr>
          <t xml:space="preserve">
Henry does the first part.</t>
        </r>
      </text>
    </comment>
    <comment ref="L57"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0"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63"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72"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<sst xmlns="http://schemas.openxmlformats.org/spreadsheetml/2006/main" count="236" uniqueCount="214">
  <si>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</si>
  <si>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</si>
  <si>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</si>
  <si>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</si>
  <si>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</si>
  <si>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</si>
  <si>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</si>
  <si>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</si>
  <si>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</si>
  <si>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</si>
  <si>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</si>
  <si>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</si>
  <si>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</si>
  <si>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</si>
  <si>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</si>
  <si>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</si>
  <si>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</si>
  <si>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</si>
  <si>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</si>
  <si>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</si>
  <si>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</si>
  <si>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</si>
  <si>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</si>
  <si>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</si>
  <si>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</si>
  <si>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</si>
  <si>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</si>
  <si>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</si>
  <si>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</si>
  <si>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</si>
  <si>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</si>
  <si>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</si>
  <si>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</si>
  <si>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</si>
  <si>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</si>
  <si>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</si>
  <si>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</si>
  <si>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</si>
  <si>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</si>
  <si>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</si>
  <si>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</si>
  <si>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</si>
  <si>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</si>
  <si>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</si>
  <si>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</si>
  <si>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</si>
  <si>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</si>
  <si>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</si>
  <si>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</si>
  <si>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</si>
  <si>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</si>
  <si>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</si>
  <si>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</si>
  <si>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</si>
  <si>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</si>
  <si>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</si>
  <si>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</si>
  <si>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</si>
  <si>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</si>
  <si>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</si>
  <si>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</si>
  <si>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</si>
  <si>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</si>
  <si>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</si>
  <si>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</si>
  <si>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</si>
  <si>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</si>
  <si>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</si>
  <si>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</si>
  <si>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</si>
  <si>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</si>
  <si>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</si>
  <si>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</si>
  <si>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</si>
  <si>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</si>
  <si>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</si>
  <si>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</si>
  <si>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</si>
  <si>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</si>
  <si>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</si>
  <si>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</si>
  <si>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</si>
  <si>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</si>
  <si>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</si>
  <si>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</si>
  <si>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</si>
  <si>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</si>
  <si>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</si>
  <si>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</si>
  <si>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</si>
  <si>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</si>
  <si>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</si>
  <si>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</si>
  <si>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</si>
  <si>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</si>
  <si>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</si>
  <si>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</si>
  <si>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</si>
  <si>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</si>
  <si>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</si>
  <si>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</si>
  <si>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</si>
  <si>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</si>
  <si>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</si>
  <si>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</si>
  <si>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</si>
  <si>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</si>
  <si>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</si>
  <si>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</si>
  <si>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</si>
  <si>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</si>
  <si>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</si>
  <si>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</si>
  <si>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</si>
  <si>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</si>
  <si>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</si>
  <si>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</si>
  <si>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</si>
  <si>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</si>
  <si>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</si>
  <si>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</si>
  <si>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The Electric Field Near a Charged Rod</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</si>
  <si>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</si>
  <si>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</si>
  <si>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</si>
  <si>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</si>
  <si>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</si>
  <si>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</si>
  <si>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</si>
  <si>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</si>
  <si>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</si>
  <si>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</si>
  <si>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</si>
  <si>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</si>
  <si>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</si>
  <si>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</si>
  <si>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</si>
  <si>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</si>
  <si>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</si>
  <si>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</si>
  <si>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</si>
  <si>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</si>
  <si>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</si>
  <si>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</si>
  <si>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</si>
  <si>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</si>
  <si>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</si>
  <si>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</si>
  <si>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</si>
  <si>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</si>
  <si>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</si>
  <si>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</si>
  <si>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</si>
  <si>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</si>
  <si>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</si>
  <si>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</si>
  <si>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</si>
  <si>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</si>
  <si>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</si>
  <si>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</si>
  <si>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</si>
  <si>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</si>
  <si>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</si>
  <si>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</si>
  <si>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</si>
  <si>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</si>
  <si>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</si>
  <si>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</si>
  <si>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</si>
  <si>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</si>
  <si>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</si>
  <si>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</si>
  <si>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</si>
  <si>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</si>
  <si>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</si>
  <si>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</si>
  <si>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</si>
  <si>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</si>
  <si>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</si>
  <si>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</si>
  <si>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</si>
  <si>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</si>
  <si>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</si>
  <si>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</si>
  <si>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</si>
  <si>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</si>
  <si>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</si>
  <si>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</si>
  <si>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</si>
  <si>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</si>
  <si>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</si>
  <si>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</si>
  <si>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</si>
  <si>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</si>
  <si>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</si>
  <si>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</si>
  <si>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</si>
  <si>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</si>
  <si>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</si>
  <si>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</si>
  <si>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</si>
  <si>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</si>
  <si>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</si>
  <si>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</si>
  <si>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</si>
  <si>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</si>
  <si>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</si>
  <si>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</si>
  <si>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The Electric Potential [older lab from Dickinson]</t>
  </si>
  <si>
    <t>Electric Potential for Multiple Charges: Superposition</t>
  </si>
  <si>
    <t>Electric Potential for Continuous Charge Distributions</t>
  </si>
  <si>
    <t>Now Obsolete?</t>
  </si>
  <si>
    <t>by MT, 2015. Now Obsolete?</t>
  </si>
  <si>
    <t>Electric Fields and Equipotential Lines [carbon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</si>
</sst>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10"/>
  <sheetViews>
    <sheetView tabSelected="1" topLeftCell="A13" zoomScaleNormal="100" workbookViewId="0">
      <selection activeCell="C34" sqref="C34"/>
    </sheetView>
  </sheetViews>
  <sheetFormatPr defaultRowHeight="14.4" x14ac:dyDescent="0.3"/>
  <cols>
    <col min="1" max="1" width="18.77734375" style="10" bestFit="1" customWidth="1"/>
    <col min="2" max="2" width="44"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77</v>
      </c>
      <c r="B1" s="25" t="s">
        <v>110</v>
      </c>
      <c r="C1" s="50" t="s">
        <v>86</v>
      </c>
      <c r="D1" s="50" t="s">
        <v>87</v>
      </c>
      <c r="E1" s="50" t="s">
        <v>201</v>
      </c>
      <c r="F1" s="50" t="s">
        <v>202</v>
      </c>
      <c r="G1" s="50" t="s">
        <v>203</v>
      </c>
      <c r="H1" s="50" t="s">
        <v>204</v>
      </c>
      <c r="I1" s="51" t="s">
        <v>111</v>
      </c>
      <c r="J1" s="49" t="s">
        <v>112</v>
      </c>
      <c r="K1" s="49" t="s">
        <v>113</v>
      </c>
      <c r="L1" s="49" t="s">
        <v>183</v>
      </c>
      <c r="M1" s="49" t="s">
        <v>103</v>
      </c>
      <c r="N1" s="49" t="s">
        <v>184</v>
      </c>
      <c r="O1" s="49" t="s">
        <v>185</v>
      </c>
      <c r="P1" s="52" t="s">
        <v>191</v>
      </c>
      <c r="Q1" s="32"/>
      <c r="R1" s="33"/>
      <c r="S1" s="32"/>
      <c r="T1" s="32"/>
      <c r="U1" s="32"/>
      <c r="V1" s="33"/>
      <c r="W1" s="33"/>
      <c r="X1" s="33"/>
      <c r="Y1" s="33"/>
    </row>
    <row r="2" spans="1:25" s="1" customFormat="1" x14ac:dyDescent="0.3">
      <c r="A2" s="10" t="s">
        <v>107</v>
      </c>
      <c r="B2" s="53" t="s">
        <v>108</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109</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74</v>
      </c>
      <c r="B4" s="23" t="s">
        <v>118</v>
      </c>
      <c r="C4" s="14">
        <v>5</v>
      </c>
      <c r="D4" s="14">
        <v>0</v>
      </c>
      <c r="E4" s="14">
        <v>12</v>
      </c>
      <c r="F4" s="14">
        <v>1</v>
      </c>
      <c r="G4" s="14">
        <v>7</v>
      </c>
      <c r="H4" s="14">
        <v>1</v>
      </c>
      <c r="I4" s="22" t="s">
        <v>95</v>
      </c>
      <c r="J4" s="36">
        <v>1</v>
      </c>
      <c r="K4" s="36"/>
      <c r="L4" s="36">
        <v>1</v>
      </c>
      <c r="M4" s="36">
        <v>1</v>
      </c>
      <c r="N4" s="36">
        <v>1</v>
      </c>
      <c r="O4" s="36">
        <v>1</v>
      </c>
      <c r="P4" s="77">
        <f>SUM(L4:O4)</f>
        <v>4</v>
      </c>
      <c r="Q4" s="5"/>
      <c r="R4" s="5"/>
      <c r="S4" s="5"/>
      <c r="T4" s="5"/>
      <c r="U4" s="15"/>
      <c r="V4" s="33"/>
      <c r="W4" s="33"/>
      <c r="X4" s="33"/>
      <c r="Y4" s="33"/>
    </row>
    <row r="5" spans="1:25" x14ac:dyDescent="0.3">
      <c r="B5" s="23" t="s">
        <v>176</v>
      </c>
      <c r="C5" s="14">
        <v>2</v>
      </c>
      <c r="D5" s="14">
        <v>0</v>
      </c>
      <c r="E5" s="14">
        <v>13</v>
      </c>
      <c r="F5" s="14">
        <v>2</v>
      </c>
      <c r="G5" s="14">
        <v>8</v>
      </c>
      <c r="H5" s="14">
        <v>2</v>
      </c>
      <c r="I5" s="22"/>
      <c r="J5" s="2">
        <v>1</v>
      </c>
      <c r="L5" s="20">
        <v>1</v>
      </c>
      <c r="M5" s="34">
        <v>1</v>
      </c>
      <c r="N5" s="2">
        <v>1</v>
      </c>
      <c r="O5" s="85">
        <v>1</v>
      </c>
      <c r="P5" s="77">
        <f t="shared" ref="P5:P68" si="1">SUM(L5:O5)</f>
        <v>4</v>
      </c>
      <c r="Q5" s="5"/>
      <c r="R5" s="5"/>
      <c r="S5" s="5"/>
      <c r="T5" s="5"/>
      <c r="U5" s="15"/>
      <c r="V5" s="33"/>
      <c r="W5" s="33"/>
      <c r="X5" s="33"/>
      <c r="Y5" s="33"/>
    </row>
    <row r="6" spans="1:25" x14ac:dyDescent="0.3">
      <c r="A6" s="30"/>
      <c r="B6" s="31" t="s">
        <v>177</v>
      </c>
      <c r="C6" s="14">
        <v>2</v>
      </c>
      <c r="D6" s="14">
        <v>0</v>
      </c>
      <c r="F6" s="14">
        <v>3</v>
      </c>
      <c r="H6" s="14">
        <v>3</v>
      </c>
      <c r="I6" s="22" t="s">
        <v>93</v>
      </c>
      <c r="J6" s="36"/>
      <c r="K6" s="36"/>
      <c r="L6" s="36">
        <v>1</v>
      </c>
      <c r="M6" s="36">
        <v>1</v>
      </c>
      <c r="N6" s="36">
        <v>0</v>
      </c>
      <c r="O6" s="6"/>
      <c r="P6" s="77">
        <f t="shared" si="1"/>
        <v>2</v>
      </c>
      <c r="Q6" s="5"/>
      <c r="R6" s="5"/>
      <c r="S6" s="5"/>
      <c r="T6" s="5"/>
      <c r="U6" s="15"/>
      <c r="V6" s="33"/>
      <c r="W6" s="33"/>
      <c r="X6" s="33"/>
      <c r="Y6" s="33"/>
    </row>
    <row r="7" spans="1:25" s="33" customFormat="1" x14ac:dyDescent="0.3">
      <c r="A7" s="48"/>
      <c r="B7" s="24" t="s">
        <v>205</v>
      </c>
      <c r="C7" s="27">
        <v>1</v>
      </c>
      <c r="D7" s="27">
        <v>0</v>
      </c>
      <c r="E7" s="27"/>
      <c r="F7" s="27"/>
      <c r="G7" s="27"/>
      <c r="H7" s="27"/>
      <c r="I7" s="29" t="s">
        <v>206</v>
      </c>
      <c r="J7" s="37"/>
      <c r="K7" s="37"/>
      <c r="L7" s="37">
        <v>1</v>
      </c>
      <c r="M7" s="37"/>
      <c r="N7" s="37"/>
      <c r="O7" s="86"/>
      <c r="P7" s="79">
        <f t="shared" si="1"/>
        <v>1</v>
      </c>
      <c r="Q7" s="5"/>
      <c r="R7" s="5"/>
      <c r="S7" s="5"/>
      <c r="T7" s="5"/>
      <c r="U7" s="15"/>
    </row>
    <row r="8" spans="1:25" x14ac:dyDescent="0.3">
      <c r="A8" s="30" t="s">
        <v>75</v>
      </c>
      <c r="B8" s="23" t="s">
        <v>197</v>
      </c>
      <c r="C8" s="14">
        <v>4</v>
      </c>
      <c r="D8" s="14">
        <v>0</v>
      </c>
      <c r="G8" s="14">
        <v>14</v>
      </c>
      <c r="H8" s="14">
        <v>4</v>
      </c>
      <c r="I8" s="22" t="s">
        <v>97</v>
      </c>
      <c r="J8" s="34"/>
      <c r="K8" s="34"/>
      <c r="L8" s="36">
        <v>0.5</v>
      </c>
      <c r="M8" s="34">
        <v>1</v>
      </c>
      <c r="N8" s="34">
        <v>1</v>
      </c>
      <c r="O8" s="34">
        <v>1</v>
      </c>
      <c r="P8" s="77">
        <f t="shared" si="1"/>
        <v>3.5</v>
      </c>
      <c r="Q8" s="5"/>
      <c r="R8" s="5"/>
      <c r="S8" s="5"/>
      <c r="T8" s="5"/>
      <c r="U8" s="15"/>
      <c r="V8" s="33"/>
      <c r="W8" s="33"/>
      <c r="X8" s="33"/>
      <c r="Y8" s="33"/>
    </row>
    <row r="9" spans="1:25" x14ac:dyDescent="0.3">
      <c r="B9" s="23" t="s">
        <v>119</v>
      </c>
      <c r="C9" s="14">
        <v>2</v>
      </c>
      <c r="D9" s="14">
        <v>0</v>
      </c>
      <c r="F9" s="14">
        <v>4</v>
      </c>
      <c r="G9" s="14">
        <v>20</v>
      </c>
      <c r="H9" s="14">
        <v>5</v>
      </c>
      <c r="I9" s="22" t="s">
        <v>93</v>
      </c>
      <c r="K9"/>
      <c r="L9" s="20">
        <v>1</v>
      </c>
      <c r="M9" s="34">
        <v>1</v>
      </c>
      <c r="N9" s="2">
        <v>1</v>
      </c>
      <c r="O9" s="34">
        <v>1</v>
      </c>
      <c r="P9" s="77">
        <f t="shared" si="1"/>
        <v>4</v>
      </c>
      <c r="Q9" s="5"/>
      <c r="R9" s="5"/>
      <c r="S9" s="5"/>
      <c r="T9" s="5"/>
      <c r="U9" s="15"/>
      <c r="V9" s="33"/>
      <c r="W9" s="33"/>
      <c r="X9" s="33"/>
      <c r="Y9" s="33"/>
    </row>
    <row r="10" spans="1:25" ht="15" thickBot="1" x14ac:dyDescent="0.35">
      <c r="B10" s="23" t="s">
        <v>120</v>
      </c>
      <c r="C10" s="14">
        <v>5</v>
      </c>
      <c r="D10" s="14">
        <v>0</v>
      </c>
      <c r="E10" s="14">
        <v>15</v>
      </c>
      <c r="F10" s="14">
        <v>5</v>
      </c>
      <c r="G10" s="14">
        <v>15</v>
      </c>
      <c r="I10" s="22"/>
      <c r="J10" s="2">
        <v>1</v>
      </c>
      <c r="K10" s="2">
        <v>1</v>
      </c>
      <c r="L10" s="20">
        <v>0</v>
      </c>
      <c r="M10" s="34"/>
      <c r="N10" s="2">
        <v>1</v>
      </c>
      <c r="O10" s="33"/>
      <c r="P10" s="77">
        <f t="shared" si="1"/>
        <v>1</v>
      </c>
      <c r="Q10" s="5"/>
      <c r="R10" s="5"/>
      <c r="S10" s="5"/>
      <c r="T10" s="5"/>
      <c r="U10" s="15"/>
      <c r="V10" s="33"/>
      <c r="W10" s="33"/>
      <c r="X10" s="33"/>
      <c r="Y10" s="33"/>
    </row>
    <row r="11" spans="1:25" x14ac:dyDescent="0.3">
      <c r="B11" s="23" t="s">
        <v>121</v>
      </c>
      <c r="C11" s="14">
        <v>2</v>
      </c>
      <c r="D11" s="14">
        <v>0</v>
      </c>
      <c r="F11" s="14">
        <v>7</v>
      </c>
      <c r="G11" s="14">
        <v>19</v>
      </c>
      <c r="H11" s="14">
        <v>7</v>
      </c>
      <c r="I11" s="22" t="s">
        <v>93</v>
      </c>
      <c r="K11" s="2">
        <v>1</v>
      </c>
      <c r="L11" s="20">
        <v>1</v>
      </c>
      <c r="M11" s="34">
        <v>1</v>
      </c>
      <c r="N11" s="2">
        <v>1</v>
      </c>
      <c r="O11" s="34">
        <v>1</v>
      </c>
      <c r="P11" s="77">
        <f t="shared" si="1"/>
        <v>4</v>
      </c>
      <c r="Q11" s="5"/>
      <c r="R11" s="42" t="s">
        <v>92</v>
      </c>
      <c r="S11" s="43"/>
      <c r="T11" s="5"/>
      <c r="U11" s="15"/>
      <c r="V11" s="33"/>
      <c r="W11" s="33"/>
      <c r="X11" s="33"/>
      <c r="Y11" s="33"/>
    </row>
    <row r="12" spans="1:25" ht="15" thickBot="1" x14ac:dyDescent="0.35">
      <c r="B12" s="23" t="s">
        <v>208</v>
      </c>
      <c r="C12" s="14">
        <v>6</v>
      </c>
      <c r="D12" s="14">
        <v>0</v>
      </c>
      <c r="E12" s="14">
        <v>16</v>
      </c>
      <c r="F12" s="14">
        <v>9</v>
      </c>
      <c r="G12" s="14">
        <v>21</v>
      </c>
      <c r="H12" s="14">
        <v>9</v>
      </c>
      <c r="I12" s="22" t="s">
        <v>211</v>
      </c>
      <c r="J12" s="34"/>
      <c r="K12" s="34">
        <v>0.5</v>
      </c>
      <c r="L12" s="36">
        <v>0</v>
      </c>
      <c r="M12" s="34">
        <v>0</v>
      </c>
      <c r="N12" s="34">
        <v>1</v>
      </c>
      <c r="O12" s="34">
        <v>0</v>
      </c>
      <c r="P12" s="77">
        <f t="shared" si="1"/>
        <v>1</v>
      </c>
      <c r="Q12" s="15"/>
      <c r="R12" s="44">
        <v>1.5</v>
      </c>
      <c r="S12" s="45"/>
      <c r="T12" s="5"/>
      <c r="U12" s="15"/>
      <c r="V12" s="33"/>
      <c r="W12" s="33"/>
      <c r="X12" s="33"/>
      <c r="Y12" s="33"/>
    </row>
    <row r="13" spans="1:25" x14ac:dyDescent="0.3">
      <c r="B13" s="23" t="s">
        <v>207</v>
      </c>
      <c r="C13" s="14">
        <v>9</v>
      </c>
      <c r="D13" s="14">
        <v>0</v>
      </c>
      <c r="I13" s="22" t="s">
        <v>206</v>
      </c>
      <c r="J13" s="34"/>
      <c r="K13" s="34"/>
      <c r="L13" s="36">
        <v>1</v>
      </c>
      <c r="M13" s="34">
        <v>1</v>
      </c>
      <c r="N13" s="34"/>
      <c r="O13" s="34"/>
      <c r="P13" s="77">
        <f t="shared" si="1"/>
        <v>2</v>
      </c>
      <c r="Q13" s="5"/>
      <c r="R13" s="33"/>
      <c r="S13" s="33"/>
      <c r="T13" s="5"/>
      <c r="U13" s="15"/>
      <c r="V13" s="33"/>
      <c r="W13" s="33"/>
      <c r="X13" s="33"/>
      <c r="Y13" s="33"/>
    </row>
    <row r="14" spans="1:25" ht="15" thickBot="1" x14ac:dyDescent="0.35">
      <c r="B14" s="23" t="s">
        <v>213</v>
      </c>
      <c r="C14" s="14">
        <v>3</v>
      </c>
      <c r="D14" s="14">
        <v>0</v>
      </c>
      <c r="E14" s="14">
        <v>17</v>
      </c>
      <c r="F14" s="14">
        <v>6</v>
      </c>
      <c r="G14" s="14">
        <v>22</v>
      </c>
      <c r="H14" s="14">
        <v>6</v>
      </c>
      <c r="I14" s="22"/>
      <c r="J14" s="34">
        <v>1</v>
      </c>
      <c r="K14" s="34">
        <v>1</v>
      </c>
      <c r="L14" s="36">
        <v>1</v>
      </c>
      <c r="M14" s="34">
        <v>1</v>
      </c>
      <c r="N14" s="34">
        <v>1</v>
      </c>
      <c r="O14" s="34">
        <v>1</v>
      </c>
      <c r="P14" s="77">
        <f t="shared" si="1"/>
        <v>4</v>
      </c>
      <c r="Q14" s="5"/>
      <c r="R14" s="1" t="s">
        <v>90</v>
      </c>
      <c r="T14" s="33"/>
      <c r="U14" s="15"/>
      <c r="V14" s="33"/>
      <c r="W14" s="33"/>
      <c r="X14" s="33"/>
      <c r="Y14" s="33"/>
    </row>
    <row r="15" spans="1:25" x14ac:dyDescent="0.3">
      <c r="B15" s="23" t="s">
        <v>122</v>
      </c>
      <c r="C15" s="14">
        <v>1</v>
      </c>
      <c r="D15" s="14">
        <v>0</v>
      </c>
      <c r="F15" s="14">
        <v>8</v>
      </c>
      <c r="H15" s="14">
        <v>8</v>
      </c>
      <c r="I15" s="22" t="s">
        <v>212</v>
      </c>
      <c r="J15" s="34"/>
      <c r="K15" s="34">
        <v>0.5</v>
      </c>
      <c r="L15" s="36">
        <v>0</v>
      </c>
      <c r="M15" s="34">
        <v>0</v>
      </c>
      <c r="N15" s="34"/>
      <c r="O15" s="34">
        <v>0</v>
      </c>
      <c r="P15" s="77">
        <f t="shared" si="1"/>
        <v>0</v>
      </c>
      <c r="Q15" s="5"/>
      <c r="R15" s="17" t="s">
        <v>88</v>
      </c>
      <c r="S15" s="38"/>
      <c r="T15" s="16">
        <v>0.05</v>
      </c>
      <c r="U15" s="33"/>
      <c r="V15" s="33"/>
      <c r="W15" s="33"/>
      <c r="X15" s="33"/>
      <c r="Y15" s="33"/>
    </row>
    <row r="16" spans="1:25" x14ac:dyDescent="0.3">
      <c r="B16" s="23" t="s">
        <v>209</v>
      </c>
      <c r="C16" s="14">
        <v>5</v>
      </c>
      <c r="D16" s="14">
        <v>0</v>
      </c>
      <c r="I16" s="22" t="s">
        <v>206</v>
      </c>
      <c r="J16" s="34"/>
      <c r="K16" s="34"/>
      <c r="L16" s="36">
        <v>1</v>
      </c>
      <c r="M16" s="34">
        <v>1</v>
      </c>
      <c r="N16" s="34"/>
      <c r="O16" s="34"/>
      <c r="P16" s="77">
        <f t="shared" si="1"/>
        <v>2</v>
      </c>
      <c r="Q16" s="5"/>
      <c r="R16" s="18" t="s">
        <v>104</v>
      </c>
      <c r="S16" s="5"/>
      <c r="T16" s="8">
        <v>0.3</v>
      </c>
      <c r="U16" s="33"/>
      <c r="V16" s="33"/>
      <c r="W16" s="33"/>
      <c r="X16" s="33"/>
      <c r="Y16" s="33"/>
    </row>
    <row r="17" spans="1:25" x14ac:dyDescent="0.3">
      <c r="B17" s="23" t="s">
        <v>210</v>
      </c>
      <c r="C17" s="14">
        <v>4</v>
      </c>
      <c r="D17" s="14">
        <v>0</v>
      </c>
      <c r="I17" s="22" t="s">
        <v>206</v>
      </c>
      <c r="J17" s="34"/>
      <c r="K17" s="34"/>
      <c r="L17" s="36">
        <v>1</v>
      </c>
      <c r="M17" s="34">
        <v>1</v>
      </c>
      <c r="N17" s="34"/>
      <c r="O17" s="34">
        <v>1</v>
      </c>
      <c r="P17" s="77">
        <f>SUM(L17:O17)</f>
        <v>3</v>
      </c>
      <c r="Q17" s="5"/>
      <c r="R17" s="18" t="s">
        <v>89</v>
      </c>
      <c r="S17" s="5"/>
      <c r="T17" s="8">
        <v>3</v>
      </c>
      <c r="U17" s="33"/>
      <c r="V17" s="33"/>
      <c r="W17" s="33"/>
      <c r="X17" s="33"/>
      <c r="Y17" s="33"/>
    </row>
    <row r="18" spans="1:25" x14ac:dyDescent="0.3">
      <c r="B18" s="23" t="s">
        <v>123</v>
      </c>
      <c r="C18" s="14">
        <v>5</v>
      </c>
      <c r="D18" s="14">
        <v>0</v>
      </c>
      <c r="F18" s="14">
        <v>10</v>
      </c>
      <c r="H18" s="14">
        <v>10</v>
      </c>
      <c r="I18" s="22" t="s">
        <v>93</v>
      </c>
      <c r="K18" s="2">
        <v>1</v>
      </c>
      <c r="L18" s="20">
        <v>1</v>
      </c>
      <c r="M18" s="34">
        <v>1</v>
      </c>
      <c r="O18" s="34">
        <v>1</v>
      </c>
      <c r="P18" s="77">
        <f t="shared" si="1"/>
        <v>3</v>
      </c>
      <c r="Q18" s="5"/>
      <c r="R18" s="18" t="s">
        <v>105</v>
      </c>
      <c r="S18" s="5"/>
      <c r="T18" s="39">
        <v>0.25</v>
      </c>
      <c r="U18" s="33"/>
      <c r="V18" s="33"/>
      <c r="W18" s="33"/>
      <c r="X18" s="33"/>
      <c r="Y18" s="33"/>
    </row>
    <row r="19" spans="1:25" ht="15" thickBot="1" x14ac:dyDescent="0.35">
      <c r="B19" s="23" t="s">
        <v>124</v>
      </c>
      <c r="C19" s="14">
        <v>4</v>
      </c>
      <c r="D19" s="14">
        <v>1</v>
      </c>
      <c r="E19" s="14">
        <v>18</v>
      </c>
      <c r="F19" s="14">
        <v>11</v>
      </c>
      <c r="G19" s="14">
        <v>16</v>
      </c>
      <c r="I19" s="22" t="s">
        <v>211</v>
      </c>
      <c r="J19" s="2">
        <v>1</v>
      </c>
      <c r="K19" s="2">
        <v>1</v>
      </c>
      <c r="M19" s="34"/>
      <c r="N19" s="2">
        <v>1</v>
      </c>
      <c r="O19" s="34"/>
      <c r="P19" s="77">
        <f t="shared" si="1"/>
        <v>1</v>
      </c>
      <c r="Q19" s="15"/>
      <c r="R19" s="19" t="s">
        <v>106</v>
      </c>
      <c r="S19" s="40"/>
      <c r="T19" s="41">
        <v>0.05</v>
      </c>
      <c r="U19" s="33"/>
      <c r="V19" s="33"/>
      <c r="W19" s="33"/>
      <c r="X19" s="33"/>
      <c r="Y19" s="33"/>
    </row>
    <row r="20" spans="1:25" x14ac:dyDescent="0.3">
      <c r="B20" s="23" t="s">
        <v>125</v>
      </c>
      <c r="C20" s="14">
        <v>3</v>
      </c>
      <c r="D20" s="14">
        <v>0</v>
      </c>
      <c r="E20" s="14">
        <v>19</v>
      </c>
      <c r="F20" s="14">
        <v>12</v>
      </c>
      <c r="G20" s="14">
        <v>17</v>
      </c>
      <c r="I20" s="22" t="s">
        <v>211</v>
      </c>
      <c r="J20" s="2">
        <v>1</v>
      </c>
      <c r="K20" s="2">
        <v>1</v>
      </c>
      <c r="M20" s="34"/>
      <c r="N20" s="2">
        <v>0.5</v>
      </c>
      <c r="O20" s="34"/>
      <c r="P20" s="77">
        <f t="shared" si="1"/>
        <v>0.5</v>
      </c>
      <c r="Q20" s="15"/>
      <c r="U20" s="33"/>
      <c r="V20" s="33"/>
      <c r="W20" s="33"/>
      <c r="X20" s="33"/>
      <c r="Y20" s="33"/>
    </row>
    <row r="21" spans="1:25" ht="15" thickBot="1" x14ac:dyDescent="0.35">
      <c r="B21" s="23" t="s">
        <v>126</v>
      </c>
      <c r="C21" s="14">
        <v>3</v>
      </c>
      <c r="D21" s="14">
        <v>0</v>
      </c>
      <c r="E21" s="14">
        <v>20</v>
      </c>
      <c r="F21" s="14">
        <v>13</v>
      </c>
      <c r="G21" s="14">
        <v>18</v>
      </c>
      <c r="I21" s="22" t="s">
        <v>211</v>
      </c>
      <c r="J21" s="2">
        <v>1</v>
      </c>
      <c r="K21" s="2">
        <v>1</v>
      </c>
      <c r="M21" s="34"/>
      <c r="N21" s="2">
        <v>1</v>
      </c>
      <c r="O21" s="34"/>
      <c r="P21" s="77">
        <f t="shared" si="1"/>
        <v>1</v>
      </c>
      <c r="Q21" s="15"/>
      <c r="R21" s="15"/>
      <c r="S21" s="6"/>
      <c r="T21" s="6"/>
      <c r="U21" s="33"/>
      <c r="V21" s="33"/>
      <c r="W21" s="33"/>
      <c r="X21" s="33"/>
      <c r="Y21" s="33"/>
    </row>
    <row r="22" spans="1:25" x14ac:dyDescent="0.3">
      <c r="B22" s="23" t="s">
        <v>127</v>
      </c>
      <c r="C22" s="14">
        <v>3</v>
      </c>
      <c r="D22" s="14">
        <v>0</v>
      </c>
      <c r="E22" s="14">
        <v>21</v>
      </c>
      <c r="F22" s="14">
        <v>14</v>
      </c>
      <c r="I22" s="22" t="s">
        <v>211</v>
      </c>
      <c r="J22" s="2">
        <v>1</v>
      </c>
      <c r="K22" s="2">
        <v>1</v>
      </c>
      <c r="M22" s="34"/>
      <c r="O22" s="34"/>
      <c r="P22" s="77">
        <f t="shared" si="1"/>
        <v>0</v>
      </c>
      <c r="Q22" s="15"/>
      <c r="R22" s="46" t="s">
        <v>192</v>
      </c>
      <c r="S22" s="4" t="s">
        <v>193</v>
      </c>
      <c r="T22" s="4" t="s">
        <v>194</v>
      </c>
      <c r="U22" s="7" t="s">
        <v>195</v>
      </c>
      <c r="V22" s="33"/>
      <c r="W22" s="33"/>
      <c r="X22" s="33"/>
      <c r="Y22" s="33"/>
    </row>
    <row r="23" spans="1:25" x14ac:dyDescent="0.3">
      <c r="B23" s="23" t="s">
        <v>128</v>
      </c>
      <c r="C23" s="14">
        <v>3</v>
      </c>
      <c r="D23" s="14">
        <v>0</v>
      </c>
      <c r="E23" s="14">
        <v>22</v>
      </c>
      <c r="I23" s="22"/>
      <c r="M23" s="34"/>
      <c r="O23" s="33"/>
      <c r="P23" s="77">
        <f t="shared" si="1"/>
        <v>0</v>
      </c>
      <c r="Q23" s="15"/>
      <c r="R23" s="81">
        <v>0</v>
      </c>
      <c r="S23" s="6">
        <f t="shared" ref="S23:S31" si="2">SUMIF(P$2:P$80,"&gt;=" &amp; R23,C$2:C$80)</f>
        <v>305</v>
      </c>
      <c r="T23" s="6">
        <f t="shared" ref="T23:T31" si="3">SUMIF(P$2:P$80,"&gt;=" &amp; R23,D$2:D$80)</f>
        <v>21</v>
      </c>
      <c r="U23" s="8">
        <f t="shared" ref="U23:U31" si="4">($T$17 + $T$15*S23+$T$16*T23)*(1+T$18+T$19)</f>
        <v>31.915000000000003</v>
      </c>
      <c r="V23" s="33"/>
      <c r="W23" s="33"/>
      <c r="X23" s="33"/>
      <c r="Y23" s="33"/>
    </row>
    <row r="24" spans="1:25" s="6" customFormat="1" x14ac:dyDescent="0.3">
      <c r="A24" s="10"/>
      <c r="B24" s="23" t="s">
        <v>129</v>
      </c>
      <c r="C24" s="14">
        <v>4</v>
      </c>
      <c r="D24" s="14">
        <v>0</v>
      </c>
      <c r="E24" s="14">
        <v>23</v>
      </c>
      <c r="F24" s="14"/>
      <c r="G24" s="14"/>
      <c r="H24" s="14"/>
      <c r="I24" s="22"/>
      <c r="J24" s="2"/>
      <c r="K24" s="2"/>
      <c r="L24" s="20">
        <v>0.4</v>
      </c>
      <c r="M24" s="34"/>
      <c r="N24" s="2"/>
      <c r="O24" s="34">
        <v>1</v>
      </c>
      <c r="P24" s="77">
        <f t="shared" si="1"/>
        <v>1.4</v>
      </c>
      <c r="Q24" s="15"/>
      <c r="R24" s="81">
        <v>0.5</v>
      </c>
      <c r="S24" s="6">
        <f t="shared" si="2"/>
        <v>212</v>
      </c>
      <c r="T24" s="6">
        <f t="shared" si="3"/>
        <v>9</v>
      </c>
      <c r="U24" s="8">
        <f t="shared" si="4"/>
        <v>21.19</v>
      </c>
      <c r="V24" s="33"/>
      <c r="W24" s="33"/>
      <c r="X24" s="33"/>
      <c r="Y24" s="33"/>
    </row>
    <row r="25" spans="1:25" x14ac:dyDescent="0.3">
      <c r="B25" s="23" t="s">
        <v>130</v>
      </c>
      <c r="C25" s="14">
        <v>2</v>
      </c>
      <c r="D25" s="14">
        <v>0</v>
      </c>
      <c r="E25" s="14">
        <v>24</v>
      </c>
      <c r="G25" s="14">
        <v>23</v>
      </c>
      <c r="I25" s="22"/>
      <c r="J25" s="2">
        <v>1</v>
      </c>
      <c r="L25" s="20">
        <v>0</v>
      </c>
      <c r="M25" s="34"/>
      <c r="N25" s="2">
        <v>1</v>
      </c>
      <c r="O25" s="34">
        <v>0</v>
      </c>
      <c r="P25" s="77">
        <f t="shared" si="1"/>
        <v>1</v>
      </c>
      <c r="Q25" s="15"/>
      <c r="R25" s="81">
        <v>1</v>
      </c>
      <c r="S25" s="6">
        <f t="shared" si="2"/>
        <v>209</v>
      </c>
      <c r="T25" s="6">
        <f t="shared" si="3"/>
        <v>9</v>
      </c>
      <c r="U25" s="8">
        <f t="shared" si="4"/>
        <v>20.995000000000005</v>
      </c>
      <c r="V25" s="33"/>
      <c r="W25" s="33"/>
      <c r="X25" s="33"/>
      <c r="Y25" s="33"/>
    </row>
    <row r="26" spans="1:25" x14ac:dyDescent="0.3">
      <c r="A26" s="11" t="s">
        <v>76</v>
      </c>
      <c r="B26" s="26" t="s">
        <v>131</v>
      </c>
      <c r="C26" s="13">
        <v>10</v>
      </c>
      <c r="D26" s="13">
        <v>0</v>
      </c>
      <c r="E26" s="13"/>
      <c r="F26" s="13">
        <v>15</v>
      </c>
      <c r="G26" s="13">
        <v>24</v>
      </c>
      <c r="H26" s="13">
        <v>11</v>
      </c>
      <c r="I26" s="21" t="s">
        <v>93</v>
      </c>
      <c r="J26" s="12"/>
      <c r="K26" s="12">
        <v>0.7</v>
      </c>
      <c r="L26" s="12">
        <v>1</v>
      </c>
      <c r="M26" s="35">
        <v>1</v>
      </c>
      <c r="N26" s="12">
        <v>1</v>
      </c>
      <c r="O26" s="35">
        <v>1</v>
      </c>
      <c r="P26" s="78">
        <f t="shared" si="1"/>
        <v>4</v>
      </c>
      <c r="Q26" s="15"/>
      <c r="R26" s="82">
        <v>1.5</v>
      </c>
      <c r="S26" s="31">
        <f t="shared" si="2"/>
        <v>173</v>
      </c>
      <c r="T26" s="31">
        <f t="shared" si="3"/>
        <v>8</v>
      </c>
      <c r="U26" s="8">
        <f t="shared" si="4"/>
        <v>18.265000000000001</v>
      </c>
      <c r="V26" s="33"/>
      <c r="W26" s="33"/>
      <c r="X26" s="33"/>
      <c r="Y26" s="33"/>
    </row>
    <row r="27" spans="1:25" x14ac:dyDescent="0.3">
      <c r="B27" s="23" t="s">
        <v>132</v>
      </c>
      <c r="C27" s="14">
        <v>8</v>
      </c>
      <c r="D27" s="14">
        <v>0</v>
      </c>
      <c r="F27" s="14">
        <v>16</v>
      </c>
      <c r="G27" s="14">
        <v>25</v>
      </c>
      <c r="H27" s="14">
        <v>12</v>
      </c>
      <c r="I27" s="22" t="s">
        <v>93</v>
      </c>
      <c r="J27" s="2">
        <v>1</v>
      </c>
      <c r="K27" s="2">
        <v>1</v>
      </c>
      <c r="L27" s="20">
        <v>1</v>
      </c>
      <c r="M27" s="34">
        <v>1</v>
      </c>
      <c r="N27" s="2">
        <v>1</v>
      </c>
      <c r="O27" s="34">
        <v>1</v>
      </c>
      <c r="P27" s="77">
        <f t="shared" si="1"/>
        <v>4</v>
      </c>
      <c r="Q27" s="15"/>
      <c r="R27" s="81">
        <v>2</v>
      </c>
      <c r="S27" s="6">
        <f t="shared" si="2"/>
        <v>167</v>
      </c>
      <c r="T27" s="6">
        <f t="shared" si="3"/>
        <v>8</v>
      </c>
      <c r="U27" s="8">
        <f t="shared" si="4"/>
        <v>17.875</v>
      </c>
    </row>
    <row r="28" spans="1:25" x14ac:dyDescent="0.3">
      <c r="B28" s="23" t="s">
        <v>133</v>
      </c>
      <c r="C28" s="14">
        <v>3</v>
      </c>
      <c r="D28" s="14">
        <v>0</v>
      </c>
      <c r="F28" s="14">
        <v>17</v>
      </c>
      <c r="H28" s="14">
        <v>13</v>
      </c>
      <c r="I28" s="22" t="s">
        <v>93</v>
      </c>
      <c r="J28" s="2">
        <v>0.5</v>
      </c>
      <c r="K28" s="2">
        <v>1</v>
      </c>
      <c r="L28" s="20">
        <v>1</v>
      </c>
      <c r="M28" s="34">
        <v>1</v>
      </c>
      <c r="O28" s="34">
        <v>1</v>
      </c>
      <c r="P28" s="77">
        <f t="shared" si="1"/>
        <v>3</v>
      </c>
      <c r="Q28" s="15"/>
      <c r="R28" s="81">
        <v>2.5</v>
      </c>
      <c r="S28" s="6">
        <f t="shared" si="2"/>
        <v>125</v>
      </c>
      <c r="T28" s="6">
        <f t="shared" si="3"/>
        <v>8</v>
      </c>
      <c r="U28" s="8">
        <f t="shared" si="4"/>
        <v>15.145000000000001</v>
      </c>
    </row>
    <row r="29" spans="1:25" x14ac:dyDescent="0.3">
      <c r="B29" s="23" t="s">
        <v>134</v>
      </c>
      <c r="C29" s="14">
        <v>3</v>
      </c>
      <c r="D29" s="14">
        <v>0</v>
      </c>
      <c r="F29" s="14">
        <v>18</v>
      </c>
      <c r="G29" s="14">
        <v>26</v>
      </c>
      <c r="H29" s="14">
        <v>14</v>
      </c>
      <c r="I29" s="22" t="s">
        <v>93</v>
      </c>
      <c r="J29" s="2">
        <v>1</v>
      </c>
      <c r="K29" s="2">
        <v>1</v>
      </c>
      <c r="L29" s="20">
        <v>1</v>
      </c>
      <c r="M29" s="34">
        <v>1</v>
      </c>
      <c r="N29" s="2">
        <v>1</v>
      </c>
      <c r="O29" s="34">
        <v>1</v>
      </c>
      <c r="P29" s="77">
        <f t="shared" si="1"/>
        <v>4</v>
      </c>
      <c r="Q29" s="15"/>
      <c r="R29" s="81">
        <v>3</v>
      </c>
      <c r="S29" s="6">
        <f t="shared" si="2"/>
        <v>111</v>
      </c>
      <c r="T29" s="6">
        <f t="shared" si="3"/>
        <v>8</v>
      </c>
      <c r="U29" s="8">
        <f t="shared" si="4"/>
        <v>14.235000000000001</v>
      </c>
    </row>
    <row r="30" spans="1:25" x14ac:dyDescent="0.3">
      <c r="B30" s="23" t="s">
        <v>135</v>
      </c>
      <c r="C30" s="14">
        <v>5</v>
      </c>
      <c r="D30" s="14">
        <v>0</v>
      </c>
      <c r="E30" s="14">
        <v>37</v>
      </c>
      <c r="I30" s="22"/>
      <c r="M30" s="34"/>
      <c r="O30" s="34">
        <v>0</v>
      </c>
      <c r="P30" s="77">
        <f t="shared" si="1"/>
        <v>0</v>
      </c>
      <c r="Q30" s="15"/>
      <c r="R30" s="81">
        <v>3.5</v>
      </c>
      <c r="S30" s="6">
        <f t="shared" si="2"/>
        <v>80</v>
      </c>
      <c r="T30" s="6">
        <f t="shared" si="3"/>
        <v>3</v>
      </c>
      <c r="U30" s="8">
        <f t="shared" si="4"/>
        <v>10.270000000000001</v>
      </c>
    </row>
    <row r="31" spans="1:25" ht="15" thickBot="1" x14ac:dyDescent="0.35">
      <c r="B31" s="23" t="s">
        <v>136</v>
      </c>
      <c r="C31" s="14">
        <v>5</v>
      </c>
      <c r="D31" s="14">
        <v>0</v>
      </c>
      <c r="I31" s="22"/>
      <c r="M31" s="34"/>
      <c r="O31" s="34">
        <v>0</v>
      </c>
      <c r="P31" s="77">
        <f t="shared" si="1"/>
        <v>0</v>
      </c>
      <c r="Q31" s="15"/>
      <c r="R31" s="83">
        <v>4</v>
      </c>
      <c r="S31" s="47">
        <f t="shared" si="2"/>
        <v>65</v>
      </c>
      <c r="T31" s="47">
        <f t="shared" si="3"/>
        <v>3</v>
      </c>
      <c r="U31" s="9">
        <f t="shared" si="4"/>
        <v>9.2949999999999999</v>
      </c>
    </row>
    <row r="32" spans="1:25" s="6" customFormat="1" x14ac:dyDescent="0.3">
      <c r="A32" s="11" t="s">
        <v>78</v>
      </c>
      <c r="B32" s="26" t="s">
        <v>137</v>
      </c>
      <c r="C32" s="13">
        <v>3</v>
      </c>
      <c r="D32" s="13">
        <v>0</v>
      </c>
      <c r="E32" s="13">
        <v>28</v>
      </c>
      <c r="F32" s="13"/>
      <c r="G32" s="13">
        <v>27</v>
      </c>
      <c r="H32" s="13"/>
      <c r="I32" s="21" t="s">
        <v>180</v>
      </c>
      <c r="J32" s="12"/>
      <c r="K32" s="12"/>
      <c r="L32" s="12"/>
      <c r="M32" s="35"/>
      <c r="N32" s="12">
        <v>1</v>
      </c>
      <c r="O32" s="35"/>
      <c r="P32" s="78">
        <f t="shared" si="1"/>
        <v>1</v>
      </c>
      <c r="Q32" s="15"/>
      <c r="R32" s="3"/>
      <c r="S32"/>
      <c r="T32"/>
    </row>
    <row r="33" spans="1:25" x14ac:dyDescent="0.3">
      <c r="B33" s="23" t="s">
        <v>138</v>
      </c>
      <c r="C33" s="14">
        <v>2</v>
      </c>
      <c r="D33" s="14">
        <v>0</v>
      </c>
      <c r="E33" s="14">
        <v>29</v>
      </c>
      <c r="F33" s="14">
        <v>19</v>
      </c>
      <c r="G33" s="14">
        <v>28</v>
      </c>
      <c r="H33" s="14">
        <v>15</v>
      </c>
      <c r="I33" s="22" t="s">
        <v>181</v>
      </c>
      <c r="J33" s="2">
        <v>1</v>
      </c>
      <c r="L33" s="20">
        <v>1</v>
      </c>
      <c r="M33" s="34">
        <v>1</v>
      </c>
      <c r="N33" s="2">
        <v>1</v>
      </c>
      <c r="O33" s="33"/>
      <c r="P33" s="77">
        <f t="shared" si="1"/>
        <v>3</v>
      </c>
      <c r="Q33" s="15"/>
    </row>
    <row r="34" spans="1:25" x14ac:dyDescent="0.3">
      <c r="B34" s="23" t="s">
        <v>139</v>
      </c>
      <c r="C34" s="14">
        <v>3</v>
      </c>
      <c r="D34" s="14">
        <v>0</v>
      </c>
      <c r="E34" s="14">
        <v>30</v>
      </c>
      <c r="F34" s="14">
        <v>20</v>
      </c>
      <c r="G34" s="14">
        <v>29</v>
      </c>
      <c r="H34" s="14">
        <v>16</v>
      </c>
      <c r="I34" s="22" t="s">
        <v>182</v>
      </c>
      <c r="J34" s="2">
        <v>1</v>
      </c>
      <c r="K34" s="2">
        <v>1</v>
      </c>
      <c r="L34" s="20">
        <v>1</v>
      </c>
      <c r="M34" s="34">
        <v>1</v>
      </c>
      <c r="N34" s="2">
        <v>1</v>
      </c>
      <c r="O34" s="34">
        <v>1</v>
      </c>
      <c r="P34" s="77">
        <f t="shared" si="1"/>
        <v>4</v>
      </c>
      <c r="Q34" s="15"/>
    </row>
    <row r="35" spans="1:25" x14ac:dyDescent="0.3">
      <c r="B35" s="23" t="s">
        <v>140</v>
      </c>
      <c r="C35" s="14">
        <v>3</v>
      </c>
      <c r="D35" s="14">
        <v>0</v>
      </c>
      <c r="E35" s="14">
        <v>31</v>
      </c>
      <c r="G35" s="14">
        <v>30</v>
      </c>
      <c r="H35" s="14">
        <v>17</v>
      </c>
      <c r="I35" s="22"/>
      <c r="M35" s="34">
        <v>1</v>
      </c>
      <c r="N35" s="2">
        <v>1</v>
      </c>
      <c r="O35" s="34">
        <v>0</v>
      </c>
      <c r="P35" s="77">
        <f t="shared" si="1"/>
        <v>2</v>
      </c>
      <c r="Q35" s="15"/>
      <c r="R35" s="84"/>
    </row>
    <row r="36" spans="1:25" x14ac:dyDescent="0.3">
      <c r="B36" s="23" t="s">
        <v>100</v>
      </c>
      <c r="C36" s="14">
        <v>2</v>
      </c>
      <c r="D36" s="14">
        <v>0</v>
      </c>
      <c r="F36" s="14">
        <v>21</v>
      </c>
      <c r="G36" s="14">
        <v>31</v>
      </c>
      <c r="H36" s="14">
        <v>18</v>
      </c>
      <c r="I36" s="22" t="s">
        <v>93</v>
      </c>
      <c r="K36" s="2">
        <v>1</v>
      </c>
      <c r="L36" s="20">
        <v>1</v>
      </c>
      <c r="M36" s="34">
        <v>1</v>
      </c>
      <c r="N36" s="2">
        <v>1</v>
      </c>
      <c r="O36" s="34">
        <v>1</v>
      </c>
      <c r="P36" s="77">
        <f t="shared" si="1"/>
        <v>4</v>
      </c>
      <c r="Q36" s="15"/>
      <c r="R36" s="84"/>
    </row>
    <row r="37" spans="1:25" x14ac:dyDescent="0.3">
      <c r="B37" s="23" t="s">
        <v>101</v>
      </c>
      <c r="C37" s="14">
        <v>4</v>
      </c>
      <c r="D37" s="14">
        <v>0</v>
      </c>
      <c r="H37" s="14">
        <v>19</v>
      </c>
      <c r="I37" s="22" t="s">
        <v>97</v>
      </c>
      <c r="L37" s="20">
        <v>0.7</v>
      </c>
      <c r="M37" s="34">
        <v>1</v>
      </c>
      <c r="O37" s="34">
        <v>1</v>
      </c>
      <c r="P37" s="77">
        <f t="shared" si="1"/>
        <v>2.7</v>
      </c>
      <c r="Q37" s="15"/>
      <c r="R37" s="84"/>
      <c r="U37" s="6"/>
    </row>
    <row r="38" spans="1:25" x14ac:dyDescent="0.3">
      <c r="B38" s="23" t="s">
        <v>98</v>
      </c>
      <c r="C38" s="14">
        <v>3</v>
      </c>
      <c r="D38" s="14">
        <v>0</v>
      </c>
      <c r="H38" s="14">
        <v>20</v>
      </c>
      <c r="I38" s="22" t="s">
        <v>97</v>
      </c>
      <c r="L38" s="20">
        <v>0.7</v>
      </c>
      <c r="M38" s="34">
        <v>1</v>
      </c>
      <c r="O38" s="34">
        <v>1</v>
      </c>
      <c r="P38" s="77">
        <f t="shared" si="1"/>
        <v>2.7</v>
      </c>
      <c r="Q38" s="15"/>
    </row>
    <row r="39" spans="1:25" x14ac:dyDescent="0.3">
      <c r="B39" s="23" t="s">
        <v>141</v>
      </c>
      <c r="C39" s="14">
        <v>7</v>
      </c>
      <c r="D39" s="14">
        <v>0</v>
      </c>
      <c r="E39" s="14">
        <v>33</v>
      </c>
      <c r="F39" s="14">
        <v>22</v>
      </c>
      <c r="G39" s="14">
        <v>32</v>
      </c>
      <c r="H39" s="14">
        <v>21</v>
      </c>
      <c r="I39" s="22"/>
      <c r="J39" s="2">
        <v>1</v>
      </c>
      <c r="K39" s="2">
        <v>1</v>
      </c>
      <c r="L39" s="20">
        <v>1</v>
      </c>
      <c r="M39" s="34">
        <v>1</v>
      </c>
      <c r="N39" s="2">
        <v>1</v>
      </c>
      <c r="O39" s="34">
        <v>1</v>
      </c>
      <c r="P39" s="77">
        <f t="shared" si="1"/>
        <v>4</v>
      </c>
      <c r="Q39" s="15"/>
      <c r="R39" s="15"/>
      <c r="S39" s="6"/>
    </row>
    <row r="40" spans="1:25" s="6" customFormat="1" x14ac:dyDescent="0.3">
      <c r="A40" s="11" t="s">
        <v>79</v>
      </c>
      <c r="B40" s="26" t="s">
        <v>142</v>
      </c>
      <c r="C40" s="13">
        <v>2</v>
      </c>
      <c r="D40" s="13">
        <v>0</v>
      </c>
      <c r="E40" s="13" t="s">
        <v>198</v>
      </c>
      <c r="F40" s="13">
        <v>23</v>
      </c>
      <c r="G40" s="13">
        <v>33</v>
      </c>
      <c r="H40" s="13">
        <v>22</v>
      </c>
      <c r="I40" s="21" t="s">
        <v>179</v>
      </c>
      <c r="J40" s="12">
        <v>1</v>
      </c>
      <c r="K40" s="12">
        <v>0.7</v>
      </c>
      <c r="L40" s="12">
        <v>1</v>
      </c>
      <c r="M40" s="35">
        <v>1</v>
      </c>
      <c r="N40" s="12">
        <v>1</v>
      </c>
      <c r="O40" s="35">
        <v>1</v>
      </c>
      <c r="P40" s="78">
        <f t="shared" si="1"/>
        <v>4</v>
      </c>
      <c r="Q40" s="15"/>
      <c r="R40" s="3"/>
      <c r="S40"/>
      <c r="T40"/>
      <c r="V40"/>
      <c r="W40"/>
      <c r="X40"/>
      <c r="Y40"/>
    </row>
    <row r="41" spans="1:25" x14ac:dyDescent="0.3">
      <c r="B41" s="23" t="s">
        <v>196</v>
      </c>
      <c r="C41" s="14">
        <v>5</v>
      </c>
      <c r="D41" s="14">
        <v>0</v>
      </c>
      <c r="E41" s="14">
        <v>36</v>
      </c>
      <c r="F41" s="14">
        <v>24</v>
      </c>
      <c r="G41" s="14">
        <v>34</v>
      </c>
      <c r="H41" s="14">
        <v>23</v>
      </c>
      <c r="I41" s="22"/>
      <c r="J41" s="2">
        <v>1</v>
      </c>
      <c r="K41" s="2">
        <v>0.7</v>
      </c>
      <c r="L41" s="20">
        <v>1</v>
      </c>
      <c r="M41" s="34">
        <v>1</v>
      </c>
      <c r="N41" s="2">
        <v>1</v>
      </c>
      <c r="O41" s="34">
        <v>1</v>
      </c>
      <c r="P41" s="77">
        <f t="shared" si="1"/>
        <v>4</v>
      </c>
      <c r="Q41" s="15"/>
      <c r="V41" s="6"/>
      <c r="W41" s="6"/>
      <c r="X41" s="6"/>
      <c r="Y41" s="6"/>
    </row>
    <row r="42" spans="1:25" x14ac:dyDescent="0.3">
      <c r="B42" s="23" t="s">
        <v>116</v>
      </c>
      <c r="C42" s="14">
        <v>4</v>
      </c>
      <c r="D42" s="14">
        <v>0</v>
      </c>
      <c r="I42" s="22"/>
      <c r="M42" s="34"/>
      <c r="O42" s="33"/>
      <c r="P42" s="77">
        <f t="shared" si="1"/>
        <v>0</v>
      </c>
      <c r="Q42" s="15"/>
      <c r="U42" s="6"/>
    </row>
    <row r="43" spans="1:25" x14ac:dyDescent="0.3">
      <c r="B43" s="23" t="s">
        <v>143</v>
      </c>
      <c r="C43" s="14">
        <v>6</v>
      </c>
      <c r="D43" s="14">
        <v>0</v>
      </c>
      <c r="F43" s="14">
        <v>25</v>
      </c>
      <c r="H43" s="14">
        <v>24</v>
      </c>
      <c r="I43" s="22" t="s">
        <v>0</v>
      </c>
      <c r="J43" s="2">
        <v>1</v>
      </c>
      <c r="K43" s="2">
        <v>0.5</v>
      </c>
      <c r="L43" s="20">
        <v>1</v>
      </c>
      <c r="M43" s="34"/>
      <c r="O43" s="34">
        <v>1</v>
      </c>
      <c r="P43" s="77">
        <f t="shared" si="1"/>
        <v>2</v>
      </c>
      <c r="Q43" s="15"/>
      <c r="R43" s="15"/>
      <c r="S43" s="6"/>
    </row>
    <row r="44" spans="1:25" x14ac:dyDescent="0.3">
      <c r="B44" s="23" t="s">
        <v>144</v>
      </c>
      <c r="C44" s="14">
        <v>5</v>
      </c>
      <c r="D44" s="14">
        <v>2</v>
      </c>
      <c r="E44" s="14" t="s">
        <v>198</v>
      </c>
      <c r="F44" s="14">
        <v>26</v>
      </c>
      <c r="G44" s="14">
        <v>35</v>
      </c>
      <c r="H44" s="14">
        <v>25</v>
      </c>
      <c r="I44" s="22" t="s">
        <v>178</v>
      </c>
      <c r="K44" s="2">
        <v>0.5</v>
      </c>
      <c r="L44" s="20">
        <v>1</v>
      </c>
      <c r="M44" s="34">
        <v>1</v>
      </c>
      <c r="N44" s="2">
        <v>1</v>
      </c>
      <c r="O44" s="34">
        <v>1</v>
      </c>
      <c r="P44" s="77">
        <f t="shared" si="1"/>
        <v>4</v>
      </c>
      <c r="Q44" s="15"/>
      <c r="T44" s="6"/>
    </row>
    <row r="45" spans="1:25" s="6" customFormat="1" x14ac:dyDescent="0.3">
      <c r="A45" s="11" t="s">
        <v>80</v>
      </c>
      <c r="B45" s="26" t="s">
        <v>117</v>
      </c>
      <c r="C45" s="13">
        <v>6</v>
      </c>
      <c r="D45" s="13">
        <v>0</v>
      </c>
      <c r="E45" s="13" t="s">
        <v>199</v>
      </c>
      <c r="F45" s="13">
        <v>28</v>
      </c>
      <c r="G45" s="13">
        <v>11</v>
      </c>
      <c r="H45" s="13">
        <v>26</v>
      </c>
      <c r="I45" s="21" t="s">
        <v>93</v>
      </c>
      <c r="J45" s="12">
        <v>1</v>
      </c>
      <c r="K45" s="12">
        <v>1</v>
      </c>
      <c r="L45" s="12">
        <v>1</v>
      </c>
      <c r="M45" s="35">
        <v>1</v>
      </c>
      <c r="N45" s="12">
        <v>1</v>
      </c>
      <c r="O45" s="35">
        <v>0.8</v>
      </c>
      <c r="P45" s="78">
        <f t="shared" si="1"/>
        <v>3.8</v>
      </c>
      <c r="Q45" s="15"/>
      <c r="R45" s="3"/>
      <c r="S45"/>
      <c r="T45"/>
      <c r="U45"/>
      <c r="V45"/>
      <c r="W45"/>
      <c r="X45"/>
      <c r="Y45"/>
    </row>
    <row r="46" spans="1:25" x14ac:dyDescent="0.3">
      <c r="B46" s="23" t="s">
        <v>94</v>
      </c>
      <c r="C46" s="14">
        <v>5</v>
      </c>
      <c r="D46" s="14">
        <v>0</v>
      </c>
      <c r="E46" s="14" t="s">
        <v>200</v>
      </c>
      <c r="F46" s="14">
        <v>29</v>
      </c>
      <c r="G46" s="14">
        <v>12</v>
      </c>
      <c r="H46" s="14">
        <v>27</v>
      </c>
      <c r="I46" s="22" t="s">
        <v>93</v>
      </c>
      <c r="J46" s="2">
        <v>1</v>
      </c>
      <c r="K46" s="2">
        <v>0.5</v>
      </c>
      <c r="L46" s="20">
        <v>0.9</v>
      </c>
      <c r="M46" s="34">
        <v>1</v>
      </c>
      <c r="N46" s="2">
        <v>1</v>
      </c>
      <c r="O46" s="34">
        <v>0.8</v>
      </c>
      <c r="P46" s="77">
        <f t="shared" si="1"/>
        <v>3.7</v>
      </c>
      <c r="Q46" s="15"/>
    </row>
    <row r="47" spans="1:25" x14ac:dyDescent="0.3">
      <c r="B47" s="23" t="s">
        <v>145</v>
      </c>
      <c r="C47" s="14">
        <v>2</v>
      </c>
      <c r="D47" s="14">
        <v>0</v>
      </c>
      <c r="E47" s="14">
        <v>43</v>
      </c>
      <c r="F47" s="14">
        <v>30</v>
      </c>
      <c r="G47" s="14">
        <v>13</v>
      </c>
      <c r="H47" s="14">
        <v>28</v>
      </c>
      <c r="I47" s="22"/>
      <c r="J47" s="2">
        <v>1</v>
      </c>
      <c r="K47" s="2">
        <v>1</v>
      </c>
      <c r="L47" s="20">
        <v>0.4</v>
      </c>
      <c r="M47" s="34">
        <v>1</v>
      </c>
      <c r="N47" s="2">
        <v>1</v>
      </c>
      <c r="O47" s="34">
        <v>0.8</v>
      </c>
      <c r="P47" s="77">
        <f t="shared" si="1"/>
        <v>3.2</v>
      </c>
      <c r="Q47" s="15"/>
    </row>
    <row r="48" spans="1:25" s="6" customFormat="1" x14ac:dyDescent="0.3">
      <c r="A48" s="11" t="s">
        <v>81</v>
      </c>
      <c r="B48" s="26" t="s">
        <v>146</v>
      </c>
      <c r="C48" s="13">
        <v>3</v>
      </c>
      <c r="D48" s="13">
        <v>0</v>
      </c>
      <c r="E48" s="13">
        <v>38</v>
      </c>
      <c r="F48" s="13">
        <v>31</v>
      </c>
      <c r="G48" s="13">
        <v>9</v>
      </c>
      <c r="H48" s="13"/>
      <c r="I48" s="21"/>
      <c r="J48" s="12">
        <v>1</v>
      </c>
      <c r="K48" s="12">
        <v>1</v>
      </c>
      <c r="L48" s="12"/>
      <c r="M48" s="35"/>
      <c r="N48" s="12">
        <v>1</v>
      </c>
      <c r="O48" s="35"/>
      <c r="P48" s="78">
        <f t="shared" si="1"/>
        <v>1</v>
      </c>
      <c r="Q48" s="15"/>
      <c r="R48" s="15"/>
      <c r="U48"/>
      <c r="V48"/>
      <c r="W48"/>
      <c r="X48"/>
      <c r="Y48"/>
    </row>
    <row r="49" spans="1:25" x14ac:dyDescent="0.3">
      <c r="B49" s="23" t="s">
        <v>147</v>
      </c>
      <c r="C49" s="14">
        <v>2</v>
      </c>
      <c r="D49" s="14">
        <v>0</v>
      </c>
      <c r="E49" s="14">
        <v>39</v>
      </c>
      <c r="F49" s="14">
        <v>32</v>
      </c>
      <c r="G49" s="14">
        <v>10</v>
      </c>
      <c r="I49" s="22"/>
      <c r="J49" s="2">
        <v>1</v>
      </c>
      <c r="K49" s="2">
        <v>1</v>
      </c>
      <c r="M49" s="34"/>
      <c r="N49" s="2">
        <v>1</v>
      </c>
      <c r="O49" s="34"/>
      <c r="P49" s="77">
        <f t="shared" si="1"/>
        <v>1</v>
      </c>
      <c r="Q49" s="15"/>
      <c r="V49" s="33"/>
      <c r="W49" s="6"/>
      <c r="X49" s="6"/>
      <c r="Y49" s="6"/>
    </row>
    <row r="50" spans="1:25" s="6" customFormat="1" x14ac:dyDescent="0.3">
      <c r="A50" s="11" t="s">
        <v>82</v>
      </c>
      <c r="B50" s="26" t="s">
        <v>148</v>
      </c>
      <c r="C50" s="13">
        <v>2</v>
      </c>
      <c r="D50" s="13">
        <v>0</v>
      </c>
      <c r="E50" s="13"/>
      <c r="F50" s="13">
        <v>33</v>
      </c>
      <c r="G50" s="13">
        <v>1</v>
      </c>
      <c r="H50" s="13"/>
      <c r="I50" s="21"/>
      <c r="J50" s="12">
        <v>1</v>
      </c>
      <c r="K50" s="12">
        <v>1</v>
      </c>
      <c r="L50" s="12"/>
      <c r="M50" s="35"/>
      <c r="N50" s="12">
        <v>0</v>
      </c>
      <c r="O50" s="35">
        <v>0</v>
      </c>
      <c r="P50" s="78">
        <f t="shared" si="1"/>
        <v>0</v>
      </c>
      <c r="Q50" s="15"/>
      <c r="R50" s="3"/>
      <c r="S50"/>
      <c r="T50"/>
      <c r="U50"/>
      <c r="V50" s="33"/>
      <c r="W50"/>
      <c r="X50"/>
      <c r="Y50"/>
    </row>
    <row r="51" spans="1:25" x14ac:dyDescent="0.3">
      <c r="B51" s="23" t="s">
        <v>149</v>
      </c>
      <c r="C51" s="14">
        <v>4</v>
      </c>
      <c r="D51" s="14">
        <v>0</v>
      </c>
      <c r="E51" s="14">
        <v>2</v>
      </c>
      <c r="F51" s="14">
        <v>34</v>
      </c>
      <c r="G51" s="14">
        <v>6</v>
      </c>
      <c r="H51" s="14">
        <v>30</v>
      </c>
      <c r="I51" s="22"/>
      <c r="J51" s="2">
        <v>1</v>
      </c>
      <c r="K51" s="2">
        <v>1</v>
      </c>
      <c r="M51" s="34"/>
      <c r="N51" s="2">
        <v>1</v>
      </c>
      <c r="O51" s="85">
        <v>1</v>
      </c>
      <c r="P51" s="77">
        <f t="shared" si="1"/>
        <v>2</v>
      </c>
      <c r="Q51" s="15"/>
      <c r="V51" s="33"/>
    </row>
    <row r="52" spans="1:25" x14ac:dyDescent="0.3">
      <c r="B52" s="23" t="s">
        <v>150</v>
      </c>
      <c r="C52" s="14">
        <v>3</v>
      </c>
      <c r="D52" s="14">
        <v>0</v>
      </c>
      <c r="E52" s="14">
        <v>4</v>
      </c>
      <c r="G52" s="14">
        <v>2</v>
      </c>
      <c r="H52" s="14">
        <v>31</v>
      </c>
      <c r="I52" s="22"/>
      <c r="J52" s="2">
        <v>1</v>
      </c>
      <c r="M52" s="34"/>
      <c r="N52" s="2">
        <v>1</v>
      </c>
      <c r="O52" s="85">
        <v>1</v>
      </c>
      <c r="P52" s="77">
        <f t="shared" si="1"/>
        <v>2</v>
      </c>
      <c r="Q52" s="15"/>
      <c r="V52" s="33"/>
    </row>
    <row r="53" spans="1:25" x14ac:dyDescent="0.3">
      <c r="B53" s="23" t="s">
        <v>151</v>
      </c>
      <c r="C53" s="14">
        <v>3</v>
      </c>
      <c r="D53" s="14">
        <v>0</v>
      </c>
      <c r="E53" s="14">
        <v>5</v>
      </c>
      <c r="I53" s="22"/>
      <c r="J53" s="2">
        <v>1</v>
      </c>
      <c r="M53" s="34"/>
      <c r="O53" s="85">
        <v>1</v>
      </c>
      <c r="P53" s="77">
        <f t="shared" si="1"/>
        <v>1</v>
      </c>
      <c r="Q53" s="15"/>
      <c r="T53" s="6"/>
      <c r="V53" s="33"/>
    </row>
    <row r="54" spans="1:25" x14ac:dyDescent="0.3">
      <c r="B54" s="23" t="s">
        <v>152</v>
      </c>
      <c r="C54" s="14">
        <v>2</v>
      </c>
      <c r="D54" s="14">
        <v>0</v>
      </c>
      <c r="E54" s="14">
        <v>6</v>
      </c>
      <c r="G54" s="14">
        <v>3</v>
      </c>
      <c r="H54" s="14">
        <v>32</v>
      </c>
      <c r="I54" s="22"/>
      <c r="J54" s="2">
        <v>1</v>
      </c>
      <c r="L54" s="20">
        <v>0.3</v>
      </c>
      <c r="M54" s="34">
        <v>0.5</v>
      </c>
      <c r="N54" s="2">
        <v>1</v>
      </c>
      <c r="O54" s="85">
        <v>1</v>
      </c>
      <c r="P54" s="77">
        <f t="shared" si="1"/>
        <v>2.8</v>
      </c>
      <c r="Q54" s="15"/>
      <c r="V54" s="33"/>
    </row>
    <row r="55" spans="1:25" x14ac:dyDescent="0.3">
      <c r="B55" s="23" t="s">
        <v>153</v>
      </c>
      <c r="C55" s="14">
        <v>5</v>
      </c>
      <c r="D55" s="14">
        <v>1</v>
      </c>
      <c r="E55" s="14">
        <v>8</v>
      </c>
      <c r="F55" s="14">
        <v>35</v>
      </c>
      <c r="G55" s="14">
        <v>4</v>
      </c>
      <c r="H55" s="14">
        <v>33</v>
      </c>
      <c r="I55" s="22"/>
      <c r="K55" s="2">
        <v>1</v>
      </c>
      <c r="L55" s="20">
        <v>1</v>
      </c>
      <c r="M55" s="34">
        <v>1</v>
      </c>
      <c r="N55" s="2">
        <v>1</v>
      </c>
      <c r="O55" s="33"/>
      <c r="P55" s="77">
        <f t="shared" si="1"/>
        <v>3</v>
      </c>
      <c r="Q55" s="15"/>
      <c r="U55" s="6"/>
      <c r="V55" s="33"/>
    </row>
    <row r="56" spans="1:25" x14ac:dyDescent="0.3">
      <c r="B56" s="23" t="s">
        <v>154</v>
      </c>
      <c r="C56" s="14">
        <v>5</v>
      </c>
      <c r="D56" s="14">
        <v>0</v>
      </c>
      <c r="E56" s="14">
        <v>9</v>
      </c>
      <c r="F56" s="14">
        <v>36</v>
      </c>
      <c r="G56" s="14">
        <v>5</v>
      </c>
      <c r="H56" s="14">
        <v>34</v>
      </c>
      <c r="I56" s="22"/>
      <c r="L56" s="20">
        <v>0.2</v>
      </c>
      <c r="M56" s="34">
        <v>1</v>
      </c>
      <c r="N56" s="2">
        <v>1</v>
      </c>
      <c r="O56" s="33"/>
      <c r="P56" s="77">
        <f t="shared" si="1"/>
        <v>2.2000000000000002</v>
      </c>
      <c r="Q56" s="15"/>
      <c r="V56" s="33"/>
    </row>
    <row r="57" spans="1:25" x14ac:dyDescent="0.3">
      <c r="B57" s="23" t="s">
        <v>155</v>
      </c>
      <c r="C57" s="14">
        <v>1</v>
      </c>
      <c r="D57" s="14">
        <v>0</v>
      </c>
      <c r="F57" s="14">
        <v>37</v>
      </c>
      <c r="H57" s="14">
        <v>35</v>
      </c>
      <c r="I57" s="22" t="s">
        <v>115</v>
      </c>
      <c r="J57" s="2">
        <v>1</v>
      </c>
      <c r="K57" s="2">
        <v>1</v>
      </c>
      <c r="L57" s="20">
        <v>1</v>
      </c>
      <c r="M57" s="34">
        <v>1</v>
      </c>
      <c r="O57" s="85">
        <v>1</v>
      </c>
      <c r="P57" s="77">
        <f t="shared" si="1"/>
        <v>3</v>
      </c>
      <c r="Q57" s="15"/>
      <c r="V57" s="33"/>
      <c r="W57" s="6"/>
      <c r="X57" s="6"/>
      <c r="Y57" s="6"/>
    </row>
    <row r="58" spans="1:25" x14ac:dyDescent="0.3">
      <c r="B58" s="23" t="s">
        <v>99</v>
      </c>
      <c r="C58" s="14">
        <v>3</v>
      </c>
      <c r="D58" s="14">
        <v>0</v>
      </c>
      <c r="H58" s="14">
        <v>36</v>
      </c>
      <c r="I58" s="22" t="s">
        <v>97</v>
      </c>
      <c r="L58" s="20">
        <v>0.5</v>
      </c>
      <c r="M58" s="34">
        <v>1</v>
      </c>
      <c r="O58" s="33"/>
      <c r="P58" s="77">
        <f t="shared" si="1"/>
        <v>1.5</v>
      </c>
      <c r="Q58" s="15"/>
      <c r="V58" s="33"/>
    </row>
    <row r="59" spans="1:25" x14ac:dyDescent="0.3">
      <c r="B59" s="23" t="s">
        <v>156</v>
      </c>
      <c r="C59" s="14">
        <v>5</v>
      </c>
      <c r="D59" s="14">
        <v>0</v>
      </c>
      <c r="H59" s="14">
        <v>37</v>
      </c>
      <c r="I59" s="22" t="s">
        <v>93</v>
      </c>
      <c r="L59" s="20">
        <v>1</v>
      </c>
      <c r="M59" s="34">
        <v>1</v>
      </c>
      <c r="O59" s="34">
        <v>0.5</v>
      </c>
      <c r="P59" s="77">
        <f t="shared" si="1"/>
        <v>2.5</v>
      </c>
      <c r="Q59" s="15"/>
      <c r="U59" s="6"/>
      <c r="V59" s="33"/>
    </row>
    <row r="60" spans="1:25" x14ac:dyDescent="0.3">
      <c r="B60" s="23" t="s">
        <v>157</v>
      </c>
      <c r="C60" s="14">
        <v>9</v>
      </c>
      <c r="D60" s="14">
        <v>2</v>
      </c>
      <c r="E60" s="14">
        <v>10</v>
      </c>
      <c r="I60" s="22"/>
      <c r="L60" s="20">
        <v>0</v>
      </c>
      <c r="M60" s="34"/>
      <c r="O60" s="33"/>
      <c r="P60" s="77">
        <f t="shared" si="1"/>
        <v>0</v>
      </c>
      <c r="Q60" s="15"/>
      <c r="V60" s="33"/>
    </row>
    <row r="61" spans="1:25" x14ac:dyDescent="0.3">
      <c r="B61" s="23" t="s">
        <v>158</v>
      </c>
      <c r="C61" s="14">
        <v>7</v>
      </c>
      <c r="D61" s="14">
        <v>1</v>
      </c>
      <c r="E61" s="14">
        <v>11</v>
      </c>
      <c r="I61" s="22"/>
      <c r="M61" s="34"/>
      <c r="O61" s="33"/>
      <c r="P61" s="77">
        <f t="shared" si="1"/>
        <v>0</v>
      </c>
      <c r="Q61" s="15"/>
    </row>
    <row r="62" spans="1:25" x14ac:dyDescent="0.3">
      <c r="B62" s="23" t="s">
        <v>159</v>
      </c>
      <c r="C62" s="14">
        <v>5</v>
      </c>
      <c r="D62" s="14">
        <v>0</v>
      </c>
      <c r="H62" s="14">
        <v>38</v>
      </c>
      <c r="I62" s="22" t="s">
        <v>96</v>
      </c>
      <c r="L62" s="20">
        <v>1</v>
      </c>
      <c r="M62" s="34">
        <v>1</v>
      </c>
      <c r="O62" s="34"/>
      <c r="P62" s="77">
        <f t="shared" si="1"/>
        <v>2</v>
      </c>
      <c r="Q62" s="15"/>
    </row>
    <row r="63" spans="1:25" s="6" customFormat="1" x14ac:dyDescent="0.3">
      <c r="A63" s="11" t="s">
        <v>83</v>
      </c>
      <c r="B63" s="26" t="s">
        <v>160</v>
      </c>
      <c r="C63" s="13">
        <v>3</v>
      </c>
      <c r="D63" s="13">
        <v>0</v>
      </c>
      <c r="E63" s="13">
        <v>45</v>
      </c>
      <c r="F63" s="13">
        <v>27</v>
      </c>
      <c r="G63" s="13">
        <v>36</v>
      </c>
      <c r="H63" s="13">
        <v>29</v>
      </c>
      <c r="I63" s="21"/>
      <c r="J63" s="12">
        <v>1</v>
      </c>
      <c r="K63" s="12">
        <v>1</v>
      </c>
      <c r="L63" s="12">
        <v>0.5</v>
      </c>
      <c r="M63" s="35"/>
      <c r="N63" s="12">
        <v>1</v>
      </c>
      <c r="O63" s="35"/>
      <c r="P63" s="78">
        <f t="shared" si="1"/>
        <v>1.5</v>
      </c>
      <c r="Q63" s="15"/>
      <c r="R63" s="3"/>
      <c r="S63"/>
      <c r="T63"/>
      <c r="U63"/>
      <c r="V63"/>
      <c r="W63"/>
      <c r="X63"/>
      <c r="Y63"/>
    </row>
    <row r="64" spans="1:25" x14ac:dyDescent="0.3">
      <c r="B64" s="23" t="s">
        <v>161</v>
      </c>
      <c r="C64" s="14">
        <v>7</v>
      </c>
      <c r="D64" s="14">
        <v>2</v>
      </c>
      <c r="E64" s="14">
        <v>46</v>
      </c>
      <c r="I64" s="22"/>
      <c r="M64" s="34"/>
      <c r="O64" s="33"/>
      <c r="P64" s="77">
        <f t="shared" si="1"/>
        <v>0</v>
      </c>
      <c r="Q64" s="15"/>
      <c r="S64" s="33"/>
      <c r="U64" s="6"/>
    </row>
    <row r="65" spans="1:25" x14ac:dyDescent="0.3">
      <c r="B65" s="23" t="s">
        <v>162</v>
      </c>
      <c r="C65" s="14">
        <v>7</v>
      </c>
      <c r="D65" s="14">
        <v>2</v>
      </c>
      <c r="E65" s="14">
        <v>47</v>
      </c>
      <c r="I65" s="22"/>
      <c r="M65" s="34"/>
      <c r="O65" s="33"/>
      <c r="P65" s="77">
        <f t="shared" si="1"/>
        <v>0</v>
      </c>
      <c r="Q65" s="15"/>
      <c r="V65" s="6"/>
      <c r="W65" s="6"/>
      <c r="X65" s="6"/>
      <c r="Y65" s="6"/>
    </row>
    <row r="66" spans="1:25" x14ac:dyDescent="0.3">
      <c r="B66" s="23" t="s">
        <v>163</v>
      </c>
      <c r="C66" s="14">
        <v>10</v>
      </c>
      <c r="D66" s="14">
        <v>0</v>
      </c>
      <c r="E66" s="14">
        <v>34</v>
      </c>
      <c r="I66" s="22"/>
      <c r="K66" s="2">
        <v>1</v>
      </c>
      <c r="M66" s="34"/>
      <c r="O66" s="34"/>
      <c r="P66" s="77">
        <f t="shared" si="1"/>
        <v>0</v>
      </c>
      <c r="Q66" s="15"/>
    </row>
    <row r="67" spans="1:25" s="6" customFormat="1" x14ac:dyDescent="0.3">
      <c r="A67" s="11" t="s">
        <v>84</v>
      </c>
      <c r="B67" s="26" t="s">
        <v>164</v>
      </c>
      <c r="C67" s="13">
        <v>6</v>
      </c>
      <c r="D67" s="13">
        <v>2</v>
      </c>
      <c r="E67" s="13">
        <v>32</v>
      </c>
      <c r="F67" s="13"/>
      <c r="G67" s="13"/>
      <c r="H67" s="13"/>
      <c r="I67" s="21"/>
      <c r="J67" s="12"/>
      <c r="K67" s="12"/>
      <c r="L67" s="12"/>
      <c r="M67" s="35"/>
      <c r="N67" s="12"/>
      <c r="O67" s="35"/>
      <c r="P67" s="78">
        <f t="shared" si="1"/>
        <v>0</v>
      </c>
      <c r="Q67" s="15"/>
      <c r="R67" s="3"/>
      <c r="S67"/>
      <c r="T67"/>
      <c r="U67"/>
      <c r="V67"/>
      <c r="W67"/>
      <c r="X67"/>
      <c r="Y67"/>
    </row>
    <row r="68" spans="1:25" x14ac:dyDescent="0.3">
      <c r="B68" s="23" t="s">
        <v>165</v>
      </c>
      <c r="C68" s="14">
        <v>3</v>
      </c>
      <c r="D68" s="14">
        <v>0</v>
      </c>
      <c r="E68" s="14">
        <v>44</v>
      </c>
      <c r="I68" s="22"/>
      <c r="M68" s="34"/>
      <c r="O68" s="33"/>
      <c r="P68" s="77">
        <f t="shared" si="1"/>
        <v>0</v>
      </c>
      <c r="Q68" s="15"/>
    </row>
    <row r="69" spans="1:25" x14ac:dyDescent="0.3">
      <c r="B69" s="23" t="s">
        <v>166</v>
      </c>
      <c r="C69" s="14">
        <v>4</v>
      </c>
      <c r="D69" s="14">
        <v>1</v>
      </c>
      <c r="E69" s="14">
        <v>7</v>
      </c>
      <c r="I69" s="22"/>
      <c r="M69" s="34"/>
      <c r="O69" s="33"/>
      <c r="P69" s="77">
        <f t="shared" ref="P69:P79" si="5">SUM(L69:O69)</f>
        <v>0</v>
      </c>
      <c r="Q69" s="15"/>
      <c r="T69" s="33"/>
    </row>
    <row r="70" spans="1:25" x14ac:dyDescent="0.3">
      <c r="B70" s="23" t="s">
        <v>167</v>
      </c>
      <c r="C70" s="14">
        <v>4</v>
      </c>
      <c r="D70" s="14">
        <v>0</v>
      </c>
      <c r="E70" s="14">
        <v>48</v>
      </c>
      <c r="I70" s="22"/>
      <c r="M70" s="34"/>
      <c r="O70" s="33"/>
      <c r="P70" s="77">
        <f t="shared" si="5"/>
        <v>0</v>
      </c>
      <c r="Q70" s="15"/>
      <c r="V70" s="6"/>
      <c r="W70" s="6"/>
      <c r="X70" s="6"/>
      <c r="Y70" s="6"/>
    </row>
    <row r="71" spans="1:25" x14ac:dyDescent="0.3">
      <c r="B71" s="23" t="s">
        <v>168</v>
      </c>
      <c r="C71" s="14">
        <v>3</v>
      </c>
      <c r="D71" s="14">
        <v>0</v>
      </c>
      <c r="E71" s="14">
        <v>49</v>
      </c>
      <c r="I71" s="22"/>
      <c r="M71" s="34"/>
      <c r="O71" s="34"/>
      <c r="P71" s="77">
        <f t="shared" si="5"/>
        <v>0</v>
      </c>
      <c r="Q71" s="15"/>
    </row>
    <row r="72" spans="1:25" s="6" customFormat="1" x14ac:dyDescent="0.3">
      <c r="A72" s="11" t="s">
        <v>85</v>
      </c>
      <c r="B72" s="26" t="s">
        <v>169</v>
      </c>
      <c r="C72" s="13">
        <v>2</v>
      </c>
      <c r="D72" s="13">
        <v>0</v>
      </c>
      <c r="E72" s="13"/>
      <c r="F72" s="13"/>
      <c r="G72" s="13"/>
      <c r="H72" s="13"/>
      <c r="I72" s="21"/>
      <c r="J72" s="12">
        <v>1</v>
      </c>
      <c r="K72" s="12">
        <v>1</v>
      </c>
      <c r="L72" s="12">
        <v>1</v>
      </c>
      <c r="M72" s="35">
        <v>1</v>
      </c>
      <c r="N72" s="12">
        <v>1</v>
      </c>
      <c r="O72" s="35"/>
      <c r="P72" s="78">
        <f t="shared" si="5"/>
        <v>3</v>
      </c>
      <c r="Q72" s="15"/>
      <c r="R72" s="3"/>
      <c r="S72"/>
      <c r="T72"/>
      <c r="U72"/>
      <c r="V72"/>
      <c r="W72"/>
      <c r="X72"/>
      <c r="Y72"/>
    </row>
    <row r="73" spans="1:25" x14ac:dyDescent="0.3">
      <c r="A73" s="30"/>
      <c r="B73" s="31" t="s">
        <v>102</v>
      </c>
      <c r="C73" s="14">
        <v>2</v>
      </c>
      <c r="D73" s="14">
        <v>1</v>
      </c>
      <c r="I73" s="22"/>
      <c r="J73" s="20"/>
      <c r="K73" s="20"/>
      <c r="M73" s="36"/>
      <c r="N73" s="20"/>
      <c r="O73" s="36"/>
      <c r="P73" s="77">
        <f t="shared" si="5"/>
        <v>0</v>
      </c>
      <c r="Q73" s="15"/>
      <c r="V73" s="6"/>
      <c r="W73" s="6"/>
      <c r="X73" s="6"/>
      <c r="Y73" s="6"/>
    </row>
    <row r="74" spans="1:25" x14ac:dyDescent="0.3">
      <c r="B74" s="23" t="s">
        <v>170</v>
      </c>
      <c r="C74" s="14">
        <v>2</v>
      </c>
      <c r="D74" s="14">
        <v>1</v>
      </c>
      <c r="I74" s="22"/>
      <c r="J74" s="2">
        <v>1</v>
      </c>
      <c r="K74" s="2">
        <v>1</v>
      </c>
      <c r="L74" s="20">
        <v>1</v>
      </c>
      <c r="M74" s="34">
        <v>1</v>
      </c>
      <c r="N74" s="2">
        <v>1</v>
      </c>
      <c r="O74" s="33"/>
      <c r="P74" s="77">
        <f t="shared" si="5"/>
        <v>3</v>
      </c>
      <c r="Q74" s="15"/>
    </row>
    <row r="75" spans="1:25" x14ac:dyDescent="0.3">
      <c r="B75" s="23" t="s">
        <v>171</v>
      </c>
      <c r="C75" s="14">
        <v>4</v>
      </c>
      <c r="D75" s="14">
        <v>3</v>
      </c>
      <c r="I75" s="22"/>
      <c r="J75" s="2">
        <v>1</v>
      </c>
      <c r="K75" s="2">
        <v>1</v>
      </c>
      <c r="L75" s="20">
        <v>1</v>
      </c>
      <c r="M75" s="34">
        <v>1</v>
      </c>
      <c r="N75" s="2">
        <v>1</v>
      </c>
      <c r="O75" s="33"/>
      <c r="P75" s="77">
        <f t="shared" si="5"/>
        <v>3</v>
      </c>
      <c r="Q75" s="15"/>
      <c r="V75" s="6"/>
      <c r="W75" s="6"/>
      <c r="X75" s="6"/>
      <c r="Y75" s="6"/>
    </row>
    <row r="76" spans="1:25" x14ac:dyDescent="0.3">
      <c r="B76" s="23" t="s">
        <v>172</v>
      </c>
      <c r="C76" s="14">
        <v>1</v>
      </c>
      <c r="D76" s="14">
        <v>0</v>
      </c>
      <c r="I76" s="22" t="s">
        <v>114</v>
      </c>
      <c r="K76" s="2">
        <v>1</v>
      </c>
      <c r="L76" s="20">
        <v>1</v>
      </c>
      <c r="M76" s="34">
        <v>1</v>
      </c>
      <c r="N76" s="2">
        <v>1</v>
      </c>
      <c r="O76" s="33"/>
      <c r="P76" s="77">
        <f t="shared" si="5"/>
        <v>3</v>
      </c>
      <c r="Q76" s="15"/>
    </row>
    <row r="77" spans="1:25" x14ac:dyDescent="0.3">
      <c r="B77" s="23" t="s">
        <v>173</v>
      </c>
      <c r="C77" s="14">
        <v>3</v>
      </c>
      <c r="D77" s="14">
        <v>1</v>
      </c>
      <c r="I77" s="22"/>
      <c r="M77" s="34"/>
      <c r="O77" s="33"/>
      <c r="P77" s="77">
        <f t="shared" si="5"/>
        <v>0</v>
      </c>
      <c r="Q77" s="15"/>
    </row>
    <row r="78" spans="1:25" x14ac:dyDescent="0.3">
      <c r="B78" s="23" t="s">
        <v>174</v>
      </c>
      <c r="C78" s="14">
        <v>1</v>
      </c>
      <c r="D78" s="14">
        <v>0</v>
      </c>
      <c r="I78" s="22"/>
      <c r="M78" s="34"/>
      <c r="O78" s="33"/>
      <c r="P78" s="77">
        <f t="shared" si="5"/>
        <v>0</v>
      </c>
      <c r="Q78" s="15"/>
    </row>
    <row r="79" spans="1:25" x14ac:dyDescent="0.3">
      <c r="B79" s="24" t="s">
        <v>175</v>
      </c>
      <c r="C79" s="27">
        <v>4</v>
      </c>
      <c r="D79" s="27">
        <v>0</v>
      </c>
      <c r="E79" s="27"/>
      <c r="F79" s="27"/>
      <c r="G79" s="27"/>
      <c r="H79" s="27"/>
      <c r="I79" s="29"/>
      <c r="J79" s="28"/>
      <c r="K79" s="28"/>
      <c r="L79" s="28"/>
      <c r="M79" s="37"/>
      <c r="N79" s="28"/>
      <c r="O79" s="37"/>
      <c r="P79" s="79">
        <f t="shared" si="5"/>
        <v>0</v>
      </c>
      <c r="Q79" s="15"/>
    </row>
    <row r="80" spans="1:25" ht="15" thickBot="1" x14ac:dyDescent="0.35">
      <c r="A80" s="11"/>
      <c r="Q80" s="15"/>
      <c r="U80" s="33"/>
    </row>
    <row r="81" spans="1:25" x14ac:dyDescent="0.3">
      <c r="I81" s="64" t="s">
        <v>186</v>
      </c>
      <c r="J81" s="65">
        <f t="array" ref="J81">SUM($C2:$C79*(J2:J79&gt;=0.9)*($P2:$P79&gt;=$R$12))</f>
        <v>86</v>
      </c>
      <c r="K81" s="65">
        <f t="array" ref="K81">SUM($C2:$C79*(K2:K79&gt;=0.9)*($P2:$P79&gt;=$R$12))</f>
        <v>72</v>
      </c>
      <c r="L81" s="65">
        <f t="array" ref="L81">SUM($C2:$C79*(L2:L79&gt;=0.9)*($P2:$P79&gt;=$R$12))</f>
        <v>137</v>
      </c>
      <c r="M81" s="65">
        <f t="array" ref="M81">SUM($C2:$C79*(M2:M79&gt;=0.9)*($P2:$P79&gt;=$R$12))</f>
        <v>155</v>
      </c>
      <c r="N81" s="65">
        <f t="array" ref="N81">SUM($C2:$C79*(N2:N79&gt;=0.9)*($P2:$P79&gt;=$R$12))</f>
        <v>118</v>
      </c>
      <c r="O81" s="66">
        <f t="array" ref="O81">SUM($C2:$C79*(O2:O79&gt;=0.9)*($P2:$P79&gt;=$R$12))</f>
        <v>104</v>
      </c>
      <c r="Q81" s="15"/>
    </row>
    <row r="82" spans="1:25" x14ac:dyDescent="0.3">
      <c r="I82" s="67" t="s">
        <v>188</v>
      </c>
      <c r="J82" s="68">
        <f t="array" ref="J82">SUM($C2:$C79*J2:J79*($P2:$P79&gt;=$R$12))</f>
        <v>87.5</v>
      </c>
      <c r="K82" s="68">
        <f t="array" ref="K82">SUM($C2:$C79*K2:K79*($P2:$P79&gt;=$R$12))</f>
        <v>91.9</v>
      </c>
      <c r="L82" s="68">
        <f t="array" ref="L82">SUM($C2:$C79*L2:L79*($P2:$P79&gt;=$R$12))</f>
        <v>148.79999999999998</v>
      </c>
      <c r="M82" s="68">
        <f t="array" ref="M82">SUM($C2:$C79*M2:M79*($P2:$P79&gt;=$R$12))</f>
        <v>156</v>
      </c>
      <c r="N82" s="68">
        <f t="array" ref="N82">SUM($C2:$C79*N2:N79*($P2:$P79&gt;=$R$12))</f>
        <v>118</v>
      </c>
      <c r="O82" s="69">
        <f t="array" ref="O82">SUM($C2:$C79*O2:O79*($P2:$P79&gt;=$R$12))</f>
        <v>116.89999999999999</v>
      </c>
    </row>
    <row r="83" spans="1:25" x14ac:dyDescent="0.3">
      <c r="I83" s="67" t="s">
        <v>187</v>
      </c>
      <c r="J83" s="68">
        <f t="array" ref="J83">SUM($C$2:$C$79*(J$2:J$79&gt;=0.1)*($P$2:$P$79&gt;=$R$12))</f>
        <v>89</v>
      </c>
      <c r="K83" s="68">
        <f t="array" ref="K83">SUM($C$2:$C$79*(K$2:K$79&gt;=0.1)*($P$2:$P$79&gt;=$R$12))</f>
        <v>105</v>
      </c>
      <c r="L83" s="68">
        <f t="array" ref="L83">SUM($C$2:$C$79*(L$2:L$79&gt;=0.1)*($P$2:$P$79&gt;=$R$12))</f>
        <v>163</v>
      </c>
      <c r="M83" s="68">
        <f t="array" ref="M83">SUM($C$2:$C$79*(M$2:M$79&gt;=0.1)*($P$2:$P$79&gt;=$R$12))</f>
        <v>157</v>
      </c>
      <c r="N83" s="68">
        <f t="array" ref="N83">SUM($C$2:$C$79*(N$2:N$79&gt;=0.1)*($P$2:$P$79&gt;=$R$12))</f>
        <v>118</v>
      </c>
      <c r="O83" s="69">
        <f t="array" ref="O83">SUM($C$2:$C$79*(O$2:O$79&gt;=0.1)*($P$2:$P$79&gt;=$R$12))</f>
        <v>122</v>
      </c>
    </row>
    <row r="84" spans="1:25" x14ac:dyDescent="0.3">
      <c r="I84" s="67" t="s">
        <v>189</v>
      </c>
      <c r="J84" s="68">
        <f t="shared" ref="J84:O84" si="6">LOOKUP($R$12,$R23:$R31,$S23:$S31)</f>
        <v>173</v>
      </c>
      <c r="K84" s="68">
        <f t="shared" si="6"/>
        <v>173</v>
      </c>
      <c r="L84" s="68">
        <f t="shared" si="6"/>
        <v>173</v>
      </c>
      <c r="M84" s="68">
        <f t="shared" si="6"/>
        <v>173</v>
      </c>
      <c r="N84" s="68">
        <f t="shared" si="6"/>
        <v>173</v>
      </c>
      <c r="O84" s="69">
        <f t="shared" si="6"/>
        <v>173</v>
      </c>
    </row>
    <row r="85" spans="1:25" s="33" customFormat="1" x14ac:dyDescent="0.3">
      <c r="A85" s="10"/>
      <c r="B85" s="23"/>
      <c r="C85" s="14"/>
      <c r="D85" s="14"/>
      <c r="E85" s="14"/>
      <c r="F85" s="14"/>
      <c r="G85" s="14"/>
      <c r="H85" s="14"/>
      <c r="I85" s="67" t="s">
        <v>190</v>
      </c>
      <c r="J85" s="70">
        <f t="shared" ref="J85:O85" si="7">J82/J84</f>
        <v>0.5057803468208093</v>
      </c>
      <c r="K85" s="70">
        <f t="shared" si="7"/>
        <v>0.53121387283236998</v>
      </c>
      <c r="L85" s="70">
        <f t="shared" si="7"/>
        <v>0.86011560693641609</v>
      </c>
      <c r="M85" s="70">
        <f t="shared" si="7"/>
        <v>0.90173410404624277</v>
      </c>
      <c r="N85" s="70">
        <f t="shared" si="7"/>
        <v>0.68208092485549132</v>
      </c>
      <c r="O85" s="71">
        <f t="shared" si="7"/>
        <v>0.67572254335260107</v>
      </c>
      <c r="P85" s="3"/>
      <c r="Q85" s="3"/>
      <c r="R85" s="3"/>
      <c r="S85"/>
      <c r="T85"/>
      <c r="U85"/>
      <c r="V85"/>
      <c r="W85"/>
      <c r="X85"/>
      <c r="Y85"/>
    </row>
    <row r="86" spans="1:25" ht="15" thickBot="1" x14ac:dyDescent="0.35">
      <c r="C86" s="33"/>
      <c r="I86" s="72" t="s">
        <v>91</v>
      </c>
      <c r="J86" s="73">
        <f t="array" ref="J86">SUM($C2:$C79*J2:J79*($P2:$P79&lt;$R$12))</f>
        <v>30</v>
      </c>
      <c r="K86" s="73">
        <f t="array" ref="K86">SUM($C2:$C79*K2:K79*($P2:$P79&lt;$R$12))</f>
        <v>38.5</v>
      </c>
      <c r="L86" s="73">
        <f t="array" ref="L86">SUM($C2:$C79*L2:L79*($P2:$P79&lt;$R$12))</f>
        <v>2.6</v>
      </c>
      <c r="M86" s="73">
        <f t="array" ref="M86">SUM($C2:$C79*M2:M79*($P2:$P79&lt;$R$12))</f>
        <v>0</v>
      </c>
      <c r="N86" s="73">
        <f t="array" ref="N86">SUM($C2:$C79*N2:N79*($P2:$P79&lt;$R$12))</f>
        <v>29.5</v>
      </c>
      <c r="O86" s="74">
        <f t="array" ref="O86">SUM($C2:$C79*O2:O79*($P2:$P79&lt;$R$12))</f>
        <v>7</v>
      </c>
    </row>
    <row r="87" spans="1:25" x14ac:dyDescent="0.3">
      <c r="C87" s="33"/>
    </row>
    <row r="88" spans="1:25" x14ac:dyDescent="0.3">
      <c r="C88" s="33"/>
      <c r="V88" s="6"/>
      <c r="W88" s="6"/>
      <c r="X88" s="6"/>
      <c r="Y88" s="6"/>
    </row>
    <row r="89" spans="1:25" x14ac:dyDescent="0.3">
      <c r="C89" s="33"/>
    </row>
    <row r="92" spans="1:25" x14ac:dyDescent="0.3">
      <c r="V92" s="6"/>
      <c r="W92" s="6"/>
      <c r="X92" s="6"/>
      <c r="Y92" s="6"/>
    </row>
    <row r="97" spans="22:25" x14ac:dyDescent="0.3">
      <c r="V97" s="6"/>
      <c r="W97" s="6"/>
      <c r="X97" s="6"/>
      <c r="Y97" s="6"/>
    </row>
    <row r="110" spans="22:25" x14ac:dyDescent="0.3">
      <c r="V110" s="33"/>
      <c r="W110" s="33"/>
      <c r="X110" s="33"/>
      <c r="Y110" s="33"/>
    </row>
  </sheetData>
  <conditionalFormatting sqref="B2:P79">
    <cfRule type="expression" dxfId="2" priority="28" stopIfTrue="1">
      <formula>$P2&gt;=(0.5+$R$12)</formula>
    </cfRule>
    <cfRule type="expression" dxfId="1" priority="29" stopIfTrue="1">
      <formula>$P2&gt;=$R$12</formula>
    </cfRule>
    <cfRule type="expression" dxfId="0" priority="30">
      <formula>$P2&gt;=($R$12-0.5)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2017-02-24T15:37:07Z</dcterms:modified>
</cp:coreProperties>
</file>