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iterateDelta="1E-4"/>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2" i="1"/>
  <c r="R93" i="1"/>
  <c r="Q93" i="1"/>
  <c r="P93" i="1"/>
  <c r="F48" i="1" l="1"/>
  <c r="F46" i="1"/>
  <c r="F75" i="1" l="1"/>
  <c r="F15" i="1"/>
  <c r="F14" i="1"/>
  <c r="F13" i="1"/>
  <c r="F12" i="1"/>
  <c r="Y31" i="1"/>
  <c r="F49"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S88" i="1" l="1" a="1"/>
  <c r="S88" i="1" s="1"/>
  <c r="Q84" i="1" a="1"/>
  <c r="Q84" i="1" s="1"/>
  <c r="R88" i="1" a="1"/>
  <c r="R88" i="1" s="1"/>
  <c r="Q88" i="1" a="1"/>
  <c r="Q88" i="1" s="1"/>
  <c r="R83" i="1" a="1"/>
  <c r="R83" i="1" s="1"/>
  <c r="S85" i="1" a="1"/>
  <c r="S85" i="1" s="1"/>
  <c r="Q83" i="1" a="1"/>
  <c r="Q83" i="1" s="1"/>
  <c r="R85" i="1" a="1"/>
  <c r="R85" i="1" s="1"/>
  <c r="S83" i="1" a="1"/>
  <c r="S83" i="1" s="1"/>
  <c r="Q85" i="1" a="1"/>
  <c r="Q85" i="1" s="1"/>
  <c r="S84" i="1" a="1"/>
  <c r="S84" i="1" s="1"/>
  <c r="R84" i="1" a="1"/>
  <c r="R84" i="1" s="1"/>
  <c r="Y33" i="1"/>
  <c r="Y26" i="1"/>
  <c r="Y29" i="1"/>
  <c r="X29" i="1"/>
  <c r="X30" i="1"/>
  <c r="Y34" i="1"/>
  <c r="X31" i="1"/>
  <c r="Z31" i="1" s="1"/>
  <c r="Y27" i="1"/>
  <c r="X28" i="1"/>
  <c r="X26" i="1"/>
  <c r="Y30" i="1"/>
  <c r="X32" i="1"/>
  <c r="X27" i="1"/>
  <c r="Y28" i="1"/>
  <c r="X33" i="1"/>
  <c r="Y32" i="1"/>
  <c r="X34" i="1"/>
  <c r="Z27" i="1" l="1"/>
  <c r="S86" i="1"/>
  <c r="S87" i="1" s="1"/>
  <c r="Q86" i="1"/>
  <c r="Q87" i="1" s="1"/>
  <c r="R86" i="1"/>
  <c r="R87" i="1" s="1"/>
  <c r="Z26" i="1"/>
  <c r="Z29" i="1"/>
  <c r="Z33" i="1"/>
  <c r="Z30" i="1"/>
  <c r="Z34" i="1"/>
  <c r="Z28" i="1"/>
  <c r="Z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text>
        <r>
          <rPr>
            <b/>
            <sz val="9"/>
            <color indexed="81"/>
            <rFont val="Tahoma"/>
            <family val="2"/>
          </rPr>
          <t>Matt Trawick:</t>
        </r>
        <r>
          <rPr>
            <sz val="9"/>
            <color indexed="81"/>
            <rFont val="Tahoma"/>
            <family val="2"/>
          </rPr>
          <t xml:space="preserve">
cost of books for faculty, for instance.
(Approximation)</t>
        </r>
      </text>
    </comment>
    <comment ref="X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indexed="81"/>
            <rFont val="Tahoma"/>
            <family val="2"/>
          </rPr>
          <t>Matt Trawick:</t>
        </r>
        <r>
          <rPr>
            <sz val="9"/>
            <color indexed="81"/>
            <rFont val="Tahoma"/>
            <family val="2"/>
          </rPr>
          <t xml:space="preserve">
Resulting number of pages in the manual.</t>
        </r>
      </text>
    </comment>
    <comment ref="Z25" authorId="0" shapeId="0">
      <text>
        <r>
          <rPr>
            <b/>
            <sz val="9"/>
            <color indexed="81"/>
            <rFont val="Tahoma"/>
            <family val="2"/>
          </rPr>
          <t>Matt Trawick:</t>
        </r>
        <r>
          <rPr>
            <sz val="9"/>
            <color indexed="81"/>
            <rFont val="Tahoma"/>
            <family val="2"/>
          </rPr>
          <t xml:space="preserve">
Estimated
</t>
        </r>
      </text>
    </comment>
    <comment ref="S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 xml:space="preserve">Ovidiu sez: needs changing.
</t>
        </r>
      </text>
    </comment>
    <comment ref="S29" authorId="0" shapeId="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text>
        <r>
          <rPr>
            <b/>
            <sz val="9"/>
            <color indexed="81"/>
            <rFont val="Tahoma"/>
            <family val="2"/>
          </rPr>
          <t xml:space="preserve">Needs changing
</t>
        </r>
      </text>
    </comment>
    <comment ref="S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S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4" authorId="0" shapeId="0">
      <text>
        <r>
          <rPr>
            <b/>
            <sz val="9"/>
            <color indexed="81"/>
            <rFont val="Tahoma"/>
            <family val="2"/>
          </rPr>
          <t>Matt Trawick:</t>
        </r>
        <r>
          <rPr>
            <sz val="9"/>
            <color indexed="81"/>
            <rFont val="Tahoma"/>
            <family val="2"/>
          </rPr>
          <t xml:space="preserve">
I will only use activity 1, and will cover activity 2 as a demo.</t>
        </r>
      </text>
    </comment>
    <comment ref="S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5" authorId="0" shapeId="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7" authorId="0" shapeId="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<sst xmlns="http://schemas.openxmlformats.org/spreadsheetml/2006/main" count="326" uniqueCount="237">
  <si>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</si>
  <si>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</si>
  <si>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</si>
  <si>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</si>
  <si>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</si>
  <si>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</si>
  <si>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</si>
  <si>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</si>
  <si>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</si>
  <si>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</si>
  <si>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</si>
  <si>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</si>
  <si>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</si>
  <si>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</si>
  <si>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</si>
  <si>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</si>
  <si>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</si>
  <si>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</si>
  <si>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</si>
  <si>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</si>
  <si>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</si>
  <si>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</si>
  <si>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</si>
  <si>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</si>
  <si>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</si>
  <si>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</si>
  <si>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</si>
  <si>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</si>
  <si>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</si>
  <si>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</si>
  <si>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</si>
  <si>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</si>
  <si>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</si>
  <si>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</si>
  <si>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</si>
  <si>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</si>
  <si>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</si>
  <si>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</si>
  <si>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</si>
  <si>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</si>
  <si>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</si>
  <si>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</si>
  <si>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</si>
  <si>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</si>
  <si>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</si>
  <si>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</si>
  <si>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</si>
  <si>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</si>
  <si>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</si>
  <si>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</si>
  <si>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</si>
  <si>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</si>
  <si>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</si>
  <si>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</si>
  <si>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</si>
  <si>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</si>
  <si>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</si>
  <si>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</si>
  <si>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</si>
  <si>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</si>
  <si>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</si>
  <si>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</si>
  <si>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</si>
  <si>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</si>
  <si>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</si>
  <si>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</si>
  <si>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</si>
  <si>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</si>
  <si>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</si>
  <si>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</si>
  <si>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</si>
  <si>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</si>
  <si>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</si>
  <si>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</si>
  <si>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</si>
  <si>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</si>
  <si>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</si>
  <si>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</si>
  <si>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</si>
  <si>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</si>
  <si>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</si>
  <si>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</si>
  <si>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</si>
  <si>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</si>
  <si>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</si>
  <si>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</si>
  <si>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</si>
  <si>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</si>
  <si>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</si>
  <si>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</si>
  <si>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</si>
  <si>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</si>
  <si>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</si>
  <si>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</si>
  <si>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</si>
  <si>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</si>
  <si>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</si>
  <si>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</si>
  <si>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</si>
  <si>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</si>
  <si>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</si>
  <si>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</si>
  <si>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</si>
  <si>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</si>
  <si>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</si>
  <si>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</si>
  <si>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</si>
  <si>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</si>
  <si>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</si>
  <si>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</si>
  <si>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</si>
  <si>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</si>
  <si>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</si>
  <si>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</si>
  <si>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</si>
  <si>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</si>
  <si>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</si>
  <si>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</si>
  <si>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</si>
  <si>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</si>
  <si>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</si>
  <si>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</si>
  <si>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</si>
  <si>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</si>
  <si>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</si>
  <si>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</si>
  <si>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</si>
  <si>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</si>
  <si>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</si>
  <si>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</si>
  <si>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</si>
  <si>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</si>
  <si>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</si>
  <si>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</si>
  <si>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</si>
  <si>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</si>
  <si>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</si>
  <si>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</si>
  <si>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</si>
  <si>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</si>
  <si>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</si>
  <si>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</si>
  <si>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</si>
  <si>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</si>
  <si>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</si>
  <si>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</si>
  <si>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</si>
  <si>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</si>
  <si>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</si>
  <si>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</si>
  <si>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</si>
  <si>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</si>
  <si>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</si>
  <si>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</si>
  <si>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</si>
  <si>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</si>
  <si>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</si>
  <si>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</si>
  <si>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</si>
  <si>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</si>
  <si>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</si>
  <si>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</si>
  <si>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</si>
  <si>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</si>
  <si>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</si>
  <si>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</si>
  <si>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</si>
  <si>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</si>
  <si>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</si>
  <si>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</si>
  <si>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</si>
  <si>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</si>
  <si>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</si>
  <si>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</si>
  <si>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</si>
  <si>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</si>
  <si>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</si>
  <si>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</si>
  <si>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</si>
  <si>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</si>
  <si>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</si>
  <si>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</si>
  <si>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</si>
  <si>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</si>
  <si>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</si>
  <si>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</si>
  <si>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</si>
  <si>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</si>
  <si>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</si>
  <si>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</si>
  <si>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</si>
  <si>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</si>
  <si>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</si>
  <si>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</si>
  <si>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</si>
  <si>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</si>
  <si>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</si>
  <si>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</si>
  <si>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</si>
  <si>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</si>
  <si>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</si>
  <si>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</si>
  <si>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</si>
  <si>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</si>
  <si>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</si>
  <si>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</si>
  <si>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</si>
  <si>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</si>
  <si>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</si>
  <si>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</si>
  <si>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</si>
  <si>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</si>
  <si>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</si>
  <si>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</si>
  <si>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</si>
  <si>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</si>
  <si>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</si>
  <si>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</si>
  <si>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</si>
  <si>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</si>
  <si>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</si>
  <si>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</si>
  <si>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</si>
  <si>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2020 spr Jack</t>
  </si>
  <si>
    <t>2020 
Matt</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</si>
  <si>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</si>
  <si>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</si>
  <si>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</si>
  <si>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</si>
  <si>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</si>
  <si>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</si>
  <si>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</si>
  <si>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</si>
  <si>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pages in common</t>
  </si>
  <si>
    <t>js &amp; gpg</t>
  </si>
  <si>
    <t>js&amp;mt</t>
  </si>
  <si>
    <t>gpg&amp;mt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</si>
</sst>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9">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19"/>
  <sheetViews>
    <sheetView tabSelected="1" topLeftCell="E1" zoomScaleNormal="100" zoomScalePageLayoutView="85" workbookViewId="0">
      <pane ySplit="1" topLeftCell="A83" activePane="bottomLeft" state="frozen"/>
      <selection pane="bottomLeft" activeCell="W13" sqref="W13"/>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6" width="5.77734375" style="13" customWidth="1"/>
    <col min="7" max="10" width="5.77734375" style="13" hidden="1"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203</v>
      </c>
      <c r="D1" s="48" t="s">
        <v>85</v>
      </c>
      <c r="E1" s="48" t="s">
        <v>86</v>
      </c>
      <c r="F1" s="48" t="s">
        <v>201</v>
      </c>
      <c r="G1" s="48" t="s">
        <v>176</v>
      </c>
      <c r="H1" s="48" t="s">
        <v>177</v>
      </c>
      <c r="I1" s="48" t="s">
        <v>178</v>
      </c>
      <c r="J1" s="48" t="s">
        <v>179</v>
      </c>
      <c r="K1" s="49" t="s">
        <v>108</v>
      </c>
      <c r="L1" s="47" t="s">
        <v>100</v>
      </c>
      <c r="M1" s="47" t="s">
        <v>195</v>
      </c>
      <c r="N1" s="47" t="s">
        <v>212</v>
      </c>
      <c r="O1" s="47" t="s">
        <v>213</v>
      </c>
      <c r="P1" s="47" t="s">
        <v>225</v>
      </c>
      <c r="Q1" s="47" t="s">
        <v>222</v>
      </c>
      <c r="R1" s="47" t="s">
        <v>223</v>
      </c>
      <c r="S1" s="47" t="s">
        <v>224</v>
      </c>
      <c r="T1" s="47" t="s">
        <v>220</v>
      </c>
      <c r="U1" s="50" t="s">
        <v>221</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53"/>
      <c r="N2" s="79"/>
      <c r="O2" s="79"/>
      <c r="P2" s="79"/>
      <c r="Q2" s="79">
        <v>1</v>
      </c>
      <c r="R2" s="79">
        <v>1</v>
      </c>
      <c r="S2" s="56">
        <v>1</v>
      </c>
      <c r="T2" s="79">
        <v>2</v>
      </c>
      <c r="U2" s="67">
        <f>SUM(Q2:T2)</f>
        <v>5</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57"/>
      <c r="N3" s="80"/>
      <c r="O3" s="80"/>
      <c r="P3" s="80"/>
      <c r="Q3" s="80">
        <v>1</v>
      </c>
      <c r="R3" s="80">
        <v>1</v>
      </c>
      <c r="S3" s="57">
        <v>1</v>
      </c>
      <c r="T3" s="80">
        <v>2</v>
      </c>
      <c r="U3" s="81">
        <f t="shared" ref="U3:U66" si="1">SUM(Q3:T3)</f>
        <v>5</v>
      </c>
      <c r="V3" s="31"/>
      <c r="W3" s="68"/>
      <c r="X3" s="68"/>
      <c r="Y3" s="68"/>
      <c r="Z3" s="30"/>
      <c r="AA3" s="31"/>
      <c r="AB3" s="31"/>
      <c r="AC3" s="31"/>
      <c r="AD3" s="31"/>
    </row>
    <row r="4" spans="1:30" s="1" customFormat="1" x14ac:dyDescent="0.3">
      <c r="A4" s="28" t="s">
        <v>73</v>
      </c>
      <c r="B4" s="22" t="s">
        <v>110</v>
      </c>
      <c r="C4" s="22" t="s">
        <v>204</v>
      </c>
      <c r="D4" s="13">
        <v>5</v>
      </c>
      <c r="E4" s="13">
        <v>0</v>
      </c>
      <c r="F4" s="13">
        <f t="shared" si="0"/>
        <v>6</v>
      </c>
      <c r="G4" s="13">
        <v>12</v>
      </c>
      <c r="H4" s="13">
        <v>1</v>
      </c>
      <c r="I4" s="13">
        <v>7</v>
      </c>
      <c r="J4" s="13">
        <v>1</v>
      </c>
      <c r="K4" s="21" t="s">
        <v>94</v>
      </c>
      <c r="L4" s="34">
        <v>1</v>
      </c>
      <c r="M4" s="34">
        <v>1</v>
      </c>
      <c r="N4" s="77">
        <v>1</v>
      </c>
      <c r="O4" s="77">
        <v>1</v>
      </c>
      <c r="P4" s="77">
        <v>1</v>
      </c>
      <c r="Q4" s="77"/>
      <c r="R4" s="77">
        <v>1</v>
      </c>
      <c r="S4" s="77">
        <v>1</v>
      </c>
      <c r="T4" s="77"/>
      <c r="U4" s="67">
        <f t="shared" si="1"/>
        <v>2</v>
      </c>
      <c r="V4" s="31"/>
      <c r="W4" s="5"/>
      <c r="X4" s="5"/>
      <c r="Y4" s="5"/>
      <c r="Z4" s="14"/>
      <c r="AA4" s="31"/>
      <c r="AB4" s="31"/>
      <c r="AC4" s="31"/>
      <c r="AD4" s="31"/>
    </row>
    <row r="5" spans="1:30" x14ac:dyDescent="0.3">
      <c r="B5" s="22" t="s">
        <v>156</v>
      </c>
      <c r="C5" s="22" t="s">
        <v>204</v>
      </c>
      <c r="D5" s="13">
        <v>2</v>
      </c>
      <c r="E5" s="13">
        <v>0</v>
      </c>
      <c r="F5" s="13">
        <f t="shared" si="0"/>
        <v>2</v>
      </c>
      <c r="G5" s="13">
        <v>13</v>
      </c>
      <c r="H5" s="13">
        <v>2</v>
      </c>
      <c r="I5" s="13">
        <v>8</v>
      </c>
      <c r="J5" s="13">
        <v>2</v>
      </c>
      <c r="K5" s="21"/>
      <c r="L5" s="32">
        <v>1</v>
      </c>
      <c r="M5" s="73">
        <v>1</v>
      </c>
      <c r="N5" s="75">
        <v>1</v>
      </c>
      <c r="O5" s="75">
        <v>1</v>
      </c>
      <c r="P5" s="75">
        <v>1</v>
      </c>
      <c r="R5" s="75">
        <v>1</v>
      </c>
      <c r="S5" s="77">
        <v>1</v>
      </c>
      <c r="U5" s="67">
        <f t="shared" si="1"/>
        <v>2</v>
      </c>
      <c r="V5" s="31"/>
      <c r="W5" s="5"/>
      <c r="X5" s="5"/>
      <c r="Y5" s="5"/>
      <c r="Z5" s="14"/>
      <c r="AA5" s="31"/>
      <c r="AB5" s="31"/>
      <c r="AC5" s="31"/>
      <c r="AD5" s="31"/>
    </row>
    <row r="6" spans="1:30" x14ac:dyDescent="0.3">
      <c r="A6" s="28"/>
      <c r="B6" s="29" t="s">
        <v>157</v>
      </c>
      <c r="C6" s="29" t="s">
        <v>205</v>
      </c>
      <c r="D6" s="13">
        <v>2</v>
      </c>
      <c r="E6" s="13">
        <v>0</v>
      </c>
      <c r="F6" s="13">
        <f t="shared" si="0"/>
        <v>2</v>
      </c>
      <c r="H6" s="13">
        <v>3</v>
      </c>
      <c r="J6" s="13">
        <v>3</v>
      </c>
      <c r="K6" s="21" t="s">
        <v>92</v>
      </c>
      <c r="L6" s="34">
        <v>1</v>
      </c>
      <c r="M6" s="6"/>
      <c r="N6" s="77">
        <v>1</v>
      </c>
      <c r="O6" s="77"/>
      <c r="P6" s="77"/>
      <c r="Q6" s="77"/>
      <c r="R6" s="77"/>
      <c r="S6" s="77">
        <v>1</v>
      </c>
      <c r="T6" s="77"/>
      <c r="U6" s="67">
        <f t="shared" si="1"/>
        <v>1</v>
      </c>
      <c r="V6" s="31"/>
      <c r="W6" s="5"/>
      <c r="X6" s="5"/>
      <c r="Y6" s="5"/>
      <c r="Z6" s="14"/>
      <c r="AA6" s="31"/>
      <c r="AB6" s="31"/>
      <c r="AC6" s="31"/>
      <c r="AD6" s="31"/>
    </row>
    <row r="7" spans="1:30" s="31" customFormat="1" x14ac:dyDescent="0.3">
      <c r="A7" s="46"/>
      <c r="B7" s="23" t="s">
        <v>180</v>
      </c>
      <c r="C7" s="23" t="s">
        <v>205</v>
      </c>
      <c r="D7" s="26">
        <v>1</v>
      </c>
      <c r="E7" s="26">
        <v>0</v>
      </c>
      <c r="F7" s="26">
        <f t="shared" si="0"/>
        <v>2</v>
      </c>
      <c r="G7" s="26"/>
      <c r="H7" s="26"/>
      <c r="I7" s="26"/>
      <c r="J7" s="26"/>
      <c r="K7" s="27" t="s">
        <v>181</v>
      </c>
      <c r="L7" s="35"/>
      <c r="M7" s="74"/>
      <c r="N7" s="78"/>
      <c r="O7" s="78"/>
      <c r="P7" s="78"/>
      <c r="Q7" s="78"/>
      <c r="R7" s="78"/>
      <c r="S7" s="78">
        <v>1</v>
      </c>
      <c r="T7" s="78"/>
      <c r="U7" s="81">
        <f t="shared" si="1"/>
        <v>1</v>
      </c>
      <c r="W7" s="5"/>
      <c r="X7" s="5"/>
      <c r="Y7" s="5"/>
      <c r="Z7" s="14"/>
    </row>
    <row r="8" spans="1:30" x14ac:dyDescent="0.3">
      <c r="A8" s="28" t="s">
        <v>74</v>
      </c>
      <c r="B8" s="22" t="s">
        <v>172</v>
      </c>
      <c r="C8" s="29" t="s">
        <v>204</v>
      </c>
      <c r="D8" s="13">
        <v>4</v>
      </c>
      <c r="E8" s="13">
        <v>0</v>
      </c>
      <c r="F8" s="13">
        <f t="shared" si="0"/>
        <v>4</v>
      </c>
      <c r="I8" s="13">
        <v>14</v>
      </c>
      <c r="J8" s="13">
        <v>4</v>
      </c>
      <c r="K8" s="21" t="s">
        <v>191</v>
      </c>
      <c r="L8" s="32">
        <v>1</v>
      </c>
      <c r="M8" s="32">
        <v>1</v>
      </c>
      <c r="N8" s="75">
        <v>1</v>
      </c>
      <c r="O8" s="75">
        <v>1</v>
      </c>
      <c r="P8" s="75">
        <v>1</v>
      </c>
      <c r="Q8" s="75">
        <v>1</v>
      </c>
      <c r="S8" s="77">
        <v>0.1</v>
      </c>
      <c r="U8" s="67">
        <f t="shared" si="1"/>
        <v>1.1000000000000001</v>
      </c>
      <c r="V8" s="31"/>
      <c r="W8" s="5"/>
      <c r="X8" s="5"/>
      <c r="Y8" s="5"/>
      <c r="Z8" s="14"/>
      <c r="AA8" s="31"/>
      <c r="AB8" s="31"/>
      <c r="AC8" s="31"/>
      <c r="AD8" s="31"/>
    </row>
    <row r="9" spans="1:30" x14ac:dyDescent="0.3">
      <c r="B9" s="22" t="s">
        <v>111</v>
      </c>
      <c r="C9" s="29" t="s">
        <v>205</v>
      </c>
      <c r="D9" s="13">
        <v>2</v>
      </c>
      <c r="E9" s="13">
        <v>0</v>
      </c>
      <c r="F9" s="13">
        <f t="shared" si="0"/>
        <v>2</v>
      </c>
      <c r="H9" s="13">
        <v>4</v>
      </c>
      <c r="I9" s="13">
        <v>20</v>
      </c>
      <c r="J9" s="13">
        <v>5</v>
      </c>
      <c r="K9" s="21" t="s">
        <v>92</v>
      </c>
      <c r="L9" s="32">
        <v>1</v>
      </c>
      <c r="M9" s="32">
        <v>1</v>
      </c>
      <c r="N9" s="75">
        <v>1</v>
      </c>
      <c r="O9" s="75">
        <v>1</v>
      </c>
      <c r="P9" s="75">
        <v>1</v>
      </c>
      <c r="S9" s="77">
        <v>1</v>
      </c>
      <c r="U9" s="67">
        <f t="shared" si="1"/>
        <v>1</v>
      </c>
      <c r="V9" s="31"/>
      <c r="W9" s="5"/>
      <c r="X9" s="5"/>
      <c r="Y9" s="5"/>
      <c r="Z9" s="14"/>
      <c r="AA9" s="31"/>
      <c r="AB9" s="31"/>
      <c r="AC9" s="31"/>
      <c r="AD9" s="31"/>
    </row>
    <row r="10" spans="1:30" ht="15" thickBot="1" x14ac:dyDescent="0.35">
      <c r="B10" s="22" t="s">
        <v>112</v>
      </c>
      <c r="C10" s="29" t="s">
        <v>205</v>
      </c>
      <c r="D10" s="13">
        <v>5</v>
      </c>
      <c r="E10" s="13">
        <v>0</v>
      </c>
      <c r="F10" s="13">
        <f t="shared" si="0"/>
        <v>6</v>
      </c>
      <c r="G10" s="13">
        <v>15</v>
      </c>
      <c r="H10" s="13">
        <v>5</v>
      </c>
      <c r="I10" s="13">
        <v>15</v>
      </c>
      <c r="K10" s="21"/>
      <c r="L10" s="32"/>
      <c r="M10" s="31"/>
      <c r="Q10" s="75">
        <v>0.5</v>
      </c>
      <c r="S10" s="77">
        <v>0</v>
      </c>
      <c r="U10" s="67">
        <f t="shared" si="1"/>
        <v>0.5</v>
      </c>
      <c r="V10" s="31"/>
      <c r="W10" s="5"/>
      <c r="X10" s="5"/>
      <c r="Y10" s="5"/>
      <c r="Z10" s="14"/>
      <c r="AA10" s="31"/>
      <c r="AB10" s="31"/>
      <c r="AC10" s="31"/>
      <c r="AD10" s="31"/>
    </row>
    <row r="11" spans="1:30" x14ac:dyDescent="0.3">
      <c r="B11" s="22" t="s">
        <v>113</v>
      </c>
      <c r="C11" s="29" t="s">
        <v>205</v>
      </c>
      <c r="D11" s="13">
        <v>2</v>
      </c>
      <c r="E11" s="13">
        <v>0</v>
      </c>
      <c r="F11" s="13">
        <f t="shared" si="0"/>
        <v>2</v>
      </c>
      <c r="H11" s="13">
        <v>7</v>
      </c>
      <c r="I11" s="13">
        <v>19</v>
      </c>
      <c r="J11" s="13">
        <v>7</v>
      </c>
      <c r="K11" s="21" t="s">
        <v>92</v>
      </c>
      <c r="L11" s="32">
        <v>1</v>
      </c>
      <c r="M11" s="32">
        <v>1</v>
      </c>
      <c r="N11" s="75">
        <v>1</v>
      </c>
      <c r="O11" s="75">
        <v>1</v>
      </c>
      <c r="P11" s="75">
        <v>1</v>
      </c>
      <c r="S11" s="77">
        <v>1</v>
      </c>
      <c r="U11" s="67">
        <f t="shared" si="1"/>
        <v>1</v>
      </c>
      <c r="V11" s="31"/>
      <c r="W11" s="40" t="s">
        <v>91</v>
      </c>
      <c r="X11" s="41"/>
      <c r="Y11" s="5"/>
      <c r="Z11" s="14"/>
      <c r="AA11" s="31"/>
      <c r="AB11" s="31"/>
      <c r="AC11" s="31"/>
      <c r="AD11" s="31"/>
    </row>
    <row r="12" spans="1:30" ht="15" thickBot="1" x14ac:dyDescent="0.35">
      <c r="B12" s="22" t="s">
        <v>228</v>
      </c>
      <c r="C12" s="29" t="s">
        <v>206</v>
      </c>
      <c r="D12" s="13">
        <v>4</v>
      </c>
      <c r="E12" s="13">
        <v>1</v>
      </c>
      <c r="F12" s="13">
        <f t="shared" si="0"/>
        <v>4</v>
      </c>
      <c r="K12" s="21" t="s">
        <v>226</v>
      </c>
      <c r="L12" s="75"/>
      <c r="M12" s="75"/>
      <c r="Q12" s="75">
        <v>1</v>
      </c>
      <c r="R12" s="75">
        <v>1</v>
      </c>
      <c r="S12" s="77">
        <v>1</v>
      </c>
      <c r="T12" s="75">
        <v>2</v>
      </c>
      <c r="U12" s="67">
        <f t="shared" si="1"/>
        <v>5</v>
      </c>
      <c r="V12" s="31"/>
      <c r="W12" s="42">
        <v>1</v>
      </c>
      <c r="X12" s="43"/>
      <c r="Y12" s="5"/>
      <c r="Z12" s="14"/>
      <c r="AA12" s="31"/>
      <c r="AB12" s="31"/>
      <c r="AC12" s="31"/>
      <c r="AD12" s="31"/>
    </row>
    <row r="13" spans="1:30" x14ac:dyDescent="0.3">
      <c r="B13" s="22" t="s">
        <v>229</v>
      </c>
      <c r="C13" s="29" t="s">
        <v>206</v>
      </c>
      <c r="D13" s="13">
        <v>3</v>
      </c>
      <c r="E13" s="13">
        <v>0</v>
      </c>
      <c r="F13" s="13">
        <f t="shared" si="0"/>
        <v>4</v>
      </c>
      <c r="K13" s="21" t="s">
        <v>226</v>
      </c>
      <c r="L13" s="75"/>
      <c r="M13" s="75"/>
      <c r="Q13" s="75">
        <v>1</v>
      </c>
      <c r="R13" s="75">
        <v>1</v>
      </c>
      <c r="S13" s="77">
        <v>1</v>
      </c>
      <c r="T13" s="75">
        <v>2</v>
      </c>
      <c r="U13" s="67">
        <f t="shared" si="1"/>
        <v>5</v>
      </c>
      <c r="V13" s="31"/>
      <c r="W13" s="31"/>
      <c r="X13" s="31"/>
      <c r="Y13" s="5"/>
      <c r="Z13" s="14"/>
      <c r="AA13" s="31"/>
      <c r="AB13" s="31"/>
      <c r="AC13" s="31"/>
      <c r="AD13" s="31"/>
    </row>
    <row r="14" spans="1:30" ht="15" thickBot="1" x14ac:dyDescent="0.35">
      <c r="B14" s="22" t="s">
        <v>230</v>
      </c>
      <c r="C14" s="29" t="s">
        <v>206</v>
      </c>
      <c r="D14" s="13">
        <v>3</v>
      </c>
      <c r="E14" s="13">
        <v>0</v>
      </c>
      <c r="F14" s="13">
        <f t="shared" si="0"/>
        <v>4</v>
      </c>
      <c r="K14" s="21" t="s">
        <v>232</v>
      </c>
      <c r="L14" s="75"/>
      <c r="M14" s="75"/>
      <c r="S14" s="77"/>
      <c r="U14" s="67">
        <f t="shared" si="1"/>
        <v>0</v>
      </c>
      <c r="V14" s="31"/>
      <c r="W14" s="1" t="s">
        <v>89</v>
      </c>
      <c r="Y14" s="31"/>
      <c r="Z14" s="14"/>
      <c r="AA14" s="31"/>
      <c r="AB14" s="31"/>
      <c r="AC14" s="31"/>
      <c r="AD14" s="31"/>
    </row>
    <row r="15" spans="1:30" x14ac:dyDescent="0.3">
      <c r="B15" s="22" t="s">
        <v>231</v>
      </c>
      <c r="C15" s="29" t="s">
        <v>206</v>
      </c>
      <c r="D15" s="13">
        <v>3</v>
      </c>
      <c r="E15" s="13">
        <v>0</v>
      </c>
      <c r="F15" s="13">
        <f t="shared" si="0"/>
        <v>4</v>
      </c>
      <c r="K15" s="21" t="s">
        <v>232</v>
      </c>
      <c r="L15" s="75"/>
      <c r="M15" s="75"/>
      <c r="S15" s="77"/>
      <c r="U15" s="67">
        <f t="shared" si="1"/>
        <v>0</v>
      </c>
      <c r="V15" s="31"/>
      <c r="W15" s="16" t="s">
        <v>87</v>
      </c>
      <c r="X15" s="36"/>
      <c r="Y15" s="15">
        <v>0.05</v>
      </c>
      <c r="Z15" s="31"/>
      <c r="AA15" s="31"/>
      <c r="AB15" s="31"/>
      <c r="AC15" s="31"/>
      <c r="AD15" s="31"/>
    </row>
    <row r="16" spans="1:30" x14ac:dyDescent="0.3">
      <c r="B16" s="22" t="s">
        <v>182</v>
      </c>
      <c r="C16" s="29" t="s">
        <v>205</v>
      </c>
      <c r="D16" s="13">
        <v>9</v>
      </c>
      <c r="E16" s="13">
        <v>0</v>
      </c>
      <c r="F16" s="13">
        <f t="shared" si="0"/>
        <v>10</v>
      </c>
      <c r="K16" s="21" t="s">
        <v>181</v>
      </c>
      <c r="L16" s="32">
        <v>1</v>
      </c>
      <c r="M16" s="32">
        <v>1</v>
      </c>
      <c r="N16" s="75">
        <v>1</v>
      </c>
      <c r="O16" s="75">
        <v>1</v>
      </c>
      <c r="P16" s="75">
        <v>1</v>
      </c>
      <c r="Q16" s="75">
        <v>1</v>
      </c>
      <c r="S16" s="77">
        <v>1</v>
      </c>
      <c r="U16" s="67">
        <f t="shared" si="1"/>
        <v>2</v>
      </c>
      <c r="V16" s="31"/>
      <c r="W16" s="17" t="s">
        <v>101</v>
      </c>
      <c r="X16" s="5"/>
      <c r="Y16" s="8">
        <v>0.3</v>
      </c>
      <c r="Z16" s="31"/>
      <c r="AA16" s="31"/>
      <c r="AB16" s="31"/>
      <c r="AC16" s="31"/>
      <c r="AD16" s="31"/>
    </row>
    <row r="17" spans="1:30" x14ac:dyDescent="0.3">
      <c r="B17" s="22" t="s">
        <v>185</v>
      </c>
      <c r="C17" s="29" t="s">
        <v>205</v>
      </c>
      <c r="D17" s="13">
        <v>3</v>
      </c>
      <c r="E17" s="13">
        <v>0</v>
      </c>
      <c r="F17" s="13">
        <f t="shared" si="0"/>
        <v>4</v>
      </c>
      <c r="G17" s="13">
        <v>17</v>
      </c>
      <c r="H17" s="13">
        <v>6</v>
      </c>
      <c r="I17" s="13">
        <v>22</v>
      </c>
      <c r="J17" s="13">
        <v>6</v>
      </c>
      <c r="K17" s="21"/>
      <c r="L17" s="32">
        <v>1</v>
      </c>
      <c r="M17" s="32">
        <v>1</v>
      </c>
      <c r="N17" s="75">
        <v>1</v>
      </c>
      <c r="O17" s="75">
        <v>1</v>
      </c>
      <c r="P17" s="75">
        <v>1</v>
      </c>
      <c r="Q17" s="75">
        <v>1</v>
      </c>
      <c r="R17" s="75">
        <v>1</v>
      </c>
      <c r="S17" s="77">
        <v>1</v>
      </c>
      <c r="U17" s="67">
        <f t="shared" si="1"/>
        <v>3</v>
      </c>
      <c r="V17" s="31"/>
      <c r="W17" s="17" t="s">
        <v>88</v>
      </c>
      <c r="X17" s="5"/>
      <c r="Y17" s="8">
        <v>3</v>
      </c>
      <c r="Z17" s="31"/>
      <c r="AA17" s="31"/>
      <c r="AB17" s="31"/>
      <c r="AC17" s="31"/>
      <c r="AD17" s="31"/>
    </row>
    <row r="18" spans="1:30" x14ac:dyDescent="0.3">
      <c r="B18" s="22" t="s">
        <v>183</v>
      </c>
      <c r="C18" s="29" t="s">
        <v>206</v>
      </c>
      <c r="D18" s="13">
        <v>5</v>
      </c>
      <c r="E18" s="13">
        <v>0</v>
      </c>
      <c r="F18" s="13">
        <f t="shared" si="0"/>
        <v>6</v>
      </c>
      <c r="K18" s="21" t="s">
        <v>181</v>
      </c>
      <c r="L18" s="32">
        <v>1</v>
      </c>
      <c r="M18" s="32">
        <v>1</v>
      </c>
      <c r="N18" s="75">
        <v>0.5</v>
      </c>
      <c r="O18" s="75">
        <v>0.5</v>
      </c>
      <c r="R18" s="75">
        <v>0.5</v>
      </c>
      <c r="S18" s="77">
        <v>1</v>
      </c>
      <c r="U18" s="67">
        <f t="shared" si="1"/>
        <v>1.5</v>
      </c>
      <c r="V18" s="31"/>
      <c r="W18" s="17" t="s">
        <v>102</v>
      </c>
      <c r="X18" s="5"/>
      <c r="Y18" s="37">
        <v>0.25</v>
      </c>
      <c r="Z18" s="31"/>
      <c r="AA18" s="31"/>
      <c r="AB18" s="31"/>
      <c r="AC18" s="31"/>
      <c r="AD18" s="31"/>
    </row>
    <row r="19" spans="1:30" ht="15" thickBot="1" x14ac:dyDescent="0.35">
      <c r="B19" s="22" t="s">
        <v>184</v>
      </c>
      <c r="C19" s="29" t="s">
        <v>205</v>
      </c>
      <c r="D19" s="13">
        <v>4</v>
      </c>
      <c r="E19" s="13">
        <v>0</v>
      </c>
      <c r="F19" s="13">
        <f t="shared" si="0"/>
        <v>4</v>
      </c>
      <c r="K19" s="21" t="s">
        <v>181</v>
      </c>
      <c r="L19" s="32">
        <v>1</v>
      </c>
      <c r="M19" s="32">
        <v>1</v>
      </c>
      <c r="N19" s="75">
        <v>1</v>
      </c>
      <c r="O19" s="75">
        <v>1</v>
      </c>
      <c r="P19" s="75">
        <v>1</v>
      </c>
      <c r="Q19" s="75">
        <v>1</v>
      </c>
      <c r="R19" s="75">
        <v>0.5</v>
      </c>
      <c r="S19" s="77">
        <v>1</v>
      </c>
      <c r="U19" s="67">
        <f t="shared" si="1"/>
        <v>2.5</v>
      </c>
      <c r="V19" s="31"/>
      <c r="W19" s="18" t="s">
        <v>103</v>
      </c>
      <c r="X19" s="38"/>
      <c r="Y19" s="39">
        <v>0.05</v>
      </c>
      <c r="Z19" s="31"/>
      <c r="AA19" s="31"/>
      <c r="AB19" s="31"/>
      <c r="AC19" s="31"/>
      <c r="AD19" s="31"/>
    </row>
    <row r="20" spans="1:30" ht="15" thickBot="1" x14ac:dyDescent="0.35">
      <c r="B20" s="22" t="s">
        <v>114</v>
      </c>
      <c r="C20" s="29" t="s">
        <v>205</v>
      </c>
      <c r="D20" s="13">
        <v>5</v>
      </c>
      <c r="E20" s="13">
        <v>0</v>
      </c>
      <c r="F20" s="13">
        <f t="shared" si="0"/>
        <v>6</v>
      </c>
      <c r="H20" s="13">
        <v>10</v>
      </c>
      <c r="J20" s="13">
        <v>10</v>
      </c>
      <c r="K20" s="21" t="s">
        <v>92</v>
      </c>
      <c r="L20" s="32">
        <v>1</v>
      </c>
      <c r="M20" s="32">
        <v>1</v>
      </c>
      <c r="N20" s="75">
        <v>1</v>
      </c>
      <c r="O20" s="75">
        <v>1</v>
      </c>
      <c r="P20" s="75">
        <v>1</v>
      </c>
      <c r="R20" s="75">
        <v>0.5</v>
      </c>
      <c r="S20" s="77">
        <v>1</v>
      </c>
      <c r="U20" s="67">
        <f t="shared" si="1"/>
        <v>1.5</v>
      </c>
      <c r="V20" s="31"/>
      <c r="Z20" s="31"/>
      <c r="AA20" s="31"/>
      <c r="AB20" s="31"/>
      <c r="AC20" s="31"/>
      <c r="AD20" s="31"/>
    </row>
    <row r="21" spans="1:30" x14ac:dyDescent="0.3">
      <c r="B21" s="22" t="s">
        <v>115</v>
      </c>
      <c r="C21" s="29" t="s">
        <v>205</v>
      </c>
      <c r="D21" s="13">
        <v>3</v>
      </c>
      <c r="E21" s="13">
        <v>0</v>
      </c>
      <c r="F21" s="13">
        <f t="shared" si="0"/>
        <v>4</v>
      </c>
      <c r="G21" s="13">
        <v>22</v>
      </c>
      <c r="K21" s="21"/>
      <c r="L21" s="32"/>
      <c r="M21" s="31"/>
      <c r="S21" s="77"/>
      <c r="U21" s="67">
        <f t="shared" si="1"/>
        <v>0</v>
      </c>
      <c r="V21" s="31"/>
      <c r="W21" s="40" t="s">
        <v>202</v>
      </c>
      <c r="X21" s="41"/>
      <c r="Y21" s="31"/>
      <c r="Z21" s="31"/>
      <c r="AA21" s="31"/>
      <c r="AB21" s="31"/>
      <c r="AC21" s="31"/>
      <c r="AD21" s="31"/>
    </row>
    <row r="22" spans="1:30" ht="15" thickBot="1" x14ac:dyDescent="0.35">
      <c r="B22" s="22" t="s">
        <v>116</v>
      </c>
      <c r="C22" s="29" t="s">
        <v>205</v>
      </c>
      <c r="D22" s="13">
        <v>4</v>
      </c>
      <c r="E22" s="13">
        <v>0</v>
      </c>
      <c r="F22" s="13">
        <f t="shared" si="0"/>
        <v>4</v>
      </c>
      <c r="G22" s="13">
        <v>23</v>
      </c>
      <c r="K22" s="21"/>
      <c r="L22" s="32"/>
      <c r="M22" s="32">
        <v>1</v>
      </c>
      <c r="S22" s="77">
        <v>0.1</v>
      </c>
      <c r="U22" s="67">
        <f t="shared" si="1"/>
        <v>0.1</v>
      </c>
      <c r="V22" s="31"/>
      <c r="W22" s="42">
        <v>1</v>
      </c>
      <c r="X22" s="43"/>
      <c r="Y22" s="31"/>
      <c r="Z22" s="31"/>
      <c r="AA22" s="31"/>
      <c r="AB22" s="31"/>
      <c r="AC22" s="31"/>
      <c r="AD22" s="31"/>
    </row>
    <row r="23" spans="1:30" x14ac:dyDescent="0.3">
      <c r="B23" s="22" t="s">
        <v>117</v>
      </c>
      <c r="C23" s="29" t="s">
        <v>204</v>
      </c>
      <c r="D23" s="13">
        <v>2</v>
      </c>
      <c r="E23" s="13">
        <v>0</v>
      </c>
      <c r="F23" s="13">
        <f t="shared" si="0"/>
        <v>2</v>
      </c>
      <c r="G23" s="13">
        <v>24</v>
      </c>
      <c r="I23" s="13">
        <v>23</v>
      </c>
      <c r="K23" s="21"/>
      <c r="L23" s="32"/>
      <c r="M23" s="32">
        <v>0</v>
      </c>
      <c r="O23" s="75">
        <v>0.5</v>
      </c>
      <c r="P23" s="75">
        <v>1</v>
      </c>
      <c r="R23" s="75">
        <v>1</v>
      </c>
      <c r="S23" s="77">
        <v>0</v>
      </c>
      <c r="T23" s="78"/>
      <c r="U23" s="81">
        <f t="shared" si="1"/>
        <v>1</v>
      </c>
      <c r="V23" s="31"/>
      <c r="X23" s="31"/>
      <c r="Y23" s="31"/>
      <c r="Z23" s="31"/>
      <c r="AA23" s="31"/>
      <c r="AB23" s="31"/>
      <c r="AC23" s="31"/>
      <c r="AD23" s="31"/>
    </row>
    <row r="24" spans="1:30" s="6" customFormat="1" ht="15" thickBot="1" x14ac:dyDescent="0.35">
      <c r="A24" s="11" t="s">
        <v>75</v>
      </c>
      <c r="B24" s="25" t="s">
        <v>118</v>
      </c>
      <c r="C24" s="25" t="s">
        <v>204</v>
      </c>
      <c r="D24" s="12">
        <v>10</v>
      </c>
      <c r="E24" s="12">
        <v>0</v>
      </c>
      <c r="F24" s="12">
        <f t="shared" si="0"/>
        <v>10</v>
      </c>
      <c r="G24" s="12"/>
      <c r="H24" s="12">
        <v>15</v>
      </c>
      <c r="I24" s="12">
        <v>24</v>
      </c>
      <c r="J24" s="12">
        <v>11</v>
      </c>
      <c r="K24" s="20" t="s">
        <v>92</v>
      </c>
      <c r="L24" s="33">
        <v>1</v>
      </c>
      <c r="M24" s="33">
        <v>1</v>
      </c>
      <c r="N24" s="76">
        <v>0.5</v>
      </c>
      <c r="O24" s="76">
        <v>0.5</v>
      </c>
      <c r="P24" s="76">
        <v>1</v>
      </c>
      <c r="Q24" s="76">
        <v>1</v>
      </c>
      <c r="R24" s="76"/>
      <c r="S24" s="76">
        <v>1</v>
      </c>
      <c r="T24" s="77"/>
      <c r="U24" s="67">
        <f t="shared" si="1"/>
        <v>2</v>
      </c>
      <c r="V24" s="31"/>
      <c r="W24" s="14"/>
      <c r="Z24" s="31"/>
      <c r="AA24" s="31"/>
      <c r="AB24" s="31"/>
      <c r="AC24" s="31"/>
      <c r="AD24" s="31"/>
    </row>
    <row r="25" spans="1:30" x14ac:dyDescent="0.3">
      <c r="B25" s="22" t="s">
        <v>119</v>
      </c>
      <c r="C25" s="29" t="s">
        <v>204</v>
      </c>
      <c r="D25" s="13">
        <v>8</v>
      </c>
      <c r="E25" s="13">
        <v>0</v>
      </c>
      <c r="F25" s="13">
        <f t="shared" si="0"/>
        <v>8</v>
      </c>
      <c r="H25" s="13">
        <v>16</v>
      </c>
      <c r="I25" s="13">
        <v>25</v>
      </c>
      <c r="J25" s="13">
        <v>12</v>
      </c>
      <c r="K25" s="21" t="s">
        <v>92</v>
      </c>
      <c r="L25" s="32">
        <v>1</v>
      </c>
      <c r="M25" s="32">
        <v>1</v>
      </c>
      <c r="N25" s="75">
        <v>1</v>
      </c>
      <c r="O25" s="75">
        <v>1</v>
      </c>
      <c r="P25" s="75">
        <v>1</v>
      </c>
      <c r="Q25" s="75">
        <v>1</v>
      </c>
      <c r="R25" s="75">
        <v>1</v>
      </c>
      <c r="S25" s="77">
        <v>1</v>
      </c>
      <c r="U25" s="67">
        <f t="shared" si="1"/>
        <v>3</v>
      </c>
      <c r="V25" s="31"/>
      <c r="W25" s="44" t="s">
        <v>167</v>
      </c>
      <c r="X25" s="4" t="s">
        <v>168</v>
      </c>
      <c r="Y25" s="4" t="s">
        <v>169</v>
      </c>
      <c r="Z25" s="7" t="s">
        <v>170</v>
      </c>
      <c r="AA25" s="31"/>
      <c r="AB25" s="31"/>
      <c r="AC25" s="31"/>
      <c r="AD25" s="31"/>
    </row>
    <row r="26" spans="1:30" x14ac:dyDescent="0.3">
      <c r="B26" s="22" t="s">
        <v>198</v>
      </c>
      <c r="C26" s="29" t="s">
        <v>204</v>
      </c>
      <c r="D26" s="13">
        <v>3</v>
      </c>
      <c r="E26" s="13">
        <v>0</v>
      </c>
      <c r="F26" s="13">
        <f t="shared" si="0"/>
        <v>4</v>
      </c>
      <c r="K26" s="21"/>
      <c r="L26" s="75"/>
      <c r="M26" s="75">
        <v>0.2</v>
      </c>
      <c r="N26" s="75">
        <v>1</v>
      </c>
      <c r="S26" s="77">
        <v>0</v>
      </c>
      <c r="U26" s="67">
        <f t="shared" si="1"/>
        <v>0</v>
      </c>
      <c r="V26" s="31"/>
      <c r="W26" s="69">
        <v>0</v>
      </c>
      <c r="X26" s="6">
        <f t="shared" ref="X26:X34" si="2">SUMIF(U$2:U$82,"&gt;=" &amp; W26,F$2:F$82)</f>
        <v>356</v>
      </c>
      <c r="Y26" s="6">
        <f t="shared" ref="Y26:Y34" si="3">SUMIF(U$2:U$82,"&gt;=" &amp; W26,E$2:E$82)</f>
        <v>28</v>
      </c>
      <c r="Z26" s="8">
        <f t="shared" ref="Z26:Z34" si="4">($Y$17 + $Y$15*X26+$Y$16*Y26)*(1+Y$18+Y$19)</f>
        <v>37.960000000000008</v>
      </c>
      <c r="AA26" s="31"/>
      <c r="AB26" s="31"/>
      <c r="AC26" s="31"/>
      <c r="AD26" s="31"/>
    </row>
    <row r="27" spans="1:30" x14ac:dyDescent="0.3">
      <c r="B27" s="22" t="s">
        <v>120</v>
      </c>
      <c r="C27" s="29" t="s">
        <v>204</v>
      </c>
      <c r="D27" s="13">
        <v>3</v>
      </c>
      <c r="E27" s="13">
        <v>0</v>
      </c>
      <c r="F27" s="13">
        <f t="shared" si="0"/>
        <v>4</v>
      </c>
      <c r="H27" s="13">
        <v>17</v>
      </c>
      <c r="J27" s="13">
        <v>13</v>
      </c>
      <c r="K27" s="21" t="s">
        <v>92</v>
      </c>
      <c r="L27" s="32">
        <v>1</v>
      </c>
      <c r="M27" s="32">
        <v>1</v>
      </c>
      <c r="N27" s="75">
        <v>0.5</v>
      </c>
      <c r="O27" s="75">
        <v>1</v>
      </c>
      <c r="P27" s="75">
        <v>1</v>
      </c>
      <c r="Q27" s="75">
        <v>1</v>
      </c>
      <c r="S27" s="77">
        <v>1</v>
      </c>
      <c r="U27" s="67">
        <f t="shared" si="1"/>
        <v>2</v>
      </c>
      <c r="V27" s="31"/>
      <c r="W27" s="69">
        <v>0.5</v>
      </c>
      <c r="X27" s="6">
        <f t="shared" si="2"/>
        <v>280</v>
      </c>
      <c r="Y27" s="6">
        <f t="shared" si="3"/>
        <v>25</v>
      </c>
      <c r="Z27" s="8">
        <f>($Y$17 + $Y$15*X27+$Y$16*Y27)*(1+Y$18+Y$19)</f>
        <v>31.85</v>
      </c>
      <c r="AA27" s="31"/>
      <c r="AB27" s="31"/>
      <c r="AC27" s="31"/>
      <c r="AD27" s="31"/>
    </row>
    <row r="28" spans="1:30" s="31" customFormat="1" x14ac:dyDescent="0.3">
      <c r="A28" s="10"/>
      <c r="B28" s="22" t="s">
        <v>121</v>
      </c>
      <c r="C28" s="29" t="s">
        <v>204</v>
      </c>
      <c r="D28" s="13">
        <v>3</v>
      </c>
      <c r="E28" s="13">
        <v>0</v>
      </c>
      <c r="F28" s="13">
        <f t="shared" si="0"/>
        <v>4</v>
      </c>
      <c r="G28" s="13"/>
      <c r="H28" s="13">
        <v>18</v>
      </c>
      <c r="I28" s="13">
        <v>26</v>
      </c>
      <c r="J28" s="13">
        <v>14</v>
      </c>
      <c r="K28" s="21" t="s">
        <v>92</v>
      </c>
      <c r="L28" s="32">
        <v>1</v>
      </c>
      <c r="M28" s="32">
        <v>1</v>
      </c>
      <c r="N28" s="75">
        <v>1</v>
      </c>
      <c r="O28" s="75">
        <v>1</v>
      </c>
      <c r="P28" s="75">
        <v>1</v>
      </c>
      <c r="Q28" s="75"/>
      <c r="R28" s="75">
        <v>1</v>
      </c>
      <c r="S28" s="77">
        <v>1</v>
      </c>
      <c r="T28" s="75"/>
      <c r="U28" s="67">
        <f t="shared" si="1"/>
        <v>2</v>
      </c>
      <c r="W28" s="69">
        <v>1</v>
      </c>
      <c r="X28" s="6">
        <f t="shared" si="2"/>
        <v>264</v>
      </c>
      <c r="Y28" s="6">
        <f t="shared" si="3"/>
        <v>22</v>
      </c>
      <c r="Z28" s="8">
        <f t="shared" si="4"/>
        <v>29.640000000000008</v>
      </c>
    </row>
    <row r="29" spans="1:30" x14ac:dyDescent="0.3">
      <c r="B29" s="22" t="s">
        <v>122</v>
      </c>
      <c r="C29" s="29" t="s">
        <v>204</v>
      </c>
      <c r="D29" s="13">
        <v>5</v>
      </c>
      <c r="E29" s="13">
        <v>0</v>
      </c>
      <c r="F29" s="13">
        <f t="shared" si="0"/>
        <v>6</v>
      </c>
      <c r="G29" s="13">
        <v>37</v>
      </c>
      <c r="K29" s="55" t="s">
        <v>194</v>
      </c>
      <c r="L29" s="32"/>
      <c r="M29" s="32">
        <v>0</v>
      </c>
      <c r="O29" s="75">
        <v>0.5</v>
      </c>
      <c r="S29" s="77"/>
      <c r="U29" s="67">
        <f t="shared" si="1"/>
        <v>0</v>
      </c>
      <c r="V29" s="31"/>
      <c r="W29" s="70">
        <v>1.5</v>
      </c>
      <c r="X29" s="29">
        <f t="shared" si="2"/>
        <v>156</v>
      </c>
      <c r="Y29" s="29">
        <f t="shared" si="3"/>
        <v>15</v>
      </c>
      <c r="Z29" s="8">
        <f t="shared" si="4"/>
        <v>19.89</v>
      </c>
      <c r="AA29" s="31"/>
      <c r="AB29" s="31"/>
      <c r="AC29" s="31"/>
      <c r="AD29" s="31"/>
    </row>
    <row r="30" spans="1:30" x14ac:dyDescent="0.3">
      <c r="B30" s="22" t="s">
        <v>123</v>
      </c>
      <c r="C30" s="29" t="s">
        <v>204</v>
      </c>
      <c r="D30" s="13">
        <v>5</v>
      </c>
      <c r="E30" s="13">
        <v>0</v>
      </c>
      <c r="F30" s="13">
        <f t="shared" si="0"/>
        <v>6</v>
      </c>
      <c r="K30" s="55" t="s">
        <v>194</v>
      </c>
      <c r="L30" s="32"/>
      <c r="M30" s="32">
        <v>0</v>
      </c>
      <c r="O30" s="75">
        <v>0.5</v>
      </c>
      <c r="S30" s="77"/>
      <c r="T30" s="78"/>
      <c r="U30" s="81">
        <f t="shared" si="1"/>
        <v>0</v>
      </c>
      <c r="V30" s="31"/>
      <c r="W30" s="69">
        <v>2</v>
      </c>
      <c r="X30" s="6">
        <f t="shared" si="2"/>
        <v>136</v>
      </c>
      <c r="Y30" s="6">
        <f t="shared" si="3"/>
        <v>15</v>
      </c>
      <c r="Z30" s="8">
        <f t="shared" si="4"/>
        <v>18.59</v>
      </c>
    </row>
    <row r="31" spans="1:30" x14ac:dyDescent="0.3">
      <c r="A31" s="11" t="s">
        <v>77</v>
      </c>
      <c r="B31" s="25" t="s">
        <v>124</v>
      </c>
      <c r="C31" s="25" t="s">
        <v>204</v>
      </c>
      <c r="D31" s="12">
        <v>3</v>
      </c>
      <c r="E31" s="12">
        <v>0</v>
      </c>
      <c r="F31" s="12">
        <f t="shared" si="0"/>
        <v>4</v>
      </c>
      <c r="G31" s="12">
        <v>28</v>
      </c>
      <c r="H31" s="12"/>
      <c r="I31" s="12">
        <v>27</v>
      </c>
      <c r="J31" s="12"/>
      <c r="K31" s="20" t="s">
        <v>160</v>
      </c>
      <c r="L31" s="33"/>
      <c r="M31" s="33"/>
      <c r="N31" s="76"/>
      <c r="O31" s="76"/>
      <c r="P31" s="76"/>
      <c r="Q31" s="76"/>
      <c r="R31" s="76"/>
      <c r="S31" s="76"/>
      <c r="T31" s="77"/>
      <c r="U31" s="67">
        <f t="shared" si="1"/>
        <v>0</v>
      </c>
      <c r="V31" s="31"/>
      <c r="W31" s="69">
        <v>2.5</v>
      </c>
      <c r="X31" s="6">
        <f t="shared" si="2"/>
        <v>50</v>
      </c>
      <c r="Y31" s="6">
        <f t="shared" si="3"/>
        <v>3</v>
      </c>
      <c r="Z31" s="8">
        <f t="shared" si="4"/>
        <v>8.32</v>
      </c>
      <c r="AA31" s="31"/>
      <c r="AB31" s="31"/>
      <c r="AC31" s="31"/>
      <c r="AD31" s="31"/>
    </row>
    <row r="32" spans="1:30" x14ac:dyDescent="0.3">
      <c r="B32" s="22" t="s">
        <v>125</v>
      </c>
      <c r="C32" s="29" t="s">
        <v>204</v>
      </c>
      <c r="D32" s="13">
        <v>2</v>
      </c>
      <c r="E32" s="13">
        <v>0</v>
      </c>
      <c r="F32" s="13">
        <f t="shared" si="0"/>
        <v>2</v>
      </c>
      <c r="G32" s="13">
        <v>29</v>
      </c>
      <c r="H32" s="13">
        <v>19</v>
      </c>
      <c r="I32" s="13">
        <v>28</v>
      </c>
      <c r="J32" s="13">
        <v>15</v>
      </c>
      <c r="K32" s="21" t="s">
        <v>161</v>
      </c>
      <c r="L32" s="32">
        <v>1</v>
      </c>
      <c r="M32" s="73">
        <v>1</v>
      </c>
      <c r="N32" s="75">
        <v>1</v>
      </c>
      <c r="O32" s="75">
        <v>1</v>
      </c>
      <c r="P32" s="75">
        <v>1</v>
      </c>
      <c r="Q32" s="75">
        <v>1</v>
      </c>
      <c r="R32" s="75">
        <v>1</v>
      </c>
      <c r="S32" s="77">
        <v>1</v>
      </c>
      <c r="U32" s="67">
        <f t="shared" si="1"/>
        <v>3</v>
      </c>
      <c r="V32" s="31"/>
      <c r="W32" s="69">
        <v>3</v>
      </c>
      <c r="X32" s="6">
        <f t="shared" si="2"/>
        <v>46</v>
      </c>
      <c r="Y32" s="6">
        <f t="shared" si="3"/>
        <v>3</v>
      </c>
      <c r="Z32" s="8">
        <f t="shared" si="4"/>
        <v>8.0600000000000023</v>
      </c>
    </row>
    <row r="33" spans="1:30" s="6" customFormat="1" x14ac:dyDescent="0.3">
      <c r="A33" s="10"/>
      <c r="B33" s="22" t="s">
        <v>186</v>
      </c>
      <c r="C33" s="29" t="s">
        <v>204</v>
      </c>
      <c r="D33" s="13">
        <v>1</v>
      </c>
      <c r="E33" s="13">
        <v>0</v>
      </c>
      <c r="F33" s="13">
        <f t="shared" si="0"/>
        <v>2</v>
      </c>
      <c r="G33" s="13"/>
      <c r="H33" s="13"/>
      <c r="I33" s="13"/>
      <c r="J33" s="13">
        <v>16</v>
      </c>
      <c r="K33" s="21" t="s">
        <v>188</v>
      </c>
      <c r="L33" s="32">
        <v>1</v>
      </c>
      <c r="M33" s="73">
        <v>1</v>
      </c>
      <c r="N33" s="75">
        <v>1</v>
      </c>
      <c r="O33" s="75">
        <v>1</v>
      </c>
      <c r="P33" s="75">
        <v>1</v>
      </c>
      <c r="Q33" s="75">
        <v>1</v>
      </c>
      <c r="R33" s="75"/>
      <c r="S33" s="77">
        <v>0</v>
      </c>
      <c r="T33" s="75"/>
      <c r="U33" s="67">
        <f t="shared" si="1"/>
        <v>1</v>
      </c>
      <c r="V33" s="31"/>
      <c r="W33" s="69">
        <v>3.5</v>
      </c>
      <c r="X33" s="6">
        <f t="shared" si="2"/>
        <v>16</v>
      </c>
      <c r="Y33" s="6">
        <f t="shared" si="3"/>
        <v>3</v>
      </c>
      <c r="Z33" s="8">
        <f t="shared" si="4"/>
        <v>6.1099999999999994</v>
      </c>
      <c r="AA33"/>
      <c r="AB33"/>
      <c r="AC33"/>
      <c r="AD33"/>
    </row>
    <row r="34" spans="1:30" ht="15" thickBot="1" x14ac:dyDescent="0.35">
      <c r="B34" s="22" t="s">
        <v>187</v>
      </c>
      <c r="C34" s="29" t="s">
        <v>204</v>
      </c>
      <c r="D34" s="13">
        <v>3</v>
      </c>
      <c r="E34" s="13">
        <v>0</v>
      </c>
      <c r="F34" s="13">
        <f t="shared" ref="F34:F65" si="5">CEILING(D34,W$22+1)</f>
        <v>4</v>
      </c>
      <c r="G34" s="13">
        <v>30</v>
      </c>
      <c r="H34" s="13">
        <v>20</v>
      </c>
      <c r="I34" s="13">
        <v>29</v>
      </c>
      <c r="J34" s="13">
        <v>16</v>
      </c>
      <c r="K34" s="21" t="s">
        <v>188</v>
      </c>
      <c r="L34" s="32">
        <v>1</v>
      </c>
      <c r="M34" s="32">
        <v>1</v>
      </c>
      <c r="N34" s="75">
        <v>1</v>
      </c>
      <c r="O34" s="75">
        <v>1</v>
      </c>
      <c r="P34" s="75">
        <v>1</v>
      </c>
      <c r="Q34" s="75">
        <v>1</v>
      </c>
      <c r="R34" s="75">
        <v>1</v>
      </c>
      <c r="S34" s="77">
        <v>1</v>
      </c>
      <c r="U34" s="67">
        <f t="shared" si="1"/>
        <v>3</v>
      </c>
      <c r="V34" s="31"/>
      <c r="W34" s="71">
        <v>4</v>
      </c>
      <c r="X34" s="45">
        <f t="shared" si="2"/>
        <v>16</v>
      </c>
      <c r="Y34" s="45">
        <f t="shared" si="3"/>
        <v>3</v>
      </c>
      <c r="Z34" s="9">
        <f t="shared" si="4"/>
        <v>6.1099999999999994</v>
      </c>
    </row>
    <row r="35" spans="1:30" s="31" customFormat="1" x14ac:dyDescent="0.3">
      <c r="A35" s="10"/>
      <c r="B35" s="22" t="s">
        <v>126</v>
      </c>
      <c r="C35" s="29" t="s">
        <v>204</v>
      </c>
      <c r="D35" s="13">
        <v>3</v>
      </c>
      <c r="E35" s="13">
        <v>0</v>
      </c>
      <c r="F35" s="13">
        <f t="shared" si="5"/>
        <v>4</v>
      </c>
      <c r="G35" s="13">
        <v>31</v>
      </c>
      <c r="H35" s="13"/>
      <c r="I35" s="13">
        <v>30</v>
      </c>
      <c r="J35" s="13">
        <v>17</v>
      </c>
      <c r="K35" s="21"/>
      <c r="L35" s="32">
        <v>1</v>
      </c>
      <c r="M35" s="32">
        <v>0</v>
      </c>
      <c r="N35" s="75"/>
      <c r="O35" s="75"/>
      <c r="P35" s="75"/>
      <c r="Q35" s="75"/>
      <c r="R35" s="75"/>
      <c r="S35" s="77">
        <v>0</v>
      </c>
      <c r="T35" s="75"/>
      <c r="U35" s="67">
        <f t="shared" si="1"/>
        <v>0</v>
      </c>
      <c r="W35" s="3"/>
      <c r="X35"/>
      <c r="Y35"/>
      <c r="Z35" s="6"/>
      <c r="AA35"/>
      <c r="AB35"/>
      <c r="AC35"/>
      <c r="AD35"/>
    </row>
    <row r="36" spans="1:30" x14ac:dyDescent="0.3">
      <c r="B36" s="22" t="s">
        <v>97</v>
      </c>
      <c r="C36" s="29" t="s">
        <v>205</v>
      </c>
      <c r="D36" s="13">
        <v>2</v>
      </c>
      <c r="E36" s="13">
        <v>0</v>
      </c>
      <c r="F36" s="13">
        <f t="shared" si="5"/>
        <v>2</v>
      </c>
      <c r="H36" s="13">
        <v>21</v>
      </c>
      <c r="I36" s="13">
        <v>31</v>
      </c>
      <c r="J36" s="13">
        <v>18</v>
      </c>
      <c r="K36" s="21" t="s">
        <v>92</v>
      </c>
      <c r="L36" s="32">
        <v>1</v>
      </c>
      <c r="M36" s="32">
        <v>1</v>
      </c>
      <c r="N36" s="75">
        <v>1</v>
      </c>
      <c r="O36" s="75">
        <v>1</v>
      </c>
      <c r="S36" s="77">
        <v>1</v>
      </c>
      <c r="U36" s="67">
        <f t="shared" si="1"/>
        <v>1</v>
      </c>
      <c r="V36" s="31"/>
      <c r="AA36" s="6"/>
      <c r="AB36" s="6"/>
      <c r="AC36" s="6"/>
      <c r="AD36" s="6"/>
    </row>
    <row r="37" spans="1:30" x14ac:dyDescent="0.3">
      <c r="B37" s="22" t="s">
        <v>98</v>
      </c>
      <c r="C37" s="29" t="s">
        <v>205</v>
      </c>
      <c r="D37" s="13">
        <v>4</v>
      </c>
      <c r="E37" s="13">
        <v>0</v>
      </c>
      <c r="F37" s="13">
        <f t="shared" si="5"/>
        <v>4</v>
      </c>
      <c r="J37" s="13">
        <v>19</v>
      </c>
      <c r="K37" s="21" t="s">
        <v>191</v>
      </c>
      <c r="L37" s="32">
        <v>1</v>
      </c>
      <c r="M37" s="32">
        <v>1</v>
      </c>
      <c r="N37" s="75">
        <v>0.5</v>
      </c>
      <c r="O37" s="75">
        <v>1</v>
      </c>
      <c r="S37" s="77">
        <v>1</v>
      </c>
      <c r="U37" s="67">
        <f t="shared" si="1"/>
        <v>1</v>
      </c>
      <c r="V37" s="31"/>
      <c r="X37" s="31"/>
      <c r="Y37" s="31"/>
      <c r="Z37" s="31"/>
    </row>
    <row r="38" spans="1:30" x14ac:dyDescent="0.3">
      <c r="B38" s="22" t="s">
        <v>95</v>
      </c>
      <c r="C38" s="29" t="s">
        <v>205</v>
      </c>
      <c r="D38" s="13">
        <v>3</v>
      </c>
      <c r="E38" s="13">
        <v>0</v>
      </c>
      <c r="F38" s="13">
        <f t="shared" si="5"/>
        <v>4</v>
      </c>
      <c r="J38" s="13">
        <v>20</v>
      </c>
      <c r="K38" s="21" t="s">
        <v>191</v>
      </c>
      <c r="L38" s="32">
        <v>1</v>
      </c>
      <c r="M38" s="32">
        <v>1</v>
      </c>
      <c r="N38" s="75">
        <v>1</v>
      </c>
      <c r="O38" s="75">
        <v>1</v>
      </c>
      <c r="P38" s="75">
        <v>1</v>
      </c>
      <c r="S38" s="77">
        <v>1</v>
      </c>
      <c r="U38" s="67">
        <f t="shared" si="1"/>
        <v>1</v>
      </c>
      <c r="V38" s="31"/>
      <c r="AA38" s="31"/>
      <c r="AB38" s="31"/>
      <c r="AC38" s="31"/>
      <c r="AD38" s="31"/>
    </row>
    <row r="39" spans="1:30" x14ac:dyDescent="0.3">
      <c r="B39" s="22" t="s">
        <v>127</v>
      </c>
      <c r="C39" s="29" t="s">
        <v>204</v>
      </c>
      <c r="D39" s="13">
        <v>7</v>
      </c>
      <c r="E39" s="13">
        <v>0</v>
      </c>
      <c r="F39" s="13">
        <f t="shared" si="5"/>
        <v>8</v>
      </c>
      <c r="G39" s="13">
        <v>33</v>
      </c>
      <c r="H39" s="13">
        <v>22</v>
      </c>
      <c r="I39" s="13">
        <v>32</v>
      </c>
      <c r="J39" s="13">
        <v>21</v>
      </c>
      <c r="K39" s="21"/>
      <c r="L39" s="32">
        <v>1</v>
      </c>
      <c r="M39" s="32">
        <v>1</v>
      </c>
      <c r="N39" s="75">
        <v>0.5</v>
      </c>
      <c r="O39" s="75">
        <v>0.75</v>
      </c>
      <c r="P39" s="75">
        <v>1</v>
      </c>
      <c r="Q39" s="75">
        <v>1</v>
      </c>
      <c r="R39" s="75">
        <v>1</v>
      </c>
      <c r="S39" s="77">
        <v>1</v>
      </c>
      <c r="T39" s="78"/>
      <c r="U39" s="81">
        <f t="shared" si="1"/>
        <v>3</v>
      </c>
      <c r="V39" s="31"/>
      <c r="W39" s="72"/>
    </row>
    <row r="40" spans="1:30" x14ac:dyDescent="0.3">
      <c r="A40" s="11" t="s">
        <v>78</v>
      </c>
      <c r="B40" s="25" t="s">
        <v>128</v>
      </c>
      <c r="C40" s="25" t="s">
        <v>204</v>
      </c>
      <c r="D40" s="12">
        <v>2</v>
      </c>
      <c r="E40" s="12">
        <v>0</v>
      </c>
      <c r="F40" s="12">
        <f t="shared" si="5"/>
        <v>2</v>
      </c>
      <c r="G40" s="12" t="s">
        <v>173</v>
      </c>
      <c r="H40" s="12">
        <v>23</v>
      </c>
      <c r="I40" s="12">
        <v>33</v>
      </c>
      <c r="J40" s="12">
        <v>22</v>
      </c>
      <c r="K40" s="20" t="s">
        <v>159</v>
      </c>
      <c r="L40" s="33">
        <v>1</v>
      </c>
      <c r="M40" s="33">
        <v>1</v>
      </c>
      <c r="N40" s="76">
        <v>1</v>
      </c>
      <c r="O40" s="76">
        <v>1</v>
      </c>
      <c r="P40" s="76">
        <v>1</v>
      </c>
      <c r="Q40" s="76">
        <v>1</v>
      </c>
      <c r="R40" s="76">
        <v>1</v>
      </c>
      <c r="S40" s="76">
        <v>1</v>
      </c>
      <c r="T40" s="77"/>
      <c r="U40" s="67">
        <f t="shared" si="1"/>
        <v>3</v>
      </c>
      <c r="V40" s="31"/>
      <c r="W40" s="72"/>
    </row>
    <row r="41" spans="1:30" x14ac:dyDescent="0.3">
      <c r="B41" s="22" t="s">
        <v>171</v>
      </c>
      <c r="C41" s="29" t="s">
        <v>204</v>
      </c>
      <c r="D41" s="13">
        <v>5</v>
      </c>
      <c r="E41" s="13">
        <v>0</v>
      </c>
      <c r="F41" s="13">
        <f t="shared" si="5"/>
        <v>6</v>
      </c>
      <c r="G41" s="13">
        <v>36</v>
      </c>
      <c r="H41" s="13">
        <v>24</v>
      </c>
      <c r="I41" s="13">
        <v>34</v>
      </c>
      <c r="J41" s="13">
        <v>23</v>
      </c>
      <c r="K41" s="21"/>
      <c r="L41" s="32">
        <v>1</v>
      </c>
      <c r="M41" s="32">
        <v>1</v>
      </c>
      <c r="N41" s="75">
        <v>1</v>
      </c>
      <c r="O41" s="75">
        <v>1</v>
      </c>
      <c r="P41" s="75">
        <v>1</v>
      </c>
      <c r="R41" s="75">
        <v>1</v>
      </c>
      <c r="S41" s="77">
        <v>1</v>
      </c>
      <c r="U41" s="67">
        <f t="shared" si="1"/>
        <v>2</v>
      </c>
      <c r="V41" s="31"/>
      <c r="W41" s="72"/>
      <c r="Z41" s="6"/>
    </row>
    <row r="42" spans="1:30" s="6" customFormat="1" x14ac:dyDescent="0.3">
      <c r="A42" s="10"/>
      <c r="B42" s="22" t="s">
        <v>189</v>
      </c>
      <c r="C42" s="29" t="s">
        <v>204</v>
      </c>
      <c r="D42" s="13">
        <v>4</v>
      </c>
      <c r="E42" s="13">
        <v>0</v>
      </c>
      <c r="F42" s="13">
        <f t="shared" si="5"/>
        <v>4</v>
      </c>
      <c r="G42" s="13"/>
      <c r="H42" s="13"/>
      <c r="I42" s="13"/>
      <c r="J42" s="13"/>
      <c r="K42" s="21" t="s">
        <v>193</v>
      </c>
      <c r="L42" s="32"/>
      <c r="M42" s="31"/>
      <c r="N42" s="75"/>
      <c r="O42" s="75"/>
      <c r="P42" s="75"/>
      <c r="Q42" s="75"/>
      <c r="R42" s="75"/>
      <c r="S42" s="77"/>
      <c r="T42" s="75"/>
      <c r="U42" s="67">
        <f t="shared" si="1"/>
        <v>0</v>
      </c>
      <c r="V42" s="31"/>
      <c r="W42" s="3"/>
      <c r="X42"/>
      <c r="Y42"/>
      <c r="Z42"/>
      <c r="AA42"/>
      <c r="AB42"/>
      <c r="AC42"/>
      <c r="AD42"/>
    </row>
    <row r="43" spans="1:30" x14ac:dyDescent="0.3">
      <c r="B43" s="22" t="s">
        <v>129</v>
      </c>
      <c r="C43" s="29" t="s">
        <v>205</v>
      </c>
      <c r="D43" s="13">
        <v>6</v>
      </c>
      <c r="E43" s="13">
        <v>0</v>
      </c>
      <c r="F43" s="13">
        <f t="shared" si="5"/>
        <v>6</v>
      </c>
      <c r="H43" s="13">
        <v>25</v>
      </c>
      <c r="J43" s="13">
        <v>24</v>
      </c>
      <c r="K43" s="21" t="s">
        <v>92</v>
      </c>
      <c r="L43" s="32"/>
      <c r="M43" s="32">
        <v>1</v>
      </c>
      <c r="N43" s="75">
        <v>1</v>
      </c>
      <c r="O43" s="75">
        <v>1</v>
      </c>
      <c r="P43" s="75">
        <v>1</v>
      </c>
      <c r="R43" s="75">
        <v>1</v>
      </c>
      <c r="S43" s="77">
        <v>1</v>
      </c>
      <c r="U43" s="67">
        <f t="shared" si="1"/>
        <v>2</v>
      </c>
      <c r="V43" s="31"/>
      <c r="W43" s="14"/>
      <c r="X43" s="6"/>
    </row>
    <row r="44" spans="1:30" x14ac:dyDescent="0.3">
      <c r="B44" s="22" t="s">
        <v>211</v>
      </c>
      <c r="C44" s="29" t="s">
        <v>206</v>
      </c>
      <c r="D44" s="13">
        <v>5</v>
      </c>
      <c r="E44" s="13">
        <v>2</v>
      </c>
      <c r="F44" s="13">
        <f t="shared" si="5"/>
        <v>6</v>
      </c>
      <c r="G44" s="13" t="s">
        <v>173</v>
      </c>
      <c r="H44" s="13">
        <v>26</v>
      </c>
      <c r="I44" s="13">
        <v>35</v>
      </c>
      <c r="J44" s="13">
        <v>25</v>
      </c>
      <c r="K44" s="21" t="s">
        <v>158</v>
      </c>
      <c r="L44" s="32">
        <v>1</v>
      </c>
      <c r="M44" s="32">
        <v>1</v>
      </c>
      <c r="N44" s="75">
        <v>1</v>
      </c>
      <c r="O44" s="75">
        <v>1</v>
      </c>
      <c r="Q44" s="75">
        <v>1</v>
      </c>
      <c r="S44" s="77">
        <v>1</v>
      </c>
      <c r="T44" s="78"/>
      <c r="U44" s="81">
        <f t="shared" si="1"/>
        <v>2</v>
      </c>
      <c r="V44" s="31"/>
      <c r="Z44" s="6"/>
    </row>
    <row r="45" spans="1:30" x14ac:dyDescent="0.3">
      <c r="A45" s="11" t="s">
        <v>79</v>
      </c>
      <c r="B45" s="25" t="s">
        <v>216</v>
      </c>
      <c r="C45" s="25" t="s">
        <v>204</v>
      </c>
      <c r="D45" s="12">
        <v>7</v>
      </c>
      <c r="E45" s="12">
        <v>1</v>
      </c>
      <c r="F45" s="12">
        <f t="shared" si="5"/>
        <v>8</v>
      </c>
      <c r="G45" s="12" t="s">
        <v>174</v>
      </c>
      <c r="H45" s="12">
        <v>28</v>
      </c>
      <c r="I45" s="12">
        <v>11</v>
      </c>
      <c r="J45" s="12">
        <v>26</v>
      </c>
      <c r="K45" s="20" t="s">
        <v>227</v>
      </c>
      <c r="L45" s="33">
        <v>1</v>
      </c>
      <c r="M45" s="33">
        <v>0.8</v>
      </c>
      <c r="N45" s="76">
        <v>1</v>
      </c>
      <c r="O45" s="76">
        <v>1</v>
      </c>
      <c r="P45" s="76">
        <v>1</v>
      </c>
      <c r="Q45" s="76"/>
      <c r="R45" s="76"/>
      <c r="S45" s="76">
        <v>1</v>
      </c>
      <c r="T45" s="77"/>
      <c r="U45" s="67">
        <f t="shared" si="1"/>
        <v>1</v>
      </c>
      <c r="V45" s="31"/>
    </row>
    <row r="46" spans="1:30" s="31" customFormat="1" x14ac:dyDescent="0.3">
      <c r="A46" s="28"/>
      <c r="B46" s="29" t="s">
        <v>217</v>
      </c>
      <c r="C46" s="29" t="s">
        <v>204</v>
      </c>
      <c r="D46" s="13">
        <v>4</v>
      </c>
      <c r="E46" s="13">
        <v>2</v>
      </c>
      <c r="F46" s="13">
        <f t="shared" si="5"/>
        <v>4</v>
      </c>
      <c r="G46" s="13"/>
      <c r="H46" s="13"/>
      <c r="I46" s="13"/>
      <c r="J46" s="13"/>
      <c r="K46" s="21" t="s">
        <v>219</v>
      </c>
      <c r="L46" s="77"/>
      <c r="M46" s="77"/>
      <c r="N46" s="77"/>
      <c r="O46" s="77"/>
      <c r="P46" s="77"/>
      <c r="Q46" s="77">
        <v>1</v>
      </c>
      <c r="R46" s="77">
        <v>1</v>
      </c>
      <c r="S46" s="77"/>
      <c r="T46" s="77"/>
      <c r="U46" s="67">
        <f t="shared" si="1"/>
        <v>2</v>
      </c>
      <c r="W46" s="3"/>
    </row>
    <row r="47" spans="1:30" x14ac:dyDescent="0.3">
      <c r="B47" s="22" t="s">
        <v>93</v>
      </c>
      <c r="C47" s="29" t="s">
        <v>204</v>
      </c>
      <c r="D47" s="13">
        <v>6</v>
      </c>
      <c r="E47" s="13">
        <v>3</v>
      </c>
      <c r="F47" s="13">
        <f t="shared" si="5"/>
        <v>6</v>
      </c>
      <c r="G47" s="13" t="s">
        <v>175</v>
      </c>
      <c r="H47" s="13">
        <v>29</v>
      </c>
      <c r="I47" s="13">
        <v>12</v>
      </c>
      <c r="J47" s="13">
        <v>27</v>
      </c>
      <c r="K47" s="21" t="s">
        <v>227</v>
      </c>
      <c r="L47" s="32">
        <v>1</v>
      </c>
      <c r="M47" s="32">
        <v>0.8</v>
      </c>
      <c r="N47" s="75">
        <v>1</v>
      </c>
      <c r="O47" s="75">
        <v>1</v>
      </c>
      <c r="P47" s="75">
        <v>1</v>
      </c>
      <c r="S47" s="77">
        <v>0.9</v>
      </c>
      <c r="U47" s="67">
        <f t="shared" si="1"/>
        <v>0.9</v>
      </c>
      <c r="V47" s="31"/>
      <c r="Z47" s="6"/>
      <c r="AA47" s="6"/>
      <c r="AB47" s="6"/>
      <c r="AC47" s="6"/>
      <c r="AD47" s="6"/>
    </row>
    <row r="48" spans="1:30" s="31" customFormat="1" x14ac:dyDescent="0.3">
      <c r="A48" s="10"/>
      <c r="B48" s="22" t="s">
        <v>218</v>
      </c>
      <c r="C48" s="29" t="s">
        <v>204</v>
      </c>
      <c r="D48" s="13">
        <v>8</v>
      </c>
      <c r="E48" s="13">
        <v>4</v>
      </c>
      <c r="F48" s="13">
        <f t="shared" si="5"/>
        <v>8</v>
      </c>
      <c r="G48" s="13"/>
      <c r="H48" s="13"/>
      <c r="I48" s="13"/>
      <c r="J48" s="13"/>
      <c r="K48" s="21" t="s">
        <v>219</v>
      </c>
      <c r="L48" s="75"/>
      <c r="M48" s="75"/>
      <c r="N48" s="75"/>
      <c r="O48" s="75"/>
      <c r="P48" s="75"/>
      <c r="Q48" s="75">
        <v>1</v>
      </c>
      <c r="R48" s="75">
        <v>1</v>
      </c>
      <c r="S48" s="77"/>
      <c r="T48" s="75"/>
      <c r="U48" s="67">
        <f t="shared" si="1"/>
        <v>2</v>
      </c>
      <c r="W48" s="3"/>
      <c r="Z48" s="6"/>
      <c r="AA48" s="6"/>
      <c r="AB48" s="6"/>
      <c r="AC48" s="6"/>
      <c r="AD48" s="6"/>
    </row>
    <row r="49" spans="1:30" s="6" customFormat="1" x14ac:dyDescent="0.3">
      <c r="A49" s="10"/>
      <c r="B49" s="22" t="s">
        <v>130</v>
      </c>
      <c r="C49" s="29" t="s">
        <v>204</v>
      </c>
      <c r="D49" s="13">
        <v>2</v>
      </c>
      <c r="E49" s="13">
        <v>0</v>
      </c>
      <c r="F49" s="13">
        <f t="shared" si="5"/>
        <v>2</v>
      </c>
      <c r="G49" s="13">
        <v>43</v>
      </c>
      <c r="H49" s="13">
        <v>30</v>
      </c>
      <c r="I49" s="13">
        <v>13</v>
      </c>
      <c r="J49" s="13">
        <v>28</v>
      </c>
      <c r="K49" s="21"/>
      <c r="L49" s="75">
        <v>1</v>
      </c>
      <c r="M49" s="75">
        <v>0.8</v>
      </c>
      <c r="N49" s="75">
        <v>0.5</v>
      </c>
      <c r="O49" s="75">
        <v>1</v>
      </c>
      <c r="P49" s="75">
        <v>1</v>
      </c>
      <c r="Q49" s="75"/>
      <c r="R49" s="75">
        <v>1</v>
      </c>
      <c r="S49" s="77">
        <v>0.1</v>
      </c>
      <c r="T49" s="75"/>
      <c r="U49" s="67">
        <f t="shared" si="1"/>
        <v>1.1000000000000001</v>
      </c>
      <c r="V49" s="31"/>
      <c r="W49" s="14"/>
      <c r="Y49"/>
      <c r="Z49"/>
      <c r="AA49"/>
      <c r="AB49"/>
      <c r="AC49"/>
      <c r="AD49"/>
    </row>
    <row r="50" spans="1:30" x14ac:dyDescent="0.3">
      <c r="B50" s="22" t="s">
        <v>210</v>
      </c>
      <c r="C50" s="29" t="s">
        <v>206</v>
      </c>
      <c r="D50" s="13">
        <v>4</v>
      </c>
      <c r="E50" s="13">
        <v>0</v>
      </c>
      <c r="F50" s="13">
        <f t="shared" si="5"/>
        <v>4</v>
      </c>
      <c r="G50" s="13">
        <v>43</v>
      </c>
      <c r="H50" s="13">
        <v>30</v>
      </c>
      <c r="I50" s="13">
        <v>13</v>
      </c>
      <c r="J50" s="13">
        <v>28</v>
      </c>
      <c r="K50" s="21" t="s">
        <v>209</v>
      </c>
      <c r="L50" s="32"/>
      <c r="M50" s="32"/>
      <c r="O50" s="75">
        <v>0.75</v>
      </c>
      <c r="P50" s="75">
        <v>1</v>
      </c>
      <c r="S50" s="77">
        <v>1</v>
      </c>
      <c r="T50" s="78"/>
      <c r="U50" s="81">
        <f t="shared" si="1"/>
        <v>1</v>
      </c>
      <c r="V50" s="31"/>
      <c r="Y50" s="6"/>
    </row>
    <row r="51" spans="1:30" x14ac:dyDescent="0.3">
      <c r="A51" s="11" t="s">
        <v>80</v>
      </c>
      <c r="B51" s="25" t="s">
        <v>208</v>
      </c>
      <c r="C51" s="25" t="s">
        <v>204</v>
      </c>
      <c r="D51" s="12">
        <v>2</v>
      </c>
      <c r="E51" s="12">
        <v>0</v>
      </c>
      <c r="F51" s="12">
        <f t="shared" si="5"/>
        <v>2</v>
      </c>
      <c r="G51" s="12">
        <v>38</v>
      </c>
      <c r="H51" s="12">
        <v>31</v>
      </c>
      <c r="I51" s="12">
        <v>9</v>
      </c>
      <c r="J51" s="12"/>
      <c r="K51" s="20"/>
      <c r="L51" s="33"/>
      <c r="M51" s="33"/>
      <c r="N51" s="76">
        <v>1</v>
      </c>
      <c r="O51" s="76">
        <v>0.75</v>
      </c>
      <c r="P51" s="76">
        <v>1</v>
      </c>
      <c r="Q51" s="76"/>
      <c r="R51" s="76">
        <v>1</v>
      </c>
      <c r="S51" s="76"/>
      <c r="T51" s="77"/>
      <c r="U51" s="67">
        <f t="shared" si="1"/>
        <v>1</v>
      </c>
      <c r="V51" s="31"/>
    </row>
    <row r="52" spans="1:30" s="6" customFormat="1" x14ac:dyDescent="0.3">
      <c r="A52" s="10"/>
      <c r="B52" s="22" t="s">
        <v>131</v>
      </c>
      <c r="C52" s="29" t="s">
        <v>204</v>
      </c>
      <c r="D52" s="13">
        <v>3</v>
      </c>
      <c r="E52" s="13">
        <v>0</v>
      </c>
      <c r="F52" s="13">
        <f t="shared" si="5"/>
        <v>4</v>
      </c>
      <c r="G52" s="13">
        <v>39</v>
      </c>
      <c r="H52" s="13">
        <v>32</v>
      </c>
      <c r="I52" s="13">
        <v>10</v>
      </c>
      <c r="J52" s="13"/>
      <c r="K52" s="21"/>
      <c r="L52" s="32"/>
      <c r="M52" s="32"/>
      <c r="N52" s="75">
        <v>1</v>
      </c>
      <c r="O52" s="75">
        <v>0.75</v>
      </c>
      <c r="P52" s="75">
        <v>1</v>
      </c>
      <c r="Q52" s="75"/>
      <c r="R52" s="75">
        <v>1</v>
      </c>
      <c r="S52" s="77"/>
      <c r="T52" s="78"/>
      <c r="U52" s="81">
        <f t="shared" si="1"/>
        <v>1</v>
      </c>
      <c r="V52" s="31"/>
      <c r="W52" s="3"/>
      <c r="X52"/>
      <c r="Y52"/>
      <c r="Z52"/>
      <c r="AA52"/>
      <c r="AB52"/>
      <c r="AC52"/>
      <c r="AD52"/>
    </row>
    <row r="53" spans="1:30" x14ac:dyDescent="0.3">
      <c r="A53" s="11" t="s">
        <v>81</v>
      </c>
      <c r="B53" s="25" t="s">
        <v>132</v>
      </c>
      <c r="C53" s="25" t="s">
        <v>204</v>
      </c>
      <c r="D53" s="12">
        <v>2</v>
      </c>
      <c r="E53" s="12">
        <v>0</v>
      </c>
      <c r="F53" s="12">
        <f t="shared" si="5"/>
        <v>2</v>
      </c>
      <c r="G53" s="12"/>
      <c r="H53" s="12">
        <v>33</v>
      </c>
      <c r="I53" s="12">
        <v>1</v>
      </c>
      <c r="J53" s="12"/>
      <c r="K53" s="20"/>
      <c r="L53" s="33"/>
      <c r="M53" s="33">
        <v>0</v>
      </c>
      <c r="N53" s="76"/>
      <c r="O53" s="76">
        <v>0.5</v>
      </c>
      <c r="P53" s="76">
        <v>1</v>
      </c>
      <c r="Q53" s="76">
        <v>1</v>
      </c>
      <c r="R53" s="76">
        <v>1</v>
      </c>
      <c r="S53" s="76">
        <v>0</v>
      </c>
      <c r="T53" s="77"/>
      <c r="U53" s="67">
        <f t="shared" si="1"/>
        <v>2</v>
      </c>
      <c r="V53" s="31"/>
    </row>
    <row r="54" spans="1:30" s="6" customFormat="1" x14ac:dyDescent="0.3">
      <c r="A54" s="10"/>
      <c r="B54" s="22" t="s">
        <v>133</v>
      </c>
      <c r="C54" s="29" t="s">
        <v>204</v>
      </c>
      <c r="D54" s="13">
        <v>3</v>
      </c>
      <c r="E54" s="13">
        <v>0</v>
      </c>
      <c r="F54" s="13">
        <f t="shared" si="5"/>
        <v>4</v>
      </c>
      <c r="G54" s="13">
        <v>2</v>
      </c>
      <c r="H54" s="13">
        <v>34</v>
      </c>
      <c r="I54" s="13">
        <v>6</v>
      </c>
      <c r="J54" s="13">
        <v>30</v>
      </c>
      <c r="K54" s="21"/>
      <c r="L54" s="32">
        <v>0</v>
      </c>
      <c r="M54" s="73">
        <v>0</v>
      </c>
      <c r="N54" s="75"/>
      <c r="O54" s="75">
        <v>0.25</v>
      </c>
      <c r="P54" s="75">
        <v>1</v>
      </c>
      <c r="Q54" s="75">
        <v>1</v>
      </c>
      <c r="R54" s="75">
        <v>1</v>
      </c>
      <c r="S54" s="77">
        <v>0</v>
      </c>
      <c r="T54" s="75"/>
      <c r="U54" s="67">
        <f t="shared" si="1"/>
        <v>2</v>
      </c>
      <c r="V54" s="31"/>
      <c r="W54" s="14"/>
      <c r="Z54"/>
      <c r="AA54"/>
      <c r="AB54"/>
      <c r="AC54"/>
      <c r="AD54"/>
    </row>
    <row r="55" spans="1:30" x14ac:dyDescent="0.3">
      <c r="B55" s="22" t="s">
        <v>134</v>
      </c>
      <c r="C55" s="29" t="s">
        <v>204</v>
      </c>
      <c r="D55" s="13">
        <v>3</v>
      </c>
      <c r="E55" s="13">
        <v>0</v>
      </c>
      <c r="F55" s="13">
        <f t="shared" si="5"/>
        <v>4</v>
      </c>
      <c r="G55" s="13">
        <v>4</v>
      </c>
      <c r="I55" s="13">
        <v>2</v>
      </c>
      <c r="J55" s="13">
        <v>31</v>
      </c>
      <c r="K55" s="21"/>
      <c r="L55" s="32">
        <v>0</v>
      </c>
      <c r="M55" s="73">
        <v>0</v>
      </c>
      <c r="Q55" s="75">
        <v>0.5</v>
      </c>
      <c r="R55" s="75">
        <v>1</v>
      </c>
      <c r="S55" s="77">
        <v>0</v>
      </c>
      <c r="U55" s="67">
        <f t="shared" si="1"/>
        <v>1.5</v>
      </c>
      <c r="V55" s="31"/>
    </row>
    <row r="56" spans="1:30" x14ac:dyDescent="0.3">
      <c r="B56" s="22" t="s">
        <v>135</v>
      </c>
      <c r="C56" s="29" t="s">
        <v>204</v>
      </c>
      <c r="D56" s="13">
        <v>3</v>
      </c>
      <c r="E56" s="13">
        <v>0</v>
      </c>
      <c r="F56" s="13">
        <f t="shared" si="5"/>
        <v>4</v>
      </c>
      <c r="G56" s="13">
        <v>5</v>
      </c>
      <c r="K56" s="21"/>
      <c r="L56" s="32"/>
      <c r="M56" s="73">
        <v>0</v>
      </c>
      <c r="R56" s="75">
        <v>1</v>
      </c>
      <c r="S56" s="77">
        <v>0</v>
      </c>
      <c r="U56" s="67">
        <f t="shared" si="1"/>
        <v>1</v>
      </c>
      <c r="V56" s="31"/>
      <c r="AA56" s="31"/>
      <c r="AB56" s="6"/>
      <c r="AC56" s="6"/>
      <c r="AD56" s="6"/>
    </row>
    <row r="57" spans="1:30" x14ac:dyDescent="0.3">
      <c r="B57" s="22" t="s">
        <v>136</v>
      </c>
      <c r="C57" s="29" t="s">
        <v>204</v>
      </c>
      <c r="D57" s="13">
        <v>2</v>
      </c>
      <c r="E57" s="13">
        <v>0</v>
      </c>
      <c r="F57" s="13">
        <f t="shared" si="5"/>
        <v>2</v>
      </c>
      <c r="G57" s="13">
        <v>6</v>
      </c>
      <c r="I57" s="13">
        <v>3</v>
      </c>
      <c r="J57" s="13">
        <v>32</v>
      </c>
      <c r="K57" s="21"/>
      <c r="L57" s="32">
        <v>0.5</v>
      </c>
      <c r="M57" s="73">
        <v>0.2</v>
      </c>
      <c r="N57" s="75">
        <v>0.5</v>
      </c>
      <c r="O57" s="75">
        <v>0.5</v>
      </c>
      <c r="P57" s="75">
        <v>1</v>
      </c>
      <c r="Q57" s="75">
        <v>1</v>
      </c>
      <c r="R57" s="75">
        <v>1</v>
      </c>
      <c r="S57" s="77">
        <v>0.1</v>
      </c>
      <c r="U57" s="67">
        <f t="shared" si="1"/>
        <v>2.1</v>
      </c>
      <c r="V57" s="31"/>
      <c r="AA57" s="31"/>
    </row>
    <row r="58" spans="1:30" x14ac:dyDescent="0.3">
      <c r="B58" s="22" t="s">
        <v>137</v>
      </c>
      <c r="C58" s="29" t="s">
        <v>206</v>
      </c>
      <c r="D58" s="13">
        <v>5</v>
      </c>
      <c r="E58" s="13">
        <v>1</v>
      </c>
      <c r="F58" s="13">
        <f t="shared" si="5"/>
        <v>6</v>
      </c>
      <c r="G58" s="13">
        <v>8</v>
      </c>
      <c r="H58" s="13">
        <v>35</v>
      </c>
      <c r="I58" s="13">
        <v>4</v>
      </c>
      <c r="J58" s="13">
        <v>33</v>
      </c>
      <c r="K58" s="21"/>
      <c r="L58" s="32">
        <v>1</v>
      </c>
      <c r="M58" s="73">
        <v>1</v>
      </c>
      <c r="N58" s="75">
        <v>1</v>
      </c>
      <c r="O58" s="75">
        <v>1</v>
      </c>
      <c r="P58" s="75">
        <v>1</v>
      </c>
      <c r="Q58" s="75">
        <v>1</v>
      </c>
      <c r="S58" s="77">
        <v>1</v>
      </c>
      <c r="U58" s="67">
        <f t="shared" si="1"/>
        <v>2</v>
      </c>
      <c r="V58" s="31"/>
      <c r="AA58" s="31"/>
    </row>
    <row r="59" spans="1:30" x14ac:dyDescent="0.3">
      <c r="B59" s="22" t="s">
        <v>138</v>
      </c>
      <c r="C59" s="29" t="s">
        <v>206</v>
      </c>
      <c r="D59" s="13">
        <v>5</v>
      </c>
      <c r="E59" s="13">
        <v>0</v>
      </c>
      <c r="F59" s="13">
        <f t="shared" si="5"/>
        <v>6</v>
      </c>
      <c r="G59" s="13">
        <v>9</v>
      </c>
      <c r="H59" s="13">
        <v>36</v>
      </c>
      <c r="I59" s="13">
        <v>5</v>
      </c>
      <c r="J59" s="13">
        <v>34</v>
      </c>
      <c r="K59" s="21"/>
      <c r="L59" s="32">
        <v>1</v>
      </c>
      <c r="M59" s="73">
        <v>1</v>
      </c>
      <c r="N59" s="75">
        <v>1</v>
      </c>
      <c r="O59" s="75">
        <v>0.5</v>
      </c>
      <c r="Q59" s="75">
        <v>1</v>
      </c>
      <c r="S59" s="77">
        <v>0.1</v>
      </c>
      <c r="U59" s="67">
        <f t="shared" si="1"/>
        <v>1.1000000000000001</v>
      </c>
      <c r="V59" s="31"/>
      <c r="Y59" s="6"/>
      <c r="AA59" s="31"/>
    </row>
    <row r="60" spans="1:30" x14ac:dyDescent="0.3">
      <c r="B60" s="22" t="s">
        <v>139</v>
      </c>
      <c r="C60" s="29" t="s">
        <v>204</v>
      </c>
      <c r="D60" s="13">
        <v>1</v>
      </c>
      <c r="E60" s="13">
        <v>0</v>
      </c>
      <c r="F60" s="13">
        <f t="shared" si="5"/>
        <v>2</v>
      </c>
      <c r="H60" s="13">
        <v>37</v>
      </c>
      <c r="J60" s="13">
        <v>35</v>
      </c>
      <c r="K60" s="21" t="s">
        <v>190</v>
      </c>
      <c r="L60" s="32">
        <v>1</v>
      </c>
      <c r="M60" s="73">
        <v>1</v>
      </c>
      <c r="N60" s="75">
        <v>1</v>
      </c>
      <c r="O60" s="75">
        <v>1</v>
      </c>
      <c r="P60" s="75">
        <v>1</v>
      </c>
      <c r="Q60" s="75">
        <v>1</v>
      </c>
      <c r="R60" s="75">
        <v>1</v>
      </c>
      <c r="S60" s="77">
        <v>1</v>
      </c>
      <c r="U60" s="67">
        <f t="shared" si="1"/>
        <v>3</v>
      </c>
      <c r="V60" s="31"/>
      <c r="AA60" s="31"/>
    </row>
    <row r="61" spans="1:30" x14ac:dyDescent="0.3">
      <c r="B61" s="22" t="s">
        <v>96</v>
      </c>
      <c r="C61" s="29" t="s">
        <v>206</v>
      </c>
      <c r="D61" s="13">
        <v>3</v>
      </c>
      <c r="E61" s="13">
        <v>0</v>
      </c>
      <c r="F61" s="13">
        <f t="shared" si="5"/>
        <v>4</v>
      </c>
      <c r="J61" s="13">
        <v>36</v>
      </c>
      <c r="K61" s="21" t="s">
        <v>191</v>
      </c>
      <c r="L61" s="32">
        <v>1</v>
      </c>
      <c r="M61" s="31"/>
      <c r="O61" s="75">
        <v>0.5</v>
      </c>
      <c r="S61" s="77">
        <v>0.5</v>
      </c>
      <c r="U61" s="67">
        <f t="shared" si="1"/>
        <v>0.5</v>
      </c>
      <c r="V61" s="31"/>
      <c r="Z61" s="6"/>
      <c r="AA61" s="31"/>
    </row>
    <row r="62" spans="1:30" x14ac:dyDescent="0.3">
      <c r="B62" s="22" t="s">
        <v>140</v>
      </c>
      <c r="C62" s="29" t="s">
        <v>205</v>
      </c>
      <c r="D62" s="13">
        <v>5</v>
      </c>
      <c r="E62" s="13">
        <v>0</v>
      </c>
      <c r="F62" s="13">
        <f t="shared" si="5"/>
        <v>6</v>
      </c>
      <c r="J62" s="13">
        <v>37</v>
      </c>
      <c r="K62" s="21" t="s">
        <v>92</v>
      </c>
      <c r="L62" s="32">
        <v>1</v>
      </c>
      <c r="M62" s="32">
        <v>0.5</v>
      </c>
      <c r="O62" s="75">
        <v>0.5</v>
      </c>
      <c r="S62" s="77">
        <v>1</v>
      </c>
      <c r="U62" s="67">
        <f t="shared" si="1"/>
        <v>1</v>
      </c>
      <c r="V62" s="31"/>
      <c r="AA62" s="31"/>
    </row>
    <row r="63" spans="1:30" x14ac:dyDescent="0.3">
      <c r="B63" s="22" t="s">
        <v>141</v>
      </c>
      <c r="C63" s="29" t="s">
        <v>205</v>
      </c>
      <c r="D63" s="13">
        <v>9</v>
      </c>
      <c r="E63" s="13">
        <v>2</v>
      </c>
      <c r="F63" s="13">
        <f t="shared" si="5"/>
        <v>10</v>
      </c>
      <c r="G63" s="13">
        <v>10</v>
      </c>
      <c r="K63" s="21"/>
      <c r="L63" s="32"/>
      <c r="M63" s="31"/>
      <c r="Q63" s="75">
        <v>1</v>
      </c>
      <c r="S63" s="77">
        <v>0</v>
      </c>
      <c r="U63" s="67">
        <f t="shared" si="1"/>
        <v>1</v>
      </c>
      <c r="V63" s="31"/>
      <c r="AA63" s="31"/>
    </row>
    <row r="64" spans="1:30" x14ac:dyDescent="0.3">
      <c r="B64" s="22" t="s">
        <v>142</v>
      </c>
      <c r="C64" s="29" t="s">
        <v>205</v>
      </c>
      <c r="D64" s="13">
        <v>7</v>
      </c>
      <c r="E64" s="13">
        <v>1</v>
      </c>
      <c r="F64" s="13">
        <f t="shared" si="5"/>
        <v>8</v>
      </c>
      <c r="G64" s="13">
        <v>11</v>
      </c>
      <c r="K64" s="21"/>
      <c r="L64" s="32"/>
      <c r="M64" s="31"/>
      <c r="O64" s="75">
        <v>0</v>
      </c>
      <c r="Q64" s="75">
        <v>1</v>
      </c>
      <c r="S64" s="77"/>
      <c r="U64" s="67">
        <f t="shared" si="1"/>
        <v>1</v>
      </c>
      <c r="V64" s="31"/>
      <c r="AA64" s="31"/>
      <c r="AB64" s="6"/>
      <c r="AC64" s="6"/>
      <c r="AD64" s="6"/>
    </row>
    <row r="65" spans="1:30" x14ac:dyDescent="0.3">
      <c r="B65" s="22" t="s">
        <v>143</v>
      </c>
      <c r="C65" s="29" t="s">
        <v>205</v>
      </c>
      <c r="D65" s="13">
        <v>5</v>
      </c>
      <c r="E65" s="13">
        <v>0</v>
      </c>
      <c r="F65" s="13">
        <f t="shared" si="5"/>
        <v>6</v>
      </c>
      <c r="J65" s="13">
        <v>38</v>
      </c>
      <c r="K65" s="21" t="s">
        <v>192</v>
      </c>
      <c r="L65" s="32">
        <v>1</v>
      </c>
      <c r="M65" s="32"/>
      <c r="O65" s="75">
        <v>0.5</v>
      </c>
      <c r="P65" s="75">
        <v>1</v>
      </c>
      <c r="S65" s="77">
        <v>1</v>
      </c>
      <c r="T65" s="78"/>
      <c r="U65" s="81">
        <f t="shared" si="1"/>
        <v>1</v>
      </c>
      <c r="V65" s="31"/>
      <c r="Z65" s="6"/>
      <c r="AA65" s="31"/>
    </row>
    <row r="66" spans="1:30" x14ac:dyDescent="0.3">
      <c r="A66" s="11" t="s">
        <v>82</v>
      </c>
      <c r="B66" s="25" t="s">
        <v>144</v>
      </c>
      <c r="C66" s="25" t="s">
        <v>204</v>
      </c>
      <c r="D66" s="12">
        <v>3</v>
      </c>
      <c r="E66" s="12">
        <v>0</v>
      </c>
      <c r="F66" s="12">
        <f t="shared" ref="F66:F81" si="6">CEILING(D66,W$22+1)</f>
        <v>4</v>
      </c>
      <c r="G66" s="12">
        <v>45</v>
      </c>
      <c r="H66" s="12">
        <v>27</v>
      </c>
      <c r="I66" s="12">
        <v>36</v>
      </c>
      <c r="J66" s="12">
        <v>29</v>
      </c>
      <c r="K66" s="20"/>
      <c r="L66" s="33"/>
      <c r="M66" s="33"/>
      <c r="N66" s="76"/>
      <c r="O66" s="76">
        <v>0.5</v>
      </c>
      <c r="P66" s="76">
        <v>1</v>
      </c>
      <c r="Q66" s="76">
        <v>1</v>
      </c>
      <c r="R66" s="76"/>
      <c r="S66" s="76">
        <v>0.5</v>
      </c>
      <c r="T66" s="77"/>
      <c r="U66" s="67">
        <f t="shared" si="1"/>
        <v>1.5</v>
      </c>
      <c r="V66" s="31"/>
      <c r="AA66" s="31"/>
    </row>
    <row r="67" spans="1:30" s="6" customFormat="1" x14ac:dyDescent="0.3">
      <c r="A67" s="10"/>
      <c r="B67" s="22" t="s">
        <v>145</v>
      </c>
      <c r="C67" s="29" t="s">
        <v>206</v>
      </c>
      <c r="D67" s="13">
        <v>7</v>
      </c>
      <c r="E67" s="13">
        <v>2</v>
      </c>
      <c r="F67" s="13">
        <f t="shared" si="6"/>
        <v>8</v>
      </c>
      <c r="G67" s="13">
        <v>46</v>
      </c>
      <c r="H67" s="13"/>
      <c r="I67" s="13"/>
      <c r="J67" s="13"/>
      <c r="K67" s="21"/>
      <c r="L67" s="32"/>
      <c r="M67" s="31"/>
      <c r="N67" s="75"/>
      <c r="O67" s="75"/>
      <c r="P67" s="75"/>
      <c r="Q67" s="75">
        <v>1</v>
      </c>
      <c r="R67" s="75"/>
      <c r="S67" s="77"/>
      <c r="T67" s="75"/>
      <c r="U67" s="67">
        <f t="shared" ref="U67:U81" si="7">SUM(Q67:T67)</f>
        <v>1</v>
      </c>
      <c r="V67" s="31"/>
      <c r="W67" s="3"/>
      <c r="X67"/>
      <c r="Y67"/>
      <c r="Z67"/>
      <c r="AA67" s="31"/>
      <c r="AB67"/>
      <c r="AC67"/>
      <c r="AD67"/>
    </row>
    <row r="68" spans="1:30" x14ac:dyDescent="0.3">
      <c r="B68" s="22" t="s">
        <v>146</v>
      </c>
      <c r="C68" s="29" t="s">
        <v>206</v>
      </c>
      <c r="D68" s="13">
        <v>7</v>
      </c>
      <c r="E68" s="13">
        <v>2</v>
      </c>
      <c r="F68" s="13">
        <f t="shared" si="6"/>
        <v>8</v>
      </c>
      <c r="G68" s="13">
        <v>47</v>
      </c>
      <c r="K68" s="21"/>
      <c r="L68" s="32"/>
      <c r="M68" s="31"/>
      <c r="S68" s="77"/>
      <c r="U68" s="67">
        <f t="shared" si="7"/>
        <v>0</v>
      </c>
      <c r="V68" s="31"/>
    </row>
    <row r="69" spans="1:30" x14ac:dyDescent="0.3">
      <c r="A69" s="46"/>
      <c r="B69" s="23" t="s">
        <v>147</v>
      </c>
      <c r="C69" s="23" t="s">
        <v>204</v>
      </c>
      <c r="D69" s="26">
        <v>10</v>
      </c>
      <c r="E69" s="26">
        <v>0</v>
      </c>
      <c r="F69" s="26">
        <f t="shared" si="6"/>
        <v>10</v>
      </c>
      <c r="G69" s="26">
        <v>34</v>
      </c>
      <c r="H69" s="26"/>
      <c r="I69" s="26"/>
      <c r="J69" s="26"/>
      <c r="K69" s="27"/>
      <c r="L69" s="35"/>
      <c r="M69" s="35"/>
      <c r="N69" s="78"/>
      <c r="O69" s="78"/>
      <c r="P69" s="78">
        <v>1</v>
      </c>
      <c r="Q69" s="78">
        <v>1</v>
      </c>
      <c r="R69" s="78"/>
      <c r="S69" s="78"/>
      <c r="T69" s="78"/>
      <c r="U69" s="81">
        <f t="shared" si="7"/>
        <v>1</v>
      </c>
      <c r="V69" s="31"/>
    </row>
    <row r="70" spans="1:30" x14ac:dyDescent="0.3">
      <c r="A70" s="10" t="s">
        <v>83</v>
      </c>
      <c r="B70" s="22" t="s">
        <v>148</v>
      </c>
      <c r="C70" s="29" t="s">
        <v>204</v>
      </c>
      <c r="D70" s="13">
        <v>4</v>
      </c>
      <c r="E70" s="13">
        <v>0</v>
      </c>
      <c r="F70" s="13">
        <f t="shared" si="6"/>
        <v>4</v>
      </c>
      <c r="G70" s="13">
        <v>48</v>
      </c>
      <c r="K70" s="21"/>
      <c r="L70" s="32"/>
      <c r="M70" s="31"/>
      <c r="S70" s="77"/>
      <c r="U70" s="67">
        <f t="shared" si="7"/>
        <v>0</v>
      </c>
      <c r="V70" s="31"/>
      <c r="X70" s="31"/>
      <c r="Z70" s="6"/>
    </row>
    <row r="71" spans="1:30" s="6" customFormat="1" x14ac:dyDescent="0.3">
      <c r="A71" s="10"/>
      <c r="B71" s="22" t="s">
        <v>149</v>
      </c>
      <c r="C71" s="29" t="s">
        <v>205</v>
      </c>
      <c r="D71" s="13">
        <v>3</v>
      </c>
      <c r="E71" s="13">
        <v>0</v>
      </c>
      <c r="F71" s="13">
        <f t="shared" si="6"/>
        <v>4</v>
      </c>
      <c r="G71" s="13">
        <v>49</v>
      </c>
      <c r="H71" s="13"/>
      <c r="I71" s="13"/>
      <c r="J71" s="13"/>
      <c r="K71" s="21"/>
      <c r="L71" s="32"/>
      <c r="M71" s="32"/>
      <c r="N71" s="75"/>
      <c r="O71" s="75"/>
      <c r="P71" s="75"/>
      <c r="Q71" s="75"/>
      <c r="R71" s="75"/>
      <c r="S71" s="77"/>
      <c r="T71" s="75"/>
      <c r="U71" s="67">
        <f t="shared" si="7"/>
        <v>0</v>
      </c>
      <c r="V71" s="31"/>
      <c r="W71" s="3"/>
      <c r="X71"/>
      <c r="Y71"/>
      <c r="Z71"/>
      <c r="AA71"/>
      <c r="AB71"/>
      <c r="AC71"/>
      <c r="AD71"/>
    </row>
    <row r="72" spans="1:30" x14ac:dyDescent="0.3">
      <c r="B72" s="22" t="s">
        <v>199</v>
      </c>
      <c r="C72" s="22" t="s">
        <v>204</v>
      </c>
      <c r="D72" s="13">
        <v>4</v>
      </c>
      <c r="E72" s="13">
        <v>0</v>
      </c>
      <c r="F72" s="13">
        <f t="shared" si="6"/>
        <v>4</v>
      </c>
      <c r="K72" s="21" t="s">
        <v>200</v>
      </c>
      <c r="L72" s="75"/>
      <c r="M72" s="75"/>
      <c r="S72" s="77"/>
      <c r="T72" s="78"/>
      <c r="U72" s="81">
        <f t="shared" si="7"/>
        <v>0</v>
      </c>
      <c r="V72" s="31"/>
      <c r="AA72" s="6"/>
      <c r="AB72" s="6"/>
      <c r="AC72" s="6"/>
      <c r="AD72" s="6"/>
    </row>
    <row r="73" spans="1:30" s="31" customFormat="1" x14ac:dyDescent="0.3">
      <c r="A73" s="11" t="s">
        <v>84</v>
      </c>
      <c r="B73" s="25" t="s">
        <v>150</v>
      </c>
      <c r="C73" s="25"/>
      <c r="D73" s="12">
        <v>2</v>
      </c>
      <c r="E73" s="12">
        <v>0</v>
      </c>
      <c r="F73" s="12">
        <f t="shared" si="6"/>
        <v>2</v>
      </c>
      <c r="G73" s="12"/>
      <c r="H73" s="12"/>
      <c r="I73" s="12"/>
      <c r="J73" s="12"/>
      <c r="K73" s="20"/>
      <c r="L73" s="33">
        <v>1</v>
      </c>
      <c r="M73" s="33">
        <v>1</v>
      </c>
      <c r="N73" s="76">
        <v>1</v>
      </c>
      <c r="O73" s="76">
        <v>1</v>
      </c>
      <c r="P73" s="76">
        <v>1</v>
      </c>
      <c r="Q73" s="76"/>
      <c r="R73" s="76"/>
      <c r="S73" s="76">
        <v>0</v>
      </c>
      <c r="T73" s="77"/>
      <c r="U73" s="67">
        <f t="shared" si="7"/>
        <v>0</v>
      </c>
      <c r="W73" s="3"/>
      <c r="X73"/>
      <c r="Y73"/>
      <c r="Z73"/>
      <c r="AA73"/>
      <c r="AB73"/>
      <c r="AC73"/>
      <c r="AD73"/>
    </row>
    <row r="74" spans="1:30" x14ac:dyDescent="0.3">
      <c r="A74" s="28"/>
      <c r="B74" s="29" t="s">
        <v>99</v>
      </c>
      <c r="C74" s="29"/>
      <c r="D74" s="13">
        <v>2</v>
      </c>
      <c r="E74" s="13">
        <v>1</v>
      </c>
      <c r="F74" s="13">
        <f t="shared" si="6"/>
        <v>2</v>
      </c>
      <c r="K74" s="21" t="s">
        <v>207</v>
      </c>
      <c r="L74" s="34"/>
      <c r="M74" s="34">
        <v>1</v>
      </c>
      <c r="N74" s="77">
        <v>1</v>
      </c>
      <c r="O74" s="77">
        <v>1</v>
      </c>
      <c r="P74" s="77">
        <v>1</v>
      </c>
      <c r="Q74" s="77"/>
      <c r="R74" s="77"/>
      <c r="S74" s="77">
        <v>1</v>
      </c>
      <c r="T74" s="77"/>
      <c r="U74" s="67">
        <f t="shared" si="7"/>
        <v>1</v>
      </c>
      <c r="V74" s="31"/>
    </row>
    <row r="75" spans="1:30" s="31" customFormat="1" x14ac:dyDescent="0.3">
      <c r="A75" s="28"/>
      <c r="B75" s="29" t="s">
        <v>214</v>
      </c>
      <c r="C75" s="29"/>
      <c r="D75" s="13">
        <v>1</v>
      </c>
      <c r="E75" s="13">
        <v>1</v>
      </c>
      <c r="F75" s="13">
        <f t="shared" si="6"/>
        <v>2</v>
      </c>
      <c r="G75" s="13"/>
      <c r="H75" s="13"/>
      <c r="I75" s="13"/>
      <c r="J75" s="13"/>
      <c r="K75" s="21" t="s">
        <v>215</v>
      </c>
      <c r="L75" s="77"/>
      <c r="M75" s="77"/>
      <c r="N75" s="77"/>
      <c r="O75" s="77"/>
      <c r="P75" s="77"/>
      <c r="Q75" s="77"/>
      <c r="R75" s="77">
        <v>1</v>
      </c>
      <c r="S75" s="77">
        <v>1</v>
      </c>
      <c r="T75" s="77">
        <v>2</v>
      </c>
      <c r="U75" s="67">
        <f t="shared" si="7"/>
        <v>4</v>
      </c>
      <c r="W75" s="3"/>
    </row>
    <row r="76" spans="1:30" x14ac:dyDescent="0.3">
      <c r="B76" s="22" t="s">
        <v>151</v>
      </c>
      <c r="D76" s="13">
        <v>4</v>
      </c>
      <c r="E76" s="13">
        <v>3</v>
      </c>
      <c r="F76" s="13">
        <f t="shared" si="6"/>
        <v>4</v>
      </c>
      <c r="K76" s="21"/>
      <c r="L76" s="32">
        <v>1</v>
      </c>
      <c r="M76" s="73">
        <v>1</v>
      </c>
      <c r="N76" s="75">
        <v>1</v>
      </c>
      <c r="O76" s="75">
        <v>1</v>
      </c>
      <c r="R76" s="75">
        <v>1</v>
      </c>
      <c r="S76" s="77">
        <v>1</v>
      </c>
      <c r="U76" s="67">
        <f t="shared" si="7"/>
        <v>2</v>
      </c>
      <c r="V76" s="31"/>
      <c r="X76" s="31"/>
      <c r="Y76" s="31"/>
      <c r="Z76" s="31"/>
    </row>
    <row r="77" spans="1:30" s="6" customFormat="1" x14ac:dyDescent="0.3">
      <c r="A77" s="10"/>
      <c r="B77" s="22" t="s">
        <v>152</v>
      </c>
      <c r="C77" s="22"/>
      <c r="D77" s="13">
        <v>1</v>
      </c>
      <c r="E77" s="13">
        <v>0</v>
      </c>
      <c r="F77" s="13">
        <f t="shared" si="6"/>
        <v>2</v>
      </c>
      <c r="G77" s="13"/>
      <c r="H77" s="13"/>
      <c r="I77" s="13"/>
      <c r="J77" s="13"/>
      <c r="K77" s="21" t="s">
        <v>109</v>
      </c>
      <c r="L77" s="32">
        <v>1</v>
      </c>
      <c r="M77" s="73">
        <v>1</v>
      </c>
      <c r="N77" s="75">
        <v>1</v>
      </c>
      <c r="O77" s="75">
        <v>1</v>
      </c>
      <c r="P77" s="75">
        <v>1</v>
      </c>
      <c r="Q77" s="75"/>
      <c r="R77" s="75"/>
      <c r="S77" s="77">
        <v>1</v>
      </c>
      <c r="T77" s="75"/>
      <c r="U77" s="67">
        <f t="shared" si="7"/>
        <v>1</v>
      </c>
      <c r="V77" s="14"/>
      <c r="W77" s="3"/>
      <c r="X77"/>
      <c r="Y77" s="31"/>
      <c r="Z77"/>
      <c r="AA77" s="31"/>
      <c r="AB77" s="31"/>
      <c r="AC77" s="31"/>
      <c r="AD77" s="31"/>
    </row>
    <row r="78" spans="1:30" x14ac:dyDescent="0.3">
      <c r="B78" s="22" t="s">
        <v>153</v>
      </c>
      <c r="D78" s="13">
        <v>3</v>
      </c>
      <c r="E78" s="13">
        <v>1</v>
      </c>
      <c r="F78" s="13">
        <f t="shared" si="6"/>
        <v>4</v>
      </c>
      <c r="K78" s="21"/>
      <c r="L78" s="75"/>
      <c r="M78" s="75"/>
      <c r="S78" s="77"/>
      <c r="U78" s="67">
        <f t="shared" si="7"/>
        <v>0</v>
      </c>
      <c r="V78" s="14"/>
    </row>
    <row r="79" spans="1:30" x14ac:dyDescent="0.3">
      <c r="B79" s="22" t="s">
        <v>154</v>
      </c>
      <c r="D79" s="13">
        <v>1</v>
      </c>
      <c r="E79" s="13">
        <v>0</v>
      </c>
      <c r="F79" s="13">
        <f t="shared" si="6"/>
        <v>2</v>
      </c>
      <c r="K79" s="21"/>
      <c r="L79" s="75"/>
      <c r="M79" s="75"/>
      <c r="S79" s="77"/>
      <c r="U79" s="67">
        <f t="shared" si="7"/>
        <v>0</v>
      </c>
      <c r="V79" s="14"/>
      <c r="AA79" s="6"/>
      <c r="AB79" s="6"/>
      <c r="AC79" s="6"/>
      <c r="AD79" s="6"/>
    </row>
    <row r="80" spans="1:30" x14ac:dyDescent="0.3">
      <c r="B80" s="22" t="s">
        <v>155</v>
      </c>
      <c r="D80" s="13">
        <v>4</v>
      </c>
      <c r="E80" s="13">
        <v>0</v>
      </c>
      <c r="F80" s="13">
        <f t="shared" si="6"/>
        <v>4</v>
      </c>
      <c r="K80" s="21"/>
      <c r="L80" s="75"/>
      <c r="M80" s="75"/>
      <c r="S80" s="77"/>
      <c r="U80" s="67">
        <f t="shared" si="7"/>
        <v>0</v>
      </c>
      <c r="V80" s="14"/>
    </row>
    <row r="81" spans="1:30" s="31" customFormat="1" x14ac:dyDescent="0.3">
      <c r="A81" s="10"/>
      <c r="B81" s="23" t="s">
        <v>196</v>
      </c>
      <c r="C81" s="23"/>
      <c r="D81" s="26">
        <v>1</v>
      </c>
      <c r="E81" s="26">
        <v>0</v>
      </c>
      <c r="F81" s="26">
        <f t="shared" si="6"/>
        <v>2</v>
      </c>
      <c r="G81" s="26"/>
      <c r="H81" s="26"/>
      <c r="I81" s="26"/>
      <c r="J81" s="26"/>
      <c r="K81" s="27" t="s">
        <v>197</v>
      </c>
      <c r="L81" s="35"/>
      <c r="M81" s="35">
        <v>1</v>
      </c>
      <c r="N81" s="78"/>
      <c r="O81" s="78">
        <v>1</v>
      </c>
      <c r="P81" s="78">
        <v>1</v>
      </c>
      <c r="Q81" s="78">
        <v>1</v>
      </c>
      <c r="R81" s="78"/>
      <c r="S81" s="78">
        <v>1</v>
      </c>
      <c r="T81" s="78"/>
      <c r="U81" s="81">
        <f t="shared" si="7"/>
        <v>2</v>
      </c>
      <c r="V81" s="14"/>
      <c r="W81" s="3"/>
      <c r="X81"/>
      <c r="Y81"/>
      <c r="Z81"/>
      <c r="AA81" s="6"/>
      <c r="AB81" s="6"/>
      <c r="AC81" s="6"/>
      <c r="AD81" s="6"/>
    </row>
    <row r="82" spans="1:30" ht="15" thickBot="1" x14ac:dyDescent="0.35">
      <c r="A82" s="11"/>
    </row>
    <row r="83" spans="1:30" x14ac:dyDescent="0.3">
      <c r="K83" s="82"/>
      <c r="L83" s="63"/>
      <c r="M83" s="63"/>
      <c r="N83" s="63"/>
      <c r="O83" s="63"/>
      <c r="P83" s="60" t="s">
        <v>162</v>
      </c>
      <c r="Q83" s="61">
        <f t="array" ref="Q83">SUM($F2:$F81*(Q2:Q81&gt;=0.9)*($U2:$U81&gt;=$W$12))</f>
        <v>158</v>
      </c>
      <c r="R83" s="61">
        <f t="array" ref="R83">SUM($F2:$F81*(R2:R81&gt;=0.9)*($U2:$U81&gt;=$W$12))</f>
        <v>112</v>
      </c>
      <c r="S83" s="61">
        <f t="array" ref="S83">SUM($F2:$F81*(S2:S81&gt;=0.9)*($U2:$U81&gt;=$W$12))</f>
        <v>174</v>
      </c>
      <c r="T83" s="63"/>
      <c r="X83" s="31"/>
      <c r="Y83" s="31"/>
      <c r="Z83" s="31"/>
      <c r="AA83" s="6"/>
      <c r="AB83" s="6"/>
      <c r="AC83" s="6"/>
      <c r="AD83" s="6"/>
    </row>
    <row r="84" spans="1:30" x14ac:dyDescent="0.3">
      <c r="K84" s="82"/>
      <c r="L84" s="63"/>
      <c r="M84" s="63"/>
      <c r="N84" s="63"/>
      <c r="O84" s="63"/>
      <c r="P84" s="62" t="s">
        <v>164</v>
      </c>
      <c r="Q84" s="63">
        <f t="array" ref="Q84">SUM($F2:$F81*Q2:Q81*($U2:$U81&gt;=$W$12))</f>
        <v>160</v>
      </c>
      <c r="R84" s="63">
        <f t="array" ref="R84">SUM($F2:$F81*R2:R81*($U2:$U81&gt;=$W$12))</f>
        <v>120</v>
      </c>
      <c r="S84" s="63">
        <f t="array" ref="S84">SUM($F2:$F81*S2:S81*($U2:$U81&gt;=$W$12))</f>
        <v>177.39999999999998</v>
      </c>
      <c r="T84" s="63"/>
      <c r="AA84" s="6"/>
      <c r="AB84" s="6"/>
      <c r="AC84" s="6"/>
      <c r="AD84" s="6"/>
    </row>
    <row r="85" spans="1:30" x14ac:dyDescent="0.3">
      <c r="K85" s="82"/>
      <c r="L85" s="63"/>
      <c r="M85" s="63"/>
      <c r="N85" s="63"/>
      <c r="O85" s="63"/>
      <c r="P85" s="62" t="s">
        <v>163</v>
      </c>
      <c r="Q85" s="63">
        <f t="array" ref="Q85">SUM($F$2:$F$81*(Q$2:Q$81&gt;=0.1)*($U$2:$U$81&gt;=$W$12))</f>
        <v>162</v>
      </c>
      <c r="R85" s="63">
        <f t="array" ref="R85">SUM($F$2:$F$81*(R$2:R$81&gt;=0.1)*($U$2:$U$81&gt;=$W$12))</f>
        <v>128</v>
      </c>
      <c r="S85" s="63">
        <f t="array" ref="S85">SUM($F$2:$F$81*(S$2:S$81&gt;=0.1)*($U$2:$U$81&gt;=$W$12))</f>
        <v>192</v>
      </c>
      <c r="T85" s="63"/>
    </row>
    <row r="86" spans="1:30" x14ac:dyDescent="0.3">
      <c r="K86" s="82"/>
      <c r="L86" s="63"/>
      <c r="M86" s="63"/>
      <c r="N86" s="63"/>
      <c r="O86" s="63"/>
      <c r="P86" s="62" t="s">
        <v>165</v>
      </c>
      <c r="Q86" s="63">
        <f>LOOKUP($W$12,$W26:$W34,$X26:$X34)</f>
        <v>264</v>
      </c>
      <c r="R86" s="63">
        <f>LOOKUP($W$12,$W26:$W34,$X26:$X34)</f>
        <v>264</v>
      </c>
      <c r="S86" s="63">
        <f>LOOKUP($W$12,$W26:$W34,$X26:$X34)</f>
        <v>264</v>
      </c>
      <c r="T86" s="63"/>
    </row>
    <row r="87" spans="1:30" x14ac:dyDescent="0.3">
      <c r="K87" s="82"/>
      <c r="L87" s="64"/>
      <c r="M87" s="64"/>
      <c r="N87" s="64"/>
      <c r="O87" s="64"/>
      <c r="P87" s="62" t="s">
        <v>166</v>
      </c>
      <c r="Q87" s="64">
        <f t="shared" ref="Q87:S87" si="8">Q84/Q86</f>
        <v>0.60606060606060608</v>
      </c>
      <c r="R87" s="64">
        <f t="shared" si="8"/>
        <v>0.45454545454545453</v>
      </c>
      <c r="S87" s="64">
        <f t="shared" si="8"/>
        <v>0.67196969696969688</v>
      </c>
      <c r="T87" s="64"/>
    </row>
    <row r="88" spans="1:30" ht="15" thickBot="1" x14ac:dyDescent="0.35">
      <c r="D88" s="31"/>
      <c r="K88" s="82"/>
      <c r="L88" s="63"/>
      <c r="M88" s="63"/>
      <c r="N88" s="63"/>
      <c r="O88" s="63"/>
      <c r="P88" s="65" t="s">
        <v>90</v>
      </c>
      <c r="Q88" s="66">
        <f t="array" ref="Q88">SUM($F2:$F81*Q2:Q81*($U2:$U81&lt;$W$12))</f>
        <v>3</v>
      </c>
      <c r="R88" s="66">
        <f t="array" ref="R88">SUM($F2:$F81*R2:R81*($U2:$U81&lt;$W$12))</f>
        <v>0</v>
      </c>
      <c r="S88" s="66">
        <f t="array" ref="S88">SUM($F2:$F81*S2:S81*($U2:$U81&lt;$W$12))</f>
        <v>7.8000000000000007</v>
      </c>
      <c r="T88" s="63"/>
      <c r="Z88" s="31"/>
    </row>
    <row r="89" spans="1:30" x14ac:dyDescent="0.3">
      <c r="D89" s="31"/>
    </row>
    <row r="90" spans="1:30" x14ac:dyDescent="0.3">
      <c r="D90" s="31"/>
    </row>
    <row r="91" spans="1:30" s="31" customFormat="1" x14ac:dyDescent="0.3">
      <c r="A91" s="10"/>
      <c r="B91" s="22"/>
      <c r="C91" s="22"/>
      <c r="E91" s="13"/>
      <c r="F91" s="13"/>
      <c r="G91" s="13"/>
      <c r="H91" s="13"/>
      <c r="I91" s="13"/>
      <c r="J91" s="13"/>
      <c r="K91" s="19"/>
      <c r="L91" s="2"/>
      <c r="M91" s="2"/>
      <c r="N91" s="75"/>
      <c r="O91" s="75"/>
      <c r="P91" s="75"/>
      <c r="Q91" s="75"/>
      <c r="R91" s="75"/>
      <c r="S91" s="75"/>
      <c r="T91" s="75"/>
      <c r="U91" s="3"/>
      <c r="V91" s="3"/>
      <c r="W91" s="3"/>
      <c r="X91"/>
      <c r="Y91"/>
      <c r="Z91"/>
      <c r="AA91"/>
      <c r="AB91"/>
      <c r="AC91"/>
      <c r="AD91"/>
    </row>
    <row r="92" spans="1:30" x14ac:dyDescent="0.3">
      <c r="N92" s="75" t="s">
        <v>233</v>
      </c>
      <c r="P92" s="75" t="s">
        <v>234</v>
      </c>
      <c r="Q92" s="75" t="s">
        <v>235</v>
      </c>
      <c r="R92" s="75" t="s">
        <v>236</v>
      </c>
    </row>
    <row r="93" spans="1:30" x14ac:dyDescent="0.3">
      <c r="P93" s="75">
        <f>SUMPRODUCT(R4:R81,Q4:Q81,$F4:$F81)</f>
        <v>62</v>
      </c>
      <c r="Q93" s="75">
        <f t="shared" ref="Q93:R93" si="9">SUMPRODUCT(S4:S81,R4:R81,$F4:$F81)</f>
        <v>76.400000000000006</v>
      </c>
      <c r="R93" s="75">
        <f>SUMPRODUCT(S4:S81,Q4:Q81,$F4:$F81)</f>
        <v>83.2</v>
      </c>
    </row>
    <row r="97" spans="27:30" x14ac:dyDescent="0.3">
      <c r="AA97" s="6"/>
      <c r="AB97" s="6"/>
      <c r="AC97" s="6"/>
      <c r="AD97" s="6"/>
    </row>
    <row r="101" spans="27:30" x14ac:dyDescent="0.3">
      <c r="AA101" s="6"/>
      <c r="AB101" s="6"/>
      <c r="AC101" s="6"/>
      <c r="AD101" s="6"/>
    </row>
    <row r="106" spans="27:30" x14ac:dyDescent="0.3">
      <c r="AA106" s="6"/>
      <c r="AB106" s="6"/>
      <c r="AC106" s="6"/>
      <c r="AD106" s="6"/>
    </row>
    <row r="119" spans="27:30" x14ac:dyDescent="0.3">
      <c r="AA119" s="31"/>
      <c r="AB119" s="31"/>
      <c r="AC119" s="31"/>
      <c r="AD119" s="31"/>
    </row>
  </sheetData>
  <conditionalFormatting sqref="B2:U81">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2019-12-09T02:22:11Z</dcterms:modified>
</cp:coreProperties>
</file>