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0" windowWidth="16380" windowHeight="8196" tabRatio="500"/>
  </bookViews>
  <sheets>
    <sheet name="lablist" sheetId="1" r:id="rId1"/>
    <sheet name="Sheet1" sheetId="2" r:id="rId2"/>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U81" i="1" l="1"/>
  <c r="F81" i="1"/>
  <c r="U80" i="1"/>
  <c r="F80" i="1"/>
  <c r="U79" i="1"/>
  <c r="F79" i="1"/>
  <c r="U78" i="1"/>
  <c r="F78" i="1"/>
  <c r="U77" i="1"/>
  <c r="F77" i="1"/>
  <c r="U76" i="1"/>
  <c r="F76" i="1"/>
  <c r="U75" i="1"/>
  <c r="F75" i="1"/>
  <c r="U74" i="1"/>
  <c r="F74" i="1"/>
  <c r="U73" i="1"/>
  <c r="F73" i="1"/>
  <c r="U72" i="1"/>
  <c r="F72" i="1"/>
  <c r="U71" i="1"/>
  <c r="F71" i="1"/>
  <c r="U70" i="1"/>
  <c r="F70" i="1"/>
  <c r="U69" i="1"/>
  <c r="F69" i="1"/>
  <c r="U68" i="1"/>
  <c r="F68" i="1"/>
  <c r="U67" i="1"/>
  <c r="F67" i="1"/>
  <c r="U66" i="1"/>
  <c r="F66" i="1"/>
  <c r="U65" i="1"/>
  <c r="F65" i="1"/>
  <c r="U64" i="1"/>
  <c r="F64" i="1"/>
  <c r="U63" i="1"/>
  <c r="F63" i="1"/>
  <c r="U62" i="1"/>
  <c r="F62" i="1"/>
  <c r="U61" i="1"/>
  <c r="F61" i="1"/>
  <c r="U60" i="1"/>
  <c r="F60" i="1"/>
  <c r="U59" i="1"/>
  <c r="F59" i="1"/>
  <c r="U58" i="1"/>
  <c r="F58" i="1"/>
  <c r="U57" i="1"/>
  <c r="F57" i="1"/>
  <c r="U56" i="1"/>
  <c r="F56" i="1"/>
  <c r="U55" i="1"/>
  <c r="F55" i="1"/>
  <c r="U54" i="1"/>
  <c r="F54" i="1"/>
  <c r="U53" i="1"/>
  <c r="F53" i="1"/>
  <c r="U52" i="1"/>
  <c r="F52" i="1"/>
  <c r="U51" i="1"/>
  <c r="F51" i="1"/>
  <c r="U50" i="1"/>
  <c r="F50" i="1"/>
  <c r="U49" i="1"/>
  <c r="F49" i="1"/>
  <c r="U48" i="1"/>
  <c r="F48" i="1"/>
  <c r="U47" i="1"/>
  <c r="F47" i="1"/>
  <c r="U46" i="1"/>
  <c r="F46" i="1"/>
  <c r="U45" i="1"/>
  <c r="F45" i="1"/>
  <c r="U44" i="1"/>
  <c r="F44" i="1"/>
  <c r="U43" i="1"/>
  <c r="F43" i="1"/>
  <c r="U42" i="1"/>
  <c r="F42" i="1"/>
  <c r="U41" i="1"/>
  <c r="F41" i="1"/>
  <c r="U40" i="1"/>
  <c r="F40" i="1"/>
  <c r="U39" i="1"/>
  <c r="F39" i="1"/>
  <c r="U38" i="1"/>
  <c r="F38" i="1"/>
  <c r="U37" i="1"/>
  <c r="F37" i="1"/>
  <c r="U36" i="1"/>
  <c r="F36" i="1"/>
  <c r="U35" i="1"/>
  <c r="F35" i="1"/>
  <c r="U34" i="1"/>
  <c r="F34" i="1"/>
  <c r="Y33" i="1"/>
  <c r="U33" i="1"/>
  <c r="F33" i="1"/>
  <c r="U32" i="1"/>
  <c r="F32" i="1"/>
  <c r="U31" i="1"/>
  <c r="F31" i="1"/>
  <c r="X30" i="1"/>
  <c r="U30" i="1"/>
  <c r="F30" i="1"/>
  <c r="U29" i="1"/>
  <c r="F29" i="1"/>
  <c r="U28" i="1"/>
  <c r="F28" i="1"/>
  <c r="X27" i="1"/>
  <c r="U27" i="1"/>
  <c r="F27" i="1"/>
  <c r="U26" i="1"/>
  <c r="F26" i="1"/>
  <c r="U25" i="1"/>
  <c r="F25" i="1"/>
  <c r="U24" i="1"/>
  <c r="F24" i="1"/>
  <c r="U23" i="1"/>
  <c r="F23" i="1"/>
  <c r="U22" i="1"/>
  <c r="F22" i="1"/>
  <c r="U21" i="1"/>
  <c r="F21" i="1"/>
  <c r="U20" i="1"/>
  <c r="F20" i="1"/>
  <c r="U19" i="1"/>
  <c r="F19" i="1"/>
  <c r="U18" i="1"/>
  <c r="F18" i="1"/>
  <c r="U17" i="1"/>
  <c r="F17" i="1"/>
  <c r="U16" i="1"/>
  <c r="F16" i="1"/>
  <c r="U15" i="1"/>
  <c r="F15" i="1"/>
  <c r="U14" i="1"/>
  <c r="F14" i="1"/>
  <c r="U13" i="1"/>
  <c r="F13" i="1"/>
  <c r="U12" i="1"/>
  <c r="F12" i="1"/>
  <c r="U11" i="1"/>
  <c r="F11" i="1"/>
  <c r="U10" i="1"/>
  <c r="F10" i="1"/>
  <c r="U9" i="1"/>
  <c r="F9" i="1"/>
  <c r="U8" i="1"/>
  <c r="F8" i="1"/>
  <c r="U7" i="1"/>
  <c r="F7" i="1"/>
  <c r="U6" i="1"/>
  <c r="F6" i="1"/>
  <c r="U5" i="1"/>
  <c r="F5" i="1"/>
  <c r="U4" i="1"/>
  <c r="F4" i="1"/>
  <c r="U3" i="1"/>
  <c r="Y27" i="1" s="1"/>
  <c r="F3" i="1"/>
  <c r="R83" i="1" s="1" a="1"/>
  <c r="R83" i="1" s="1"/>
  <c r="U2" i="1"/>
  <c r="X32" i="1" s="1"/>
  <c r="F2" i="1"/>
  <c r="S88" i="1" s="1" a="1"/>
  <c r="S88" i="1" s="1"/>
  <c r="Z27" i="1" l="1"/>
  <c r="X29" i="1"/>
  <c r="Y32" i="1"/>
  <c r="Z32" i="1" s="1"/>
  <c r="X26" i="1"/>
  <c r="Y29" i="1"/>
  <c r="X34" i="1"/>
  <c r="Z34" i="1" s="1"/>
  <c r="Q84" i="1" a="1"/>
  <c r="Q84" i="1" s="1"/>
  <c r="R85" i="1" a="1"/>
  <c r="R85" i="1" s="1"/>
  <c r="Y26" i="1"/>
  <c r="X31" i="1"/>
  <c r="Y34" i="1"/>
  <c r="X28" i="1"/>
  <c r="Y31" i="1"/>
  <c r="Q83" i="1" a="1"/>
  <c r="Q83" i="1" s="1"/>
  <c r="R84" i="1" a="1"/>
  <c r="R84" i="1" s="1"/>
  <c r="S85" i="1" a="1"/>
  <c r="S85" i="1" s="1"/>
  <c r="Q88" i="1" a="1"/>
  <c r="Q88" i="1" s="1"/>
  <c r="Y28" i="1"/>
  <c r="X33" i="1"/>
  <c r="Z33" i="1" s="1"/>
  <c r="S84" i="1" a="1"/>
  <c r="S84" i="1" s="1"/>
  <c r="R88" i="1" a="1"/>
  <c r="R88" i="1" s="1"/>
  <c r="Y30" i="1"/>
  <c r="Z30" i="1" s="1"/>
  <c r="S83" i="1" a="1"/>
  <c r="S83" i="1" s="1"/>
  <c r="Q85" i="1" a="1"/>
  <c r="Q85" i="1" s="1"/>
  <c r="S86" i="1" l="1"/>
  <c r="S87" i="1" s="1"/>
  <c r="R86" i="1"/>
  <c r="R87" i="1" s="1"/>
  <c r="Q86" i="1"/>
  <c r="Q87" i="1" s="1"/>
  <c r="Z28" i="1"/>
  <c r="Z26" i="1"/>
  <c r="Z31" i="1"/>
  <c r="Z29" i="1"/>
</calcChain>
</file>

<file path=xl/comments1.xml><?xml version="1.0" encoding="utf-8"?>
<comments xmlns="http://schemas.openxmlformats.org/spreadsheetml/2006/main">
  <authors>
    <author/>
  </authors>
  <commentList>
    <comment ref="C1" authorId="0" shapeId="0">
      <text>
        <r>
          <rPr>
            <b/>
            <sz val="9"/>
            <color rgb="FF000000"/>
            <rFont val="Tahoma"/>
            <family val="2"/>
            <charset val="1"/>
          </rPr>
          <t xml:space="preserve">Matt Trawick:
</t>
        </r>
        <r>
          <rPr>
            <sz val="9"/>
            <color rgb="FF000000"/>
            <rFont val="Tahoma"/>
            <family val="2"/>
            <charset val="1"/>
          </rPr>
          <t>E: experimental
T: theory
S: simulation (uses software for visualization)</t>
        </r>
      </text>
    </comment>
    <comment ref="F1" authorId="0" shapeId="0">
      <text>
        <r>
          <rPr>
            <b/>
            <sz val="9"/>
            <color rgb="FF000000"/>
            <rFont val="Tahoma"/>
            <family val="2"/>
            <charset val="1"/>
          </rPr>
          <t xml:space="preserve">Matt Trawick:
</t>
        </r>
        <r>
          <rPr>
            <sz val="9"/>
            <color rgb="FF000000"/>
            <rFont val="Tahoma"/>
            <family val="2"/>
            <charset val="1"/>
          </rPr>
          <t>when all labs start on odd page numbers, page count rounded up to even number.</t>
        </r>
      </text>
    </comment>
    <comment ref="T1" authorId="0" shapeId="0">
      <text>
        <r>
          <rPr>
            <b/>
            <sz val="9"/>
            <color rgb="FF000000"/>
            <rFont val="Tahoma"/>
            <family val="2"/>
            <charset val="1"/>
          </rPr>
          <t xml:space="preserve">Matt Trawick:
</t>
        </r>
        <r>
          <rPr>
            <sz val="9"/>
            <color rgb="FF000000"/>
            <rFont val="Tahoma"/>
            <family val="2"/>
            <charset val="1"/>
          </rPr>
          <t>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text>
        <r>
          <rPr>
            <b/>
            <sz val="9"/>
            <color rgb="FF000000"/>
            <rFont val="Tahoma"/>
            <family val="2"/>
            <charset val="1"/>
          </rPr>
          <t xml:space="preserve">Matt Trawick:
</t>
        </r>
        <r>
          <rPr>
            <sz val="9"/>
            <color rgb="FF000000"/>
            <rFont val="Tahoma"/>
            <family val="2"/>
            <charset val="1"/>
          </rPr>
          <t>In the table on the left:
Write "1" if you will use the lab.  
Leave blank or write "0" if you will not use the lab.  
Write "0.5" for maybe, or any other probability between 0 and 1 for "probably yes" or "probably no".</t>
        </r>
      </text>
    </comment>
    <comment ref="S7" authorId="0" shapeId="0">
      <text>
        <r>
          <rPr>
            <b/>
            <sz val="9"/>
            <color rgb="FF000000"/>
            <rFont val="Tahoma"/>
            <family val="2"/>
            <charset val="1"/>
          </rPr>
          <t xml:space="preserve">Matt Trawick:
</t>
        </r>
        <r>
          <rPr>
            <sz val="9"/>
            <color rgb="FF000000"/>
            <rFont val="Tahoma"/>
            <family val="2"/>
            <charset val="1"/>
          </rPr>
          <t>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S8" authorId="0" shapeId="0">
      <text>
        <r>
          <rPr>
            <b/>
            <sz val="9"/>
            <color rgb="FF000000"/>
            <rFont val="Tahoma"/>
            <family val="2"/>
            <charset val="1"/>
          </rPr>
          <t xml:space="preserve">Matt Trawick:
</t>
        </r>
        <r>
          <rPr>
            <sz val="9"/>
            <color rgb="FF000000"/>
            <rFont val="Tahoma"/>
            <family val="2"/>
            <charset val="1"/>
          </rPr>
          <t>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S10" authorId="0" shapeId="0">
      <text>
        <r>
          <rPr>
            <b/>
            <sz val="9"/>
            <color rgb="FF000000"/>
            <rFont val="Tahoma"/>
            <family val="2"/>
            <charset val="1"/>
          </rPr>
          <t xml:space="preserve">Matt Trawick:
</t>
        </r>
        <r>
          <rPr>
            <sz val="9"/>
            <color rgb="FF000000"/>
            <rFont val="Tahoma"/>
            <family val="2"/>
            <charset val="1"/>
          </rPr>
          <t xml:space="preserve">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text>
        <r>
          <rPr>
            <b/>
            <sz val="9"/>
            <color rgb="FF000000"/>
            <rFont val="Tahoma"/>
            <family val="2"/>
            <charset val="1"/>
          </rPr>
          <t xml:space="preserve">Matt Trawick:
</t>
        </r>
        <r>
          <rPr>
            <sz val="9"/>
            <color rgb="FF000000"/>
            <rFont val="Tahoma"/>
            <family val="2"/>
            <charset val="1"/>
          </rPr>
          <t>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rgb="FF000000"/>
            <rFont val="Tahoma"/>
            <family val="2"/>
            <charset val="1"/>
          </rPr>
          <t xml:space="preserve">Matt Trawick:
</t>
        </r>
        <r>
          <rPr>
            <sz val="9"/>
            <color rgb="FF000000"/>
            <rFont val="Tahoma"/>
            <family val="2"/>
            <charset val="1"/>
          </rPr>
          <t>I believe this is a more complete introduction to V than the older lab from Dickinson.</t>
        </r>
      </text>
    </comment>
    <comment ref="Y19" authorId="0" shapeId="0">
      <text>
        <r>
          <rPr>
            <b/>
            <sz val="9"/>
            <color rgb="FF000000"/>
            <rFont val="Tahoma"/>
            <family val="2"/>
            <charset val="1"/>
          </rPr>
          <t xml:space="preserve">Matt Trawick:
</t>
        </r>
        <r>
          <rPr>
            <sz val="9"/>
            <color rgb="FF000000"/>
            <rFont val="Tahoma"/>
            <family val="2"/>
            <charset val="1"/>
          </rPr>
          <t>cost of books for faculty, for instance.
(Approximation)</t>
        </r>
      </text>
    </comment>
    <comment ref="X21" authorId="0" shapeId="0">
      <text>
        <r>
          <rPr>
            <b/>
            <sz val="9"/>
            <color rgb="FF000000"/>
            <rFont val="Tahoma"/>
            <family val="2"/>
            <charset val="1"/>
          </rPr>
          <t xml:space="preserve">Matt Trawick:
</t>
        </r>
        <r>
          <rPr>
            <sz val="9"/>
            <color rgb="FF000000"/>
            <rFont val="Tahoma"/>
            <family val="2"/>
            <charset val="1"/>
          </rPr>
          <t>"1" if labs always start on odd numbered (right hand) page.  Otherwise "0".</t>
        </r>
      </text>
    </comment>
    <comment ref="S23" authorId="0" shapeId="0">
      <text>
        <r>
          <rPr>
            <b/>
            <sz val="9"/>
            <color rgb="FF000000"/>
            <rFont val="Tahoma"/>
            <family val="2"/>
            <charset val="1"/>
          </rPr>
          <t xml:space="preserve">Matt Trawick:
</t>
        </r>
        <r>
          <rPr>
            <sz val="9"/>
            <color rgb="FF000000"/>
            <rFont val="Tahoma"/>
            <family val="2"/>
            <charset val="1"/>
          </rPr>
          <t>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text>
        <r>
          <rPr>
            <b/>
            <sz val="9"/>
            <color rgb="FF000000"/>
            <rFont val="Tahoma"/>
            <family val="2"/>
            <charset val="1"/>
          </rPr>
          <t xml:space="preserve">Matt Trawick:
</t>
        </r>
        <r>
          <rPr>
            <sz val="9"/>
            <color rgb="FF000000"/>
            <rFont val="Tahoma"/>
            <family val="2"/>
            <charset val="1"/>
          </rPr>
          <t>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text>
        <r>
          <rPr>
            <b/>
            <sz val="9"/>
            <color rgb="FF000000"/>
            <rFont val="Tahoma"/>
            <family val="2"/>
            <charset val="1"/>
          </rPr>
          <t xml:space="preserve">Matt Trawick:
</t>
        </r>
        <r>
          <rPr>
            <sz val="9"/>
            <color rgb="FF000000"/>
            <rFont val="Tahoma"/>
            <family val="2"/>
            <charset val="1"/>
          </rPr>
          <t>Resulting number of pages in the manual.</t>
        </r>
      </text>
    </comment>
    <comment ref="Z25" authorId="0" shapeId="0">
      <text>
        <r>
          <rPr>
            <b/>
            <sz val="9"/>
            <color rgb="FF000000"/>
            <rFont val="Tahoma"/>
            <family val="2"/>
            <charset val="1"/>
          </rPr>
          <t xml:space="preserve">Matt Trawick:
</t>
        </r>
        <r>
          <rPr>
            <sz val="9"/>
            <color rgb="FF000000"/>
            <rFont val="Tahoma"/>
            <family val="2"/>
            <charset val="1"/>
          </rPr>
          <t xml:space="preserve">Estimated
</t>
        </r>
      </text>
    </comment>
    <comment ref="S26" authorId="0" shapeId="0">
      <text>
        <r>
          <rPr>
            <b/>
            <sz val="9"/>
            <color rgb="FF000000"/>
            <rFont val="Tahoma"/>
            <family val="2"/>
            <charset val="1"/>
          </rPr>
          <t xml:space="preserve">Matt Trawick:
</t>
        </r>
        <r>
          <rPr>
            <sz val="9"/>
            <color rgb="FF000000"/>
            <rFont val="Tahoma"/>
            <family val="2"/>
            <charset val="1"/>
          </rPr>
          <t>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S27" authorId="0" shapeId="0">
      <text>
        <r>
          <rPr>
            <b/>
            <sz val="9"/>
            <color rgb="FF000000"/>
            <rFont val="Tahoma"/>
            <family val="2"/>
            <charset val="1"/>
          </rPr>
          <t xml:space="preserve">Matt Trawick:
</t>
        </r>
        <r>
          <rPr>
            <sz val="9"/>
            <color rgb="FF000000"/>
            <rFont val="Tahoma"/>
            <family val="2"/>
            <charset val="1"/>
          </rPr>
          <t>This is not the most sophisticated investigation we do, and it takes some time, but OH MY GOD do students LOVE this lab!!! (It also drives home kind of viscerally what this P=IV business really means.)</t>
        </r>
      </text>
    </comment>
    <comment ref="K29" authorId="0" shapeId="0">
      <text>
        <r>
          <rPr>
            <b/>
            <sz val="9"/>
            <color rgb="FF000000"/>
            <rFont val="Tahoma"/>
            <family val="2"/>
            <charset val="1"/>
          </rPr>
          <t xml:space="preserve">Matt Trawick:
</t>
        </r>
        <r>
          <rPr>
            <sz val="9"/>
            <color rgb="FF000000"/>
            <rFont val="Tahoma"/>
            <family val="2"/>
            <charset val="1"/>
          </rPr>
          <t>LR and LRC labs still written to use Datastudio.  Also, we haven't run these labs since sometime before 2004, and I'm not even sure we still have the equipment that's listed.</t>
        </r>
      </text>
    </comment>
    <comment ref="M29" authorId="0" shapeId="0">
      <text>
        <r>
          <rPr>
            <b/>
            <sz val="9"/>
            <color rgb="FF000000"/>
            <rFont val="Tahoma"/>
            <family val="2"/>
            <charset val="1"/>
          </rPr>
          <t xml:space="preserve">Ovidiu sez: needs changing.
</t>
        </r>
      </text>
    </comment>
    <comment ref="S29" authorId="0" shapeId="0">
      <text>
        <r>
          <rPr>
            <b/>
            <sz val="9"/>
            <color rgb="FF000000"/>
            <rFont val="Tahoma"/>
            <family val="2"/>
            <charset val="1"/>
          </rPr>
          <t xml:space="preserve">Matt Trawick:
</t>
        </r>
        <r>
          <rPr>
            <sz val="9"/>
            <color rgb="FF000000"/>
            <rFont val="Tahoma"/>
            <family val="2"/>
            <charset val="1"/>
          </rPr>
          <t xml:space="preserve">Ovidiu notes that books do LR circuits wrong, except feynman
</t>
        </r>
      </text>
    </comment>
    <comment ref="M30" authorId="0" shapeId="0">
      <text>
        <r>
          <rPr>
            <b/>
            <sz val="9"/>
            <color rgb="FF000000"/>
            <rFont val="Tahoma"/>
            <family val="2"/>
            <charset val="1"/>
          </rPr>
          <t xml:space="preserve">Needs changing
</t>
        </r>
      </text>
    </comment>
    <comment ref="S32" authorId="0" shapeId="0">
      <text>
        <r>
          <rPr>
            <b/>
            <sz val="9"/>
            <color rgb="FF000000"/>
            <rFont val="Tahoma"/>
            <family val="2"/>
            <charset val="1"/>
          </rPr>
          <t xml:space="preserve">Matt Trawick:
</t>
        </r>
        <r>
          <rPr>
            <sz val="9"/>
            <color rgb="FF000000"/>
            <rFont val="Tahoma"/>
            <family val="2"/>
            <charset val="1"/>
          </rPr>
          <t>Somehow students have a hard time understanding the directions for this lab.  Need to edit a bit?</t>
        </r>
      </text>
    </comment>
    <comment ref="K33" authorId="0" shapeId="0">
      <text>
        <r>
          <rPr>
            <b/>
            <sz val="9"/>
            <color rgb="FF000000"/>
            <rFont val="Tahoma"/>
            <family val="2"/>
            <charset val="1"/>
          </rPr>
          <t xml:space="preserve">Matt Trawick:
</t>
        </r>
        <r>
          <rPr>
            <sz val="9"/>
            <color rgb="FF000000"/>
            <rFont val="Tahoma"/>
            <family val="2"/>
            <charset val="1"/>
          </rPr>
          <t xml:space="preserve">This lab is now ONLY the oscilloscope-and-bar-magnet experiment.
</t>
        </r>
      </text>
    </comment>
    <comment ref="S33" authorId="0" shapeId="0">
      <text>
        <r>
          <rPr>
            <b/>
            <sz val="9"/>
            <color rgb="FF000000"/>
            <rFont val="Tahoma"/>
            <family val="2"/>
            <charset val="1"/>
          </rPr>
          <t xml:space="preserve">Matt Trawick:
</t>
        </r>
        <r>
          <rPr>
            <sz val="9"/>
            <color rgb="FF000000"/>
            <rFont val="Tahoma"/>
            <family val="2"/>
            <charset val="1"/>
          </rPr>
          <t>I do this as a demo.</t>
        </r>
      </text>
    </comment>
    <comment ref="K34" authorId="0" shapeId="0">
      <text>
        <r>
          <rPr>
            <b/>
            <sz val="9"/>
            <color rgb="FF000000"/>
            <rFont val="Tahoma"/>
            <family val="2"/>
            <charset val="1"/>
          </rPr>
          <t xml:space="preserve">Matt Trawick:
</t>
        </r>
        <r>
          <rPr>
            <sz val="9"/>
            <color rgb="FF000000"/>
            <rFont val="Tahoma"/>
            <family val="2"/>
            <charset val="1"/>
          </rPr>
          <t xml:space="preserve">Activity 1 is new in 2017: observing magnetic field around a straight wire.  
Activity 2 is the qualitative introduction to the tangent galvanometer. </t>
        </r>
      </text>
    </comment>
    <comment ref="S34" authorId="0" shapeId="0">
      <text>
        <r>
          <rPr>
            <b/>
            <sz val="9"/>
            <color rgb="FF000000"/>
            <rFont val="Tahoma"/>
            <family val="2"/>
            <charset val="1"/>
          </rPr>
          <t xml:space="preserve">Matt Trawick:
</t>
        </r>
        <r>
          <rPr>
            <sz val="9"/>
            <color rgb="FF000000"/>
            <rFont val="Tahoma"/>
            <family val="2"/>
            <charset val="1"/>
          </rPr>
          <t>I will only use activity 1, and will cover activity 2 as a demo.</t>
        </r>
      </text>
    </comment>
    <comment ref="S37" authorId="0" shapeId="0">
      <text>
        <r>
          <rPr>
            <b/>
            <sz val="9"/>
            <color rgb="FF000000"/>
            <rFont val="Tahoma"/>
            <family val="2"/>
            <charset val="1"/>
          </rPr>
          <t xml:space="preserve">Matt Trawick:
</t>
        </r>
        <r>
          <rPr>
            <sz val="9"/>
            <color rgb="FF000000"/>
            <rFont val="Tahoma"/>
            <family val="2"/>
            <charset val="1"/>
          </rPr>
          <t>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S40" authorId="0" shapeId="0">
      <text>
        <r>
          <rPr>
            <b/>
            <sz val="9"/>
            <color rgb="FF000000"/>
            <rFont val="Tahoma"/>
            <family val="2"/>
            <charset val="1"/>
          </rPr>
          <t xml:space="preserve">Matt Trawick:
</t>
        </r>
        <r>
          <rPr>
            <sz val="9"/>
            <color rgb="FF000000"/>
            <rFont val="Tahoma"/>
            <family val="2"/>
            <charset val="1"/>
          </rPr>
          <t>I only do activity 1.  I think activity 2 has serious problems, but Jerry really wanted to keep it.</t>
        </r>
      </text>
    </comment>
    <comment ref="K45" authorId="0" shapeId="0">
      <text>
        <r>
          <rPr>
            <b/>
            <sz val="9"/>
            <color rgb="FF000000"/>
            <rFont val="Tahoma"/>
            <family val="2"/>
            <charset val="1"/>
          </rPr>
          <t xml:space="preserve">Matt Trawick:
</t>
        </r>
        <r>
          <rPr>
            <sz val="9"/>
            <color rgb="FF000000"/>
            <rFont val="Tahoma"/>
            <family val="2"/>
            <charset val="1"/>
          </rPr>
          <t>This now includes a Mathematica simulation (in addition to the experimental setup) to help students visualize what's going on.</t>
        </r>
      </text>
    </comment>
    <comment ref="S45" authorId="0" shapeId="0">
      <text>
        <r>
          <rPr>
            <b/>
            <sz val="9"/>
            <color rgb="FF000000"/>
            <rFont val="Tahoma"/>
            <family val="2"/>
            <charset val="1"/>
          </rPr>
          <t xml:space="preserve">Matt Trawick:
</t>
        </r>
        <r>
          <rPr>
            <sz val="9"/>
            <color rgb="FF000000"/>
            <rFont val="Tahoma"/>
            <family val="2"/>
            <charset val="1"/>
          </rPr>
          <t xml:space="preserve">This is long lab if you do it all, but it would be fine to skip activities 4 and 5 (on more than 2 slits).
</t>
        </r>
      </text>
    </comment>
    <comment ref="K47" authorId="0" shapeId="0">
      <text>
        <r>
          <rPr>
            <b/>
            <sz val="9"/>
            <color rgb="FF000000"/>
            <rFont val="Tahoma"/>
            <family val="2"/>
            <charset val="1"/>
          </rPr>
          <t xml:space="preserve">Matt Trawick:
</t>
        </r>
        <r>
          <rPr>
            <sz val="9"/>
            <color rgb="FF000000"/>
            <rFont val="Tahoma"/>
            <family val="2"/>
            <charset val="1"/>
          </rPr>
          <t xml:space="preserve">This now uses a Mathematica simulation in addition to the experimental setup, to visualize what's going on.
</t>
        </r>
      </text>
    </comment>
    <comment ref="S47" authorId="0" shapeId="0">
      <text>
        <r>
          <rPr>
            <b/>
            <sz val="9"/>
            <color rgb="FF000000"/>
            <rFont val="Tahoma"/>
            <family val="2"/>
            <charset val="1"/>
          </rPr>
          <t xml:space="preserve">Matt Trawick:
</t>
        </r>
        <r>
          <rPr>
            <sz val="9"/>
            <color rgb="FF000000"/>
            <rFont val="Tahoma"/>
            <family val="2"/>
            <charset val="1"/>
          </rPr>
          <t xml:space="preserve">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S54" authorId="0" shapeId="0">
      <text>
        <r>
          <rPr>
            <b/>
            <sz val="9"/>
            <color rgb="FF000000"/>
            <rFont val="Tahoma"/>
            <family val="2"/>
            <charset val="1"/>
          </rPr>
          <t xml:space="preserve">Matt Trawick:
</t>
        </r>
        <r>
          <rPr>
            <sz val="9"/>
            <color rgb="FF000000"/>
            <rFont val="Tahoma"/>
            <family val="2"/>
            <charset val="1"/>
          </rPr>
          <t xml:space="preserve">Matt and Ted aren't crazy about either of the two labs that involve boiling water ("heat, temp &amp; int energy" and "calorimetry"), on the grounds that they take time and students can get the same thing from example problems or homework questions. </t>
        </r>
      </text>
    </comment>
    <comment ref="S55" authorId="0" shapeId="0">
      <text>
        <r>
          <rPr>
            <b/>
            <sz val="9"/>
            <color rgb="FF000000"/>
            <rFont val="Tahoma"/>
            <family val="2"/>
            <charset val="1"/>
          </rPr>
          <t xml:space="preserve">Matt Trawick:
</t>
        </r>
        <r>
          <rPr>
            <sz val="9"/>
            <color rgb="FF000000"/>
            <rFont val="Tahoma"/>
            <family val="2"/>
            <charset val="1"/>
          </rPr>
          <t xml:space="preserve">In our meeting 12/2016, Matt and Ted both indicate we're not crazy about these gas labs, in part because our students are already pretty solid on the universal gas law.
</t>
        </r>
      </text>
    </comment>
    <comment ref="S57" authorId="0" shapeId="0">
      <text>
        <r>
          <rPr>
            <b/>
            <sz val="9"/>
            <color rgb="FF000000"/>
            <rFont val="Tahoma"/>
            <family val="2"/>
            <charset val="1"/>
          </rPr>
          <t xml:space="preserve">Matt Trawick:
</t>
        </r>
        <r>
          <rPr>
            <sz val="9"/>
            <color rgb="FF000000"/>
            <rFont val="Tahoma"/>
            <family val="2"/>
            <charset val="1"/>
          </rPr>
          <t xml:space="preserve">Henry points out that students typically obtain values for absolute zero that are too low, and that this is actually a nice opportunity to talk about systematic error.  </t>
        </r>
      </text>
    </comment>
    <comment ref="S60" authorId="0" shapeId="0">
      <text>
        <r>
          <rPr>
            <b/>
            <sz val="9"/>
            <color rgb="FF000000"/>
            <rFont val="Tahoma"/>
            <family val="2"/>
            <charset val="1"/>
          </rPr>
          <t xml:space="preserve">Matt Trawick:
</t>
        </r>
        <r>
          <rPr>
            <sz val="9"/>
            <color rgb="FF000000"/>
            <rFont val="Tahoma"/>
            <family val="2"/>
            <charset val="1"/>
          </rPr>
          <t xml:space="preserve">Note that this lab was re-written in 2015 to be much less prescriptive.  It expects students to know that the power dissipated in a resistor is P=IV.  This argues for doing this lab AFTER electric circuits.
</t>
        </r>
      </text>
    </comment>
    <comment ref="S63" authorId="0" shapeId="0">
      <text>
        <r>
          <rPr>
            <b/>
            <sz val="9"/>
            <color rgb="FF000000"/>
            <rFont val="Tahoma"/>
            <family val="2"/>
            <charset val="1"/>
          </rPr>
          <t xml:space="preserve">Matt Trawick:
</t>
        </r>
        <r>
          <rPr>
            <sz val="9"/>
            <color rgb="FF000000"/>
            <rFont val="Tahoma"/>
            <family val="2"/>
            <charset val="1"/>
          </rPr>
          <t>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S66" authorId="0" shapeId="0">
      <text>
        <r>
          <rPr>
            <b/>
            <sz val="9"/>
            <color rgb="FF000000"/>
            <rFont val="Tahoma"/>
            <family val="2"/>
            <charset val="1"/>
          </rPr>
          <t xml:space="preserve">Matt Trawick:
</t>
        </r>
        <r>
          <rPr>
            <sz val="9"/>
            <color rgb="FF000000"/>
            <rFont val="Tahoma"/>
            <family val="2"/>
            <charset val="1"/>
          </rPr>
          <t>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S73" authorId="0" shapeId="0">
      <text>
        <r>
          <rPr>
            <b/>
            <sz val="9"/>
            <color rgb="FF000000"/>
            <rFont val="Tahoma"/>
            <family val="2"/>
            <charset val="1"/>
          </rPr>
          <t xml:space="preserve">Matt Trawick:
</t>
        </r>
        <r>
          <rPr>
            <sz val="9"/>
            <color rgb="FF000000"/>
            <rFont val="Tahoma"/>
            <family val="2"/>
            <charset val="1"/>
          </rPr>
          <t>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<sst xmlns="http://schemas.openxmlformats.org/spreadsheetml/2006/main" count="323" uniqueCount="234">
  <si>
    <t>Topic</t>
  </si>
  <si>
    <t>Title</t>
  </si>
  <si>
    <t>type</t>
  </si>
  <si>
    <t>page
count</t>
  </si>
  <si>
    <t>color pages</t>
  </si>
  <si>
    <t>even pages</t>
  </si>
  <si>
    <t>lab# sp15</t>
  </si>
  <si>
    <t>lab# sp16</t>
  </si>
  <si>
    <t>lab# fa16</t>
  </si>
  <si>
    <t>lab# sp17</t>
  </si>
  <si>
    <t>Notes</t>
  </si>
  <si>
    <t>2017 
Ted</t>
  </si>
  <si>
    <t>2018 spr Ovidiu</t>
  </si>
  <si>
    <t xml:space="preserve"> 2019 spr Shaun</t>
  </si>
  <si>
    <t>2019 spr Mariama</t>
  </si>
  <si>
    <t>2019 fall Christine</t>
  </si>
  <si>
    <t>2020 spr Jerry</t>
  </si>
  <si>
    <t>2020 spr Jack</t>
  </si>
  <si>
    <t>2020 
Matt</t>
  </si>
  <si>
    <t>Force by Editor</t>
  </si>
  <si>
    <t># users 
for spring 2020</t>
  </si>
  <si>
    <t>Front matter</t>
  </si>
  <si>
    <t>Title pages</t>
  </si>
  <si>
    <t>Table of contents</t>
  </si>
  <si>
    <t>Mechanical Waves</t>
  </si>
  <si>
    <t>Music to Our Ears: Standing Waves in Strings</t>
  </si>
  <si>
    <t>E</t>
  </si>
  <si>
    <t>2nd half new by MT, 2016</t>
  </si>
  <si>
    <t>Resonance in Tubes</t>
  </si>
  <si>
    <t>The Doppler Shift</t>
  </si>
  <si>
    <t>T</t>
  </si>
  <si>
    <t>by MT, 2015</t>
  </si>
  <si>
    <t>How to Tune a Piano</t>
  </si>
  <si>
    <t>by MT, 2017</t>
  </si>
  <si>
    <t>Electrostatics</t>
  </si>
  <si>
    <t>Electric Charge and the Electroscope</t>
  </si>
  <si>
    <t>by Ted, 2016</t>
  </si>
  <si>
    <t>Charge, Charge Density, and Fun with Integrals</t>
  </si>
  <si>
    <t>The Electrical and Gravitational Forces</t>
  </si>
  <si>
    <t>The Electric Field Near a Charged Rod</t>
  </si>
  <si>
    <t>Min votes to include:</t>
  </si>
  <si>
    <t>*name change</t>
  </si>
  <si>
    <t>13 Electric Charges, Fields and Potentials For a Point Charge</t>
  </si>
  <si>
    <t>S</t>
  </si>
  <si>
    <t>Redone by Jerry, 2019, new software</t>
  </si>
  <si>
    <t>14 Electric Charges, Fields and Potentials For a Dipole</t>
  </si>
  <si>
    <t>15 The Electric Field and the Electric Potential III</t>
  </si>
  <si>
    <t>pagecosts:</t>
  </si>
  <si>
    <t>16 The Electric Field and the Electric Potential IV</t>
  </si>
  <si>
    <t>b&amp;w</t>
  </si>
  <si>
    <t>Introduction to Electric Potential</t>
  </si>
  <si>
    <t>color extra</t>
  </si>
  <si>
    <t>Measuring Equipotential Lines and Electric Fields [carbon paper]</t>
  </si>
  <si>
    <t>binder</t>
  </si>
  <si>
    <t>Electric Potential for Multiple Charges: Superposition</t>
  </si>
  <si>
    <t>bookstore markup</t>
  </si>
  <si>
    <t>Electric Potential for Continuous Charge Distributions</t>
  </si>
  <si>
    <t>other markup</t>
  </si>
  <si>
    <t>Finding Potential from the Electric Field</t>
  </si>
  <si>
    <t>The Electric Field of the Atomic Nucleus</t>
  </si>
  <si>
    <t>Start labs on right?</t>
  </si>
  <si>
    <t>The Charge Distribution of the H2O Molecule</t>
  </si>
  <si>
    <t>Capacitance Series Circuit</t>
  </si>
  <si>
    <t>Circuits</t>
  </si>
  <si>
    <t>An Introduction to Electric Circuits</t>
  </si>
  <si>
    <t>Ohm's Law and Equivalent Resistance</t>
  </si>
  <si>
    <t># of users</t>
  </si>
  <si>
    <t>PAGES</t>
  </si>
  <si>
    <t>Color pgs</t>
  </si>
  <si>
    <t>Cost</t>
  </si>
  <si>
    <t>Kirchoff's Rules</t>
  </si>
  <si>
    <t>Power Dissipation in Resistors</t>
  </si>
  <si>
    <t>Charging and Discharging Capacitors (RC circuits)</t>
  </si>
  <si>
    <t>The LR Circuit</t>
  </si>
  <si>
    <t>Not updated for Capstone</t>
  </si>
  <si>
    <t>The LRC Circuit</t>
  </si>
  <si>
    <t>Magnetism</t>
  </si>
  <si>
    <t>Magnetism: Qualitative Interactions and Compasses</t>
  </si>
  <si>
    <t>was "magnetism 1" pre 2015</t>
  </si>
  <si>
    <t>Magnetism: Fields of Permanent Magnets</t>
  </si>
  <si>
    <t>was "magnetism 2" pre 2015</t>
  </si>
  <si>
    <t>Magnetic Forces on Charged Particles</t>
  </si>
  <si>
    <t>content rearranged in 2017</t>
  </si>
  <si>
    <t>Observing Magnetic Fields from Electric Currents</t>
  </si>
  <si>
    <t>Magnetic Field of the Earth</t>
  </si>
  <si>
    <t>Biot Savart Law for straight wire</t>
  </si>
  <si>
    <t>Biot Savart Law Above Current Loops</t>
  </si>
  <si>
    <t>Ampere's law for infinite sheet</t>
  </si>
  <si>
    <t>Weighing an Electron</t>
  </si>
  <si>
    <t>Induction, EM waves</t>
  </si>
  <si>
    <t>Intro to Electromagnetic Induction</t>
  </si>
  <si>
    <t>35*</t>
  </si>
  <si>
    <t>stuff moved around in 2015, -MT</t>
  </si>
  <si>
    <t>Electromagnetic Induction with Sinusoidal Fields</t>
  </si>
  <si>
    <t>The Generator</t>
  </si>
  <si>
    <t>apparatus for 7(?) setups max</t>
  </si>
  <si>
    <t>Deriving Electromagnetic Waves</t>
  </si>
  <si>
    <t>Visualizing Electromagnetic Plane Waves</t>
  </si>
  <si>
    <t>much new stuff in 2015, by MT</t>
  </si>
  <si>
    <t>Wave Optics</t>
  </si>
  <si>
    <t>Interference of Light from Two or More Slits</t>
  </si>
  <si>
    <t>40*</t>
  </si>
  <si>
    <t>by MT, updated 2019</t>
  </si>
  <si>
    <t>The Interference of Light</t>
  </si>
  <si>
    <t>by Jerry, 2019, from older version</t>
  </si>
  <si>
    <t>Diffraction of Light through a Single Slit</t>
  </si>
  <si>
    <t>41*</t>
  </si>
  <si>
    <t>Diffraction of Light</t>
  </si>
  <si>
    <t>The Diffraction Grating</t>
  </si>
  <si>
    <t>Waves in Media, and Deriving Snell's Law</t>
  </si>
  <si>
    <t>by MT, for 2018</t>
  </si>
  <si>
    <t>Geometric Optics</t>
  </si>
  <si>
    <t>Measuring the Refraction of Light</t>
  </si>
  <si>
    <t>Refraction at Spherical Surfaces: Thin Lenses</t>
  </si>
  <si>
    <t>Thermodynamics</t>
  </si>
  <si>
    <t>Heat, Temperature, and Internal Energy</t>
  </si>
  <si>
    <t>Calorimetry</t>
  </si>
  <si>
    <t>Boyle's Law</t>
  </si>
  <si>
    <t>Charles' Law</t>
  </si>
  <si>
    <t>The P-T Relationship of a Gas</t>
  </si>
  <si>
    <t>Kinetic Theory of Ideal Gases</t>
  </si>
  <si>
    <t>Applying the Kinetic Theory</t>
  </si>
  <si>
    <t>Heat of Vaporization of Nitrogen</t>
  </si>
  <si>
    <t>rewritten by MT, 2015</t>
  </si>
  <si>
    <t>Expansion of a gas at constant pressure</t>
  </si>
  <si>
    <t>Cyclic Processes with an Ideal Gas</t>
  </si>
  <si>
    <t>Einstein Solid</t>
  </si>
  <si>
    <t>Entropy and Temperature</t>
  </si>
  <si>
    <t>Entropy: Is It Possible?</t>
  </si>
  <si>
    <t>by MT, 2016</t>
  </si>
  <si>
    <t>Quantum Mechanics</t>
  </si>
  <si>
    <t>The Optical Spectrum of Hydrogen</t>
  </si>
  <si>
    <t>A Theory for the Hydrogen Atom</t>
  </si>
  <si>
    <t>Where's the Electron?</t>
  </si>
  <si>
    <t>Nuclear Decay and Radiocarbon Dating</t>
  </si>
  <si>
    <t>Misc</t>
  </si>
  <si>
    <t>Galilean Relativity</t>
  </si>
  <si>
    <t>Updated for Tracker</t>
  </si>
  <si>
    <t>The Twins Paradox</t>
  </si>
  <si>
    <t>Archimedes' Principle</t>
  </si>
  <si>
    <t>By Shaun, 2017</t>
  </si>
  <si>
    <t>Appendices</t>
  </si>
  <si>
    <t>Treatment of Experimental Data</t>
  </si>
  <si>
    <t>Introduction to Capstone</t>
  </si>
  <si>
    <t>new in 2017; replaces datastudio</t>
  </si>
  <si>
    <t>Using Digital Multimeters</t>
  </si>
  <si>
    <t>New in fall 2019, by MT</t>
  </si>
  <si>
    <t>Introduction to Excel</t>
  </si>
  <si>
    <t>A Single-Page Summary on Handling Uncertainties</t>
  </si>
  <si>
    <t>by MT 2015</t>
  </si>
  <si>
    <t>Video Analysis Using Tracker</t>
  </si>
  <si>
    <t>Nuclear Safety</t>
  </si>
  <si>
    <t>Instrumentation</t>
  </si>
  <si>
    <t>Using 32-bit applications in Windows</t>
  </si>
  <si>
    <t>Needed for kinetic theory labs</t>
  </si>
  <si>
    <t>minimum man pages used</t>
  </si>
  <si>
    <t>expected man pages used</t>
  </si>
  <si>
    <t>maximum man pages used</t>
  </si>
  <si>
    <t>actual total pages in manual</t>
  </si>
  <si>
    <t>expected percent of manual used</t>
  </si>
  <si>
    <t>expected extra pages</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</si>
  <si>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</si>
  <si>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</si>
  <si>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</si>
  <si>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</si>
  <si>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</si>
  <si>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</si>
  <si>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</si>
  <si>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</si>
  <si>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</si>
  <si>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</si>
  <si>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</si>
  <si>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</si>
  <si>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</si>
  <si>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</si>
  <si>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</si>
  <si>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</si>
  <si>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</si>
  <si>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</si>
  <si>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</si>
  <si>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</si>
  <si>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</si>
  <si>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</si>
  <si>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23 Kirchhoff's Rules 98</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</si>
  <si>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</si>
  <si>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</si>
  <si>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</si>
  <si>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</si>
  <si>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</si>
  <si>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</si>
  <si>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</si>
  <si>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</si>
  <si>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</si>
  <si>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</si>
  <si>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</si>
  <si>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</si>
  <si>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</si>
  <si>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</si>
  <si>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</si>
  <si>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</si>
  <si>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</si>
  <si>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</si>
  <si>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</si>
  <si>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</si>
  <si>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</si>
  <si>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</si>
  <si>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</si>
  <si>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</si>
  <si>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</si>
  <si>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</si>
  <si>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</si>
  <si>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</si>
  <si>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</si>
  <si>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</si>
  <si>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</si>
  <si>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</si>
  <si>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</si>
  <si>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</si>
  <si>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</si>
  <si>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</si>
  <si>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</si>
  <si>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</si>
  <si>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</si>
  <si>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</si>
  <si>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</si>
  <si>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</si>
  <si>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</si>
  <si>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</si>
  <si>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C Introduction to Excel 277</t>
  </si>
  <si>
    <t>D A Single-Page Summary on Handling Uncertainties 281</t>
  </si>
  <si>
    <t>E Video Analysis Using VideoPoint 282</t>
  </si>
  <si>
    <t>F Video Analysis Using Tracker 284</t>
  </si>
  <si>
    <t>G Nuclear Safety 287</t>
  </si>
  <si>
    <t>H Instrumentation 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</si>
</sst>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_);_(@_)"/>
  </numFmts>
  <fonts count="5"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
      <sz val="11"/>
      <color rgb="FF000000"/>
      <name val="Calibri"/>
      <family val="2"/>
      <charset val="1"/>
    </font>
  </fonts>
  <fills count="2">
    <fill>
      <patternFill patternType="none"/>
    </fill>
    <fill>
      <patternFill patternType="gray125"/>
    </fill>
  </fills>
  <borders count="14">
    <border>
      <left/>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164" fontId="4" fillId="0" borderId="0" applyBorder="0" applyProtection="0"/>
    <xf numFmtId="9" fontId="4" fillId="0" borderId="0" applyBorder="0" applyProtection="0"/>
  </cellStyleXfs>
  <cellXfs count="70">
    <xf numFmtId="0" fontId="0" fillId="0" borderId="0" xfId="0"/>
    <xf numFmtId="0" fontId="1" fillId="0" borderId="0" xfId="0" applyFont="1" applyAlignment="1">
      <alignment horizontal="right"/>
    </xf>
    <xf numFmtId="1" fontId="0" fillId="0" borderId="0" xfId="0" applyNumberFormat="1" applyBorder="1" applyAlignment="1">
      <alignment horizontal="center"/>
    </xf>
    <xf numFmtId="0" fontId="0" fillId="0" borderId="0" xfId="0" applyBorder="1" applyAlignment="1">
      <alignment horizontal="center"/>
    </xf>
    <xf numFmtId="0" fontId="0" fillId="0" borderId="0" xfId="0" applyAlignment="1">
      <alignment horizontal="center"/>
    </xf>
    <xf numFmtId="0" fontId="0" fillId="0" borderId="0" xfId="0" applyFont="1"/>
    <xf numFmtId="0" fontId="1" fillId="0" borderId="1" xfId="0" applyFont="1" applyBorder="1" applyAlignment="1">
      <alignment horizontal="right"/>
    </xf>
    <xf numFmtId="0" fontId="1" fillId="0" borderId="1" xfId="0" applyFont="1" applyBorder="1" applyAlignment="1">
      <alignment horizontal="center"/>
    </xf>
    <xf numFmtId="1" fontId="1" fillId="0" borderId="1" xfId="0" applyNumberFormat="1" applyFont="1" applyBorder="1" applyAlignment="1">
      <alignment horizontal="center" wrapText="1"/>
    </xf>
    <xf numFmtId="0" fontId="1" fillId="0" borderId="2" xfId="0"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0" xfId="0" applyFont="1" applyBorder="1" applyAlignment="1">
      <alignment horizontal="center" wrapText="1"/>
    </xf>
    <xf numFmtId="0" fontId="1" fillId="0" borderId="0" xfId="0" applyFont="1"/>
    <xf numFmtId="0" fontId="0" fillId="0" borderId="0" xfId="0" applyFont="1" applyBorder="1" applyAlignment="1">
      <alignment horizontal="left"/>
    </xf>
    <xf numFmtId="1" fontId="0" fillId="0" borderId="0" xfId="0" applyNumberFormat="1" applyFont="1" applyBorder="1" applyAlignment="1">
      <alignment horizontal="center" wrapText="1"/>
    </xf>
    <xf numFmtId="0" fontId="0" fillId="0" borderId="3" xfId="0" applyFont="1" applyBorder="1" applyAlignment="1">
      <alignment horizontal="center"/>
    </xf>
    <xf numFmtId="0" fontId="0" fillId="0" borderId="0" xfId="0" applyFont="1" applyAlignment="1">
      <alignment horizontal="center" wrapText="1"/>
    </xf>
    <xf numFmtId="0" fontId="0" fillId="0" borderId="0" xfId="0" applyFont="1" applyAlignment="1">
      <alignment horizontal="center"/>
    </xf>
    <xf numFmtId="0" fontId="0" fillId="0" borderId="0" xfId="0" applyFont="1" applyBorder="1" applyAlignment="1">
      <alignment horizontal="center" wrapText="1"/>
    </xf>
    <xf numFmtId="0" fontId="1" fillId="0" borderId="3" xfId="0" applyFont="1" applyBorder="1" applyAlignment="1">
      <alignment wrapText="1"/>
    </xf>
    <xf numFmtId="0" fontId="1" fillId="0" borderId="0" xfId="0" applyFont="1" applyBorder="1" applyAlignment="1">
      <alignment wrapText="1"/>
    </xf>
    <xf numFmtId="0" fontId="0" fillId="0" borderId="1" xfId="0" applyFont="1" applyBorder="1" applyAlignment="1">
      <alignment horizontal="left"/>
    </xf>
    <xf numFmtId="1" fontId="0" fillId="0" borderId="1" xfId="0" applyNumberFormat="1" applyFont="1" applyBorder="1" applyAlignment="1">
      <alignment horizontal="center" wrapText="1"/>
    </xf>
    <xf numFmtId="0" fontId="0" fillId="0" borderId="2" xfId="0" applyFont="1" applyBorder="1" applyAlignment="1">
      <alignment horizontal="center"/>
    </xf>
    <xf numFmtId="0" fontId="0" fillId="0" borderId="1" xfId="0" applyFont="1" applyBorder="1" applyAlignment="1">
      <alignment horizontal="center" wrapText="1"/>
    </xf>
    <xf numFmtId="0" fontId="0" fillId="0" borderId="1" xfId="0" applyFont="1" applyBorder="1" applyAlignment="1">
      <alignment horizontal="center"/>
    </xf>
    <xf numFmtId="0" fontId="1" fillId="0" borderId="2" xfId="0" applyFont="1" applyBorder="1" applyAlignment="1">
      <alignment wrapText="1"/>
    </xf>
    <xf numFmtId="0" fontId="1" fillId="0" borderId="0" xfId="0" applyFont="1" applyBorder="1" applyAlignment="1">
      <alignment horizontal="right"/>
    </xf>
    <xf numFmtId="0" fontId="1" fillId="0" borderId="0" xfId="0" applyFont="1" applyBorder="1"/>
    <xf numFmtId="0" fontId="0" fillId="0" borderId="0" xfId="0" applyFont="1" applyBorder="1"/>
    <xf numFmtId="0" fontId="0" fillId="0" borderId="0" xfId="0" applyBorder="1"/>
    <xf numFmtId="0" fontId="0" fillId="0" borderId="1" xfId="0" applyFont="1" applyBorder="1"/>
    <xf numFmtId="1" fontId="0" fillId="0" borderId="1" xfId="0" applyNumberFormat="1" applyBorder="1" applyAlignment="1">
      <alignment horizontal="center"/>
    </xf>
    <xf numFmtId="0" fontId="0" fillId="0" borderId="1" xfId="0" applyBorder="1" applyAlignment="1">
      <alignment horizontal="center"/>
    </xf>
    <xf numFmtId="0" fontId="0" fillId="0" borderId="1" xfId="0" applyBorder="1"/>
    <xf numFmtId="0" fontId="1" fillId="0" borderId="4" xfId="0" applyFont="1" applyBorder="1"/>
    <xf numFmtId="0" fontId="0" fillId="0" borderId="5" xfId="0" applyBorder="1"/>
    <xf numFmtId="0" fontId="1" fillId="0" borderId="0" xfId="0" applyFont="1" applyAlignment="1">
      <alignment horizontal="center"/>
    </xf>
    <xf numFmtId="0" fontId="0" fillId="0" borderId="6" xfId="0" applyBorder="1"/>
    <xf numFmtId="0" fontId="0" fillId="0" borderId="7" xfId="0" applyBorder="1"/>
    <xf numFmtId="0" fontId="1" fillId="0" borderId="8" xfId="0" applyFont="1" applyBorder="1"/>
    <xf numFmtId="164" fontId="0" fillId="0" borderId="5" xfId="1" applyFont="1" applyBorder="1" applyAlignment="1" applyProtection="1"/>
    <xf numFmtId="0" fontId="1" fillId="0" borderId="9" xfId="0" applyFont="1" applyBorder="1"/>
    <xf numFmtId="164" fontId="0" fillId="0" borderId="10" xfId="1" applyFont="1" applyBorder="1" applyAlignment="1" applyProtection="1"/>
    <xf numFmtId="9" fontId="0" fillId="0" borderId="10" xfId="1" applyNumberFormat="1" applyFont="1" applyBorder="1" applyAlignment="1" applyProtection="1"/>
    <xf numFmtId="0" fontId="1" fillId="0" borderId="6" xfId="0" applyFont="1" applyBorder="1"/>
    <xf numFmtId="0" fontId="1" fillId="0" borderId="11" xfId="0" applyFont="1" applyBorder="1"/>
    <xf numFmtId="9" fontId="0" fillId="0" borderId="7" xfId="1" applyNumberFormat="1" applyFont="1" applyBorder="1" applyAlignment="1" applyProtection="1"/>
    <xf numFmtId="0" fontId="1" fillId="0" borderId="12" xfId="0" applyFont="1" applyBorder="1" applyAlignment="1">
      <alignment horizontal="right"/>
    </xf>
    <xf numFmtId="0" fontId="0" fillId="0" borderId="12" xfId="0" applyFont="1" applyBorder="1"/>
    <xf numFmtId="1" fontId="0" fillId="0" borderId="12" xfId="0" applyNumberFormat="1" applyBorder="1" applyAlignment="1">
      <alignment horizontal="center"/>
    </xf>
    <xf numFmtId="0" fontId="0" fillId="0" borderId="13" xfId="0" applyFont="1" applyBorder="1" applyAlignment="1">
      <alignment horizontal="center"/>
    </xf>
    <xf numFmtId="0" fontId="0" fillId="0" borderId="12" xfId="0" applyBorder="1" applyAlignment="1">
      <alignment horizontal="center"/>
    </xf>
    <xf numFmtId="0" fontId="1" fillId="0" borderId="4" xfId="0" applyFont="1" applyBorder="1" applyAlignment="1">
      <alignment horizontal="center" wrapText="1"/>
    </xf>
    <xf numFmtId="0" fontId="1" fillId="0" borderId="8" xfId="0" applyFont="1" applyBorder="1" applyAlignment="1">
      <alignment horizontal="center" wrapText="1"/>
    </xf>
    <xf numFmtId="164" fontId="1" fillId="0" borderId="5" xfId="1" applyFont="1" applyBorder="1" applyAlignment="1" applyProtection="1">
      <alignment horizontal="center" wrapText="1"/>
    </xf>
    <xf numFmtId="0" fontId="0" fillId="0" borderId="9" xfId="0" applyFont="1" applyBorder="1" applyAlignment="1">
      <alignment horizontal="left"/>
    </xf>
    <xf numFmtId="0" fontId="0" fillId="0" borderId="6" xfId="0" applyFont="1" applyBorder="1" applyAlignment="1">
      <alignment horizontal="left"/>
    </xf>
    <xf numFmtId="0" fontId="0" fillId="0" borderId="11" xfId="0" applyBorder="1"/>
    <xf numFmtId="164" fontId="0" fillId="0" borderId="7" xfId="1" applyFont="1" applyBorder="1" applyAlignment="1" applyProtection="1"/>
    <xf numFmtId="0" fontId="0" fillId="0" borderId="0" xfId="0" applyFont="1" applyAlignment="1"/>
    <xf numFmtId="0" fontId="0" fillId="0" borderId="0" xfId="0" applyFont="1" applyBorder="1" applyAlignment="1">
      <alignment horizontal="right"/>
    </xf>
    <xf numFmtId="0" fontId="0" fillId="0" borderId="0" xfId="0" applyFont="1" applyBorder="1" applyAlignment="1">
      <alignment horizontal="center"/>
    </xf>
    <xf numFmtId="0" fontId="0" fillId="0" borderId="4" xfId="0" applyFont="1" applyBorder="1" applyAlignment="1">
      <alignment horizontal="right"/>
    </xf>
    <xf numFmtId="0" fontId="0" fillId="0" borderId="8" xfId="0" applyFont="1" applyBorder="1" applyAlignment="1">
      <alignment horizontal="center"/>
    </xf>
    <xf numFmtId="0" fontId="0" fillId="0" borderId="9" xfId="0" applyFont="1" applyBorder="1" applyAlignment="1">
      <alignment horizontal="right"/>
    </xf>
    <xf numFmtId="9" fontId="0" fillId="0" borderId="0" xfId="2" applyFont="1" applyBorder="1" applyAlignment="1" applyProtection="1">
      <alignment horizontal="center"/>
    </xf>
    <xf numFmtId="0" fontId="0" fillId="0" borderId="6" xfId="0" applyFont="1" applyBorder="1" applyAlignment="1">
      <alignment horizontal="right"/>
    </xf>
    <xf numFmtId="0" fontId="0" fillId="0" borderId="11" xfId="0" applyFont="1" applyBorder="1" applyAlignment="1">
      <alignment horizontal="center"/>
    </xf>
  </cellXfs>
  <cellStyles count="3">
    <cellStyle name="Currency" xfId="1" builtinId="4"/>
    <cellStyle name="Normal" xfId="0" builtinId="0"/>
    <cellStyle name="Percent" xfId="2" builtinId="5"/>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99"/>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DFF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137160</xdr:colOff>
      <xdr:row>39</xdr:row>
      <xdr:rowOff>121920</xdr:rowOff>
    </xdr:to>
    <xdr:sp macro="" textlink="">
      <xdr:nvSpPr>
        <xdr:cNvPr id="110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10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98"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96"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94"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9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9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88"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86"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84"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8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8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78"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76"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74"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7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7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68"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66"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64"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6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6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58"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56"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54"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5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5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48"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46"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44"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4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4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38"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36"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34"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32"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30"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28"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137160</xdr:colOff>
      <xdr:row>39</xdr:row>
      <xdr:rowOff>121920</xdr:rowOff>
    </xdr:to>
    <xdr:sp macro="" textlink="">
      <xdr:nvSpPr>
        <xdr:cNvPr id="1026" name="shapetype_202"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88"/>
  <sheetViews>
    <sheetView tabSelected="1" zoomScaleNormal="100" workbookViewId="0">
      <pane ySplit="1" topLeftCell="A5" activePane="bottomLeft" state="frozen"/>
      <selection pane="bottomLeft" activeCell="Q10" sqref="Q10"/>
    </sheetView>
  </sheetViews>
  <sheetFormatPr defaultRowHeight="14.4" x14ac:dyDescent="0.3"/>
  <cols>
    <col min="1" max="1" width="18.77734375" style="1" customWidth="1"/>
    <col min="2" max="2" width="53.77734375" customWidth="1"/>
    <col min="3" max="3" width="5.33203125" customWidth="1"/>
    <col min="4" max="4" width="8.109375" style="2" customWidth="1"/>
    <col min="5" max="10" width="5.77734375" style="2" customWidth="1"/>
    <col min="11" max="11" width="30.109375" style="3" customWidth="1"/>
    <col min="12" max="20" width="8.77734375" style="4" customWidth="1"/>
    <col min="21" max="21" width="11" style="5" customWidth="1"/>
    <col min="22" max="22" width="2.44140625" style="5" customWidth="1"/>
    <col min="23" max="23" width="10.33203125" style="5" customWidth="1"/>
    <col min="24" max="24" width="8.77734375" customWidth="1"/>
    <col min="25" max="25" width="9.44140625" customWidth="1"/>
    <col min="26" max="26" width="10.109375" customWidth="1"/>
    <col min="27" max="1025" width="8.77734375" customWidth="1"/>
  </cols>
  <sheetData>
    <row r="1" spans="1:30" s="13" customFormat="1" ht="43.2" x14ac:dyDescent="0.3">
      <c r="A1" s="6" t="s">
        <v>0</v>
      </c>
      <c r="B1" s="7" t="s">
        <v>1</v>
      </c>
      <c r="C1" s="7" t="s">
        <v>2</v>
      </c>
      <c r="D1" s="8" t="s">
        <v>3</v>
      </c>
      <c r="E1" s="8" t="s">
        <v>4</v>
      </c>
      <c r="F1" s="8" t="s">
        <v>5</v>
      </c>
      <c r="G1" s="8" t="s">
        <v>6</v>
      </c>
      <c r="H1" s="8" t="s">
        <v>7</v>
      </c>
      <c r="I1" s="8" t="s">
        <v>8</v>
      </c>
      <c r="J1" s="8" t="s">
        <v>9</v>
      </c>
      <c r="K1" s="9" t="s">
        <v>10</v>
      </c>
      <c r="L1" s="10" t="s">
        <v>11</v>
      </c>
      <c r="M1" s="10" t="s">
        <v>12</v>
      </c>
      <c r="N1" s="10" t="s">
        <v>13</v>
      </c>
      <c r="O1" s="10" t="s">
        <v>14</v>
      </c>
      <c r="P1" s="10" t="s">
        <v>15</v>
      </c>
      <c r="Q1" s="10" t="s">
        <v>16</v>
      </c>
      <c r="R1" s="10" t="s">
        <v>17</v>
      </c>
      <c r="S1" s="10" t="s">
        <v>18</v>
      </c>
      <c r="T1" s="10" t="s">
        <v>19</v>
      </c>
      <c r="U1" s="11" t="s">
        <v>20</v>
      </c>
      <c r="V1" s="12"/>
      <c r="W1"/>
      <c r="X1" s="12"/>
      <c r="Y1" s="12"/>
      <c r="Z1" s="12"/>
      <c r="AA1"/>
      <c r="AB1"/>
      <c r="AC1"/>
      <c r="AD1"/>
    </row>
    <row r="2" spans="1:30" s="13" customFormat="1" x14ac:dyDescent="0.3">
      <c r="A2" s="1" t="s">
        <v>21</v>
      </c>
      <c r="B2" s="14" t="s">
        <v>22</v>
      </c>
      <c r="C2" s="14"/>
      <c r="D2" s="15">
        <v>4</v>
      </c>
      <c r="E2" s="15">
        <v>1</v>
      </c>
      <c r="F2" s="15">
        <f t="shared" ref="F2:F33" si="0">CEILING(D2,W$22+1)</f>
        <v>4</v>
      </c>
      <c r="G2" s="15"/>
      <c r="H2" s="15"/>
      <c r="I2" s="15"/>
      <c r="J2" s="15"/>
      <c r="K2" s="16"/>
      <c r="L2" s="17"/>
      <c r="M2" s="17"/>
      <c r="N2" s="18"/>
      <c r="O2" s="18"/>
      <c r="P2" s="18"/>
      <c r="Q2" s="18"/>
      <c r="R2" s="18"/>
      <c r="S2" s="19"/>
      <c r="T2" s="18">
        <v>2</v>
      </c>
      <c r="U2" s="20">
        <f t="shared" ref="U2:U33" si="1">SUM(Q2:T2)</f>
        <v>2</v>
      </c>
      <c r="V2"/>
      <c r="W2" s="21"/>
      <c r="X2" s="21"/>
      <c r="Y2" s="21"/>
      <c r="Z2" s="12"/>
      <c r="AA2"/>
      <c r="AB2"/>
      <c r="AC2"/>
      <c r="AD2"/>
    </row>
    <row r="3" spans="1:30" s="13" customFormat="1" x14ac:dyDescent="0.3">
      <c r="A3" s="6"/>
      <c r="B3" s="22" t="s">
        <v>23</v>
      </c>
      <c r="C3" s="22"/>
      <c r="D3" s="23">
        <v>2</v>
      </c>
      <c r="E3" s="23">
        <v>0</v>
      </c>
      <c r="F3" s="23">
        <f t="shared" si="0"/>
        <v>2</v>
      </c>
      <c r="G3" s="23"/>
      <c r="H3" s="23"/>
      <c r="I3" s="23"/>
      <c r="J3" s="23"/>
      <c r="K3" s="24"/>
      <c r="L3" s="25"/>
      <c r="M3" s="25"/>
      <c r="N3" s="26"/>
      <c r="O3" s="26"/>
      <c r="P3" s="26"/>
      <c r="Q3" s="26"/>
      <c r="R3" s="26"/>
      <c r="S3" s="25"/>
      <c r="T3" s="26">
        <v>2</v>
      </c>
      <c r="U3" s="27">
        <f t="shared" si="1"/>
        <v>2</v>
      </c>
      <c r="V3"/>
      <c r="W3" s="21"/>
      <c r="X3" s="21"/>
      <c r="Y3" s="21"/>
      <c r="Z3" s="12"/>
      <c r="AA3"/>
      <c r="AB3"/>
      <c r="AC3"/>
      <c r="AD3"/>
    </row>
    <row r="4" spans="1:30" s="13" customFormat="1" x14ac:dyDescent="0.3">
      <c r="A4" s="28" t="s">
        <v>24</v>
      </c>
      <c r="B4" s="5" t="s">
        <v>25</v>
      </c>
      <c r="C4" s="5" t="s">
        <v>26</v>
      </c>
      <c r="D4" s="2">
        <v>5</v>
      </c>
      <c r="E4" s="2">
        <v>0</v>
      </c>
      <c r="F4" s="2">
        <f t="shared" si="0"/>
        <v>6</v>
      </c>
      <c r="G4" s="2">
        <v>12</v>
      </c>
      <c r="H4" s="2">
        <v>1</v>
      </c>
      <c r="I4" s="2">
        <v>7</v>
      </c>
      <c r="J4" s="2">
        <v>1</v>
      </c>
      <c r="K4" s="16" t="s">
        <v>27</v>
      </c>
      <c r="L4" s="3">
        <v>1</v>
      </c>
      <c r="M4" s="3">
        <v>1</v>
      </c>
      <c r="N4" s="3">
        <v>1</v>
      </c>
      <c r="O4" s="3">
        <v>1</v>
      </c>
      <c r="P4" s="3">
        <v>1</v>
      </c>
      <c r="Q4" s="3"/>
      <c r="R4" s="3">
        <v>1</v>
      </c>
      <c r="S4" s="3">
        <v>1</v>
      </c>
      <c r="T4" s="3"/>
      <c r="U4" s="20">
        <f t="shared" si="1"/>
        <v>2</v>
      </c>
      <c r="V4"/>
      <c r="W4" s="29"/>
      <c r="X4" s="29"/>
      <c r="Y4" s="29"/>
      <c r="Z4" s="30"/>
      <c r="AA4"/>
      <c r="AB4"/>
      <c r="AC4"/>
      <c r="AD4"/>
    </row>
    <row r="5" spans="1:30" x14ac:dyDescent="0.3">
      <c r="B5" s="5" t="s">
        <v>28</v>
      </c>
      <c r="C5" s="5" t="s">
        <v>26</v>
      </c>
      <c r="D5" s="2">
        <v>2</v>
      </c>
      <c r="E5" s="2">
        <v>0</v>
      </c>
      <c r="F5" s="2">
        <f t="shared" si="0"/>
        <v>2</v>
      </c>
      <c r="G5" s="2">
        <v>13</v>
      </c>
      <c r="H5" s="2">
        <v>2</v>
      </c>
      <c r="I5" s="2">
        <v>8</v>
      </c>
      <c r="J5" s="2">
        <v>2</v>
      </c>
      <c r="K5" s="16"/>
      <c r="L5" s="4">
        <v>1</v>
      </c>
      <c r="M5" s="3">
        <v>1</v>
      </c>
      <c r="N5" s="4">
        <v>1</v>
      </c>
      <c r="O5" s="4">
        <v>1</v>
      </c>
      <c r="P5" s="4">
        <v>1</v>
      </c>
      <c r="R5" s="4">
        <v>1</v>
      </c>
      <c r="S5" s="3">
        <v>1</v>
      </c>
      <c r="U5" s="20">
        <f t="shared" si="1"/>
        <v>2</v>
      </c>
      <c r="V5"/>
      <c r="W5" s="29"/>
      <c r="X5" s="29"/>
      <c r="Y5" s="29"/>
      <c r="Z5" s="30"/>
    </row>
    <row r="6" spans="1:30" x14ac:dyDescent="0.3">
      <c r="A6" s="28"/>
      <c r="B6" s="30" t="s">
        <v>29</v>
      </c>
      <c r="C6" s="30" t="s">
        <v>30</v>
      </c>
      <c r="D6" s="2">
        <v>2</v>
      </c>
      <c r="E6" s="2">
        <v>0</v>
      </c>
      <c r="F6" s="2">
        <f t="shared" si="0"/>
        <v>2</v>
      </c>
      <c r="H6" s="2">
        <v>3</v>
      </c>
      <c r="J6" s="2">
        <v>3</v>
      </c>
      <c r="K6" s="16" t="s">
        <v>31</v>
      </c>
      <c r="L6" s="3">
        <v>1</v>
      </c>
      <c r="M6" s="31"/>
      <c r="N6" s="3">
        <v>1</v>
      </c>
      <c r="O6" s="3"/>
      <c r="P6" s="3"/>
      <c r="Q6" s="3"/>
      <c r="R6" s="3"/>
      <c r="S6" s="3">
        <v>1</v>
      </c>
      <c r="T6" s="3"/>
      <c r="U6" s="20">
        <f t="shared" si="1"/>
        <v>1</v>
      </c>
      <c r="V6"/>
      <c r="W6" s="29"/>
      <c r="X6" s="29"/>
      <c r="Y6" s="29"/>
      <c r="Z6" s="30"/>
    </row>
    <row r="7" spans="1:30" x14ac:dyDescent="0.3">
      <c r="A7" s="6"/>
      <c r="B7" s="32" t="s">
        <v>32</v>
      </c>
      <c r="C7" s="32" t="s">
        <v>30</v>
      </c>
      <c r="D7" s="33">
        <v>1</v>
      </c>
      <c r="E7" s="33">
        <v>0</v>
      </c>
      <c r="F7" s="33">
        <f t="shared" si="0"/>
        <v>2</v>
      </c>
      <c r="G7" s="33"/>
      <c r="H7" s="33"/>
      <c r="I7" s="33"/>
      <c r="J7" s="33"/>
      <c r="K7" s="24" t="s">
        <v>33</v>
      </c>
      <c r="L7" s="34"/>
      <c r="M7" s="35"/>
      <c r="N7" s="34"/>
      <c r="O7" s="34"/>
      <c r="P7" s="34"/>
      <c r="Q7" s="34"/>
      <c r="R7" s="34"/>
      <c r="S7" s="34">
        <v>1</v>
      </c>
      <c r="T7" s="34"/>
      <c r="U7" s="27">
        <f t="shared" si="1"/>
        <v>1</v>
      </c>
      <c r="V7"/>
      <c r="W7" s="29"/>
      <c r="X7" s="29"/>
      <c r="Y7" s="29"/>
      <c r="Z7" s="30"/>
    </row>
    <row r="8" spans="1:30" x14ac:dyDescent="0.3">
      <c r="A8" s="28" t="s">
        <v>34</v>
      </c>
      <c r="B8" s="5" t="s">
        <v>35</v>
      </c>
      <c r="C8" s="30" t="s">
        <v>26</v>
      </c>
      <c r="D8" s="2">
        <v>4</v>
      </c>
      <c r="E8" s="2">
        <v>0</v>
      </c>
      <c r="F8" s="2">
        <f t="shared" si="0"/>
        <v>4</v>
      </c>
      <c r="I8" s="2">
        <v>14</v>
      </c>
      <c r="J8" s="2">
        <v>4</v>
      </c>
      <c r="K8" s="16" t="s">
        <v>36</v>
      </c>
      <c r="L8" s="4">
        <v>1</v>
      </c>
      <c r="M8" s="4">
        <v>1</v>
      </c>
      <c r="N8" s="4">
        <v>1</v>
      </c>
      <c r="O8" s="4">
        <v>1</v>
      </c>
      <c r="P8" s="4">
        <v>1</v>
      </c>
      <c r="Q8" s="4">
        <v>1</v>
      </c>
      <c r="S8" s="3">
        <v>0.5</v>
      </c>
      <c r="U8" s="20">
        <f t="shared" si="1"/>
        <v>1.5</v>
      </c>
      <c r="V8"/>
      <c r="W8" s="29"/>
      <c r="X8" s="29"/>
      <c r="Y8" s="29"/>
      <c r="Z8" s="30"/>
    </row>
    <row r="9" spans="1:30" x14ac:dyDescent="0.3">
      <c r="B9" s="5" t="s">
        <v>37</v>
      </c>
      <c r="C9" s="30" t="s">
        <v>30</v>
      </c>
      <c r="D9" s="2">
        <v>2</v>
      </c>
      <c r="E9" s="2">
        <v>0</v>
      </c>
      <c r="F9" s="2">
        <f t="shared" si="0"/>
        <v>2</v>
      </c>
      <c r="H9" s="2">
        <v>4</v>
      </c>
      <c r="I9" s="2">
        <v>20</v>
      </c>
      <c r="J9" s="2">
        <v>5</v>
      </c>
      <c r="K9" s="16" t="s">
        <v>31</v>
      </c>
      <c r="L9" s="4">
        <v>1</v>
      </c>
      <c r="M9" s="4">
        <v>1</v>
      </c>
      <c r="N9" s="4">
        <v>1</v>
      </c>
      <c r="O9" s="4">
        <v>1</v>
      </c>
      <c r="P9" s="4">
        <v>1</v>
      </c>
      <c r="S9" s="3">
        <v>1</v>
      </c>
      <c r="U9" s="20">
        <f t="shared" si="1"/>
        <v>1</v>
      </c>
      <c r="V9"/>
      <c r="W9" s="29"/>
      <c r="X9" s="29"/>
      <c r="Y9" s="29"/>
      <c r="Z9" s="30"/>
    </row>
    <row r="10" spans="1:30" x14ac:dyDescent="0.3">
      <c r="B10" s="5" t="s">
        <v>38</v>
      </c>
      <c r="C10" s="30" t="s">
        <v>30</v>
      </c>
      <c r="D10" s="2">
        <v>5</v>
      </c>
      <c r="E10" s="2">
        <v>0</v>
      </c>
      <c r="F10" s="2">
        <f t="shared" si="0"/>
        <v>6</v>
      </c>
      <c r="G10" s="2">
        <v>15</v>
      </c>
      <c r="H10" s="2">
        <v>5</v>
      </c>
      <c r="I10" s="2">
        <v>15</v>
      </c>
      <c r="K10" s="16"/>
      <c r="M10"/>
      <c r="Q10" s="4">
        <v>0.5</v>
      </c>
      <c r="S10" s="3">
        <v>0</v>
      </c>
      <c r="U10" s="20">
        <f t="shared" si="1"/>
        <v>0.5</v>
      </c>
      <c r="V10"/>
      <c r="W10" s="29"/>
      <c r="X10" s="29"/>
      <c r="Y10" s="29"/>
      <c r="Z10" s="30"/>
    </row>
    <row r="11" spans="1:30" x14ac:dyDescent="0.3">
      <c r="B11" s="5" t="s">
        <v>39</v>
      </c>
      <c r="C11" s="30" t="s">
        <v>30</v>
      </c>
      <c r="D11" s="2">
        <v>2</v>
      </c>
      <c r="E11" s="2">
        <v>0</v>
      </c>
      <c r="F11" s="2">
        <f t="shared" si="0"/>
        <v>2</v>
      </c>
      <c r="H11" s="2">
        <v>7</v>
      </c>
      <c r="I11" s="2">
        <v>19</v>
      </c>
      <c r="J11" s="2">
        <v>7</v>
      </c>
      <c r="K11" s="16" t="s">
        <v>31</v>
      </c>
      <c r="L11" s="4">
        <v>1</v>
      </c>
      <c r="M11" s="4">
        <v>1</v>
      </c>
      <c r="N11" s="4">
        <v>1</v>
      </c>
      <c r="O11" s="4">
        <v>1</v>
      </c>
      <c r="P11" s="4">
        <v>1</v>
      </c>
      <c r="S11" s="3">
        <v>1</v>
      </c>
      <c r="U11" s="20">
        <f t="shared" si="1"/>
        <v>1</v>
      </c>
      <c r="V11"/>
      <c r="W11" s="36" t="s">
        <v>40</v>
      </c>
      <c r="X11" s="37"/>
      <c r="Y11" s="29"/>
      <c r="Z11" s="30"/>
    </row>
    <row r="12" spans="1:30" x14ac:dyDescent="0.3">
      <c r="A12" s="38" t="s">
        <v>41</v>
      </c>
      <c r="B12" s="5" t="s">
        <v>42</v>
      </c>
      <c r="C12" s="30" t="s">
        <v>43</v>
      </c>
      <c r="D12" s="2">
        <v>4</v>
      </c>
      <c r="E12" s="2">
        <v>1</v>
      </c>
      <c r="F12" s="2">
        <f t="shared" si="0"/>
        <v>4</v>
      </c>
      <c r="K12" s="16" t="s">
        <v>44</v>
      </c>
      <c r="Q12" s="4">
        <v>1</v>
      </c>
      <c r="R12" s="4">
        <v>1</v>
      </c>
      <c r="S12" s="3">
        <v>1</v>
      </c>
      <c r="T12" s="4">
        <v>2</v>
      </c>
      <c r="U12" s="20">
        <f t="shared" si="1"/>
        <v>5</v>
      </c>
      <c r="V12"/>
      <c r="W12" s="39">
        <v>1.1000000000000001</v>
      </c>
      <c r="X12" s="40"/>
      <c r="Y12" s="29"/>
      <c r="Z12" s="30"/>
    </row>
    <row r="13" spans="1:30" x14ac:dyDescent="0.3">
      <c r="A13" s="38" t="s">
        <v>41</v>
      </c>
      <c r="B13" s="5" t="s">
        <v>45</v>
      </c>
      <c r="C13" s="30" t="s">
        <v>43</v>
      </c>
      <c r="D13" s="2">
        <v>3</v>
      </c>
      <c r="E13" s="2">
        <v>0</v>
      </c>
      <c r="F13" s="2">
        <f t="shared" si="0"/>
        <v>4</v>
      </c>
      <c r="K13" s="16" t="s">
        <v>44</v>
      </c>
      <c r="Q13" s="4">
        <v>1</v>
      </c>
      <c r="R13" s="4">
        <v>1</v>
      </c>
      <c r="S13" s="3">
        <v>1</v>
      </c>
      <c r="T13" s="4">
        <v>2</v>
      </c>
      <c r="U13" s="20">
        <f t="shared" si="1"/>
        <v>5</v>
      </c>
      <c r="V13"/>
      <c r="W13"/>
      <c r="Y13" s="29"/>
      <c r="Z13" s="30"/>
    </row>
    <row r="14" spans="1:30" x14ac:dyDescent="0.3">
      <c r="B14" s="5" t="s">
        <v>46</v>
      </c>
      <c r="C14" s="30" t="s">
        <v>43</v>
      </c>
      <c r="D14" s="2">
        <v>3</v>
      </c>
      <c r="E14" s="2">
        <v>0</v>
      </c>
      <c r="F14" s="2">
        <f t="shared" si="0"/>
        <v>4</v>
      </c>
      <c r="K14" s="16"/>
      <c r="S14" s="3"/>
      <c r="U14" s="20">
        <f t="shared" si="1"/>
        <v>0</v>
      </c>
      <c r="V14"/>
      <c r="W14" s="13" t="s">
        <v>47</v>
      </c>
      <c r="Z14" s="30"/>
    </row>
    <row r="15" spans="1:30" x14ac:dyDescent="0.3">
      <c r="B15" s="5" t="s">
        <v>48</v>
      </c>
      <c r="C15" s="30" t="s">
        <v>43</v>
      </c>
      <c r="D15" s="2">
        <v>3</v>
      </c>
      <c r="E15" s="2">
        <v>0</v>
      </c>
      <c r="F15" s="2">
        <f t="shared" si="0"/>
        <v>4</v>
      </c>
      <c r="K15" s="16"/>
      <c r="S15" s="3"/>
      <c r="U15" s="20">
        <f t="shared" si="1"/>
        <v>0</v>
      </c>
      <c r="V15"/>
      <c r="W15" s="36" t="s">
        <v>49</v>
      </c>
      <c r="X15" s="41"/>
      <c r="Y15" s="42">
        <v>0.05</v>
      </c>
    </row>
    <row r="16" spans="1:30" x14ac:dyDescent="0.3">
      <c r="B16" s="5" t="s">
        <v>50</v>
      </c>
      <c r="C16" s="30" t="s">
        <v>30</v>
      </c>
      <c r="D16" s="2">
        <v>9</v>
      </c>
      <c r="E16" s="2">
        <v>0</v>
      </c>
      <c r="F16" s="2">
        <f t="shared" si="0"/>
        <v>10</v>
      </c>
      <c r="K16" s="16" t="s">
        <v>33</v>
      </c>
      <c r="L16" s="4">
        <v>1</v>
      </c>
      <c r="M16" s="4">
        <v>1</v>
      </c>
      <c r="N16" s="4">
        <v>1</v>
      </c>
      <c r="O16" s="4">
        <v>1</v>
      </c>
      <c r="P16" s="4">
        <v>1</v>
      </c>
      <c r="Q16" s="4">
        <v>1</v>
      </c>
      <c r="S16" s="3">
        <v>1</v>
      </c>
      <c r="U16" s="20">
        <f t="shared" si="1"/>
        <v>2</v>
      </c>
      <c r="V16"/>
      <c r="W16" s="43" t="s">
        <v>51</v>
      </c>
      <c r="X16" s="29"/>
      <c r="Y16" s="44">
        <v>0.3</v>
      </c>
    </row>
    <row r="17" spans="1:30" x14ac:dyDescent="0.3">
      <c r="B17" s="5" t="s">
        <v>52</v>
      </c>
      <c r="C17" s="30" t="s">
        <v>30</v>
      </c>
      <c r="D17" s="2">
        <v>3</v>
      </c>
      <c r="E17" s="2">
        <v>0</v>
      </c>
      <c r="F17" s="2">
        <f t="shared" si="0"/>
        <v>4</v>
      </c>
      <c r="G17" s="2">
        <v>17</v>
      </c>
      <c r="H17" s="2">
        <v>6</v>
      </c>
      <c r="I17" s="2">
        <v>22</v>
      </c>
      <c r="J17" s="2">
        <v>6</v>
      </c>
      <c r="K17" s="16"/>
      <c r="L17" s="4">
        <v>1</v>
      </c>
      <c r="M17" s="4">
        <v>1</v>
      </c>
      <c r="N17" s="4">
        <v>1</v>
      </c>
      <c r="O17" s="4">
        <v>1</v>
      </c>
      <c r="P17" s="4">
        <v>1</v>
      </c>
      <c r="Q17" s="4">
        <v>1</v>
      </c>
      <c r="R17" s="4">
        <v>1</v>
      </c>
      <c r="S17" s="3">
        <v>1</v>
      </c>
      <c r="U17" s="20">
        <f t="shared" si="1"/>
        <v>3</v>
      </c>
      <c r="V17"/>
      <c r="W17" s="43" t="s">
        <v>53</v>
      </c>
      <c r="X17" s="29"/>
      <c r="Y17" s="44">
        <v>3</v>
      </c>
    </row>
    <row r="18" spans="1:30" x14ac:dyDescent="0.3">
      <c r="B18" s="5" t="s">
        <v>54</v>
      </c>
      <c r="C18" s="30" t="s">
        <v>43</v>
      </c>
      <c r="D18" s="2">
        <v>5</v>
      </c>
      <c r="E18" s="2">
        <v>0</v>
      </c>
      <c r="F18" s="2">
        <f t="shared" si="0"/>
        <v>6</v>
      </c>
      <c r="K18" s="16" t="s">
        <v>33</v>
      </c>
      <c r="L18" s="4">
        <v>1</v>
      </c>
      <c r="M18" s="4">
        <v>1</v>
      </c>
      <c r="N18" s="4">
        <v>0.5</v>
      </c>
      <c r="O18" s="4">
        <v>0.5</v>
      </c>
      <c r="R18" s="4">
        <v>0.5</v>
      </c>
      <c r="S18" s="3">
        <v>1</v>
      </c>
      <c r="U18" s="20">
        <f t="shared" si="1"/>
        <v>1.5</v>
      </c>
      <c r="V18"/>
      <c r="W18" s="43" t="s">
        <v>55</v>
      </c>
      <c r="X18" s="29"/>
      <c r="Y18" s="45">
        <v>0.25</v>
      </c>
    </row>
    <row r="19" spans="1:30" x14ac:dyDescent="0.3">
      <c r="B19" s="5" t="s">
        <v>56</v>
      </c>
      <c r="C19" s="30" t="s">
        <v>30</v>
      </c>
      <c r="D19" s="2">
        <v>4</v>
      </c>
      <c r="E19" s="2">
        <v>0</v>
      </c>
      <c r="F19" s="2">
        <f t="shared" si="0"/>
        <v>4</v>
      </c>
      <c r="K19" s="16" t="s">
        <v>33</v>
      </c>
      <c r="L19" s="4">
        <v>1</v>
      </c>
      <c r="M19" s="4">
        <v>1</v>
      </c>
      <c r="N19" s="4">
        <v>1</v>
      </c>
      <c r="O19" s="4">
        <v>1</v>
      </c>
      <c r="P19" s="4">
        <v>1</v>
      </c>
      <c r="Q19" s="4">
        <v>1</v>
      </c>
      <c r="R19" s="4">
        <v>0.5</v>
      </c>
      <c r="S19" s="3">
        <v>1</v>
      </c>
      <c r="U19" s="20">
        <f t="shared" si="1"/>
        <v>2.5</v>
      </c>
      <c r="V19"/>
      <c r="W19" s="46" t="s">
        <v>57</v>
      </c>
      <c r="X19" s="47"/>
      <c r="Y19" s="48">
        <v>0.05</v>
      </c>
    </row>
    <row r="20" spans="1:30" x14ac:dyDescent="0.3">
      <c r="B20" s="5" t="s">
        <v>58</v>
      </c>
      <c r="C20" s="30" t="s">
        <v>30</v>
      </c>
      <c r="D20" s="2">
        <v>5</v>
      </c>
      <c r="E20" s="2">
        <v>0</v>
      </c>
      <c r="F20" s="2">
        <f t="shared" si="0"/>
        <v>6</v>
      </c>
      <c r="H20" s="2">
        <v>10</v>
      </c>
      <c r="J20" s="2">
        <v>10</v>
      </c>
      <c r="K20" s="16" t="s">
        <v>31</v>
      </c>
      <c r="L20" s="4">
        <v>1</v>
      </c>
      <c r="M20" s="4">
        <v>1</v>
      </c>
      <c r="N20" s="4">
        <v>1</v>
      </c>
      <c r="O20" s="4">
        <v>1</v>
      </c>
      <c r="P20" s="4">
        <v>1</v>
      </c>
      <c r="R20" s="4">
        <v>0.5</v>
      </c>
      <c r="S20" s="3">
        <v>1</v>
      </c>
      <c r="U20" s="20">
        <f t="shared" si="1"/>
        <v>1.5</v>
      </c>
      <c r="V20"/>
    </row>
    <row r="21" spans="1:30" x14ac:dyDescent="0.3">
      <c r="B21" s="5" t="s">
        <v>59</v>
      </c>
      <c r="C21" s="30" t="s">
        <v>30</v>
      </c>
      <c r="D21" s="2">
        <v>3</v>
      </c>
      <c r="E21" s="2">
        <v>0</v>
      </c>
      <c r="F21" s="2">
        <f t="shared" si="0"/>
        <v>4</v>
      </c>
      <c r="G21" s="2">
        <v>22</v>
      </c>
      <c r="K21" s="16"/>
      <c r="M21"/>
      <c r="S21" s="3"/>
      <c r="U21" s="20">
        <f t="shared" si="1"/>
        <v>0</v>
      </c>
      <c r="V21"/>
      <c r="W21" s="36" t="s">
        <v>60</v>
      </c>
      <c r="X21" s="37"/>
    </row>
    <row r="22" spans="1:30" x14ac:dyDescent="0.3">
      <c r="B22" s="5" t="s">
        <v>61</v>
      </c>
      <c r="C22" s="30" t="s">
        <v>30</v>
      </c>
      <c r="D22" s="2">
        <v>4</v>
      </c>
      <c r="E22" s="2">
        <v>0</v>
      </c>
      <c r="F22" s="2">
        <f t="shared" si="0"/>
        <v>4</v>
      </c>
      <c r="G22" s="2">
        <v>23</v>
      </c>
      <c r="K22" s="16"/>
      <c r="M22" s="4">
        <v>1</v>
      </c>
      <c r="S22" s="3">
        <v>0.4</v>
      </c>
      <c r="U22" s="20">
        <f t="shared" si="1"/>
        <v>0.4</v>
      </c>
      <c r="V22"/>
      <c r="W22" s="39">
        <v>1</v>
      </c>
      <c r="X22" s="40"/>
    </row>
    <row r="23" spans="1:30" x14ac:dyDescent="0.3">
      <c r="B23" s="5" t="s">
        <v>62</v>
      </c>
      <c r="C23" s="30" t="s">
        <v>26</v>
      </c>
      <c r="D23" s="2">
        <v>2</v>
      </c>
      <c r="E23" s="2">
        <v>0</v>
      </c>
      <c r="F23" s="2">
        <f t="shared" si="0"/>
        <v>2</v>
      </c>
      <c r="G23" s="2">
        <v>24</v>
      </c>
      <c r="I23" s="2">
        <v>23</v>
      </c>
      <c r="K23" s="16"/>
      <c r="M23" s="4">
        <v>0</v>
      </c>
      <c r="O23" s="4">
        <v>0.5</v>
      </c>
      <c r="P23" s="4">
        <v>1</v>
      </c>
      <c r="R23" s="4">
        <v>1</v>
      </c>
      <c r="S23" s="3">
        <v>0</v>
      </c>
      <c r="T23" s="34"/>
      <c r="U23" s="27">
        <f t="shared" si="1"/>
        <v>1</v>
      </c>
      <c r="V23"/>
    </row>
    <row r="24" spans="1:30" s="31" customFormat="1" x14ac:dyDescent="0.3">
      <c r="A24" s="49" t="s">
        <v>63</v>
      </c>
      <c r="B24" s="50" t="s">
        <v>64</v>
      </c>
      <c r="C24" s="50" t="s">
        <v>26</v>
      </c>
      <c r="D24" s="51">
        <v>10</v>
      </c>
      <c r="E24" s="51">
        <v>0</v>
      </c>
      <c r="F24" s="51">
        <f t="shared" si="0"/>
        <v>10</v>
      </c>
      <c r="G24" s="51"/>
      <c r="H24" s="51">
        <v>15</v>
      </c>
      <c r="I24" s="51">
        <v>24</v>
      </c>
      <c r="J24" s="51">
        <v>11</v>
      </c>
      <c r="K24" s="52" t="s">
        <v>31</v>
      </c>
      <c r="L24" s="53">
        <v>1</v>
      </c>
      <c r="M24" s="53">
        <v>1</v>
      </c>
      <c r="N24" s="53">
        <v>0.5</v>
      </c>
      <c r="O24" s="53">
        <v>0.5</v>
      </c>
      <c r="P24" s="53">
        <v>1</v>
      </c>
      <c r="Q24" s="53">
        <v>1</v>
      </c>
      <c r="R24" s="53"/>
      <c r="S24" s="53">
        <v>1</v>
      </c>
      <c r="T24" s="3"/>
      <c r="U24" s="20">
        <f t="shared" si="1"/>
        <v>2</v>
      </c>
      <c r="V24"/>
      <c r="W24" s="30"/>
      <c r="Z24"/>
      <c r="AA24"/>
      <c r="AB24"/>
      <c r="AC24"/>
      <c r="AD24"/>
    </row>
    <row r="25" spans="1:30" x14ac:dyDescent="0.3">
      <c r="B25" s="5" t="s">
        <v>65</v>
      </c>
      <c r="C25" s="30" t="s">
        <v>26</v>
      </c>
      <c r="D25" s="2">
        <v>8</v>
      </c>
      <c r="E25" s="2">
        <v>0</v>
      </c>
      <c r="F25" s="2">
        <f t="shared" si="0"/>
        <v>8</v>
      </c>
      <c r="H25" s="2">
        <v>16</v>
      </c>
      <c r="I25" s="2">
        <v>25</v>
      </c>
      <c r="J25" s="2">
        <v>12</v>
      </c>
      <c r="K25" s="16" t="s">
        <v>31</v>
      </c>
      <c r="L25" s="4">
        <v>1</v>
      </c>
      <c r="M25" s="4">
        <v>1</v>
      </c>
      <c r="N25" s="4">
        <v>1</v>
      </c>
      <c r="O25" s="4">
        <v>1</v>
      </c>
      <c r="P25" s="4">
        <v>1</v>
      </c>
      <c r="Q25" s="4">
        <v>1</v>
      </c>
      <c r="R25" s="4">
        <v>1</v>
      </c>
      <c r="S25" s="3">
        <v>1</v>
      </c>
      <c r="U25" s="20">
        <f t="shared" si="1"/>
        <v>3</v>
      </c>
      <c r="V25"/>
      <c r="W25" s="54" t="s">
        <v>66</v>
      </c>
      <c r="X25" s="55" t="s">
        <v>67</v>
      </c>
      <c r="Y25" s="55" t="s">
        <v>68</v>
      </c>
      <c r="Z25" s="56" t="s">
        <v>69</v>
      </c>
    </row>
    <row r="26" spans="1:30" x14ac:dyDescent="0.3">
      <c r="B26" s="5" t="s">
        <v>70</v>
      </c>
      <c r="C26" s="30" t="s">
        <v>26</v>
      </c>
      <c r="D26" s="2">
        <v>3</v>
      </c>
      <c r="E26" s="2">
        <v>0</v>
      </c>
      <c r="F26" s="2">
        <f t="shared" si="0"/>
        <v>4</v>
      </c>
      <c r="K26" s="16"/>
      <c r="M26" s="4">
        <v>0.2</v>
      </c>
      <c r="N26" s="4">
        <v>1</v>
      </c>
      <c r="S26" s="3">
        <v>0</v>
      </c>
      <c r="U26" s="20">
        <f t="shared" si="1"/>
        <v>0</v>
      </c>
      <c r="V26"/>
      <c r="W26" s="57">
        <v>0</v>
      </c>
      <c r="X26" s="31">
        <f t="shared" ref="X26:X34" si="2">SUMIF(U$2:U$82,"&gt;=" &amp; W26,F$2:F$82)</f>
        <v>356</v>
      </c>
      <c r="Y26" s="31">
        <f t="shared" ref="Y26:Y34" si="3">SUMIF(U$2:U$82,"&gt;=" &amp; W26,E$2:E$82)</f>
        <v>28</v>
      </c>
      <c r="Z26" s="44">
        <f t="shared" ref="Z26:Z34" si="4">($Y$17 + $Y$15*X26+$Y$16*Y26)*(1+Y$18+Y$19)</f>
        <v>37.960000000000008</v>
      </c>
    </row>
    <row r="27" spans="1:30" x14ac:dyDescent="0.3">
      <c r="B27" s="5" t="s">
        <v>71</v>
      </c>
      <c r="C27" s="30" t="s">
        <v>26</v>
      </c>
      <c r="D27" s="2">
        <v>3</v>
      </c>
      <c r="E27" s="2">
        <v>0</v>
      </c>
      <c r="F27" s="2">
        <f t="shared" si="0"/>
        <v>4</v>
      </c>
      <c r="H27" s="2">
        <v>17</v>
      </c>
      <c r="J27" s="2">
        <v>13</v>
      </c>
      <c r="K27" s="16" t="s">
        <v>31</v>
      </c>
      <c r="L27" s="4">
        <v>1</v>
      </c>
      <c r="M27" s="4">
        <v>1</v>
      </c>
      <c r="N27" s="4">
        <v>0.5</v>
      </c>
      <c r="O27" s="4">
        <v>1</v>
      </c>
      <c r="P27" s="4">
        <v>1</v>
      </c>
      <c r="Q27" s="4">
        <v>1</v>
      </c>
      <c r="S27" s="3">
        <v>1</v>
      </c>
      <c r="U27" s="20">
        <f t="shared" si="1"/>
        <v>2</v>
      </c>
      <c r="V27"/>
      <c r="W27" s="57">
        <v>0.5</v>
      </c>
      <c r="X27" s="31">
        <f t="shared" si="2"/>
        <v>280</v>
      </c>
      <c r="Y27" s="31">
        <f t="shared" si="3"/>
        <v>24</v>
      </c>
      <c r="Z27" s="44">
        <f t="shared" si="4"/>
        <v>31.46</v>
      </c>
    </row>
    <row r="28" spans="1:30" x14ac:dyDescent="0.3">
      <c r="B28" s="5" t="s">
        <v>72</v>
      </c>
      <c r="C28" s="30" t="s">
        <v>26</v>
      </c>
      <c r="D28" s="2">
        <v>3</v>
      </c>
      <c r="E28" s="2">
        <v>0</v>
      </c>
      <c r="F28" s="2">
        <f t="shared" si="0"/>
        <v>4</v>
      </c>
      <c r="H28" s="2">
        <v>18</v>
      </c>
      <c r="I28" s="2">
        <v>26</v>
      </c>
      <c r="J28" s="2">
        <v>14</v>
      </c>
      <c r="K28" s="16" t="s">
        <v>31</v>
      </c>
      <c r="L28" s="4">
        <v>1</v>
      </c>
      <c r="M28" s="4">
        <v>1</v>
      </c>
      <c r="N28" s="4">
        <v>1</v>
      </c>
      <c r="O28" s="4">
        <v>1</v>
      </c>
      <c r="P28" s="4">
        <v>1</v>
      </c>
      <c r="R28" s="4">
        <v>1</v>
      </c>
      <c r="S28" s="3">
        <v>1</v>
      </c>
      <c r="U28" s="20">
        <f t="shared" si="1"/>
        <v>2</v>
      </c>
      <c r="V28"/>
      <c r="W28" s="57">
        <v>1</v>
      </c>
      <c r="X28" s="31">
        <f t="shared" si="2"/>
        <v>264</v>
      </c>
      <c r="Y28" s="31">
        <f t="shared" si="3"/>
        <v>24</v>
      </c>
      <c r="Z28" s="44">
        <f t="shared" si="4"/>
        <v>30.420000000000005</v>
      </c>
    </row>
    <row r="29" spans="1:30" x14ac:dyDescent="0.3">
      <c r="B29" s="5" t="s">
        <v>73</v>
      </c>
      <c r="C29" s="30" t="s">
        <v>26</v>
      </c>
      <c r="D29" s="2">
        <v>5</v>
      </c>
      <c r="E29" s="2">
        <v>0</v>
      </c>
      <c r="F29" s="2">
        <f t="shared" si="0"/>
        <v>6</v>
      </c>
      <c r="G29" s="2">
        <v>37</v>
      </c>
      <c r="K29" s="16" t="s">
        <v>74</v>
      </c>
      <c r="M29" s="4">
        <v>0</v>
      </c>
      <c r="O29" s="4">
        <v>0.5</v>
      </c>
      <c r="S29" s="3"/>
      <c r="U29" s="20">
        <f t="shared" si="1"/>
        <v>0</v>
      </c>
      <c r="V29"/>
      <c r="W29" s="57">
        <v>1.5</v>
      </c>
      <c r="X29" s="31">
        <f t="shared" si="2"/>
        <v>162</v>
      </c>
      <c r="Y29" s="31">
        <f t="shared" si="3"/>
        <v>13</v>
      </c>
      <c r="Z29" s="44">
        <f t="shared" si="4"/>
        <v>19.5</v>
      </c>
    </row>
    <row r="30" spans="1:30" x14ac:dyDescent="0.3">
      <c r="B30" s="5" t="s">
        <v>75</v>
      </c>
      <c r="C30" s="30" t="s">
        <v>26</v>
      </c>
      <c r="D30" s="2">
        <v>5</v>
      </c>
      <c r="E30" s="2">
        <v>0</v>
      </c>
      <c r="F30" s="2">
        <f t="shared" si="0"/>
        <v>6</v>
      </c>
      <c r="K30" s="16" t="s">
        <v>74</v>
      </c>
      <c r="M30" s="4">
        <v>0</v>
      </c>
      <c r="O30" s="4">
        <v>0.5</v>
      </c>
      <c r="S30" s="3"/>
      <c r="T30" s="34"/>
      <c r="U30" s="27">
        <f t="shared" si="1"/>
        <v>0</v>
      </c>
      <c r="V30"/>
      <c r="W30" s="57">
        <v>2</v>
      </c>
      <c r="X30" s="31">
        <f t="shared" si="2"/>
        <v>132</v>
      </c>
      <c r="Y30" s="31">
        <f t="shared" si="3"/>
        <v>10</v>
      </c>
      <c r="Z30" s="44">
        <f t="shared" si="4"/>
        <v>16.380000000000003</v>
      </c>
    </row>
    <row r="31" spans="1:30" x14ac:dyDescent="0.3">
      <c r="A31" s="49" t="s">
        <v>76</v>
      </c>
      <c r="B31" s="50" t="s">
        <v>77</v>
      </c>
      <c r="C31" s="50" t="s">
        <v>26</v>
      </c>
      <c r="D31" s="51">
        <v>3</v>
      </c>
      <c r="E31" s="51">
        <v>0</v>
      </c>
      <c r="F31" s="51">
        <f t="shared" si="0"/>
        <v>4</v>
      </c>
      <c r="G31" s="51">
        <v>28</v>
      </c>
      <c r="H31" s="51"/>
      <c r="I31" s="51">
        <v>27</v>
      </c>
      <c r="J31" s="51"/>
      <c r="K31" s="52" t="s">
        <v>78</v>
      </c>
      <c r="L31" s="53"/>
      <c r="M31" s="53"/>
      <c r="N31" s="53"/>
      <c r="O31" s="53"/>
      <c r="P31" s="53"/>
      <c r="Q31" s="53"/>
      <c r="R31" s="53"/>
      <c r="S31" s="53"/>
      <c r="T31" s="3"/>
      <c r="U31" s="20">
        <f t="shared" si="1"/>
        <v>0</v>
      </c>
      <c r="V31"/>
      <c r="W31" s="57">
        <v>2.5</v>
      </c>
      <c r="X31" s="31">
        <f t="shared" si="2"/>
        <v>44</v>
      </c>
      <c r="Y31" s="31">
        <f t="shared" si="3"/>
        <v>2</v>
      </c>
      <c r="Z31" s="44">
        <f t="shared" si="4"/>
        <v>7.54</v>
      </c>
    </row>
    <row r="32" spans="1:30" x14ac:dyDescent="0.3">
      <c r="B32" s="5" t="s">
        <v>79</v>
      </c>
      <c r="C32" s="30" t="s">
        <v>26</v>
      </c>
      <c r="D32" s="2">
        <v>2</v>
      </c>
      <c r="E32" s="2">
        <v>0</v>
      </c>
      <c r="F32" s="2">
        <f t="shared" si="0"/>
        <v>2</v>
      </c>
      <c r="G32" s="2">
        <v>29</v>
      </c>
      <c r="H32" s="2">
        <v>19</v>
      </c>
      <c r="I32" s="2">
        <v>28</v>
      </c>
      <c r="J32" s="2">
        <v>15</v>
      </c>
      <c r="K32" s="16" t="s">
        <v>80</v>
      </c>
      <c r="L32" s="4">
        <v>1</v>
      </c>
      <c r="M32" s="3">
        <v>1</v>
      </c>
      <c r="N32" s="4">
        <v>1</v>
      </c>
      <c r="O32" s="4">
        <v>1</v>
      </c>
      <c r="P32" s="4">
        <v>1</v>
      </c>
      <c r="Q32" s="4">
        <v>1</v>
      </c>
      <c r="R32" s="4">
        <v>1</v>
      </c>
      <c r="S32" s="3">
        <v>1</v>
      </c>
      <c r="U32" s="20">
        <f t="shared" si="1"/>
        <v>3</v>
      </c>
      <c r="V32"/>
      <c r="W32" s="57">
        <v>3</v>
      </c>
      <c r="X32" s="31">
        <f t="shared" si="2"/>
        <v>40</v>
      </c>
      <c r="Y32" s="31">
        <f t="shared" si="3"/>
        <v>2</v>
      </c>
      <c r="Z32" s="44">
        <f t="shared" si="4"/>
        <v>7.2799999999999994</v>
      </c>
    </row>
    <row r="33" spans="1:30" s="31" customFormat="1" x14ac:dyDescent="0.3">
      <c r="A33" s="1"/>
      <c r="B33" s="5" t="s">
        <v>81</v>
      </c>
      <c r="C33" s="30" t="s">
        <v>26</v>
      </c>
      <c r="D33" s="2">
        <v>1</v>
      </c>
      <c r="E33" s="2">
        <v>0</v>
      </c>
      <c r="F33" s="2">
        <f t="shared" si="0"/>
        <v>2</v>
      </c>
      <c r="G33" s="2"/>
      <c r="H33" s="2"/>
      <c r="I33" s="2"/>
      <c r="J33" s="2">
        <v>16</v>
      </c>
      <c r="K33" s="16" t="s">
        <v>82</v>
      </c>
      <c r="L33" s="4">
        <v>1</v>
      </c>
      <c r="M33" s="3">
        <v>1</v>
      </c>
      <c r="N33" s="4">
        <v>1</v>
      </c>
      <c r="O33" s="4">
        <v>1</v>
      </c>
      <c r="P33" s="4">
        <v>1</v>
      </c>
      <c r="Q33" s="4">
        <v>1</v>
      </c>
      <c r="R33" s="4"/>
      <c r="S33" s="3">
        <v>0</v>
      </c>
      <c r="T33" s="4"/>
      <c r="U33" s="20">
        <f t="shared" si="1"/>
        <v>1</v>
      </c>
      <c r="V33"/>
      <c r="W33" s="57">
        <v>3.5</v>
      </c>
      <c r="X33" s="31">
        <f t="shared" si="2"/>
        <v>8</v>
      </c>
      <c r="Y33" s="31">
        <f t="shared" si="3"/>
        <v>1</v>
      </c>
      <c r="Z33" s="44">
        <f t="shared" si="4"/>
        <v>4.8099999999999996</v>
      </c>
    </row>
    <row r="34" spans="1:30" x14ac:dyDescent="0.3">
      <c r="B34" s="5" t="s">
        <v>83</v>
      </c>
      <c r="C34" s="30" t="s">
        <v>26</v>
      </c>
      <c r="D34" s="2">
        <v>3</v>
      </c>
      <c r="E34" s="2">
        <v>0</v>
      </c>
      <c r="F34" s="2">
        <f t="shared" ref="F34:F65" si="5">CEILING(D34,W$22+1)</f>
        <v>4</v>
      </c>
      <c r="G34" s="2">
        <v>30</v>
      </c>
      <c r="H34" s="2">
        <v>20</v>
      </c>
      <c r="I34" s="2">
        <v>29</v>
      </c>
      <c r="J34" s="2">
        <v>16</v>
      </c>
      <c r="K34" s="16" t="s">
        <v>82</v>
      </c>
      <c r="L34" s="4">
        <v>1</v>
      </c>
      <c r="M34" s="4">
        <v>1</v>
      </c>
      <c r="N34" s="4">
        <v>1</v>
      </c>
      <c r="O34" s="4">
        <v>1</v>
      </c>
      <c r="P34" s="4">
        <v>1</v>
      </c>
      <c r="Q34" s="4">
        <v>1</v>
      </c>
      <c r="R34" s="4">
        <v>1</v>
      </c>
      <c r="S34" s="3">
        <v>1</v>
      </c>
      <c r="U34" s="20">
        <f t="shared" ref="U34:U65" si="6">SUM(Q34:T34)</f>
        <v>3</v>
      </c>
      <c r="V34"/>
      <c r="W34" s="58">
        <v>4</v>
      </c>
      <c r="X34" s="59">
        <f t="shared" si="2"/>
        <v>8</v>
      </c>
      <c r="Y34" s="59">
        <f t="shared" si="3"/>
        <v>1</v>
      </c>
      <c r="Z34" s="60">
        <f t="shared" si="4"/>
        <v>4.8099999999999996</v>
      </c>
    </row>
    <row r="35" spans="1:30" x14ac:dyDescent="0.3">
      <c r="B35" s="5" t="s">
        <v>84</v>
      </c>
      <c r="C35" s="30" t="s">
        <v>26</v>
      </c>
      <c r="D35" s="2">
        <v>3</v>
      </c>
      <c r="E35" s="2">
        <v>0</v>
      </c>
      <c r="F35" s="2">
        <f t="shared" si="5"/>
        <v>4</v>
      </c>
      <c r="G35" s="2">
        <v>31</v>
      </c>
      <c r="I35" s="2">
        <v>30</v>
      </c>
      <c r="J35" s="2">
        <v>17</v>
      </c>
      <c r="K35" s="16"/>
      <c r="L35" s="4">
        <v>1</v>
      </c>
      <c r="M35" s="4">
        <v>0</v>
      </c>
      <c r="S35" s="3">
        <v>0.5</v>
      </c>
      <c r="U35" s="20">
        <f t="shared" si="6"/>
        <v>0.5</v>
      </c>
      <c r="V35"/>
      <c r="Z35" s="31"/>
    </row>
    <row r="36" spans="1:30" x14ac:dyDescent="0.3">
      <c r="B36" s="5" t="s">
        <v>85</v>
      </c>
      <c r="C36" s="30" t="s">
        <v>30</v>
      </c>
      <c r="D36" s="2">
        <v>2</v>
      </c>
      <c r="E36" s="2">
        <v>0</v>
      </c>
      <c r="F36" s="2">
        <f t="shared" si="5"/>
        <v>2</v>
      </c>
      <c r="H36" s="2">
        <v>21</v>
      </c>
      <c r="I36" s="2">
        <v>31</v>
      </c>
      <c r="J36" s="2">
        <v>18</v>
      </c>
      <c r="K36" s="16" t="s">
        <v>31</v>
      </c>
      <c r="L36" s="4">
        <v>1</v>
      </c>
      <c r="M36" s="4">
        <v>1</v>
      </c>
      <c r="N36" s="4">
        <v>1</v>
      </c>
      <c r="O36" s="4">
        <v>1</v>
      </c>
      <c r="S36" s="3">
        <v>1</v>
      </c>
      <c r="U36" s="20">
        <f t="shared" si="6"/>
        <v>1</v>
      </c>
      <c r="V36"/>
      <c r="AA36" s="31"/>
      <c r="AB36" s="31"/>
      <c r="AC36" s="31"/>
      <c r="AD36" s="31"/>
    </row>
    <row r="37" spans="1:30" x14ac:dyDescent="0.3">
      <c r="B37" s="5" t="s">
        <v>86</v>
      </c>
      <c r="C37" s="30" t="s">
        <v>30</v>
      </c>
      <c r="D37" s="2">
        <v>4</v>
      </c>
      <c r="E37" s="2">
        <v>0</v>
      </c>
      <c r="F37" s="2">
        <f t="shared" si="5"/>
        <v>4</v>
      </c>
      <c r="J37" s="2">
        <v>19</v>
      </c>
      <c r="K37" s="16" t="s">
        <v>36</v>
      </c>
      <c r="L37" s="4">
        <v>1</v>
      </c>
      <c r="M37" s="4">
        <v>1</v>
      </c>
      <c r="N37" s="4">
        <v>0.5</v>
      </c>
      <c r="O37" s="4">
        <v>1</v>
      </c>
      <c r="S37" s="3">
        <v>1</v>
      </c>
      <c r="U37" s="20">
        <f t="shared" si="6"/>
        <v>1</v>
      </c>
      <c r="V37"/>
    </row>
    <row r="38" spans="1:30" x14ac:dyDescent="0.3">
      <c r="B38" s="5" t="s">
        <v>87</v>
      </c>
      <c r="C38" s="30" t="s">
        <v>30</v>
      </c>
      <c r="D38" s="2">
        <v>3</v>
      </c>
      <c r="E38" s="2">
        <v>0</v>
      </c>
      <c r="F38" s="2">
        <f t="shared" si="5"/>
        <v>4</v>
      </c>
      <c r="J38" s="2">
        <v>20</v>
      </c>
      <c r="K38" s="16" t="s">
        <v>36</v>
      </c>
      <c r="L38" s="4">
        <v>1</v>
      </c>
      <c r="M38" s="4">
        <v>1</v>
      </c>
      <c r="N38" s="4">
        <v>1</v>
      </c>
      <c r="O38" s="4">
        <v>1</v>
      </c>
      <c r="P38" s="4">
        <v>1</v>
      </c>
      <c r="S38" s="3">
        <v>1</v>
      </c>
      <c r="U38" s="20">
        <f t="shared" si="6"/>
        <v>1</v>
      </c>
      <c r="V38"/>
    </row>
    <row r="39" spans="1:30" x14ac:dyDescent="0.3">
      <c r="B39" s="5" t="s">
        <v>88</v>
      </c>
      <c r="C39" s="30" t="s">
        <v>26</v>
      </c>
      <c r="D39" s="2">
        <v>7</v>
      </c>
      <c r="E39" s="2">
        <v>0</v>
      </c>
      <c r="F39" s="2">
        <f t="shared" si="5"/>
        <v>8</v>
      </c>
      <c r="G39" s="2">
        <v>33</v>
      </c>
      <c r="H39" s="2">
        <v>22</v>
      </c>
      <c r="I39" s="2">
        <v>32</v>
      </c>
      <c r="J39" s="2">
        <v>21</v>
      </c>
      <c r="K39" s="16"/>
      <c r="L39" s="4">
        <v>1</v>
      </c>
      <c r="M39" s="4">
        <v>1</v>
      </c>
      <c r="N39" s="4">
        <v>0.5</v>
      </c>
      <c r="O39" s="4">
        <v>0.75</v>
      </c>
      <c r="P39" s="4">
        <v>1</v>
      </c>
      <c r="Q39" s="4">
        <v>1</v>
      </c>
      <c r="R39" s="4">
        <v>1</v>
      </c>
      <c r="S39" s="3">
        <v>1</v>
      </c>
      <c r="T39" s="34"/>
      <c r="U39" s="27">
        <f t="shared" si="6"/>
        <v>3</v>
      </c>
      <c r="V39"/>
      <c r="W39" s="61"/>
    </row>
    <row r="40" spans="1:30" x14ac:dyDescent="0.3">
      <c r="A40" s="49" t="s">
        <v>89</v>
      </c>
      <c r="B40" s="50" t="s">
        <v>90</v>
      </c>
      <c r="C40" s="50" t="s">
        <v>26</v>
      </c>
      <c r="D40" s="51">
        <v>2</v>
      </c>
      <c r="E40" s="51">
        <v>0</v>
      </c>
      <c r="F40" s="51">
        <f t="shared" si="5"/>
        <v>2</v>
      </c>
      <c r="G40" s="51" t="s">
        <v>91</v>
      </c>
      <c r="H40" s="51">
        <v>23</v>
      </c>
      <c r="I40" s="51">
        <v>33</v>
      </c>
      <c r="J40" s="51">
        <v>22</v>
      </c>
      <c r="K40" s="52" t="s">
        <v>92</v>
      </c>
      <c r="L40" s="53">
        <v>1</v>
      </c>
      <c r="M40" s="53">
        <v>1</v>
      </c>
      <c r="N40" s="53">
        <v>1</v>
      </c>
      <c r="O40" s="53">
        <v>1</v>
      </c>
      <c r="P40" s="53">
        <v>1</v>
      </c>
      <c r="Q40" s="53">
        <v>1</v>
      </c>
      <c r="R40" s="53">
        <v>1</v>
      </c>
      <c r="S40" s="53">
        <v>1</v>
      </c>
      <c r="T40" s="3"/>
      <c r="U40" s="20">
        <f t="shared" si="6"/>
        <v>3</v>
      </c>
      <c r="V40"/>
      <c r="W40" s="61"/>
    </row>
    <row r="41" spans="1:30" x14ac:dyDescent="0.3">
      <c r="B41" s="5" t="s">
        <v>93</v>
      </c>
      <c r="C41" s="30" t="s">
        <v>26</v>
      </c>
      <c r="D41" s="2">
        <v>5</v>
      </c>
      <c r="E41" s="2">
        <v>0</v>
      </c>
      <c r="F41" s="2">
        <f t="shared" si="5"/>
        <v>6</v>
      </c>
      <c r="G41" s="2">
        <v>36</v>
      </c>
      <c r="H41" s="2">
        <v>24</v>
      </c>
      <c r="I41" s="2">
        <v>34</v>
      </c>
      <c r="J41" s="2">
        <v>23</v>
      </c>
      <c r="K41" s="16"/>
      <c r="L41" s="4">
        <v>1</v>
      </c>
      <c r="M41" s="4">
        <v>1</v>
      </c>
      <c r="N41" s="4">
        <v>1</v>
      </c>
      <c r="O41" s="4">
        <v>1</v>
      </c>
      <c r="P41" s="4">
        <v>1</v>
      </c>
      <c r="R41" s="4">
        <v>1</v>
      </c>
      <c r="S41" s="3">
        <v>1</v>
      </c>
      <c r="U41" s="20">
        <f t="shared" si="6"/>
        <v>2</v>
      </c>
      <c r="V41"/>
      <c r="W41" s="61"/>
      <c r="Z41" s="31"/>
    </row>
    <row r="42" spans="1:30" s="31" customFormat="1" x14ac:dyDescent="0.3">
      <c r="A42" s="1"/>
      <c r="B42" s="5" t="s">
        <v>94</v>
      </c>
      <c r="C42" s="30" t="s">
        <v>26</v>
      </c>
      <c r="D42" s="2">
        <v>4</v>
      </c>
      <c r="E42" s="2">
        <v>0</v>
      </c>
      <c r="F42" s="2">
        <f t="shared" si="5"/>
        <v>4</v>
      </c>
      <c r="G42" s="2"/>
      <c r="H42" s="2"/>
      <c r="I42" s="2"/>
      <c r="J42" s="2"/>
      <c r="K42" s="16" t="s">
        <v>95</v>
      </c>
      <c r="L42" s="4"/>
      <c r="M42"/>
      <c r="N42" s="4"/>
      <c r="O42" s="4"/>
      <c r="P42" s="4"/>
      <c r="Q42" s="4"/>
      <c r="R42" s="4"/>
      <c r="S42" s="3"/>
      <c r="T42" s="4"/>
      <c r="U42" s="20">
        <f t="shared" si="6"/>
        <v>0</v>
      </c>
      <c r="V42"/>
      <c r="W42" s="5"/>
    </row>
    <row r="43" spans="1:30" x14ac:dyDescent="0.3">
      <c r="B43" s="5" t="s">
        <v>96</v>
      </c>
      <c r="C43" s="30" t="s">
        <v>30</v>
      </c>
      <c r="D43" s="2">
        <v>6</v>
      </c>
      <c r="E43" s="2">
        <v>0</v>
      </c>
      <c r="F43" s="2">
        <f t="shared" si="5"/>
        <v>6</v>
      </c>
      <c r="H43" s="2">
        <v>25</v>
      </c>
      <c r="J43" s="2">
        <v>24</v>
      </c>
      <c r="K43" s="16" t="s">
        <v>31</v>
      </c>
      <c r="M43" s="4">
        <v>1</v>
      </c>
      <c r="N43" s="4">
        <v>1</v>
      </c>
      <c r="O43" s="4">
        <v>1</v>
      </c>
      <c r="P43" s="4">
        <v>1</v>
      </c>
      <c r="R43" s="4">
        <v>1</v>
      </c>
      <c r="S43" s="3">
        <v>1</v>
      </c>
      <c r="U43" s="20">
        <f t="shared" si="6"/>
        <v>2</v>
      </c>
      <c r="V43"/>
      <c r="W43" s="30"/>
      <c r="X43" s="31"/>
    </row>
    <row r="44" spans="1:30" x14ac:dyDescent="0.3">
      <c r="B44" s="5" t="s">
        <v>97</v>
      </c>
      <c r="C44" s="30" t="s">
        <v>43</v>
      </c>
      <c r="D44" s="2">
        <v>5</v>
      </c>
      <c r="E44" s="2">
        <v>2</v>
      </c>
      <c r="F44" s="2">
        <f t="shared" si="5"/>
        <v>6</v>
      </c>
      <c r="G44" s="2" t="s">
        <v>91</v>
      </c>
      <c r="H44" s="2">
        <v>26</v>
      </c>
      <c r="I44" s="2">
        <v>35</v>
      </c>
      <c r="J44" s="2">
        <v>25</v>
      </c>
      <c r="K44" s="16" t="s">
        <v>98</v>
      </c>
      <c r="L44" s="4">
        <v>1</v>
      </c>
      <c r="M44" s="4">
        <v>1</v>
      </c>
      <c r="N44" s="4">
        <v>1</v>
      </c>
      <c r="O44" s="4">
        <v>1</v>
      </c>
      <c r="Q44" s="4">
        <v>1</v>
      </c>
      <c r="S44" s="3">
        <v>1</v>
      </c>
      <c r="T44" s="34"/>
      <c r="U44" s="27">
        <f t="shared" si="6"/>
        <v>2</v>
      </c>
      <c r="V44"/>
      <c r="Z44" s="31"/>
    </row>
    <row r="45" spans="1:30" x14ac:dyDescent="0.3">
      <c r="A45" s="49" t="s">
        <v>99</v>
      </c>
      <c r="B45" s="50" t="s">
        <v>100</v>
      </c>
      <c r="C45" s="50" t="s">
        <v>26</v>
      </c>
      <c r="D45" s="51">
        <v>7</v>
      </c>
      <c r="E45" s="51">
        <v>1</v>
      </c>
      <c r="F45" s="51">
        <f t="shared" si="5"/>
        <v>8</v>
      </c>
      <c r="G45" s="51" t="s">
        <v>101</v>
      </c>
      <c r="H45" s="51">
        <v>28</v>
      </c>
      <c r="I45" s="51">
        <v>11</v>
      </c>
      <c r="J45" s="51">
        <v>26</v>
      </c>
      <c r="K45" s="52" t="s">
        <v>102</v>
      </c>
      <c r="L45" s="53">
        <v>1</v>
      </c>
      <c r="M45" s="53">
        <v>0.8</v>
      </c>
      <c r="N45" s="53">
        <v>1</v>
      </c>
      <c r="O45" s="53">
        <v>1</v>
      </c>
      <c r="P45" s="53">
        <v>1</v>
      </c>
      <c r="Q45" s="53"/>
      <c r="R45" s="53">
        <v>1</v>
      </c>
      <c r="S45" s="53">
        <v>1</v>
      </c>
      <c r="T45" s="3"/>
      <c r="U45" s="20">
        <f t="shared" si="6"/>
        <v>2</v>
      </c>
      <c r="V45"/>
    </row>
    <row r="46" spans="1:30" x14ac:dyDescent="0.3">
      <c r="A46" s="28"/>
      <c r="B46" s="30" t="s">
        <v>103</v>
      </c>
      <c r="C46" s="30" t="s">
        <v>26</v>
      </c>
      <c r="D46" s="2">
        <v>4</v>
      </c>
      <c r="E46" s="2">
        <v>2</v>
      </c>
      <c r="F46" s="2">
        <f t="shared" si="5"/>
        <v>4</v>
      </c>
      <c r="K46" s="16" t="s">
        <v>104</v>
      </c>
      <c r="L46" s="3"/>
      <c r="M46" s="3"/>
      <c r="N46" s="3"/>
      <c r="O46" s="3"/>
      <c r="P46" s="3"/>
      <c r="Q46" s="3">
        <v>1</v>
      </c>
      <c r="R46" s="3"/>
      <c r="S46" s="3"/>
      <c r="T46" s="3"/>
      <c r="U46" s="20">
        <f t="shared" si="6"/>
        <v>1</v>
      </c>
      <c r="V46"/>
    </row>
    <row r="47" spans="1:30" x14ac:dyDescent="0.3">
      <c r="B47" s="5" t="s">
        <v>105</v>
      </c>
      <c r="C47" s="30" t="s">
        <v>26</v>
      </c>
      <c r="D47" s="2">
        <v>6</v>
      </c>
      <c r="E47" s="2">
        <v>3</v>
      </c>
      <c r="F47" s="2">
        <f t="shared" si="5"/>
        <v>6</v>
      </c>
      <c r="G47" s="2" t="s">
        <v>106</v>
      </c>
      <c r="H47" s="2">
        <v>29</v>
      </c>
      <c r="I47" s="2">
        <v>12</v>
      </c>
      <c r="J47" s="2">
        <v>27</v>
      </c>
      <c r="K47" s="16" t="s">
        <v>102</v>
      </c>
      <c r="L47" s="4">
        <v>1</v>
      </c>
      <c r="M47" s="4">
        <v>0.8</v>
      </c>
      <c r="N47" s="4">
        <v>1</v>
      </c>
      <c r="O47" s="4">
        <v>1</v>
      </c>
      <c r="P47" s="4">
        <v>1</v>
      </c>
      <c r="R47" s="4">
        <v>1</v>
      </c>
      <c r="S47" s="3">
        <v>0.9</v>
      </c>
      <c r="U47" s="20">
        <f t="shared" si="6"/>
        <v>1.9</v>
      </c>
      <c r="V47"/>
      <c r="Z47" s="31"/>
      <c r="AA47" s="31"/>
      <c r="AB47" s="31"/>
      <c r="AC47" s="31"/>
      <c r="AD47" s="31"/>
    </row>
    <row r="48" spans="1:30" x14ac:dyDescent="0.3">
      <c r="B48" s="5" t="s">
        <v>107</v>
      </c>
      <c r="C48" s="30" t="s">
        <v>26</v>
      </c>
      <c r="D48" s="2">
        <v>8</v>
      </c>
      <c r="E48" s="2">
        <v>4</v>
      </c>
      <c r="F48" s="2">
        <f t="shared" si="5"/>
        <v>8</v>
      </c>
      <c r="K48" s="16" t="s">
        <v>104</v>
      </c>
      <c r="Q48" s="4">
        <v>1</v>
      </c>
      <c r="S48" s="3"/>
      <c r="U48" s="20">
        <f t="shared" si="6"/>
        <v>1</v>
      </c>
      <c r="V48"/>
      <c r="Z48" s="31"/>
      <c r="AA48" s="31"/>
      <c r="AB48" s="31"/>
      <c r="AC48" s="31"/>
      <c r="AD48" s="31"/>
    </row>
    <row r="49" spans="1:30" s="31" customFormat="1" x14ac:dyDescent="0.3">
      <c r="A49" s="1"/>
      <c r="B49" s="5" t="s">
        <v>108</v>
      </c>
      <c r="C49" s="30" t="s">
        <v>26</v>
      </c>
      <c r="D49" s="2">
        <v>2</v>
      </c>
      <c r="E49" s="2">
        <v>0</v>
      </c>
      <c r="F49" s="2">
        <f t="shared" si="5"/>
        <v>2</v>
      </c>
      <c r="G49" s="2">
        <v>43</v>
      </c>
      <c r="H49" s="2">
        <v>30</v>
      </c>
      <c r="I49" s="2">
        <v>13</v>
      </c>
      <c r="J49" s="2">
        <v>28</v>
      </c>
      <c r="K49" s="16"/>
      <c r="L49" s="4">
        <v>1</v>
      </c>
      <c r="M49" s="4">
        <v>0.8</v>
      </c>
      <c r="N49" s="4">
        <v>0.5</v>
      </c>
      <c r="O49" s="4">
        <v>1</v>
      </c>
      <c r="P49" s="4">
        <v>1</v>
      </c>
      <c r="Q49" s="4"/>
      <c r="R49" s="4">
        <v>1</v>
      </c>
      <c r="S49" s="3">
        <v>0.4</v>
      </c>
      <c r="T49" s="4"/>
      <c r="U49" s="20">
        <f t="shared" si="6"/>
        <v>1.4</v>
      </c>
      <c r="V49"/>
      <c r="W49" s="30"/>
    </row>
    <row r="50" spans="1:30" x14ac:dyDescent="0.3">
      <c r="B50" s="5" t="s">
        <v>109</v>
      </c>
      <c r="C50" s="30" t="s">
        <v>43</v>
      </c>
      <c r="D50" s="2">
        <v>4</v>
      </c>
      <c r="E50" s="2">
        <v>0</v>
      </c>
      <c r="F50" s="2">
        <f t="shared" si="5"/>
        <v>4</v>
      </c>
      <c r="G50" s="2">
        <v>43</v>
      </c>
      <c r="H50" s="2">
        <v>30</v>
      </c>
      <c r="I50" s="2">
        <v>13</v>
      </c>
      <c r="J50" s="2">
        <v>28</v>
      </c>
      <c r="K50" s="16" t="s">
        <v>110</v>
      </c>
      <c r="O50" s="4">
        <v>0.75</v>
      </c>
      <c r="S50" s="3"/>
      <c r="T50" s="34"/>
      <c r="U50" s="27">
        <f t="shared" si="6"/>
        <v>0</v>
      </c>
      <c r="V50"/>
      <c r="Y50" s="31"/>
    </row>
    <row r="51" spans="1:30" x14ac:dyDescent="0.3">
      <c r="A51" s="49" t="s">
        <v>111</v>
      </c>
      <c r="B51" s="50" t="s">
        <v>112</v>
      </c>
      <c r="C51" s="50" t="s">
        <v>26</v>
      </c>
      <c r="D51" s="51">
        <v>2</v>
      </c>
      <c r="E51" s="51">
        <v>0</v>
      </c>
      <c r="F51" s="51">
        <f t="shared" si="5"/>
        <v>2</v>
      </c>
      <c r="G51" s="51">
        <v>38</v>
      </c>
      <c r="H51" s="51">
        <v>31</v>
      </c>
      <c r="I51" s="51">
        <v>9</v>
      </c>
      <c r="J51" s="51"/>
      <c r="K51" s="52"/>
      <c r="L51" s="53"/>
      <c r="M51" s="53"/>
      <c r="N51" s="53">
        <v>1</v>
      </c>
      <c r="O51" s="53">
        <v>0.75</v>
      </c>
      <c r="P51" s="53">
        <v>1</v>
      </c>
      <c r="Q51" s="53"/>
      <c r="R51" s="53">
        <v>1</v>
      </c>
      <c r="S51" s="53"/>
      <c r="T51" s="3"/>
      <c r="U51" s="20">
        <f t="shared" si="6"/>
        <v>1</v>
      </c>
      <c r="V51"/>
    </row>
    <row r="52" spans="1:30" s="31" customFormat="1" x14ac:dyDescent="0.3">
      <c r="A52" s="1"/>
      <c r="B52" s="5" t="s">
        <v>113</v>
      </c>
      <c r="C52" s="30" t="s">
        <v>26</v>
      </c>
      <c r="D52" s="2">
        <v>3</v>
      </c>
      <c r="E52" s="2">
        <v>0</v>
      </c>
      <c r="F52" s="2">
        <f t="shared" si="5"/>
        <v>4</v>
      </c>
      <c r="G52" s="2">
        <v>39</v>
      </c>
      <c r="H52" s="2">
        <v>32</v>
      </c>
      <c r="I52" s="2">
        <v>10</v>
      </c>
      <c r="J52" s="2"/>
      <c r="K52" s="16"/>
      <c r="L52" s="4"/>
      <c r="M52" s="4"/>
      <c r="N52" s="4">
        <v>1</v>
      </c>
      <c r="O52" s="4">
        <v>0.75</v>
      </c>
      <c r="P52" s="4">
        <v>1</v>
      </c>
      <c r="Q52" s="4"/>
      <c r="R52" s="4">
        <v>1</v>
      </c>
      <c r="S52" s="3"/>
      <c r="T52" s="34"/>
      <c r="U52" s="27">
        <f t="shared" si="6"/>
        <v>1</v>
      </c>
      <c r="V52"/>
      <c r="W52" s="5"/>
    </row>
    <row r="53" spans="1:30" x14ac:dyDescent="0.3">
      <c r="A53" s="49" t="s">
        <v>114</v>
      </c>
      <c r="B53" s="50" t="s">
        <v>115</v>
      </c>
      <c r="C53" s="50" t="s">
        <v>26</v>
      </c>
      <c r="D53" s="51">
        <v>2</v>
      </c>
      <c r="E53" s="51">
        <v>0</v>
      </c>
      <c r="F53" s="51">
        <f t="shared" si="5"/>
        <v>2</v>
      </c>
      <c r="G53" s="51"/>
      <c r="H53" s="51">
        <v>33</v>
      </c>
      <c r="I53" s="51">
        <v>1</v>
      </c>
      <c r="J53" s="51"/>
      <c r="K53" s="52"/>
      <c r="L53" s="53"/>
      <c r="M53" s="53">
        <v>0</v>
      </c>
      <c r="N53" s="53"/>
      <c r="O53" s="53">
        <v>0.5</v>
      </c>
      <c r="P53" s="53">
        <v>1</v>
      </c>
      <c r="Q53" s="53">
        <v>1</v>
      </c>
      <c r="R53" s="53">
        <v>1</v>
      </c>
      <c r="S53" s="53">
        <v>0</v>
      </c>
      <c r="T53" s="3"/>
      <c r="U53" s="20">
        <f t="shared" si="6"/>
        <v>2</v>
      </c>
      <c r="V53"/>
    </row>
    <row r="54" spans="1:30" s="31" customFormat="1" x14ac:dyDescent="0.3">
      <c r="A54" s="1"/>
      <c r="B54" s="5" t="s">
        <v>116</v>
      </c>
      <c r="C54" s="30" t="s">
        <v>26</v>
      </c>
      <c r="D54" s="2">
        <v>3</v>
      </c>
      <c r="E54" s="2">
        <v>0</v>
      </c>
      <c r="F54" s="2">
        <f t="shared" si="5"/>
        <v>4</v>
      </c>
      <c r="G54" s="2">
        <v>2</v>
      </c>
      <c r="H54" s="2">
        <v>34</v>
      </c>
      <c r="I54" s="2">
        <v>6</v>
      </c>
      <c r="J54" s="2">
        <v>30</v>
      </c>
      <c r="K54" s="16"/>
      <c r="L54" s="4">
        <v>0</v>
      </c>
      <c r="M54" s="3">
        <v>0</v>
      </c>
      <c r="N54" s="4"/>
      <c r="O54" s="4">
        <v>0.25</v>
      </c>
      <c r="P54" s="4">
        <v>1</v>
      </c>
      <c r="Q54" s="4">
        <v>1</v>
      </c>
      <c r="R54" s="4">
        <v>1</v>
      </c>
      <c r="S54" s="3">
        <v>0</v>
      </c>
      <c r="T54" s="4"/>
      <c r="U54" s="20">
        <f t="shared" si="6"/>
        <v>2</v>
      </c>
      <c r="V54"/>
      <c r="W54" s="30"/>
    </row>
    <row r="55" spans="1:30" x14ac:dyDescent="0.3">
      <c r="B55" s="5" t="s">
        <v>117</v>
      </c>
      <c r="C55" s="30" t="s">
        <v>26</v>
      </c>
      <c r="D55" s="2">
        <v>3</v>
      </c>
      <c r="E55" s="2">
        <v>0</v>
      </c>
      <c r="F55" s="2">
        <f t="shared" si="5"/>
        <v>4</v>
      </c>
      <c r="G55" s="2">
        <v>4</v>
      </c>
      <c r="I55" s="2">
        <v>2</v>
      </c>
      <c r="J55" s="2">
        <v>31</v>
      </c>
      <c r="K55" s="16"/>
      <c r="L55" s="4">
        <v>0</v>
      </c>
      <c r="M55" s="3">
        <v>0</v>
      </c>
      <c r="Q55" s="4">
        <v>0.5</v>
      </c>
      <c r="R55" s="4">
        <v>1</v>
      </c>
      <c r="S55" s="3">
        <v>0</v>
      </c>
      <c r="U55" s="20">
        <f t="shared" si="6"/>
        <v>1.5</v>
      </c>
      <c r="V55"/>
    </row>
    <row r="56" spans="1:30" x14ac:dyDescent="0.3">
      <c r="B56" s="5" t="s">
        <v>118</v>
      </c>
      <c r="C56" s="30" t="s">
        <v>26</v>
      </c>
      <c r="D56" s="2">
        <v>3</v>
      </c>
      <c r="E56" s="2">
        <v>0</v>
      </c>
      <c r="F56" s="2">
        <f t="shared" si="5"/>
        <v>4</v>
      </c>
      <c r="G56" s="2">
        <v>5</v>
      </c>
      <c r="K56" s="16"/>
      <c r="M56" s="3">
        <v>0</v>
      </c>
      <c r="R56" s="4">
        <v>1</v>
      </c>
      <c r="S56" s="3">
        <v>0</v>
      </c>
      <c r="U56" s="20">
        <f t="shared" si="6"/>
        <v>1</v>
      </c>
      <c r="V56"/>
      <c r="AB56" s="31"/>
      <c r="AC56" s="31"/>
      <c r="AD56" s="31"/>
    </row>
    <row r="57" spans="1:30" x14ac:dyDescent="0.3">
      <c r="B57" s="5" t="s">
        <v>119</v>
      </c>
      <c r="C57" s="30" t="s">
        <v>26</v>
      </c>
      <c r="D57" s="2">
        <v>2</v>
      </c>
      <c r="E57" s="2">
        <v>0</v>
      </c>
      <c r="F57" s="2">
        <f t="shared" si="5"/>
        <v>2</v>
      </c>
      <c r="G57" s="2">
        <v>6</v>
      </c>
      <c r="I57" s="2">
        <v>3</v>
      </c>
      <c r="J57" s="2">
        <v>32</v>
      </c>
      <c r="K57" s="16"/>
      <c r="L57" s="4">
        <v>0.5</v>
      </c>
      <c r="M57" s="3">
        <v>0.2</v>
      </c>
      <c r="N57" s="4">
        <v>0.5</v>
      </c>
      <c r="O57" s="4">
        <v>0.5</v>
      </c>
      <c r="P57" s="4">
        <v>1</v>
      </c>
      <c r="Q57" s="4">
        <v>1</v>
      </c>
      <c r="R57" s="4">
        <v>1</v>
      </c>
      <c r="S57" s="3">
        <v>0.2</v>
      </c>
      <c r="U57" s="20">
        <f t="shared" si="6"/>
        <v>2.2000000000000002</v>
      </c>
      <c r="V57"/>
    </row>
    <row r="58" spans="1:30" x14ac:dyDescent="0.3">
      <c r="B58" s="5" t="s">
        <v>120</v>
      </c>
      <c r="C58" s="30" t="s">
        <v>43</v>
      </c>
      <c r="D58" s="2">
        <v>5</v>
      </c>
      <c r="E58" s="2">
        <v>1</v>
      </c>
      <c r="F58" s="2">
        <f t="shared" si="5"/>
        <v>6</v>
      </c>
      <c r="G58" s="2">
        <v>8</v>
      </c>
      <c r="H58" s="2">
        <v>35</v>
      </c>
      <c r="I58" s="2">
        <v>4</v>
      </c>
      <c r="J58" s="2">
        <v>33</v>
      </c>
      <c r="K58" s="16"/>
      <c r="L58" s="4">
        <v>1</v>
      </c>
      <c r="M58" s="3">
        <v>1</v>
      </c>
      <c r="N58" s="4">
        <v>1</v>
      </c>
      <c r="O58" s="4">
        <v>1</v>
      </c>
      <c r="P58" s="4">
        <v>1</v>
      </c>
      <c r="Q58" s="4">
        <v>1</v>
      </c>
      <c r="S58" s="3">
        <v>1</v>
      </c>
      <c r="U58" s="20">
        <f t="shared" si="6"/>
        <v>2</v>
      </c>
      <c r="V58"/>
    </row>
    <row r="59" spans="1:30" x14ac:dyDescent="0.3">
      <c r="B59" s="5" t="s">
        <v>121</v>
      </c>
      <c r="C59" s="30" t="s">
        <v>43</v>
      </c>
      <c r="D59" s="2">
        <v>5</v>
      </c>
      <c r="E59" s="2">
        <v>0</v>
      </c>
      <c r="F59" s="2">
        <f t="shared" si="5"/>
        <v>6</v>
      </c>
      <c r="G59" s="2">
        <v>9</v>
      </c>
      <c r="H59" s="2">
        <v>36</v>
      </c>
      <c r="I59" s="2">
        <v>5</v>
      </c>
      <c r="J59" s="2">
        <v>34</v>
      </c>
      <c r="K59" s="16"/>
      <c r="L59" s="4">
        <v>1</v>
      </c>
      <c r="M59" s="3">
        <v>1</v>
      </c>
      <c r="N59" s="4">
        <v>1</v>
      </c>
      <c r="O59" s="4">
        <v>0.5</v>
      </c>
      <c r="Q59" s="4">
        <v>1</v>
      </c>
      <c r="S59" s="3">
        <v>0.2</v>
      </c>
      <c r="U59" s="20">
        <f t="shared" si="6"/>
        <v>1.2</v>
      </c>
      <c r="V59"/>
      <c r="Y59" s="31"/>
    </row>
    <row r="60" spans="1:30" x14ac:dyDescent="0.3">
      <c r="B60" s="5" t="s">
        <v>122</v>
      </c>
      <c r="C60" s="30" t="s">
        <v>26</v>
      </c>
      <c r="D60" s="2">
        <v>1</v>
      </c>
      <c r="E60" s="2">
        <v>0</v>
      </c>
      <c r="F60" s="2">
        <f t="shared" si="5"/>
        <v>2</v>
      </c>
      <c r="H60" s="2">
        <v>37</v>
      </c>
      <c r="J60" s="2">
        <v>35</v>
      </c>
      <c r="K60" s="16" t="s">
        <v>123</v>
      </c>
      <c r="L60" s="4">
        <v>1</v>
      </c>
      <c r="M60" s="3">
        <v>1</v>
      </c>
      <c r="N60" s="4">
        <v>1</v>
      </c>
      <c r="O60" s="4">
        <v>1</v>
      </c>
      <c r="P60" s="4">
        <v>1</v>
      </c>
      <c r="Q60" s="4">
        <v>1</v>
      </c>
      <c r="R60" s="4">
        <v>1</v>
      </c>
      <c r="S60" s="3">
        <v>1</v>
      </c>
      <c r="U60" s="20">
        <f t="shared" si="6"/>
        <v>3</v>
      </c>
      <c r="V60"/>
    </row>
    <row r="61" spans="1:30" x14ac:dyDescent="0.3">
      <c r="B61" s="5" t="s">
        <v>124</v>
      </c>
      <c r="C61" s="30" t="s">
        <v>43</v>
      </c>
      <c r="D61" s="2">
        <v>3</v>
      </c>
      <c r="E61" s="2">
        <v>0</v>
      </c>
      <c r="F61" s="2">
        <f t="shared" si="5"/>
        <v>4</v>
      </c>
      <c r="J61" s="2">
        <v>36</v>
      </c>
      <c r="K61" s="16" t="s">
        <v>36</v>
      </c>
      <c r="L61" s="4">
        <v>1</v>
      </c>
      <c r="M61"/>
      <c r="O61" s="4">
        <v>0.5</v>
      </c>
      <c r="S61" s="3">
        <v>0.5</v>
      </c>
      <c r="U61" s="20">
        <f t="shared" si="6"/>
        <v>0.5</v>
      </c>
      <c r="V61"/>
      <c r="Z61" s="31"/>
    </row>
    <row r="62" spans="1:30" x14ac:dyDescent="0.3">
      <c r="B62" s="5" t="s">
        <v>125</v>
      </c>
      <c r="C62" s="30" t="s">
        <v>30</v>
      </c>
      <c r="D62" s="2">
        <v>5</v>
      </c>
      <c r="E62" s="2">
        <v>0</v>
      </c>
      <c r="F62" s="2">
        <f t="shared" si="5"/>
        <v>6</v>
      </c>
      <c r="J62" s="2">
        <v>37</v>
      </c>
      <c r="K62" s="16" t="s">
        <v>31</v>
      </c>
      <c r="L62" s="4">
        <v>1</v>
      </c>
      <c r="M62" s="4">
        <v>0.5</v>
      </c>
      <c r="O62" s="4">
        <v>0.5</v>
      </c>
      <c r="S62" s="3">
        <v>1</v>
      </c>
      <c r="U62" s="20">
        <f t="shared" si="6"/>
        <v>1</v>
      </c>
      <c r="V62"/>
    </row>
    <row r="63" spans="1:30" x14ac:dyDescent="0.3">
      <c r="B63" s="5" t="s">
        <v>126</v>
      </c>
      <c r="C63" s="30" t="s">
        <v>30</v>
      </c>
      <c r="D63" s="2">
        <v>9</v>
      </c>
      <c r="E63" s="2">
        <v>2</v>
      </c>
      <c r="F63" s="2">
        <f t="shared" si="5"/>
        <v>10</v>
      </c>
      <c r="G63" s="2">
        <v>10</v>
      </c>
      <c r="K63" s="16"/>
      <c r="M63"/>
      <c r="Q63" s="4">
        <v>1</v>
      </c>
      <c r="S63" s="3">
        <v>0</v>
      </c>
      <c r="U63" s="20">
        <f t="shared" si="6"/>
        <v>1</v>
      </c>
      <c r="V63"/>
    </row>
    <row r="64" spans="1:30" x14ac:dyDescent="0.3">
      <c r="B64" s="5" t="s">
        <v>127</v>
      </c>
      <c r="C64" s="30" t="s">
        <v>30</v>
      </c>
      <c r="D64" s="2">
        <v>7</v>
      </c>
      <c r="E64" s="2">
        <v>1</v>
      </c>
      <c r="F64" s="2">
        <f t="shared" si="5"/>
        <v>8</v>
      </c>
      <c r="G64" s="2">
        <v>11</v>
      </c>
      <c r="K64" s="16"/>
      <c r="M64"/>
      <c r="O64" s="4">
        <v>0</v>
      </c>
      <c r="Q64" s="4">
        <v>1</v>
      </c>
      <c r="S64" s="3"/>
      <c r="U64" s="20">
        <f t="shared" si="6"/>
        <v>1</v>
      </c>
      <c r="V64"/>
      <c r="AB64" s="31"/>
      <c r="AC64" s="31"/>
      <c r="AD64" s="31"/>
    </row>
    <row r="65" spans="1:30" x14ac:dyDescent="0.3">
      <c r="B65" s="5" t="s">
        <v>128</v>
      </c>
      <c r="C65" s="30" t="s">
        <v>30</v>
      </c>
      <c r="D65" s="2">
        <v>5</v>
      </c>
      <c r="E65" s="2">
        <v>0</v>
      </c>
      <c r="F65" s="2">
        <f t="shared" si="5"/>
        <v>6</v>
      </c>
      <c r="J65" s="2">
        <v>38</v>
      </c>
      <c r="K65" s="16" t="s">
        <v>129</v>
      </c>
      <c r="L65" s="4">
        <v>1</v>
      </c>
      <c r="O65" s="4">
        <v>0.5</v>
      </c>
      <c r="S65" s="3">
        <v>1</v>
      </c>
      <c r="T65" s="34"/>
      <c r="U65" s="27">
        <f t="shared" si="6"/>
        <v>1</v>
      </c>
      <c r="V65"/>
      <c r="Z65" s="31"/>
    </row>
    <row r="66" spans="1:30" x14ac:dyDescent="0.3">
      <c r="A66" s="49" t="s">
        <v>130</v>
      </c>
      <c r="B66" s="50" t="s">
        <v>131</v>
      </c>
      <c r="C66" s="50" t="s">
        <v>26</v>
      </c>
      <c r="D66" s="51">
        <v>3</v>
      </c>
      <c r="E66" s="51">
        <v>0</v>
      </c>
      <c r="F66" s="51">
        <f t="shared" ref="F66:F81" si="7">CEILING(D66,W$22+1)</f>
        <v>4</v>
      </c>
      <c r="G66" s="51">
        <v>45</v>
      </c>
      <c r="H66" s="51">
        <v>27</v>
      </c>
      <c r="I66" s="51">
        <v>36</v>
      </c>
      <c r="J66" s="51">
        <v>29</v>
      </c>
      <c r="K66" s="52"/>
      <c r="L66" s="53"/>
      <c r="M66" s="53"/>
      <c r="N66" s="53"/>
      <c r="O66" s="53">
        <v>0.5</v>
      </c>
      <c r="P66" s="53">
        <v>1</v>
      </c>
      <c r="Q66" s="53">
        <v>1</v>
      </c>
      <c r="R66" s="53"/>
      <c r="S66" s="53">
        <v>0.5</v>
      </c>
      <c r="T66" s="3"/>
      <c r="U66" s="20">
        <f t="shared" ref="U66:U97" si="8">SUM(Q66:T66)</f>
        <v>1.5</v>
      </c>
      <c r="V66"/>
    </row>
    <row r="67" spans="1:30" s="31" customFormat="1" x14ac:dyDescent="0.3">
      <c r="A67" s="1"/>
      <c r="B67" s="5" t="s">
        <v>132</v>
      </c>
      <c r="C67" s="30" t="s">
        <v>43</v>
      </c>
      <c r="D67" s="2">
        <v>7</v>
      </c>
      <c r="E67" s="2">
        <v>2</v>
      </c>
      <c r="F67" s="2">
        <f t="shared" si="7"/>
        <v>8</v>
      </c>
      <c r="G67" s="2">
        <v>46</v>
      </c>
      <c r="H67" s="2"/>
      <c r="I67" s="2"/>
      <c r="J67" s="2"/>
      <c r="K67" s="16"/>
      <c r="L67" s="4"/>
      <c r="M67"/>
      <c r="N67" s="4"/>
      <c r="O67" s="4"/>
      <c r="P67" s="4"/>
      <c r="Q67" s="4">
        <v>1</v>
      </c>
      <c r="R67" s="4"/>
      <c r="S67" s="3"/>
      <c r="T67" s="4"/>
      <c r="U67" s="20">
        <f t="shared" si="8"/>
        <v>1</v>
      </c>
      <c r="V67"/>
      <c r="W67" s="5"/>
      <c r="AA67"/>
    </row>
    <row r="68" spans="1:30" x14ac:dyDescent="0.3">
      <c r="B68" s="5" t="s">
        <v>133</v>
      </c>
      <c r="C68" s="30" t="s">
        <v>43</v>
      </c>
      <c r="D68" s="2">
        <v>7</v>
      </c>
      <c r="E68" s="2">
        <v>2</v>
      </c>
      <c r="F68" s="2">
        <f t="shared" si="7"/>
        <v>8</v>
      </c>
      <c r="G68" s="2">
        <v>47</v>
      </c>
      <c r="K68" s="16"/>
      <c r="M68"/>
      <c r="S68" s="3"/>
      <c r="U68" s="20">
        <f t="shared" si="8"/>
        <v>0</v>
      </c>
      <c r="V68"/>
    </row>
    <row r="69" spans="1:30" x14ac:dyDescent="0.3">
      <c r="A69" s="6"/>
      <c r="B69" s="32" t="s">
        <v>134</v>
      </c>
      <c r="C69" s="32" t="s">
        <v>26</v>
      </c>
      <c r="D69" s="33">
        <v>10</v>
      </c>
      <c r="E69" s="33">
        <v>0</v>
      </c>
      <c r="F69" s="33">
        <f t="shared" si="7"/>
        <v>10</v>
      </c>
      <c r="G69" s="33">
        <v>34</v>
      </c>
      <c r="H69" s="33"/>
      <c r="I69" s="33"/>
      <c r="J69" s="33"/>
      <c r="K69" s="24"/>
      <c r="L69" s="34"/>
      <c r="M69" s="34"/>
      <c r="N69" s="34"/>
      <c r="O69" s="34"/>
      <c r="P69" s="34">
        <v>1</v>
      </c>
      <c r="Q69" s="34">
        <v>1</v>
      </c>
      <c r="R69" s="34"/>
      <c r="S69" s="34"/>
      <c r="T69" s="34"/>
      <c r="U69" s="27">
        <f t="shared" si="8"/>
        <v>1</v>
      </c>
      <c r="V69"/>
    </row>
    <row r="70" spans="1:30" x14ac:dyDescent="0.3">
      <c r="A70" s="1" t="s">
        <v>135</v>
      </c>
      <c r="B70" s="5" t="s">
        <v>136</v>
      </c>
      <c r="C70" s="30" t="s">
        <v>26</v>
      </c>
      <c r="D70" s="2">
        <v>4</v>
      </c>
      <c r="E70" s="2">
        <v>0</v>
      </c>
      <c r="F70" s="2">
        <f t="shared" si="7"/>
        <v>4</v>
      </c>
      <c r="G70" s="2">
        <v>48</v>
      </c>
      <c r="K70" s="16" t="s">
        <v>137</v>
      </c>
      <c r="M70"/>
      <c r="S70" s="3"/>
      <c r="U70" s="20">
        <f t="shared" si="8"/>
        <v>0</v>
      </c>
      <c r="V70"/>
      <c r="Z70" s="31"/>
    </row>
    <row r="71" spans="1:30" s="31" customFormat="1" x14ac:dyDescent="0.3">
      <c r="A71" s="1"/>
      <c r="B71" s="5" t="s">
        <v>138</v>
      </c>
      <c r="C71" s="30" t="s">
        <v>30</v>
      </c>
      <c r="D71" s="2">
        <v>3</v>
      </c>
      <c r="E71" s="2">
        <v>0</v>
      </c>
      <c r="F71" s="2">
        <f t="shared" si="7"/>
        <v>4</v>
      </c>
      <c r="G71" s="2">
        <v>49</v>
      </c>
      <c r="H71" s="2"/>
      <c r="I71" s="2"/>
      <c r="J71" s="2"/>
      <c r="K71" s="16"/>
      <c r="L71" s="4"/>
      <c r="M71" s="4"/>
      <c r="N71" s="4"/>
      <c r="O71" s="4"/>
      <c r="P71" s="4"/>
      <c r="Q71" s="4"/>
      <c r="R71" s="4"/>
      <c r="S71" s="3"/>
      <c r="T71" s="4"/>
      <c r="U71" s="20">
        <f t="shared" si="8"/>
        <v>0</v>
      </c>
      <c r="V71"/>
      <c r="W71" s="5"/>
    </row>
    <row r="72" spans="1:30" x14ac:dyDescent="0.3">
      <c r="B72" s="5" t="s">
        <v>139</v>
      </c>
      <c r="C72" s="5" t="s">
        <v>26</v>
      </c>
      <c r="D72" s="2">
        <v>4</v>
      </c>
      <c r="E72" s="2">
        <v>0</v>
      </c>
      <c r="F72" s="2">
        <f t="shared" si="7"/>
        <v>4</v>
      </c>
      <c r="K72" s="16" t="s">
        <v>140</v>
      </c>
      <c r="S72" s="3"/>
      <c r="T72" s="34"/>
      <c r="U72" s="27">
        <f t="shared" si="8"/>
        <v>0</v>
      </c>
      <c r="V72"/>
      <c r="AA72" s="31"/>
      <c r="AB72" s="31"/>
      <c r="AC72" s="31"/>
      <c r="AD72" s="31"/>
    </row>
    <row r="73" spans="1:30" x14ac:dyDescent="0.3">
      <c r="A73" s="49" t="s">
        <v>141</v>
      </c>
      <c r="B73" s="50" t="s">
        <v>142</v>
      </c>
      <c r="C73" s="50"/>
      <c r="D73" s="51">
        <v>2</v>
      </c>
      <c r="E73" s="51">
        <v>0</v>
      </c>
      <c r="F73" s="51">
        <f t="shared" si="7"/>
        <v>2</v>
      </c>
      <c r="G73" s="51"/>
      <c r="H73" s="51"/>
      <c r="I73" s="51"/>
      <c r="J73" s="51"/>
      <c r="K73" s="52"/>
      <c r="L73" s="53">
        <v>1</v>
      </c>
      <c r="M73" s="53">
        <v>1</v>
      </c>
      <c r="N73" s="53">
        <v>1</v>
      </c>
      <c r="O73" s="53">
        <v>1</v>
      </c>
      <c r="P73" s="53">
        <v>1</v>
      </c>
      <c r="Q73" s="53"/>
      <c r="R73" s="53"/>
      <c r="S73" s="53">
        <v>0.8</v>
      </c>
      <c r="T73" s="3"/>
      <c r="U73" s="20">
        <f t="shared" si="8"/>
        <v>0.8</v>
      </c>
      <c r="V73"/>
    </row>
    <row r="74" spans="1:30" x14ac:dyDescent="0.3">
      <c r="A74" s="28"/>
      <c r="B74" s="30" t="s">
        <v>143</v>
      </c>
      <c r="C74" s="30"/>
      <c r="D74" s="2">
        <v>2</v>
      </c>
      <c r="E74" s="2">
        <v>1</v>
      </c>
      <c r="F74" s="2">
        <f t="shared" si="7"/>
        <v>2</v>
      </c>
      <c r="K74" s="16" t="s">
        <v>144</v>
      </c>
      <c r="L74" s="3"/>
      <c r="M74" s="3">
        <v>1</v>
      </c>
      <c r="N74" s="3">
        <v>1</v>
      </c>
      <c r="O74" s="3">
        <v>1</v>
      </c>
      <c r="P74" s="3">
        <v>1</v>
      </c>
      <c r="Q74" s="3"/>
      <c r="R74" s="3"/>
      <c r="S74" s="3"/>
      <c r="T74" s="3"/>
      <c r="U74" s="20">
        <f t="shared" si="8"/>
        <v>0</v>
      </c>
      <c r="V74"/>
    </row>
    <row r="75" spans="1:30" x14ac:dyDescent="0.3">
      <c r="A75" s="28"/>
      <c r="B75" s="30" t="s">
        <v>145</v>
      </c>
      <c r="C75" s="30"/>
      <c r="D75" s="2">
        <v>1</v>
      </c>
      <c r="E75" s="2">
        <v>1</v>
      </c>
      <c r="F75" s="2">
        <f t="shared" si="7"/>
        <v>2</v>
      </c>
      <c r="K75" s="16" t="s">
        <v>146</v>
      </c>
      <c r="L75" s="3"/>
      <c r="M75" s="3"/>
      <c r="N75" s="3"/>
      <c r="O75" s="3"/>
      <c r="P75" s="3"/>
      <c r="Q75" s="3"/>
      <c r="R75" s="3"/>
      <c r="S75" s="3">
        <v>1</v>
      </c>
      <c r="T75" s="3">
        <v>2</v>
      </c>
      <c r="U75" s="20">
        <f t="shared" si="8"/>
        <v>3</v>
      </c>
      <c r="V75"/>
    </row>
    <row r="76" spans="1:30" x14ac:dyDescent="0.3">
      <c r="B76" s="5" t="s">
        <v>147</v>
      </c>
      <c r="C76" s="5"/>
      <c r="D76" s="2">
        <v>4</v>
      </c>
      <c r="E76" s="2">
        <v>3</v>
      </c>
      <c r="F76" s="2">
        <f t="shared" si="7"/>
        <v>4</v>
      </c>
      <c r="K76" s="16"/>
      <c r="L76" s="4">
        <v>1</v>
      </c>
      <c r="M76" s="3">
        <v>1</v>
      </c>
      <c r="N76" s="4">
        <v>1</v>
      </c>
      <c r="O76" s="4">
        <v>1</v>
      </c>
      <c r="R76" s="4">
        <v>1</v>
      </c>
      <c r="S76" s="3">
        <v>1</v>
      </c>
      <c r="U76" s="20">
        <f t="shared" si="8"/>
        <v>2</v>
      </c>
      <c r="V76"/>
    </row>
    <row r="77" spans="1:30" s="31" customFormat="1" x14ac:dyDescent="0.3">
      <c r="A77" s="1"/>
      <c r="B77" s="5" t="s">
        <v>148</v>
      </c>
      <c r="C77" s="5"/>
      <c r="D77" s="2">
        <v>1</v>
      </c>
      <c r="E77" s="2">
        <v>0</v>
      </c>
      <c r="F77" s="2">
        <f t="shared" si="7"/>
        <v>2</v>
      </c>
      <c r="G77" s="2"/>
      <c r="H77" s="2"/>
      <c r="I77" s="2"/>
      <c r="J77" s="2"/>
      <c r="K77" s="16" t="s">
        <v>149</v>
      </c>
      <c r="L77" s="4">
        <v>1</v>
      </c>
      <c r="M77" s="3">
        <v>1</v>
      </c>
      <c r="N77" s="4">
        <v>1</v>
      </c>
      <c r="O77" s="4">
        <v>1</v>
      </c>
      <c r="P77" s="4">
        <v>1</v>
      </c>
      <c r="Q77" s="4"/>
      <c r="R77" s="4"/>
      <c r="S77" s="3">
        <v>1</v>
      </c>
      <c r="T77" s="4"/>
      <c r="U77" s="20">
        <f t="shared" si="8"/>
        <v>1</v>
      </c>
      <c r="V77" s="30"/>
      <c r="W77" s="5"/>
      <c r="Y77"/>
      <c r="AA77"/>
      <c r="AB77"/>
      <c r="AC77"/>
      <c r="AD77"/>
    </row>
    <row r="78" spans="1:30" x14ac:dyDescent="0.3">
      <c r="B78" s="5" t="s">
        <v>150</v>
      </c>
      <c r="C78" s="5"/>
      <c r="D78" s="2">
        <v>3</v>
      </c>
      <c r="E78" s="2">
        <v>1</v>
      </c>
      <c r="F78" s="2">
        <f t="shared" si="7"/>
        <v>4</v>
      </c>
      <c r="K78" s="16"/>
      <c r="S78" s="3"/>
      <c r="U78" s="20">
        <f t="shared" si="8"/>
        <v>0</v>
      </c>
      <c r="V78" s="30"/>
    </row>
    <row r="79" spans="1:30" x14ac:dyDescent="0.3">
      <c r="B79" s="5" t="s">
        <v>151</v>
      </c>
      <c r="C79" s="5"/>
      <c r="D79" s="2">
        <v>1</v>
      </c>
      <c r="E79" s="2">
        <v>0</v>
      </c>
      <c r="F79" s="2">
        <f t="shared" si="7"/>
        <v>2</v>
      </c>
      <c r="K79" s="16"/>
      <c r="S79" s="3"/>
      <c r="U79" s="20">
        <f t="shared" si="8"/>
        <v>0</v>
      </c>
      <c r="V79" s="30"/>
      <c r="AA79" s="31"/>
      <c r="AB79" s="31"/>
      <c r="AC79" s="31"/>
      <c r="AD79" s="31"/>
    </row>
    <row r="80" spans="1:30" x14ac:dyDescent="0.3">
      <c r="B80" s="5" t="s">
        <v>152</v>
      </c>
      <c r="C80" s="5"/>
      <c r="D80" s="2">
        <v>4</v>
      </c>
      <c r="E80" s="2">
        <v>0</v>
      </c>
      <c r="F80" s="2">
        <f t="shared" si="7"/>
        <v>4</v>
      </c>
      <c r="K80" s="16"/>
      <c r="S80" s="3"/>
      <c r="U80" s="20">
        <f t="shared" si="8"/>
        <v>0</v>
      </c>
      <c r="V80" s="30"/>
    </row>
    <row r="81" spans="1:30" x14ac:dyDescent="0.3">
      <c r="B81" s="32" t="s">
        <v>153</v>
      </c>
      <c r="C81" s="32"/>
      <c r="D81" s="33">
        <v>1</v>
      </c>
      <c r="E81" s="33">
        <v>0</v>
      </c>
      <c r="F81" s="33">
        <f t="shared" si="7"/>
        <v>2</v>
      </c>
      <c r="G81" s="33"/>
      <c r="H81" s="33"/>
      <c r="I81" s="33"/>
      <c r="J81" s="33"/>
      <c r="K81" s="24" t="s">
        <v>154</v>
      </c>
      <c r="L81" s="34"/>
      <c r="M81" s="34">
        <v>1</v>
      </c>
      <c r="N81" s="34"/>
      <c r="O81" s="34">
        <v>1</v>
      </c>
      <c r="P81" s="34">
        <v>1</v>
      </c>
      <c r="Q81" s="34">
        <v>1</v>
      </c>
      <c r="R81" s="34"/>
      <c r="S81" s="34">
        <v>1</v>
      </c>
      <c r="T81" s="34"/>
      <c r="U81" s="27">
        <f t="shared" si="8"/>
        <v>2</v>
      </c>
      <c r="V81" s="30"/>
      <c r="AA81" s="31"/>
      <c r="AB81" s="31"/>
      <c r="AC81" s="31"/>
      <c r="AD81" s="31"/>
    </row>
    <row r="82" spans="1:30" x14ac:dyDescent="0.3">
      <c r="A82" s="49"/>
    </row>
    <row r="83" spans="1:30" x14ac:dyDescent="0.3">
      <c r="K83" s="62"/>
      <c r="L83" s="63"/>
      <c r="M83" s="63"/>
      <c r="N83" s="63"/>
      <c r="O83" s="63"/>
      <c r="P83" s="64" t="s">
        <v>155</v>
      </c>
      <c r="Q83" s="65">
        <f t="array" ref="Q83">SUM($F2:$F81*(Q2:Q81&gt;=0.9)*($U2:$U81&gt;=$W$12))</f>
        <v>102</v>
      </c>
      <c r="R83" s="65">
        <f t="array" ref="R83">SUM($F2:$F81*(R2:R81&gt;=0.9)*($U2:$U81&gt;=$W$12))</f>
        <v>94</v>
      </c>
      <c r="S83" s="65">
        <f t="array" ref="S83">SUM($F2:$F81*(S2:S81&gt;=0.9)*($U2:$U81&gt;=$W$12))</f>
        <v>136</v>
      </c>
      <c r="T83" s="63"/>
      <c r="AA83" s="31"/>
      <c r="AB83" s="31"/>
      <c r="AC83" s="31"/>
      <c r="AD83" s="31"/>
    </row>
    <row r="84" spans="1:30" x14ac:dyDescent="0.3">
      <c r="K84" s="62"/>
      <c r="L84" s="63"/>
      <c r="M84" s="63"/>
      <c r="N84" s="63"/>
      <c r="O84" s="63"/>
      <c r="P84" s="66" t="s">
        <v>156</v>
      </c>
      <c r="Q84" s="63">
        <f t="array" ref="Q84">SUM($F2:$F81*Q2:Q81*($U2:$U81&gt;=$W$12))</f>
        <v>104</v>
      </c>
      <c r="R84" s="63">
        <f t="array" ref="R84">SUM($F2:$F81*R2:R81*($U2:$U81&gt;=$W$12))</f>
        <v>102</v>
      </c>
      <c r="S84" s="63">
        <f t="array" ref="S84">SUM($F2:$F81*S2:S81*($U2:$U81&gt;=$W$12))</f>
        <v>141.80000000000001</v>
      </c>
      <c r="T84" s="63"/>
      <c r="AA84" s="31"/>
      <c r="AB84" s="31"/>
      <c r="AC84" s="31"/>
      <c r="AD84" s="31"/>
    </row>
    <row r="85" spans="1:30" x14ac:dyDescent="0.3">
      <c r="K85" s="62"/>
      <c r="L85" s="63"/>
      <c r="M85" s="63"/>
      <c r="N85" s="63"/>
      <c r="O85" s="63"/>
      <c r="P85" s="66" t="s">
        <v>157</v>
      </c>
      <c r="Q85" s="63">
        <f t="array" ref="Q85">SUM($F$2:$F$81*(Q$2:Q$81&gt;=0.1)*($U$2:$U$81&gt;=$W$12))</f>
        <v>106</v>
      </c>
      <c r="R85" s="63">
        <f t="array" ref="R85">SUM($F$2:$F$81*(R$2:R$81&gt;=0.1)*($U$2:$U$81&gt;=$W$12))</f>
        <v>110</v>
      </c>
      <c r="S85" s="63">
        <f t="array" ref="S85">SUM($F$2:$F$81*(S$2:S$81&gt;=0.1)*($U$2:$U$81&gt;=$W$12))</f>
        <v>154</v>
      </c>
      <c r="T85" s="63"/>
    </row>
    <row r="86" spans="1:30" x14ac:dyDescent="0.3">
      <c r="K86" s="62"/>
      <c r="L86" s="63"/>
      <c r="M86" s="63"/>
      <c r="N86" s="63"/>
      <c r="O86" s="63"/>
      <c r="P86" s="66" t="s">
        <v>158</v>
      </c>
      <c r="Q86" s="63">
        <f>LOOKUP($W$12,$W26:$W34,$X26:$X34)</f>
        <v>264</v>
      </c>
      <c r="R86" s="63">
        <f>LOOKUP($W$12,$W26:$W34,$X26:$X34)</f>
        <v>264</v>
      </c>
      <c r="S86" s="63">
        <f>LOOKUP($W$12,$W26:$W34,$X26:$X34)</f>
        <v>264</v>
      </c>
      <c r="T86" s="63"/>
    </row>
    <row r="87" spans="1:30" x14ac:dyDescent="0.3">
      <c r="K87" s="62"/>
      <c r="L87" s="67"/>
      <c r="M87" s="67"/>
      <c r="N87" s="67"/>
      <c r="O87" s="67"/>
      <c r="P87" s="66" t="s">
        <v>159</v>
      </c>
      <c r="Q87" s="67">
        <f>Q84/Q86</f>
        <v>0.39393939393939392</v>
      </c>
      <c r="R87" s="67">
        <f>R84/R86</f>
        <v>0.38636363636363635</v>
      </c>
      <c r="S87" s="67">
        <f>S84/S86</f>
        <v>0.53712121212121211</v>
      </c>
      <c r="T87" s="67"/>
    </row>
    <row r="88" spans="1:30" x14ac:dyDescent="0.3">
      <c r="D88"/>
      <c r="K88" s="62"/>
      <c r="L88" s="63"/>
      <c r="M88" s="63"/>
      <c r="N88" s="63"/>
      <c r="O88" s="63"/>
      <c r="P88" s="68" t="s">
        <v>160</v>
      </c>
      <c r="Q88" s="69">
        <f t="array" ref="Q88">SUM($F2:$F81*Q2:Q81*($U2:$U81&lt;$W$12))</f>
        <v>53</v>
      </c>
      <c r="R88" s="69">
        <f t="array" ref="R88">SUM($F2:$F81*R2:R81*($U2:$U81&lt;$W$12))</f>
        <v>12</v>
      </c>
      <c r="S88" s="69">
        <f t="array" ref="S88">SUM($F2:$F81*S2:S81*($U2:$U81&lt;$W$12))</f>
        <v>39.200000000000003</v>
      </c>
      <c r="T88" s="63"/>
    </row>
  </sheetData>
  <conditionalFormatting sqref="B2:U81">
    <cfRule type="expression" dxfId="2" priority="2">
      <formula>$U2&gt;=(0.5+$W$12)</formula>
    </cfRule>
    <cfRule type="expression" dxfId="1" priority="3">
      <formula>$U2&gt;=$W$12</formula>
    </cfRule>
    <cfRule type="expression" dxfId="0" priority="4">
      <formula>$U2&gt;0</formula>
    </cfRule>
  </conditionalFormatting>
  <pageMargins left="0.7" right="0.7" top="0.75" bottom="0.7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zoomScaleNormal="100" workbookViewId="0"/>
  </sheetViews>
  <sheetFormatPr defaultRowHeight="14.4" x14ac:dyDescent="0.3"/>
  <cols>
    <col min="1" max="1" width="50.109375" customWidth="1"/>
    <col min="2" max="1025" width="8.77734375" customWidth="1"/>
  </cols>
  <sheetData>
    <row r="1" spans="1:1" x14ac:dyDescent="0.3">
      <c r="A1" t="s">
        <v>161</v>
      </c>
    </row>
    <row r="2" spans="1:1" x14ac:dyDescent="0.3">
      <c r="A2" t="s">
        <v>162</v>
      </c>
    </row>
    <row r="3" spans="1:1" x14ac:dyDescent="0.3">
      <c r="A3" t="s">
        <v>163</v>
      </c>
    </row>
    <row r="4" spans="1:1" x14ac:dyDescent="0.3">
      <c r="A4" t="s">
        <v>164</v>
      </c>
    </row>
    <row r="5" spans="1:1" x14ac:dyDescent="0.3">
      <c r="A5" t="s">
        <v>165</v>
      </c>
    </row>
    <row r="6" spans="1:1" x14ac:dyDescent="0.3">
      <c r="A6" t="s">
        <v>166</v>
      </c>
    </row>
    <row r="7" spans="1:1" x14ac:dyDescent="0.3">
      <c r="A7" t="s">
        <v>167</v>
      </c>
    </row>
    <row r="8" spans="1:1" x14ac:dyDescent="0.3">
      <c r="A8" t="s">
        <v>168</v>
      </c>
    </row>
    <row r="9" spans="1:1" x14ac:dyDescent="0.3">
      <c r="A9" t="s">
        <v>169</v>
      </c>
    </row>
    <row r="10" spans="1:1" x14ac:dyDescent="0.3">
      <c r="A10" t="s">
        <v>170</v>
      </c>
    </row>
    <row r="11" spans="1:1" x14ac:dyDescent="0.3">
      <c r="A11" t="s">
        <v>171</v>
      </c>
    </row>
    <row r="12" spans="1:1" x14ac:dyDescent="0.3">
      <c r="A12" t="s">
        <v>172</v>
      </c>
    </row>
    <row r="13" spans="1:1" x14ac:dyDescent="0.3">
      <c r="A13" t="s">
        <v>173</v>
      </c>
    </row>
    <row r="14" spans="1:1" x14ac:dyDescent="0.3">
      <c r="A14" t="s">
        <v>174</v>
      </c>
    </row>
    <row r="15" spans="1:1" x14ac:dyDescent="0.3">
      <c r="A15" t="s">
        <v>175</v>
      </c>
    </row>
    <row r="16" spans="1:1" x14ac:dyDescent="0.3">
      <c r="A16" t="s">
        <v>176</v>
      </c>
    </row>
    <row r="17" spans="1:1" x14ac:dyDescent="0.3">
      <c r="A17" t="s">
        <v>177</v>
      </c>
    </row>
    <row r="18" spans="1:1" x14ac:dyDescent="0.3">
      <c r="A18" t="s">
        <v>178</v>
      </c>
    </row>
    <row r="19" spans="1:1" x14ac:dyDescent="0.3">
      <c r="A19" t="s">
        <v>179</v>
      </c>
    </row>
    <row r="20" spans="1:1" x14ac:dyDescent="0.3">
      <c r="A20" t="s">
        <v>180</v>
      </c>
    </row>
    <row r="21" spans="1:1" x14ac:dyDescent="0.3">
      <c r="A21" t="s">
        <v>181</v>
      </c>
    </row>
    <row r="22" spans="1:1" x14ac:dyDescent="0.3">
      <c r="A22" t="s">
        <v>182</v>
      </c>
    </row>
    <row r="23" spans="1:1" x14ac:dyDescent="0.3">
      <c r="A23" t="s">
        <v>183</v>
      </c>
    </row>
    <row r="24" spans="1:1" x14ac:dyDescent="0.3">
      <c r="A24" t="s">
        <v>184</v>
      </c>
    </row>
    <row r="25" spans="1:1" x14ac:dyDescent="0.3">
      <c r="A25" t="s">
        <v>185</v>
      </c>
    </row>
    <row r="26" spans="1:1" x14ac:dyDescent="0.3">
      <c r="A26" t="s">
        <v>186</v>
      </c>
    </row>
    <row r="27" spans="1:1" x14ac:dyDescent="0.3">
      <c r="A27" t="s">
        <v>187</v>
      </c>
    </row>
    <row r="28" spans="1:1" x14ac:dyDescent="0.3">
      <c r="A28" t="s">
        <v>188</v>
      </c>
    </row>
    <row r="29" spans="1:1" x14ac:dyDescent="0.3">
      <c r="A29" t="s">
        <v>189</v>
      </c>
    </row>
    <row r="30" spans="1:1" x14ac:dyDescent="0.3">
      <c r="A30" t="s">
        <v>190</v>
      </c>
    </row>
    <row r="31" spans="1:1" x14ac:dyDescent="0.3">
      <c r="A31" t="s">
        <v>191</v>
      </c>
    </row>
    <row r="32" spans="1:1" x14ac:dyDescent="0.3">
      <c r="A32" t="s">
        <v>192</v>
      </c>
    </row>
    <row r="33" spans="1:1" x14ac:dyDescent="0.3">
      <c r="A33" t="s">
        <v>193</v>
      </c>
    </row>
    <row r="34" spans="1:1" x14ac:dyDescent="0.3">
      <c r="A34" t="s">
        <v>194</v>
      </c>
    </row>
    <row r="35" spans="1:1" x14ac:dyDescent="0.3">
      <c r="A35" t="s">
        <v>195</v>
      </c>
    </row>
    <row r="36" spans="1:1" x14ac:dyDescent="0.3">
      <c r="A36" t="s">
        <v>196</v>
      </c>
    </row>
    <row r="37" spans="1:1" x14ac:dyDescent="0.3">
      <c r="A37" t="s">
        <v>197</v>
      </c>
    </row>
    <row r="38" spans="1:1" x14ac:dyDescent="0.3">
      <c r="A38" t="s">
        <v>198</v>
      </c>
    </row>
    <row r="39" spans="1:1" x14ac:dyDescent="0.3">
      <c r="A39" t="s">
        <v>199</v>
      </c>
    </row>
    <row r="40" spans="1:1" x14ac:dyDescent="0.3">
      <c r="A40" t="s">
        <v>200</v>
      </c>
    </row>
    <row r="41" spans="1:1" x14ac:dyDescent="0.3">
      <c r="A41" t="s">
        <v>201</v>
      </c>
    </row>
    <row r="42" spans="1:1" x14ac:dyDescent="0.3">
      <c r="A42" t="s">
        <v>202</v>
      </c>
    </row>
    <row r="43" spans="1:1" x14ac:dyDescent="0.3">
      <c r="A43" t="s">
        <v>203</v>
      </c>
    </row>
    <row r="44" spans="1:1" x14ac:dyDescent="0.3">
      <c r="A44" t="s">
        <v>204</v>
      </c>
    </row>
    <row r="45" spans="1:1" x14ac:dyDescent="0.3">
      <c r="A45" t="s">
        <v>205</v>
      </c>
    </row>
    <row r="46" spans="1:1" x14ac:dyDescent="0.3">
      <c r="A46" t="s">
        <v>206</v>
      </c>
    </row>
    <row r="47" spans="1:1" x14ac:dyDescent="0.3">
      <c r="A47" t="s">
        <v>207</v>
      </c>
    </row>
    <row r="48" spans="1:1" x14ac:dyDescent="0.3">
      <c r="A48" t="s">
        <v>208</v>
      </c>
    </row>
    <row r="49" spans="1:1" x14ac:dyDescent="0.3">
      <c r="A49" t="s">
        <v>209</v>
      </c>
    </row>
    <row r="50" spans="1:1" x14ac:dyDescent="0.3">
      <c r="A50" t="s">
        <v>210</v>
      </c>
    </row>
    <row r="51" spans="1:1" x14ac:dyDescent="0.3">
      <c r="A51" t="s">
        <v>211</v>
      </c>
    </row>
    <row r="52" spans="1:1" x14ac:dyDescent="0.3">
      <c r="A52" t="s">
        <v>212</v>
      </c>
    </row>
    <row r="53" spans="1:1" x14ac:dyDescent="0.3">
      <c r="A53" t="s">
        <v>213</v>
      </c>
    </row>
    <row r="54" spans="1:1" x14ac:dyDescent="0.3">
      <c r="A54" t="s">
        <v>214</v>
      </c>
    </row>
    <row r="55" spans="1:1" x14ac:dyDescent="0.3">
      <c r="A55" t="s">
        <v>215</v>
      </c>
    </row>
    <row r="56" spans="1:1" x14ac:dyDescent="0.3">
      <c r="A56" t="s">
        <v>216</v>
      </c>
    </row>
    <row r="57" spans="1:1" x14ac:dyDescent="0.3">
      <c r="A57" t="s">
        <v>217</v>
      </c>
    </row>
    <row r="58" spans="1:1" x14ac:dyDescent="0.3">
      <c r="A58" t="s">
        <v>218</v>
      </c>
    </row>
    <row r="59" spans="1:1" x14ac:dyDescent="0.3">
      <c r="A59" t="s">
        <v>219</v>
      </c>
    </row>
    <row r="60" spans="1:1" x14ac:dyDescent="0.3">
      <c r="A60" t="s">
        <v>220</v>
      </c>
    </row>
    <row r="61" spans="1:1" x14ac:dyDescent="0.3">
      <c r="A61" t="s">
        <v>221</v>
      </c>
    </row>
    <row r="62" spans="1:1" x14ac:dyDescent="0.3">
      <c r="A62" t="s">
        <v>222</v>
      </c>
    </row>
    <row r="63" spans="1:1" x14ac:dyDescent="0.3">
      <c r="A63" t="s">
        <v>223</v>
      </c>
    </row>
    <row r="64" spans="1:1" x14ac:dyDescent="0.3">
      <c r="A64" t="s">
        <v>224</v>
      </c>
    </row>
    <row r="65" spans="1:1" x14ac:dyDescent="0.3">
      <c r="A65" t="s">
        <v>225</v>
      </c>
    </row>
    <row r="66" spans="1:1" x14ac:dyDescent="0.3">
      <c r="A66" t="s">
        <v>226</v>
      </c>
    </row>
    <row r="67" spans="1:1" x14ac:dyDescent="0.3">
      <c r="A67" t="s">
        <v>227</v>
      </c>
    </row>
    <row r="68" spans="1:1" x14ac:dyDescent="0.3">
      <c r="A68" t="s">
        <v>228</v>
      </c>
    </row>
    <row r="69" spans="1:1" x14ac:dyDescent="0.3">
      <c r="A69" t="s">
        <v>229</v>
      </c>
    </row>
    <row r="70" spans="1:1" x14ac:dyDescent="0.3">
      <c r="A70" t="s">
        <v>230</v>
      </c>
    </row>
    <row r="71" spans="1:1" x14ac:dyDescent="0.3">
      <c r="A71" t="s">
        <v>231</v>
      </c>
    </row>
    <row r="72" spans="1:1" x14ac:dyDescent="0.3">
      <c r="A72" t="s">
        <v>232</v>
      </c>
    </row>
    <row r="73" spans="1:1" x14ac:dyDescent="0.3">
      <c r="A73" t="s">
        <v>233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Trawick, Matt</dc:creator>
  <dc:description/>
  <cp:lastModifiedBy>Matt Trawick</cp:lastModifiedBy>
  <cp:revision>4</cp:revision>
  <dcterms:created xsi:type="dcterms:W3CDTF">2015-06-06T20:05:55Z</dcterms:created>
  <dcterms:modified xsi:type="dcterms:W3CDTF">2019-12-08T19:03:58Z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