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excel dio\"/>
    </mc:Choice>
  </mc:AlternateContent>
  <xr:revisionPtr revIDLastSave="0" documentId="13_ncr:1_{2C2E936C-1CC3-487C-9980-0E6A42BB763A}" xr6:coauthVersionLast="47" xr6:coauthVersionMax="47" xr10:uidLastSave="{00000000-0000-0000-0000-000000000000}"/>
  <bookViews>
    <workbookView xWindow="18360" yWindow="0" windowWidth="20040" windowHeight="15525" tabRatio="195" xr2:uid="{22ADC2AD-B7D6-4E41-AC39-9F35C49B07F8}"/>
  </bookViews>
  <sheets>
    <sheet name="APP" sheetId="1" r:id="rId1"/>
    <sheet name="Apoio" sheetId="3" r:id="rId2"/>
  </sheets>
  <definedNames>
    <definedName name="anos_invest">APP!$D$12</definedName>
    <definedName name="invest_mes">APP!$D$11</definedName>
    <definedName name="invst_sugerido">APP!$D$7</definedName>
    <definedName name="patri_acomulado">APP!$D$13</definedName>
    <definedName name="rendim_cart">APP!$D$6</definedName>
    <definedName name="salario">APP!$D$5</definedName>
    <definedName name="taxa_yelds">APP!#REF!</definedName>
    <definedName name="yelsd_mensal">APP!$D$14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30" i="1"/>
  <c r="C31" i="1"/>
  <c r="C32" i="1"/>
  <c r="C33" i="1"/>
  <c r="C34" i="1"/>
  <c r="C35" i="1"/>
  <c r="A16" i="3"/>
  <c r="A17" i="3"/>
  <c r="A18" i="3"/>
  <c r="A19" i="3"/>
  <c r="A20" i="3"/>
  <c r="A15" i="3"/>
  <c r="A9" i="3"/>
  <c r="A10" i="3"/>
  <c r="A11" i="3"/>
  <c r="A12" i="3"/>
  <c r="A13" i="3"/>
  <c r="A14" i="3"/>
  <c r="A3" i="3"/>
  <c r="A4" i="3"/>
  <c r="A5" i="3"/>
  <c r="A6" i="3"/>
  <c r="A7" i="3"/>
  <c r="A8" i="3"/>
  <c r="C19" i="1"/>
  <c r="C20" i="1"/>
  <c r="C21" i="1"/>
  <c r="C22" i="1"/>
  <c r="C18" i="1"/>
  <c r="D18" i="1" s="1"/>
  <c r="D13" i="1"/>
  <c r="D14" i="1" s="1"/>
  <c r="D7" i="1"/>
  <c r="D31" i="1" l="1"/>
  <c r="D32" i="1"/>
  <c r="D35" i="1"/>
  <c r="D33" i="1"/>
  <c r="D30" i="1"/>
  <c r="D34" i="1"/>
  <c r="D19" i="1"/>
  <c r="D22" i="1"/>
  <c r="D20" i="1"/>
  <c r="D21" i="1"/>
  <c r="D36" i="1" l="1"/>
</calcChain>
</file>

<file path=xl/sharedStrings.xml><?xml version="1.0" encoding="utf-8"?>
<sst xmlns="http://schemas.openxmlformats.org/spreadsheetml/2006/main" count="69" uniqueCount="33">
  <si>
    <t>RICK INVEST</t>
  </si>
  <si>
    <t xml:space="preserve">Quanto investir por mês </t>
  </si>
  <si>
    <t>Por Quantos Anos</t>
  </si>
  <si>
    <t xml:space="preserve">Patrimônio Acumulado </t>
  </si>
  <si>
    <t xml:space="preserve">Yelds Mensais </t>
  </si>
  <si>
    <t>INVESTIMENTO MENSAL</t>
  </si>
  <si>
    <t>Por Tempo Predefinido</t>
  </si>
  <si>
    <t>Investido Por 2 Anos:</t>
  </si>
  <si>
    <t>Investido Por 5 Anos:</t>
  </si>
  <si>
    <t>Investido Por 10 Anos:</t>
  </si>
  <si>
    <t>Investido Por 20 Anos:</t>
  </si>
  <si>
    <t>Investido Por 30 Anos:</t>
  </si>
  <si>
    <t>Dividendos</t>
  </si>
  <si>
    <t>Configuracões</t>
  </si>
  <si>
    <t>Salário</t>
  </si>
  <si>
    <t>Valores</t>
  </si>
  <si>
    <t>Taxa De Rendimento</t>
  </si>
  <si>
    <t>Agressivo</t>
  </si>
  <si>
    <t>Moderado</t>
  </si>
  <si>
    <t>Conservador</t>
  </si>
  <si>
    <t>VALOR A SER INVESTIDO POR MÊS</t>
  </si>
  <si>
    <t>PERFIL</t>
  </si>
  <si>
    <t>TIPO DE FII</t>
  </si>
  <si>
    <t xml:space="preserve">Percentual Sugerido </t>
  </si>
  <si>
    <t>PAPEL</t>
  </si>
  <si>
    <t>TIJOLO</t>
  </si>
  <si>
    <t>HIBRIDOS</t>
  </si>
  <si>
    <t>FOFs</t>
  </si>
  <si>
    <t>DESENVOLVIMENTO</t>
  </si>
  <si>
    <t>HOTELARIA</t>
  </si>
  <si>
    <t>%</t>
  </si>
  <si>
    <t>CHAVE</t>
  </si>
  <si>
    <t>Investimento Sugerido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</si>
</sst>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Algerian"/>
      <family val="5"/>
    </font>
    <font>
      <b/>
      <sz val="18"/>
      <color theme="0"/>
      <name val="Bodoni MT Condensed"/>
      <family val="1"/>
    </font>
    <font>
      <b/>
      <sz val="20"/>
      <color theme="0"/>
      <name val="Bodoni MT Condensed"/>
      <family val="1"/>
    </font>
    <font>
      <sz val="11"/>
      <color theme="1"/>
      <name val="Franklin Gothic Medium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3"/>
      <color rgb="FF9C5700"/>
      <name val="Calibri Light"/>
      <family val="2"/>
      <scheme val="major"/>
    </font>
    <font>
      <u/>
      <sz val="36"/>
      <color theme="0"/>
      <name val="Bell MT"/>
      <family val="1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/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/>
      <top/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medium">
        <color indexed="64"/>
      </left>
      <right/>
      <top style="thin">
        <color theme="0" tint="-4.9989318521683403E-2"/>
      </top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7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4" fillId="0" borderId="0" xfId="0" applyFont="1"/>
    <xf numFmtId="8" fontId="0" fillId="4" borderId="12" xfId="0" applyNumberFormat="1" applyFill="1" applyBorder="1" applyAlignment="1">
      <alignment horizontal="center" vertical="center"/>
    </xf>
    <xf numFmtId="8" fontId="0" fillId="4" borderId="13" xfId="0" applyNumberFormat="1" applyFill="1" applyBorder="1" applyAlignment="1">
      <alignment horizontal="center" vertical="center"/>
    </xf>
    <xf numFmtId="8" fontId="0" fillId="4" borderId="24" xfId="0" applyNumberFormat="1" applyFill="1" applyBorder="1" applyAlignment="1">
      <alignment horizontal="center"/>
    </xf>
    <xf numFmtId="170" fontId="0" fillId="4" borderId="16" xfId="1" applyNumberFormat="1" applyFon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170" fontId="0" fillId="4" borderId="19" xfId="1" applyNumberFormat="1" applyFon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170" fontId="0" fillId="4" borderId="21" xfId="1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left" indent="1"/>
    </xf>
    <xf numFmtId="0" fontId="8" fillId="4" borderId="17" xfId="0" applyFont="1" applyFill="1" applyBorder="1" applyAlignment="1">
      <alignment horizontal="left" indent="1"/>
    </xf>
    <xf numFmtId="0" fontId="8" fillId="4" borderId="20" xfId="0" applyFont="1" applyFill="1" applyBorder="1" applyAlignment="1">
      <alignment horizontal="left" indent="1"/>
    </xf>
    <xf numFmtId="0" fontId="8" fillId="0" borderId="25" xfId="0" applyFont="1" applyBorder="1" applyAlignment="1">
      <alignment horizontal="left" vertical="center" indent="1"/>
    </xf>
    <xf numFmtId="0" fontId="8" fillId="0" borderId="14" xfId="0" applyFont="1" applyBorder="1" applyAlignment="1">
      <alignment horizontal="left" vertical="center" indent="1"/>
    </xf>
    <xf numFmtId="0" fontId="8" fillId="0" borderId="26" xfId="0" applyFont="1" applyBorder="1" applyAlignment="1">
      <alignment horizontal="left" vertical="center" indent="1"/>
    </xf>
    <xf numFmtId="0" fontId="8" fillId="0" borderId="27" xfId="0" applyFont="1" applyBorder="1" applyAlignment="1">
      <alignment horizontal="left" vertical="center" indent="1"/>
    </xf>
    <xf numFmtId="0" fontId="8" fillId="4" borderId="26" xfId="0" applyFont="1" applyFill="1" applyBorder="1" applyAlignment="1">
      <alignment horizontal="left" vertical="center" indent="1"/>
    </xf>
    <xf numFmtId="0" fontId="8" fillId="4" borderId="27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0" fontId="9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0" applyNumberFormat="1" applyAlignment="1">
      <alignment horizontal="center"/>
    </xf>
    <xf numFmtId="0" fontId="2" fillId="2" borderId="6" xfId="2" applyBorder="1"/>
    <xf numFmtId="9" fontId="0" fillId="0" borderId="0" xfId="0" applyNumberFormat="1" applyBorder="1" applyAlignment="1">
      <alignment horizontal="center"/>
    </xf>
    <xf numFmtId="170" fontId="3" fillId="4" borderId="0" xfId="1" applyNumberFormat="1" applyFont="1" applyFill="1" applyBorder="1" applyAlignment="1">
      <alignment horizontal="center"/>
    </xf>
    <xf numFmtId="0" fontId="3" fillId="4" borderId="8" xfId="0" applyFont="1" applyFill="1" applyBorder="1"/>
    <xf numFmtId="0" fontId="3" fillId="6" borderId="7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NumberFormat="1"/>
    <xf numFmtId="0" fontId="10" fillId="6" borderId="9" xfId="0" applyFont="1" applyFill="1" applyBorder="1"/>
    <xf numFmtId="0" fontId="10" fillId="6" borderId="1" xfId="0" applyFont="1" applyFill="1" applyBorder="1"/>
    <xf numFmtId="170" fontId="10" fillId="6" borderId="10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 indent="1"/>
    </xf>
    <xf numFmtId="0" fontId="8" fillId="4" borderId="32" xfId="0" applyFont="1" applyFill="1" applyBorder="1" applyAlignment="1">
      <alignment horizontal="left" vertical="center" indent="1"/>
    </xf>
    <xf numFmtId="0" fontId="8" fillId="4" borderId="33" xfId="0" applyFont="1" applyFill="1" applyBorder="1" applyAlignment="1">
      <alignment horizontal="left" vertical="center" indent="1"/>
    </xf>
    <xf numFmtId="0" fontId="8" fillId="4" borderId="34" xfId="0" applyFont="1" applyFill="1" applyBorder="1" applyAlignment="1">
      <alignment horizontal="left" vertical="center" indent="1"/>
    </xf>
    <xf numFmtId="0" fontId="8" fillId="4" borderId="31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left" vertical="center" indent="18"/>
    </xf>
    <xf numFmtId="0" fontId="6" fillId="3" borderId="5" xfId="0" applyFont="1" applyFill="1" applyBorder="1" applyAlignment="1">
      <alignment horizontal="left" vertical="center" indent="18"/>
    </xf>
    <xf numFmtId="0" fontId="6" fillId="3" borderId="6" xfId="0" applyFont="1" applyFill="1" applyBorder="1" applyAlignment="1">
      <alignment horizontal="left" vertical="center" indent="18"/>
    </xf>
    <xf numFmtId="0" fontId="11" fillId="2" borderId="4" xfId="2" applyFont="1" applyBorder="1" applyAlignment="1">
      <alignment horizontal="center"/>
    </xf>
    <xf numFmtId="0" fontId="10" fillId="4" borderId="35" xfId="0" applyFont="1" applyFill="1" applyBorder="1" applyAlignment="1">
      <alignment horizontal="center"/>
    </xf>
    <xf numFmtId="9" fontId="10" fillId="4" borderId="36" xfId="0" applyNumberFormat="1" applyFont="1" applyFill="1" applyBorder="1" applyAlignment="1">
      <alignment horizontal="center"/>
    </xf>
    <xf numFmtId="170" fontId="10" fillId="4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9" fontId="10" fillId="4" borderId="18" xfId="0" applyNumberFormat="1" applyFont="1" applyFill="1" applyBorder="1" applyAlignment="1">
      <alignment horizontal="center"/>
    </xf>
    <xf numFmtId="170" fontId="10" fillId="4" borderId="39" xfId="0" applyNumberFormat="1" applyFont="1" applyFill="1" applyBorder="1" applyAlignment="1">
      <alignment horizontal="center"/>
    </xf>
    <xf numFmtId="0" fontId="10" fillId="4" borderId="40" xfId="0" applyFont="1" applyFill="1" applyBorder="1" applyAlignment="1">
      <alignment horizontal="center"/>
    </xf>
    <xf numFmtId="9" fontId="10" fillId="4" borderId="41" xfId="0" applyNumberFormat="1" applyFont="1" applyFill="1" applyBorder="1" applyAlignment="1">
      <alignment horizontal="center"/>
    </xf>
    <xf numFmtId="170" fontId="10" fillId="4" borderId="42" xfId="0" applyNumberFormat="1" applyFont="1" applyFill="1" applyBorder="1" applyAlignment="1">
      <alignment horizontal="center"/>
    </xf>
    <xf numFmtId="0" fontId="0" fillId="7" borderId="2" xfId="0" applyFill="1" applyBorder="1"/>
    <xf numFmtId="0" fontId="12" fillId="7" borderId="3" xfId="0" applyFont="1" applyFill="1" applyBorder="1" applyAlignment="1">
      <alignment horizontal="left" vertical="center" indent="21"/>
    </xf>
    <xf numFmtId="0" fontId="5" fillId="7" borderId="3" xfId="0" applyFont="1" applyFill="1" applyBorder="1" applyAlignment="1">
      <alignment horizontal="left" vertical="center" indent="21"/>
    </xf>
    <xf numFmtId="170" fontId="0" fillId="0" borderId="30" xfId="1" applyNumberFormat="1" applyFont="1" applyBorder="1" applyAlignment="1" applyProtection="1">
      <alignment horizontal="center"/>
      <protection locked="0"/>
    </xf>
    <xf numFmtId="170" fontId="0" fillId="0" borderId="11" xfId="1" applyNumberFormat="1" applyFont="1" applyBorder="1" applyAlignment="1" applyProtection="1">
      <alignment horizontal="center" vertical="center"/>
      <protection locked="0"/>
    </xf>
    <xf numFmtId="0" fontId="2" fillId="2" borderId="5" xfId="2" applyBorder="1" applyAlignment="1" applyProtection="1">
      <alignment horizont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0" fontId="0" fillId="0" borderId="30" xfId="0" applyNumberFormat="1" applyBorder="1" applyAlignment="1" applyProtection="1">
      <alignment horizontal="center"/>
      <protection locked="0"/>
    </xf>
    <xf numFmtId="0" fontId="7" fillId="5" borderId="4" xfId="0" applyFont="1" applyFill="1" applyBorder="1" applyAlignment="1">
      <alignment horizontal="left" vertical="center" indent="17"/>
    </xf>
    <xf numFmtId="0" fontId="7" fillId="5" borderId="5" xfId="0" applyFont="1" applyFill="1" applyBorder="1" applyAlignment="1">
      <alignment horizontal="left" vertical="center" indent="17"/>
    </xf>
    <xf numFmtId="0" fontId="7" fillId="5" borderId="6" xfId="0" applyFont="1" applyFill="1" applyBorder="1" applyAlignment="1">
      <alignment horizontal="left" vertical="center" indent="17"/>
    </xf>
    <xf numFmtId="0" fontId="8" fillId="4" borderId="43" xfId="0" applyFont="1" applyFill="1" applyBorder="1" applyAlignment="1">
      <alignment horizontal="left" vertical="center" indent="1"/>
    </xf>
    <xf numFmtId="0" fontId="8" fillId="4" borderId="44" xfId="0" applyFont="1" applyFill="1" applyBorder="1" applyAlignment="1">
      <alignment horizontal="left" vertical="center" indent="1"/>
    </xf>
    <xf numFmtId="170" fontId="0" fillId="0" borderId="45" xfId="1" applyNumberFormat="1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4C-4475-89F5-2717A06202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64C-4475-89F5-2717A06202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4C-4475-89F5-2717A06202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4C-4475-89F5-2717A06202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4C-4475-89F5-2717A06202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64C-4475-89F5-2717A06202D2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4C-4475-89F5-2717A06202D2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4C-4475-89F5-2717A06202D2}"/>
                </c:ext>
              </c:extLst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4C-4475-89F5-2717A06202D2}"/>
                </c:ext>
              </c:extLst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4C-4475-89F5-2717A06202D2}"/>
                </c:ext>
              </c:extLst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4C-4475-89F5-2717A06202D2}"/>
                </c:ext>
              </c:extLst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4C-4475-89F5-2717A06202D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APP!$B$30:$B$35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APP!$C$30:$C$35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C-4475-89F5-2717A06202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520217</xdr:colOff>
      <xdr:row>0</xdr:row>
      <xdr:rowOff>0</xdr:rowOff>
    </xdr:from>
    <xdr:to>
      <xdr:col>1</xdr:col>
      <xdr:colOff>1625116</xdr:colOff>
      <xdr:row>1</xdr:row>
      <xdr:rowOff>9784</xdr:rowOff>
    </xdr:to>
    <xdr:pic>
      <xdr:nvPicPr>
        <xdr:cNvPr id="4" name="Imagem 3" descr="Imagem gerada">
          <a:extLst>
            <a:ext uri="{FF2B5EF4-FFF2-40B4-BE49-F238E27FC236}">
              <a16:creationId xmlns:a16="http://schemas.microsoft.com/office/drawing/2014/main" id="{73880CBE-82B9-4B68-9A22-4073F888CF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5234" b="82520" l="16992" r="82813">
                      <a14:foregroundMark x1="49707" y1="24805" x2="49707" y2="24805"/>
                      <a14:foregroundMark x1="71289" y1="15234" x2="71289" y2="15234"/>
                      <a14:foregroundMark x1="77734" y1="29004" x2="77734" y2="29004"/>
                      <a14:foregroundMark x1="29004" y1="35449" x2="29004" y2="35449"/>
                      <a14:foregroundMark x1="24902" y1="38672" x2="24902" y2="38672"/>
                      <a14:foregroundMark x1="24902" y1="38672" x2="24902" y2="3867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89" t="9668" r="8888" b="9375"/>
        <a:stretch>
          <a:fillRect/>
        </a:stretch>
      </xdr:blipFill>
      <xdr:spPr bwMode="auto">
        <a:xfrm>
          <a:off x="520217" y="0"/>
          <a:ext cx="1705707" cy="168032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</xdr:colOff>
      <xdr:row>36</xdr:row>
      <xdr:rowOff>9525</xdr:rowOff>
    </xdr:from>
    <xdr:to>
      <xdr:col>3</xdr:col>
      <xdr:colOff>1276350</xdr:colOff>
      <xdr:row>50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8E9B5BF-B5EE-5500-16B3-785F8E554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32BF-0C97-43BC-B9A5-EFDEC45E38CC}">
  <dimension ref="A1:XFD62"/>
  <sheetViews>
    <sheetView showGridLines="0" showRowColHeaders="0" tabSelected="1" zoomScaleNormal="100" workbookViewId="0">
      <selection activeCell="C26" sqref="C26"/>
    </sheetView>
  </sheetViews>
  <sheetFormatPr defaultColWidth="0" defaultRowHeight="15" x14ac:dyDescent="0.25"/>
  <cols>
    <col min="1" max="1" width="9" customWidth="1"/>
    <col min="2" max="2" width="43.85546875" customWidth="1"/>
    <col min="3" max="3" width="31.28515625" bestFit="1" customWidth="1"/>
    <col min="4" max="4" width="19.42578125" customWidth="1"/>
    <col min="5" max="5" width="7.7109375" customWidth="1"/>
    <col min="6" max="16383" width="9.140625" hidden="1"/>
    <col min="16384" max="16384" width="1.7109375" hidden="1"/>
  </cols>
  <sheetData>
    <row r="1" spans="1:5" ht="131.25" customHeight="1" thickBot="1" x14ac:dyDescent="0.3">
      <c r="A1" s="60"/>
      <c r="B1" s="61" t="s">
        <v>0</v>
      </c>
      <c r="C1" s="62"/>
      <c r="D1" s="62"/>
      <c r="E1" s="62"/>
    </row>
    <row r="2" spans="1:5" x14ac:dyDescent="0.25">
      <c r="D2" s="27"/>
      <c r="E2" s="38"/>
    </row>
    <row r="3" spans="1:5" ht="18" customHeight="1" thickBot="1" x14ac:dyDescent="0.3"/>
    <row r="4" spans="1:5" ht="24.75" customHeight="1" x14ac:dyDescent="0.25">
      <c r="B4" s="68" t="s">
        <v>13</v>
      </c>
      <c r="C4" s="69"/>
      <c r="D4" s="70"/>
    </row>
    <row r="5" spans="1:5" ht="15.75" x14ac:dyDescent="0.25">
      <c r="B5" s="43" t="s">
        <v>14</v>
      </c>
      <c r="C5" s="44"/>
      <c r="D5" s="63">
        <v>3000</v>
      </c>
    </row>
    <row r="6" spans="1:5" ht="15.75" x14ac:dyDescent="0.25">
      <c r="B6" s="45" t="s">
        <v>16</v>
      </c>
      <c r="C6" s="46"/>
      <c r="D6" s="67">
        <v>6.0000000000000001E-3</v>
      </c>
    </row>
    <row r="7" spans="1:5" ht="16.5" thickBot="1" x14ac:dyDescent="0.3">
      <c r="B7" s="71" t="s">
        <v>32</v>
      </c>
      <c r="C7" s="72"/>
      <c r="D7" s="73">
        <f>D5*30%</f>
        <v>900</v>
      </c>
    </row>
    <row r="9" spans="1:5" ht="15.75" thickBot="1" x14ac:dyDescent="0.3">
      <c r="A9" s="25"/>
    </row>
    <row r="10" spans="1:5" ht="23.25" x14ac:dyDescent="0.25">
      <c r="A10" s="25"/>
      <c r="B10" s="47" t="s">
        <v>5</v>
      </c>
      <c r="C10" s="48"/>
      <c r="D10" s="49"/>
    </row>
    <row r="11" spans="1:5" ht="16.5" thickBot="1" x14ac:dyDescent="0.3">
      <c r="A11" s="25"/>
      <c r="B11" s="17" t="s">
        <v>1</v>
      </c>
      <c r="C11" s="18"/>
      <c r="D11" s="64">
        <v>500</v>
      </c>
    </row>
    <row r="12" spans="1:5" ht="16.5" thickBot="1" x14ac:dyDescent="0.3">
      <c r="B12" s="19" t="s">
        <v>2</v>
      </c>
      <c r="C12" s="20"/>
      <c r="D12" s="66">
        <v>5</v>
      </c>
    </row>
    <row r="13" spans="1:5" ht="16.5" thickBot="1" x14ac:dyDescent="0.3">
      <c r="B13" s="21" t="s">
        <v>3</v>
      </c>
      <c r="C13" s="22"/>
      <c r="D13" s="6">
        <f>FV(rendim_cart,anos_invest*12,invest_mes*-1)</f>
        <v>35982.367668429237</v>
      </c>
    </row>
    <row r="14" spans="1:5" ht="16.5" thickBot="1" x14ac:dyDescent="0.3">
      <c r="B14" s="23" t="s">
        <v>4</v>
      </c>
      <c r="C14" s="24"/>
      <c r="D14" s="7">
        <f>patri_acomulado*$D$6</f>
        <v>215.89420601057543</v>
      </c>
    </row>
    <row r="16" spans="1:5" ht="15.75" thickBot="1" x14ac:dyDescent="0.3">
      <c r="A16" s="25"/>
    </row>
    <row r="17" spans="1:4" ht="24" thickBot="1" x14ac:dyDescent="0.3">
      <c r="A17" s="25"/>
      <c r="B17" s="74" t="s">
        <v>6</v>
      </c>
      <c r="C17" s="75"/>
      <c r="D17" s="76" t="s">
        <v>12</v>
      </c>
    </row>
    <row r="18" spans="1:4" ht="15.75" x14ac:dyDescent="0.3">
      <c r="A18" s="5">
        <v>2</v>
      </c>
      <c r="B18" s="14" t="s">
        <v>7</v>
      </c>
      <c r="C18" s="8">
        <f>FV(rendim_cart,A18*12,invest_mes*-1)</f>
        <v>12865.607682079208</v>
      </c>
      <c r="D18" s="9">
        <f>C18*rendim_cart</f>
        <v>77.193646092475248</v>
      </c>
    </row>
    <row r="19" spans="1:4" ht="15.75" x14ac:dyDescent="0.3">
      <c r="A19" s="5">
        <v>5</v>
      </c>
      <c r="B19" s="15" t="s">
        <v>8</v>
      </c>
      <c r="C19" s="10">
        <f>FV(rendim_cart,A19*12,invest_mes*-1)</f>
        <v>35982.367668429237</v>
      </c>
      <c r="D19" s="11">
        <f>C19*rendim_cart</f>
        <v>215.89420601057543</v>
      </c>
    </row>
    <row r="20" spans="1:4" ht="15.75" x14ac:dyDescent="0.3">
      <c r="A20" s="5">
        <v>10</v>
      </c>
      <c r="B20" s="15" t="s">
        <v>9</v>
      </c>
      <c r="C20" s="10">
        <f>FV(rendim_cart,A20*12,invest_mes*-1)</f>
        <v>87501.504733170746</v>
      </c>
      <c r="D20" s="11">
        <f>C20*rendim_cart</f>
        <v>525.00902839902449</v>
      </c>
    </row>
    <row r="21" spans="1:4" ht="15.75" x14ac:dyDescent="0.3">
      <c r="A21" s="5">
        <v>20</v>
      </c>
      <c r="B21" s="15" t="s">
        <v>10</v>
      </c>
      <c r="C21" s="10">
        <f>FV(rendim_cart,A21*12,invest_mes*-1)</f>
        <v>266881.16943317064</v>
      </c>
      <c r="D21" s="11">
        <f>C21*rendim_cart</f>
        <v>1601.2870165990239</v>
      </c>
    </row>
    <row r="22" spans="1:4" ht="16.5" thickBot="1" x14ac:dyDescent="0.35">
      <c r="A22" s="5">
        <v>30</v>
      </c>
      <c r="B22" s="16" t="s">
        <v>11</v>
      </c>
      <c r="C22" s="12">
        <f>FV(rendim_cart,A22*12,invest_mes*-1)</f>
        <v>634612.72109054984</v>
      </c>
      <c r="D22" s="13">
        <f>C22*rendim_cart</f>
        <v>3807.6763265432992</v>
      </c>
    </row>
    <row r="23" spans="1:4" x14ac:dyDescent="0.25">
      <c r="A23" s="25"/>
    </row>
    <row r="25" spans="1:4" ht="15.75" thickBot="1" x14ac:dyDescent="0.3"/>
    <row r="26" spans="1:4" ht="17.25" x14ac:dyDescent="0.3">
      <c r="B26" s="50" t="s">
        <v>21</v>
      </c>
      <c r="C26" s="65" t="s">
        <v>17</v>
      </c>
      <c r="D26" s="29"/>
    </row>
    <row r="27" spans="1:4" x14ac:dyDescent="0.25">
      <c r="B27" s="42" t="s">
        <v>20</v>
      </c>
      <c r="C27" s="31">
        <f>invest_mes</f>
        <v>500</v>
      </c>
      <c r="D27" s="32"/>
    </row>
    <row r="28" spans="1:4" x14ac:dyDescent="0.25">
      <c r="B28" s="2"/>
      <c r="C28" s="1"/>
      <c r="D28" s="3"/>
    </row>
    <row r="29" spans="1:4" x14ac:dyDescent="0.25">
      <c r="B29" s="33" t="s">
        <v>22</v>
      </c>
      <c r="C29" s="34" t="s">
        <v>23</v>
      </c>
      <c r="D29" s="35" t="s">
        <v>15</v>
      </c>
    </row>
    <row r="30" spans="1:4" x14ac:dyDescent="0.25">
      <c r="B30" s="51" t="s">
        <v>24</v>
      </c>
      <c r="C30" s="52">
        <f>VLOOKUP($C$26&amp;"-"&amp;B30,Apoio!$A:$D,4,)</f>
        <v>0.5</v>
      </c>
      <c r="D30" s="53">
        <f>C30*$C$27</f>
        <v>250</v>
      </c>
    </row>
    <row r="31" spans="1:4" x14ac:dyDescent="0.25">
      <c r="B31" s="54" t="s">
        <v>25</v>
      </c>
      <c r="C31" s="55">
        <f>VLOOKUP($C$26&amp;"-"&amp;B31,Apoio!$A:$D,4,)</f>
        <v>0.1</v>
      </c>
      <c r="D31" s="56">
        <f t="shared" ref="D31:D35" si="0">C31*$C$27</f>
        <v>50</v>
      </c>
    </row>
    <row r="32" spans="1:4" x14ac:dyDescent="0.25">
      <c r="B32" s="54" t="s">
        <v>26</v>
      </c>
      <c r="C32" s="55">
        <f>VLOOKUP($C$26&amp;"-"&amp;B32,Apoio!$A:$D,4,)</f>
        <v>0.05</v>
      </c>
      <c r="D32" s="56">
        <f t="shared" si="0"/>
        <v>25</v>
      </c>
    </row>
    <row r="33" spans="2:4" x14ac:dyDescent="0.25">
      <c r="B33" s="54" t="s">
        <v>27</v>
      </c>
      <c r="C33" s="55">
        <f>VLOOKUP($C$26&amp;"-"&amp;B33,Apoio!$A:$D,4,)</f>
        <v>0.05</v>
      </c>
      <c r="D33" s="56">
        <f t="shared" si="0"/>
        <v>25</v>
      </c>
    </row>
    <row r="34" spans="2:4" x14ac:dyDescent="0.25">
      <c r="B34" s="54" t="s">
        <v>28</v>
      </c>
      <c r="C34" s="55">
        <f>VLOOKUP($C$26&amp;"-"&amp;B34,Apoio!$A:$D,4,)</f>
        <v>0.2</v>
      </c>
      <c r="D34" s="56">
        <f t="shared" si="0"/>
        <v>100</v>
      </c>
    </row>
    <row r="35" spans="2:4" x14ac:dyDescent="0.25">
      <c r="B35" s="57" t="s">
        <v>29</v>
      </c>
      <c r="C35" s="58">
        <f>VLOOKUP($C$26&amp;"-"&amp;B35,Apoio!$A:$D,4,)</f>
        <v>0.1</v>
      </c>
      <c r="D35" s="59">
        <f t="shared" si="0"/>
        <v>50</v>
      </c>
    </row>
    <row r="36" spans="2:4" ht="15.75" thickBot="1" x14ac:dyDescent="0.3">
      <c r="B36" s="39"/>
      <c r="C36" s="40"/>
      <c r="D36" s="41">
        <f>SUM(D30:D35)</f>
        <v>500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</sheetData>
  <sheetProtection algorithmName="SHA-512" hashValue="jibj39L77nubO7sFB/wHfuVpmoCVC8snyTuCBZVZaA6Giv05C+L3wDlrHp9zytkQQvHzLwYH973DvKNhlmnDMQ==" saltValue="oQ8MsCTm6sMfL49uv7mSCw==" spinCount="100000" sheet="1" objects="1" scenarios="1" selectLockedCells="1"/>
  <dataConsolidate/>
  <mergeCells count="11">
    <mergeCell ref="B12:C12"/>
    <mergeCell ref="B13:C13"/>
    <mergeCell ref="B14:C14"/>
    <mergeCell ref="B17:C17"/>
    <mergeCell ref="B1:E1"/>
    <mergeCell ref="B4:D4"/>
    <mergeCell ref="B5:C5"/>
    <mergeCell ref="B6:C6"/>
    <mergeCell ref="B7:C7"/>
    <mergeCell ref="B10:D10"/>
    <mergeCell ref="B11:C11"/>
  </mergeCells>
  <dataValidations count="1">
    <dataValidation type="list" allowBlank="1" showInputMessage="1" showErrorMessage="1" promptTitle="Selecione Seu Perfil" prompt="Selecione Um Perfil De Investidor Compativel" sqref="C26" xr:uid="{BCB87220-52B8-4F25-9979-8B0EF4B40C2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1805-ACE9-4123-8EDD-183E3DAD39BE}">
  <dimension ref="A2:D20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</cols>
  <sheetData>
    <row r="2" spans="1:4" x14ac:dyDescent="0.25">
      <c r="A2" t="s">
        <v>31</v>
      </c>
      <c r="B2" t="s">
        <v>21</v>
      </c>
      <c r="C2" s="26" t="s">
        <v>22</v>
      </c>
      <c r="D2" s="26" t="s">
        <v>30</v>
      </c>
    </row>
    <row r="3" spans="1:4" x14ac:dyDescent="0.25">
      <c r="A3" t="str">
        <f>B3&amp;"-"&amp;C3</f>
        <v>Conservador-PAPEL</v>
      </c>
      <c r="B3" t="s">
        <v>19</v>
      </c>
      <c r="C3" s="26" t="s">
        <v>24</v>
      </c>
      <c r="D3" s="30">
        <v>0.3</v>
      </c>
    </row>
    <row r="4" spans="1:4" x14ac:dyDescent="0.25">
      <c r="A4" t="str">
        <f t="shared" ref="A4:A8" si="0">B4&amp;"-"&amp;C4</f>
        <v>Conservador-TIJOLO</v>
      </c>
      <c r="B4" t="s">
        <v>19</v>
      </c>
      <c r="C4" s="26" t="s">
        <v>25</v>
      </c>
      <c r="D4" s="30">
        <v>0.5</v>
      </c>
    </row>
    <row r="5" spans="1:4" x14ac:dyDescent="0.25">
      <c r="A5" t="str">
        <f t="shared" si="0"/>
        <v>Conservador-HIBRIDOS</v>
      </c>
      <c r="B5" t="s">
        <v>19</v>
      </c>
      <c r="C5" s="26" t="s">
        <v>26</v>
      </c>
      <c r="D5" s="30">
        <v>0.1</v>
      </c>
    </row>
    <row r="6" spans="1:4" x14ac:dyDescent="0.25">
      <c r="A6" t="str">
        <f t="shared" si="0"/>
        <v>Conservador-FOFs</v>
      </c>
      <c r="B6" t="s">
        <v>19</v>
      </c>
      <c r="C6" s="26" t="s">
        <v>27</v>
      </c>
      <c r="D6" s="30">
        <v>0.1</v>
      </c>
    </row>
    <row r="7" spans="1:4" x14ac:dyDescent="0.25">
      <c r="A7" t="str">
        <f t="shared" si="0"/>
        <v>Conservador-DESENVOLVIMENTO</v>
      </c>
      <c r="B7" t="s">
        <v>19</v>
      </c>
      <c r="C7" s="26" t="s">
        <v>28</v>
      </c>
      <c r="D7" s="30">
        <v>0</v>
      </c>
    </row>
    <row r="8" spans="1:4" ht="15.75" thickBot="1" x14ac:dyDescent="0.3">
      <c r="A8" s="4" t="str">
        <f t="shared" si="0"/>
        <v>Conservador-HOTELARIA</v>
      </c>
      <c r="B8" s="4" t="s">
        <v>19</v>
      </c>
      <c r="C8" s="36" t="s">
        <v>29</v>
      </c>
      <c r="D8" s="37">
        <v>0</v>
      </c>
    </row>
    <row r="9" spans="1:4" x14ac:dyDescent="0.25">
      <c r="A9" t="str">
        <f>B9&amp;"-"&amp;C9</f>
        <v>Moderado-PAPEL</v>
      </c>
      <c r="B9" t="s">
        <v>18</v>
      </c>
      <c r="C9" s="26" t="s">
        <v>24</v>
      </c>
      <c r="D9" s="28">
        <v>0.32</v>
      </c>
    </row>
    <row r="10" spans="1:4" x14ac:dyDescent="0.25">
      <c r="A10" t="str">
        <f t="shared" ref="A10:A14" si="1">B10&amp;"-"&amp;C10</f>
        <v>Moderado-TIJOLO</v>
      </c>
      <c r="B10" t="s">
        <v>18</v>
      </c>
      <c r="C10" s="26" t="s">
        <v>25</v>
      </c>
      <c r="D10" s="28">
        <v>0.4</v>
      </c>
    </row>
    <row r="11" spans="1:4" x14ac:dyDescent="0.25">
      <c r="A11" t="str">
        <f t="shared" si="1"/>
        <v>Moderado-HIBRIDOS</v>
      </c>
      <c r="B11" t="s">
        <v>18</v>
      </c>
      <c r="C11" s="26" t="s">
        <v>26</v>
      </c>
      <c r="D11" s="28">
        <v>0.08</v>
      </c>
    </row>
    <row r="12" spans="1:4" x14ac:dyDescent="0.25">
      <c r="A12" t="str">
        <f t="shared" si="1"/>
        <v>Moderado-FOFs</v>
      </c>
      <c r="B12" t="s">
        <v>18</v>
      </c>
      <c r="C12" s="26" t="s">
        <v>27</v>
      </c>
      <c r="D12" s="28">
        <v>0.1</v>
      </c>
    </row>
    <row r="13" spans="1:4" x14ac:dyDescent="0.25">
      <c r="A13" t="str">
        <f t="shared" si="1"/>
        <v>Moderado-DESENVOLVIMENTO</v>
      </c>
      <c r="B13" t="s">
        <v>18</v>
      </c>
      <c r="C13" s="26" t="s">
        <v>28</v>
      </c>
      <c r="D13" s="28">
        <v>0</v>
      </c>
    </row>
    <row r="14" spans="1:4" ht="15.75" thickBot="1" x14ac:dyDescent="0.3">
      <c r="A14" s="4" t="str">
        <f t="shared" si="1"/>
        <v>Moderado-HOTELARIA</v>
      </c>
      <c r="B14" s="4" t="s">
        <v>18</v>
      </c>
      <c r="C14" s="36" t="s">
        <v>29</v>
      </c>
      <c r="D14" s="37">
        <v>0.1</v>
      </c>
    </row>
    <row r="15" spans="1:4" x14ac:dyDescent="0.25">
      <c r="A15" t="str">
        <f>B15&amp;"-"&amp;C15</f>
        <v>Agressivo-PAPEL</v>
      </c>
      <c r="B15" t="s">
        <v>17</v>
      </c>
      <c r="C15" s="26" t="s">
        <v>24</v>
      </c>
      <c r="D15" s="28">
        <v>0.5</v>
      </c>
    </row>
    <row r="16" spans="1:4" x14ac:dyDescent="0.25">
      <c r="A16" t="str">
        <f t="shared" ref="A16:A20" si="2">B16&amp;"-"&amp;C16</f>
        <v>Agressivo-TIJOLO</v>
      </c>
      <c r="B16" t="s">
        <v>17</v>
      </c>
      <c r="C16" s="26" t="s">
        <v>25</v>
      </c>
      <c r="D16" s="28">
        <v>0.1</v>
      </c>
    </row>
    <row r="17" spans="1:4" x14ac:dyDescent="0.25">
      <c r="A17" t="str">
        <f t="shared" si="2"/>
        <v>Agressivo-HIBRIDOS</v>
      </c>
      <c r="B17" t="s">
        <v>17</v>
      </c>
      <c r="C17" s="26" t="s">
        <v>26</v>
      </c>
      <c r="D17" s="28">
        <v>0.05</v>
      </c>
    </row>
    <row r="18" spans="1:4" x14ac:dyDescent="0.25">
      <c r="A18" t="str">
        <f t="shared" si="2"/>
        <v>Agressivo-FOFs</v>
      </c>
      <c r="B18" t="s">
        <v>17</v>
      </c>
      <c r="C18" s="26" t="s">
        <v>27</v>
      </c>
      <c r="D18" s="28">
        <v>0.05</v>
      </c>
    </row>
    <row r="19" spans="1:4" x14ac:dyDescent="0.25">
      <c r="A19" t="str">
        <f t="shared" si="2"/>
        <v>Agressivo-DESENVOLVIMENTO</v>
      </c>
      <c r="B19" t="s">
        <v>17</v>
      </c>
      <c r="C19" s="26" t="s">
        <v>28</v>
      </c>
      <c r="D19" s="28">
        <v>0.2</v>
      </c>
    </row>
    <row r="20" spans="1:4" x14ac:dyDescent="0.25">
      <c r="A20" t="str">
        <f t="shared" si="2"/>
        <v>Agressivo-HOTELARIA</v>
      </c>
      <c r="B20" t="s">
        <v>17</v>
      </c>
      <c r="C20" s="26" t="s">
        <v>29</v>
      </c>
      <c r="D20" s="28">
        <v>0.1</v>
      </c>
    </row>
  </sheetData>
  <sheetProtection algorithmName="SHA-512" hashValue="Vdl4nrO24lkh7DknWkBLBF3yKJzTTmc8gFz/RDi9NiF3M1/JukYFlW+wiw7gTHlJmefbBb4mp5EWZo09cRoIxw==" saltValue="saWOZkr8UPDA6NQA1WrCPA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Apoio</vt:lpstr>
      <vt:lpstr>anos_invest</vt:lpstr>
      <vt:lpstr>invest_mes</vt:lpstr>
      <vt:lpstr>invst_sugerido</vt:lpstr>
      <vt:lpstr>patri_acomulado</vt:lpstr>
      <vt:lpstr>rendim_cart</vt:lpstr>
      <vt:lpstr>salario</vt:lpstr>
      <vt:lpstr>yelsd_mensal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JESUS DA COSTA FRANCA</dc:creator>
  <cp:lastModifiedBy>ERICK JESUS DA COSTA FRANCA</cp:lastModifiedBy>
  <dcterms:created xsi:type="dcterms:W3CDTF">2025-06-26T19:31:39Z</dcterms:created>
  <dcterms:modified xsi:type="dcterms:W3CDTF">2025-06-27T00:00:50Z</dcterms:modified>
</cp:coreProperties>
</file>