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52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13" l="1"/>
  <c r="E67" i="20"/>
  <c r="E111" i="20"/>
  <c r="H22" i="13"/>
  <c r="E22" i="12"/>
  <c r="N23" i="13"/>
  <c r="H23" i="13"/>
  <c r="E23" i="12"/>
  <c r="E172" i="20"/>
  <c r="E173" i="20"/>
  <c r="N24" i="13"/>
  <c r="H24" i="13"/>
  <c r="E24" i="12"/>
  <c r="H25" i="13"/>
  <c r="E25" i="12"/>
  <c r="E146" i="20"/>
  <c r="E128" i="20"/>
  <c r="P10" i="13"/>
  <c r="H10" i="13"/>
  <c r="E14" i="12"/>
  <c r="E178" i="20"/>
  <c r="N31" i="13"/>
  <c r="H31" i="13"/>
  <c r="E64" i="20"/>
  <c r="E66" i="20"/>
  <c r="H8" i="13"/>
  <c r="E13" i="12"/>
  <c r="E127" i="20"/>
  <c r="N9" i="13"/>
  <c r="H9" i="13"/>
  <c r="E15" i="12"/>
  <c r="E234" i="20"/>
  <c r="E235" i="20"/>
  <c r="E239" i="20"/>
  <c r="E240" i="20"/>
  <c r="N20" i="13"/>
  <c r="H20" i="13"/>
  <c r="E241" i="20"/>
  <c r="H21" i="13"/>
  <c r="E21" i="12"/>
  <c r="N19" i="13"/>
  <c r="H19" i="13"/>
  <c r="E20" i="12"/>
  <c r="N21" i="13"/>
  <c r="E205" i="20"/>
  <c r="N18" i="13"/>
  <c r="H18" i="13"/>
  <c r="L17" i="13"/>
  <c r="H17" i="13"/>
  <c r="E19" i="12"/>
  <c r="J7" i="13"/>
  <c r="H7" i="13"/>
  <c r="E12" i="12"/>
  <c r="N30" i="13"/>
  <c r="H30" i="13"/>
  <c r="E31" i="12"/>
  <c r="E32" i="12"/>
  <c r="N29" i="13"/>
  <c r="H29" i="13"/>
  <c r="E30" i="12"/>
  <c r="E184" i="20"/>
  <c r="E65" i="20"/>
</calcChain>
</file>

<file path=xl/sharedStrings.xml><?xml version="1.0" encoding="utf-8"?>
<sst xmlns="http://schemas.openxmlformats.org/spreadsheetml/2006/main" count="271" uniqueCount="178">
  <si>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</si>
  <si>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</si>
  <si>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</si>
  <si>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</si>
  <si>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</si>
  <si>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</si>
  <si>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</si>
  <si>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</si>
  <si>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</si>
  <si>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</si>
  <si>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</si>
  <si>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</si>
  <si>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</si>
  <si>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</si>
  <si>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</si>
  <si>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</si>
  <si>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</si>
  <si>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</si>
  <si>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</si>
  <si>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</si>
  <si>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</si>
  <si>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</si>
  <si>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</si>
  <si>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</si>
  <si>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</si>
  <si>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</si>
  <si>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</si>
  <si>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</si>
  <si>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</si>
  <si>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</si>
  <si>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</si>
  <si>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</si>
  <si>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</si>
  <si>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</si>
  <si>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</si>
  <si>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</si>
  <si>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</si>
  <si>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</si>
  <si>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</si>
  <si>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</si>
  <si>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</si>
  <si>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</si>
  <si>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</si>
  <si>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</si>
  <si>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</si>
  <si>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</si>
  <si>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</si>
  <si>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</si>
  <si>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</si>
  <si>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</si>
  <si>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</si>
  <si>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</si>
  <si>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</si>
  <si>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</si>
  <si>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</si>
  <si>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</si>
  <si>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</si>
  <si>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</si>
  <si>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</si>
  <si>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</si>
  <si>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</si>
  <si>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</si>
  <si>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</si>
  <si>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</si>
  <si>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</si>
  <si>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</si>
  <si>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</si>
  <si>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</si>
  <si>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</si>
  <si>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</si>
  <si>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</si>
  <si>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</si>
  <si>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</si>
  <si>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</si>
  <si>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</si>
  <si>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</si>
  <si>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</si>
  <si>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</si>
  <si>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</si>
  <si>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</si>
  <si>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</si>
  <si>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</si>
  <si>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</si>
  <si>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</si>
  <si>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</si>
  <si>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</si>
  <si>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</si>
  <si>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</si>
  <si>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</si>
  <si>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</si>
  <si>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</si>
  <si>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</si>
  <si>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</si>
  <si>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</si>
  <si>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</si>
  <si>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</si>
  <si>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</si>
  <si>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</si>
  <si>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</si>
  <si>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</si>
  <si>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</si>
  <si>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</si>
  <si>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</si>
  <si>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</si>
  <si>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</si>
  <si>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</si>
  <si>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</si>
  <si>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</si>
  <si>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</si>
  <si>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</si>
  <si>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</si>
  <si>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</si>
  <si>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</si>
  <si>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</si>
  <si>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</si>
  <si>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</si>
  <si>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</si>
  <si>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</si>
  <si>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</si>
  <si>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</si>
  <si>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</si>
  <si>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</si>
  <si>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</si>
  <si>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</si>
  <si>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</si>
  <si>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</si>
  <si>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</si>
  <si>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</si>
  <si>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</si>
  <si>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</si>
  <si>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</si>
  <si>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</si>
  <si>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</si>
  <si>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</si>
  <si>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</si>
  <si>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</si>
  <si>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</si>
  <si>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</si>
  <si>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</si>
  <si>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</si>
  <si>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</si>
  <si>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</si>
  <si>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</si>
  <si>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</si>
  <si>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</si>
  <si>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</si>
  <si>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</si>
  <si>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</si>
  <si>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</si>
  <si>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</si>
  <si>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</si>
  <si>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</si>
  <si>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</si>
  <si>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</si>
  <si>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</si>
  <si>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</si>
  <si>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</si>
  <si>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</si>
  <si>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</si>
  <si>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</si>
  <si>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</si>
  <si>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</si>
  <si>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</si>
  <si>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</si>
  <si>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</si>
  <si>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</si>
  <si>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</si>
  <si>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</si>
  <si>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</si>
  <si>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</si>
  <si>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</si>
  <si>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</si>
  <si>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</si>
  <si>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</si>
  <si>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</si>
  <si>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</si>
  <si>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</si>
  <si>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industry_chemicals_fertilizers_steam_methane_reformer_hydrogen.converter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</si>
</sst>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94">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1"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30" fillId="2" borderId="16" xfId="0" applyFont="1" applyFill="1" applyBorder="1"/>
    <xf numFmtId="0" fontId="29"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0" fontId="30" fillId="2" borderId="0" xfId="0" applyFont="1" applyFill="1" applyBorder="1"/>
    <xf numFmtId="10" fontId="29"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166" fontId="18" fillId="2" borderId="0"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8" fontId="7" fillId="2" borderId="18" xfId="0" applyNumberFormat="1" applyFont="1" applyFill="1" applyBorder="1" applyAlignment="1" applyProtection="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applyBorder="1"/>
    <xf numFmtId="170" fontId="7" fillId="2" borderId="20" xfId="0" applyNumberFormat="1" applyFont="1" applyFill="1" applyBorder="1" applyAlignment="1" applyProtection="1">
      <alignment horizontal="right" vertical="center"/>
    </xf>
    <xf numFmtId="167" fontId="7" fillId="2" borderId="20" xfId="0" applyNumberFormat="1" applyFont="1" applyFill="1" applyBorder="1" applyAlignment="1" applyProtection="1">
      <alignment horizontal="right" vertical="center"/>
    </xf>
    <xf numFmtId="0" fontId="35" fillId="0" borderId="0" xfId="0" applyFont="1"/>
    <xf numFmtId="0" fontId="36" fillId="0" borderId="0" xfId="0" applyFont="1"/>
    <xf numFmtId="166" fontId="19" fillId="2" borderId="6" xfId="0" applyNumberFormat="1" applyFont="1" applyFill="1" applyBorder="1"/>
    <xf numFmtId="166" fontId="7"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7" fillId="2" borderId="18" xfId="0" applyNumberFormat="1" applyFont="1" applyFill="1" applyBorder="1"/>
    <xf numFmtId="166" fontId="19" fillId="2" borderId="5" xfId="0" applyNumberFormat="1" applyFont="1" applyFill="1" applyBorder="1"/>
    <xf numFmtId="0" fontId="6" fillId="0" borderId="0" xfId="0" applyFont="1" applyFill="1" applyBorder="1"/>
    <xf numFmtId="0" fontId="32" fillId="0" borderId="0" xfId="0" applyFont="1"/>
    <xf numFmtId="0" fontId="6" fillId="2" borderId="18" xfId="0" applyFont="1" applyFill="1" applyBorder="1"/>
    <xf numFmtId="166" fontId="5" fillId="0" borderId="0" xfId="0" applyNumberFormat="1" applyFont="1" applyFill="1" applyBorder="1"/>
    <xf numFmtId="0" fontId="5" fillId="0" borderId="0" xfId="0"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4" fillId="0" borderId="0" xfId="0" applyNumberFormat="1" applyFont="1" applyFill="1" applyBorder="1"/>
    <xf numFmtId="166" fontId="4" fillId="2" borderId="18" xfId="0" applyNumberFormat="1" applyFont="1" applyFill="1" applyBorder="1"/>
    <xf numFmtId="166" fontId="3" fillId="0" borderId="0" xfId="0" applyNumberFormat="1" applyFont="1" applyFill="1" applyBorder="1"/>
    <xf numFmtId="0" fontId="37" fillId="12" borderId="0" xfId="0" applyFont="1" applyFill="1"/>
    <xf numFmtId="0" fontId="32" fillId="12" borderId="3" xfId="0" applyFont="1" applyFill="1" applyBorder="1"/>
    <xf numFmtId="0" fontId="38" fillId="12" borderId="4" xfId="0" applyFont="1" applyFill="1" applyBorder="1"/>
    <xf numFmtId="0" fontId="32" fillId="12" borderId="15" xfId="0" applyFont="1" applyFill="1" applyBorder="1"/>
    <xf numFmtId="0" fontId="38" fillId="12" borderId="16" xfId="0" applyFont="1" applyFill="1" applyBorder="1"/>
    <xf numFmtId="0" fontId="38" fillId="12" borderId="9" xfId="0" applyFont="1" applyFill="1" applyBorder="1"/>
    <xf numFmtId="0" fontId="39" fillId="12" borderId="19" xfId="0" applyFont="1" applyFill="1" applyBorder="1"/>
    <xf numFmtId="0" fontId="38" fillId="12" borderId="6" xfId="0" applyFont="1" applyFill="1" applyBorder="1"/>
    <xf numFmtId="0" fontId="40" fillId="0" borderId="0" xfId="0" applyFont="1"/>
    <xf numFmtId="0" fontId="39"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9" fillId="2" borderId="0" xfId="0" applyNumberFormat="1" applyFont="1" applyFill="1"/>
    <xf numFmtId="0" fontId="37" fillId="12" borderId="6" xfId="0" applyFont="1" applyFill="1" applyBorder="1"/>
    <xf numFmtId="0" fontId="2" fillId="0" borderId="0" xfId="0" applyFont="1" applyFill="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H32" sqref="H32"/>
    </sheetView>
  </sheetViews>
  <sheetFormatPr baseColWidth="10" defaultRowHeight="15" x14ac:dyDescent="0"/>
  <cols>
    <col min="1" max="1" width="3.375" style="31" customWidth="1"/>
    <col min="2" max="2" width="11.625" style="22" customWidth="1"/>
    <col min="3" max="3" width="49.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177</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85" t="s">
        <v>45</v>
      </c>
      <c r="C2" s="186"/>
      <c r="D2" s="186"/>
      <c r="E2" s="187"/>
      <c r="F2" s="36"/>
      <c r="G2" s="36"/>
    </row>
    <row r="3" spans="1:11">
      <c r="B3" s="188"/>
      <c r="C3" s="189"/>
      <c r="D3" s="189"/>
      <c r="E3" s="190"/>
      <c r="F3" s="36"/>
      <c r="G3" s="36"/>
    </row>
    <row r="4" spans="1:11">
      <c r="B4" s="188"/>
      <c r="C4" s="189"/>
      <c r="D4" s="189"/>
      <c r="E4" s="190"/>
      <c r="F4" s="36"/>
      <c r="G4" s="36"/>
    </row>
    <row r="5" spans="1:11">
      <c r="B5" s="191"/>
      <c r="C5" s="192"/>
      <c r="D5" s="192"/>
      <c r="E5" s="193"/>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ht="16" thickBot="1">
      <c r="A12" s="26"/>
      <c r="B12" s="25"/>
      <c r="C12" s="110" t="s">
        <v>65</v>
      </c>
      <c r="D12" s="21" t="s">
        <v>2</v>
      </c>
      <c r="E12" s="107">
        <f>'Research data'!H7</f>
        <v>0.72</v>
      </c>
      <c r="F12" s="39"/>
      <c r="G12" s="110" t="s">
        <v>50</v>
      </c>
      <c r="H12" s="32"/>
      <c r="I12" s="113" t="s">
        <v>68</v>
      </c>
      <c r="J12" s="14"/>
      <c r="K12" s="26"/>
    </row>
    <row r="13" spans="1:11" ht="16" thickBot="1">
      <c r="A13" s="114"/>
      <c r="B13" s="115"/>
      <c r="C13" s="184" t="s">
        <v>175</v>
      </c>
      <c r="D13" s="23" t="s">
        <v>75</v>
      </c>
      <c r="E13" s="107">
        <f>'Research data'!H8</f>
        <v>504.47096836419752</v>
      </c>
      <c r="F13" s="110"/>
      <c r="G13" s="184" t="s">
        <v>176</v>
      </c>
      <c r="H13" s="110"/>
      <c r="I13" s="113" t="s">
        <v>113</v>
      </c>
      <c r="J13" s="117"/>
      <c r="K13" s="36"/>
    </row>
    <row r="14" spans="1:11" ht="16" thickBot="1">
      <c r="A14" s="114"/>
      <c r="B14" s="115"/>
      <c r="C14" s="152" t="s">
        <v>152</v>
      </c>
      <c r="D14" s="23"/>
      <c r="E14" s="107">
        <f>'Research data'!H10</f>
        <v>7500</v>
      </c>
      <c r="F14" s="110"/>
      <c r="G14" s="110"/>
      <c r="H14" s="110"/>
      <c r="I14" s="154" t="s">
        <v>155</v>
      </c>
      <c r="J14" s="117"/>
      <c r="K14" s="36"/>
    </row>
    <row r="15" spans="1:11" ht="16" thickBot="1">
      <c r="B15" s="115"/>
      <c r="C15" s="110" t="s">
        <v>80</v>
      </c>
      <c r="D15" s="23" t="s">
        <v>2</v>
      </c>
      <c r="E15" s="107">
        <f>'Research data'!H9</f>
        <v>0.9</v>
      </c>
      <c r="F15" s="110"/>
      <c r="G15" s="110"/>
      <c r="H15" s="110"/>
      <c r="I15" s="113" t="s">
        <v>150</v>
      </c>
      <c r="J15" s="117"/>
    </row>
    <row r="16" spans="1:11" ht="16" thickBot="1">
      <c r="B16" s="115"/>
      <c r="C16" s="110" t="s">
        <v>81</v>
      </c>
      <c r="D16" s="23" t="s">
        <v>2</v>
      </c>
      <c r="E16" s="118">
        <v>0</v>
      </c>
      <c r="F16" s="110"/>
      <c r="G16" s="110"/>
      <c r="H16" s="110"/>
      <c r="I16" s="113"/>
      <c r="J16" s="117"/>
    </row>
    <row r="17" spans="1:10">
      <c r="B17" s="40"/>
      <c r="C17" s="36"/>
      <c r="D17" s="36"/>
      <c r="E17" s="36"/>
      <c r="F17" s="36"/>
      <c r="G17" s="36"/>
      <c r="H17" s="36"/>
      <c r="I17" s="36"/>
      <c r="J17" s="94"/>
    </row>
    <row r="18" spans="1:10" ht="16" thickBot="1">
      <c r="B18" s="40"/>
      <c r="C18" s="13" t="s">
        <v>43</v>
      </c>
      <c r="D18" s="36"/>
      <c r="E18" s="36"/>
      <c r="F18" s="36"/>
      <c r="G18" s="36"/>
      <c r="H18" s="36"/>
      <c r="I18" s="36"/>
      <c r="J18" s="94"/>
    </row>
    <row r="19" spans="1:10" ht="16" thickBot="1">
      <c r="B19" s="40"/>
      <c r="C19" s="39" t="s">
        <v>22</v>
      </c>
      <c r="D19" s="23" t="s">
        <v>20</v>
      </c>
      <c r="E19" s="41">
        <f>'Research data'!H17</f>
        <v>160000000</v>
      </c>
      <c r="F19" s="39"/>
      <c r="G19" s="39" t="s">
        <v>6</v>
      </c>
      <c r="H19" s="39"/>
      <c r="I19" s="113" t="s">
        <v>113</v>
      </c>
      <c r="J19" s="94"/>
    </row>
    <row r="20" spans="1:10" ht="15" customHeight="1" thickBot="1">
      <c r="B20" s="40"/>
      <c r="C20" s="39" t="s">
        <v>23</v>
      </c>
      <c r="D20" s="23" t="s">
        <v>52</v>
      </c>
      <c r="E20" s="41">
        <f>'Research data'!H19</f>
        <v>2079770.4918032784</v>
      </c>
      <c r="F20" s="39"/>
      <c r="G20" s="156" t="s">
        <v>165</v>
      </c>
      <c r="H20" s="39"/>
      <c r="I20" s="113" t="s">
        <v>150</v>
      </c>
      <c r="J20" s="94"/>
    </row>
    <row r="21" spans="1:10" ht="16" thickBot="1">
      <c r="B21" s="146"/>
      <c r="C21" s="155" t="s">
        <v>159</v>
      </c>
      <c r="D21" s="148" t="s">
        <v>148</v>
      </c>
      <c r="E21" s="107">
        <f>'Research data'!H21</f>
        <v>277.30273224043714</v>
      </c>
      <c r="F21" s="149"/>
      <c r="G21" s="147" t="s">
        <v>149</v>
      </c>
      <c r="H21" s="149"/>
      <c r="I21" s="150" t="s">
        <v>150</v>
      </c>
      <c r="J21" s="151"/>
    </row>
    <row r="22" spans="1:10" ht="16" thickBot="1">
      <c r="B22" s="146"/>
      <c r="C22" s="155" t="s">
        <v>157</v>
      </c>
      <c r="D22" s="148"/>
      <c r="E22" s="107">
        <f>'Research data'!H22</f>
        <v>0</v>
      </c>
      <c r="F22" s="149"/>
      <c r="G22" s="155" t="s">
        <v>161</v>
      </c>
      <c r="H22" s="149"/>
      <c r="I22" s="164" t="s">
        <v>173</v>
      </c>
      <c r="J22" s="151"/>
    </row>
    <row r="23" spans="1:10" ht="16" thickBot="1">
      <c r="B23" s="146"/>
      <c r="C23" s="155" t="s">
        <v>158</v>
      </c>
      <c r="D23" s="148"/>
      <c r="E23" s="107">
        <f>'Research data'!H23</f>
        <v>0</v>
      </c>
      <c r="F23" s="149"/>
      <c r="G23" s="155" t="s">
        <v>162</v>
      </c>
      <c r="H23" s="149"/>
      <c r="I23" s="164" t="s">
        <v>173</v>
      </c>
      <c r="J23" s="151"/>
    </row>
    <row r="24" spans="1:10" ht="16" thickBot="1">
      <c r="B24" s="146"/>
      <c r="C24" s="165" t="s">
        <v>174</v>
      </c>
      <c r="D24" s="148"/>
      <c r="E24" s="107">
        <f>'Research data'!H24</f>
        <v>13648961.293260474</v>
      </c>
      <c r="F24" s="149"/>
      <c r="G24" s="155" t="s">
        <v>163</v>
      </c>
      <c r="H24" s="149"/>
      <c r="I24" s="150" t="s">
        <v>150</v>
      </c>
      <c r="J24" s="151"/>
    </row>
    <row r="25" spans="1:10" ht="16" thickBot="1">
      <c r="B25" s="146"/>
      <c r="C25" s="155" t="s">
        <v>160</v>
      </c>
      <c r="D25" s="148"/>
      <c r="E25" s="107">
        <f>'Research data'!H25</f>
        <v>0</v>
      </c>
      <c r="F25" s="149"/>
      <c r="G25" s="156" t="s">
        <v>164</v>
      </c>
      <c r="H25" s="149"/>
      <c r="I25" s="164" t="s">
        <v>173</v>
      </c>
      <c r="J25" s="151"/>
    </row>
    <row r="26" spans="1:10" ht="16" thickBot="1">
      <c r="A26" s="114"/>
      <c r="B26" s="115"/>
      <c r="C26" s="110" t="s">
        <v>85</v>
      </c>
      <c r="D26" s="23" t="s">
        <v>86</v>
      </c>
      <c r="E26" s="118">
        <v>0.1</v>
      </c>
      <c r="F26" s="110"/>
      <c r="G26" s="110" t="s">
        <v>87</v>
      </c>
      <c r="H26" s="110"/>
      <c r="I26" s="113"/>
      <c r="J26" s="117"/>
    </row>
    <row r="27" spans="1:10" ht="16" thickBot="1">
      <c r="A27" s="114"/>
      <c r="B27" s="115"/>
      <c r="C27" s="110" t="s">
        <v>88</v>
      </c>
      <c r="D27" s="23" t="s">
        <v>89</v>
      </c>
      <c r="E27" s="118">
        <v>1</v>
      </c>
      <c r="F27" s="110"/>
      <c r="G27" s="110"/>
      <c r="H27" s="110"/>
      <c r="I27" s="113"/>
      <c r="J27" s="117"/>
    </row>
    <row r="28" spans="1:10">
      <c r="A28" s="114"/>
      <c r="B28" s="115"/>
      <c r="C28" s="110"/>
      <c r="D28" s="23"/>
      <c r="E28" s="121"/>
      <c r="F28" s="110"/>
      <c r="G28" s="110"/>
      <c r="H28" s="110"/>
      <c r="I28" s="119"/>
      <c r="J28" s="117"/>
    </row>
    <row r="29" spans="1:10" ht="16" thickBot="1">
      <c r="A29" s="114"/>
      <c r="B29" s="115"/>
      <c r="C29" s="13" t="s">
        <v>5</v>
      </c>
      <c r="D29" s="95"/>
      <c r="E29" s="121"/>
      <c r="F29" s="119"/>
      <c r="H29" s="119"/>
      <c r="I29" s="119"/>
      <c r="J29" s="117"/>
    </row>
    <row r="30" spans="1:10" ht="16" thickBot="1">
      <c r="A30" s="114"/>
      <c r="B30" s="115"/>
      <c r="C30" s="110" t="s">
        <v>24</v>
      </c>
      <c r="D30" s="23" t="s">
        <v>1</v>
      </c>
      <c r="E30" s="118">
        <f>'Research data'!H29</f>
        <v>40</v>
      </c>
      <c r="F30" s="110"/>
      <c r="G30" s="110" t="s">
        <v>94</v>
      </c>
      <c r="H30" s="110"/>
      <c r="I30" s="113" t="s">
        <v>132</v>
      </c>
      <c r="J30" s="117"/>
    </row>
    <row r="31" spans="1:10" ht="16" thickBot="1">
      <c r="A31" s="114"/>
      <c r="B31" s="115"/>
      <c r="C31" s="110" t="s">
        <v>92</v>
      </c>
      <c r="D31" s="23" t="s">
        <v>1</v>
      </c>
      <c r="E31" s="118">
        <f>'Research data'!H30</f>
        <v>3</v>
      </c>
      <c r="F31" s="110"/>
      <c r="G31" s="110" t="s">
        <v>93</v>
      </c>
      <c r="H31" s="110"/>
      <c r="I31" s="113" t="s">
        <v>132</v>
      </c>
      <c r="J31" s="117"/>
    </row>
    <row r="32" spans="1:10" ht="16" thickBot="1">
      <c r="A32" s="114"/>
      <c r="B32" s="115"/>
      <c r="C32" s="110" t="s">
        <v>90</v>
      </c>
      <c r="D32" s="23" t="s">
        <v>91</v>
      </c>
      <c r="E32" s="138">
        <f>'Research data'!H31</f>
        <v>3.235581614498978E-2</v>
      </c>
      <c r="F32" s="110"/>
      <c r="G32" s="110" t="s">
        <v>100</v>
      </c>
      <c r="H32" s="110"/>
      <c r="I32" s="113" t="s">
        <v>132</v>
      </c>
      <c r="J32" s="117"/>
    </row>
    <row r="33" spans="1:10" ht="16" thickBot="1">
      <c r="A33" s="114"/>
      <c r="B33" s="115"/>
      <c r="C33" s="110" t="s">
        <v>21</v>
      </c>
      <c r="D33" s="23" t="s">
        <v>2</v>
      </c>
      <c r="E33" s="118">
        <v>0</v>
      </c>
      <c r="F33" s="110"/>
      <c r="G33" s="110"/>
      <c r="H33" s="110"/>
      <c r="I33" s="113"/>
      <c r="J33" s="117"/>
    </row>
    <row r="34" spans="1:10" ht="16" thickBot="1">
      <c r="A34" s="114"/>
      <c r="B34" s="122"/>
      <c r="C34" s="123"/>
      <c r="D34" s="123"/>
      <c r="E34" s="123"/>
      <c r="F34" s="123"/>
      <c r="G34" s="123"/>
      <c r="H34" s="123"/>
      <c r="I34" s="123"/>
      <c r="J34" s="124"/>
    </row>
    <row r="35" spans="1:10">
      <c r="A35" s="114"/>
      <c r="B35" s="114"/>
      <c r="C35" s="114"/>
      <c r="D35" s="114"/>
      <c r="E35" s="114"/>
      <c r="F35" s="114"/>
      <c r="G35" s="114"/>
      <c r="H35" s="114"/>
      <c r="I35" s="114"/>
      <c r="J35" s="114"/>
    </row>
    <row r="36" spans="1:10">
      <c r="A36" s="114"/>
      <c r="B36" s="114"/>
      <c r="C36" s="114"/>
      <c r="D36" s="114"/>
      <c r="E36" s="114"/>
      <c r="F36" s="114"/>
      <c r="G36" s="114"/>
      <c r="H36" s="114"/>
      <c r="I36" s="114"/>
      <c r="J36" s="114"/>
    </row>
    <row r="37" spans="1:10">
      <c r="A37" s="114"/>
      <c r="B37" s="114"/>
      <c r="C37" s="114"/>
      <c r="D37" s="114"/>
      <c r="E37" s="114"/>
      <c r="F37" s="114"/>
      <c r="G37" s="114"/>
      <c r="H37" s="114"/>
      <c r="I37" s="114"/>
      <c r="J37" s="114"/>
    </row>
    <row r="38" spans="1:10">
      <c r="A38" s="114"/>
      <c r="B38" s="114"/>
      <c r="E38" s="114"/>
      <c r="F38" s="114"/>
      <c r="G38" s="114"/>
      <c r="H38" s="114"/>
      <c r="I38" s="114"/>
      <c r="J38" s="114"/>
    </row>
    <row r="39" spans="1:10">
      <c r="A39" s="114"/>
      <c r="B39" s="114"/>
      <c r="C39" s="114"/>
      <c r="D39" s="114"/>
      <c r="E39" s="114"/>
      <c r="F39" s="114"/>
      <c r="G39" s="114"/>
      <c r="H39" s="114"/>
      <c r="I39" s="114"/>
      <c r="J39" s="114"/>
    </row>
    <row r="40" spans="1:10">
      <c r="A40" s="114"/>
      <c r="B40" s="114"/>
      <c r="C40" s="114"/>
      <c r="D40" s="114"/>
      <c r="E40" s="114"/>
      <c r="F40" s="114"/>
      <c r="G40" s="114"/>
      <c r="H40" s="114"/>
      <c r="I40" s="114"/>
      <c r="J40" s="114"/>
    </row>
    <row r="41" spans="1:10">
      <c r="A41" s="114"/>
      <c r="B41" s="114"/>
      <c r="C41" s="114"/>
      <c r="D41" s="114"/>
      <c r="E41" s="114"/>
      <c r="F41" s="114"/>
      <c r="G41" s="114"/>
      <c r="H41" s="114"/>
      <c r="I41" s="114"/>
      <c r="J41" s="114"/>
    </row>
    <row r="42" spans="1:10">
      <c r="A42" s="114"/>
      <c r="B42" s="114"/>
      <c r="C42" s="114"/>
      <c r="D42" s="114"/>
      <c r="E42" s="114"/>
      <c r="F42" s="114"/>
      <c r="G42" s="114"/>
      <c r="H42" s="114"/>
      <c r="I42" s="114"/>
      <c r="J42" s="114"/>
    </row>
    <row r="43" spans="1:10">
      <c r="A43" s="114"/>
    </row>
    <row r="44" spans="1:10">
      <c r="A44" s="1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7"/>
  <sheetViews>
    <sheetView topLeftCell="A3" workbookViewId="0">
      <selection activeCell="A7" sqref="A7:XFD8"/>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2.25" style="42" customWidth="1"/>
    <col min="17" max="17" width="3.125" style="42" customWidth="1"/>
    <col min="18" max="18" width="23.375" style="42" customWidth="1"/>
    <col min="19" max="19" width="11" style="42" customWidth="1"/>
    <col min="20" max="20" width="2.5" style="42" customWidth="1"/>
    <col min="21" max="21" width="22.375" style="42" customWidth="1"/>
    <col min="22" max="16384" width="10.625" style="42"/>
  </cols>
  <sheetData>
    <row r="2" spans="1:21" ht="16"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91" t="s">
        <v>19</v>
      </c>
      <c r="D4" s="9"/>
      <c r="E4" s="9"/>
      <c r="F4" s="91" t="s">
        <v>8</v>
      </c>
      <c r="G4" s="91"/>
      <c r="H4" s="91" t="s">
        <v>51</v>
      </c>
      <c r="I4" s="91"/>
      <c r="J4" s="91" t="s">
        <v>68</v>
      </c>
      <c r="K4" s="91"/>
      <c r="L4" s="91" t="s">
        <v>106</v>
      </c>
      <c r="M4" s="91"/>
      <c r="N4" s="91" t="s">
        <v>117</v>
      </c>
      <c r="O4" s="91"/>
      <c r="P4" s="91" t="s">
        <v>153</v>
      </c>
      <c r="Q4" s="91"/>
      <c r="R4" s="91" t="s">
        <v>46</v>
      </c>
    </row>
    <row r="5" spans="1:21" ht="18" customHeight="1">
      <c r="B5" s="45"/>
      <c r="C5" s="50"/>
      <c r="D5" s="50"/>
      <c r="E5" s="50"/>
      <c r="F5" s="46"/>
      <c r="G5" s="46"/>
      <c r="H5" s="48"/>
      <c r="I5" s="48"/>
      <c r="J5" s="48"/>
      <c r="K5" s="48"/>
      <c r="L5" s="48"/>
      <c r="M5" s="48"/>
      <c r="N5" s="49"/>
      <c r="R5" s="55"/>
    </row>
    <row r="6" spans="1:21" ht="18" customHeight="1" thickBot="1">
      <c r="B6" s="45"/>
      <c r="C6" s="12" t="s">
        <v>44</v>
      </c>
      <c r="D6" s="12"/>
      <c r="E6" s="12"/>
      <c r="F6" s="12"/>
      <c r="G6" s="34"/>
      <c r="H6" s="10"/>
      <c r="I6" s="10"/>
      <c r="J6" s="10"/>
      <c r="K6" s="10"/>
      <c r="L6" s="10"/>
      <c r="M6" s="10"/>
      <c r="N6" s="46"/>
      <c r="O6" s="46"/>
      <c r="P6" s="46"/>
      <c r="Q6" s="46"/>
      <c r="R6" s="53"/>
    </row>
    <row r="7" spans="1:21" ht="16" thickBot="1">
      <c r="B7" s="45"/>
      <c r="C7" s="112" t="s">
        <v>65</v>
      </c>
      <c r="D7" s="51"/>
      <c r="E7" s="51"/>
      <c r="F7" s="105" t="s">
        <v>2</v>
      </c>
      <c r="G7" s="92"/>
      <c r="H7" s="106">
        <f>J7</f>
        <v>0.72</v>
      </c>
      <c r="I7" s="48"/>
      <c r="J7" s="106">
        <f>Notes!E36</f>
        <v>0.72</v>
      </c>
      <c r="K7" s="48"/>
      <c r="L7" s="54"/>
      <c r="M7" s="48"/>
      <c r="N7" s="54"/>
      <c r="O7" s="46"/>
      <c r="P7" s="46"/>
      <c r="Q7" s="46"/>
      <c r="R7" s="53"/>
    </row>
    <row r="8" spans="1:21" ht="16" thickBot="1">
      <c r="B8" s="45"/>
      <c r="C8" s="184" t="s">
        <v>175</v>
      </c>
      <c r="D8" s="51"/>
      <c r="E8" s="51"/>
      <c r="F8" s="126" t="s">
        <v>75</v>
      </c>
      <c r="G8" s="92"/>
      <c r="H8" s="106">
        <f>L8</f>
        <v>504.47096836419752</v>
      </c>
      <c r="I8" s="48"/>
      <c r="J8" s="111"/>
      <c r="K8" s="48"/>
      <c r="L8" s="106">
        <f>Notes!E67</f>
        <v>504.47096836419752</v>
      </c>
      <c r="M8" s="48"/>
      <c r="N8" s="54"/>
      <c r="O8" s="46"/>
      <c r="P8" s="46"/>
      <c r="Q8" s="46"/>
      <c r="R8" s="109"/>
    </row>
    <row r="9" spans="1:21" ht="16" thickBot="1">
      <c r="A9" s="114"/>
      <c r="B9" s="115"/>
      <c r="C9" s="110" t="s">
        <v>80</v>
      </c>
      <c r="D9" s="51"/>
      <c r="E9" s="51"/>
      <c r="F9" s="23" t="s">
        <v>2</v>
      </c>
      <c r="G9" s="92"/>
      <c r="H9" s="116">
        <f>N9</f>
        <v>0.9</v>
      </c>
      <c r="I9" s="110"/>
      <c r="J9" s="114"/>
      <c r="K9" s="114"/>
      <c r="L9" s="114"/>
      <c r="M9" s="114"/>
      <c r="N9" s="132">
        <f>Notes!E127</f>
        <v>0.9</v>
      </c>
      <c r="O9" s="114"/>
      <c r="P9" s="114"/>
      <c r="Q9" s="114"/>
      <c r="R9" s="153"/>
      <c r="S9" s="114"/>
    </row>
    <row r="10" spans="1:21" ht="16" thickBot="1">
      <c r="A10" s="114"/>
      <c r="B10" s="115"/>
      <c r="C10" s="152" t="s">
        <v>152</v>
      </c>
      <c r="D10" s="112"/>
      <c r="E10" s="112"/>
      <c r="F10" s="23" t="s">
        <v>154</v>
      </c>
      <c r="H10" s="116">
        <f>P10</f>
        <v>7500</v>
      </c>
      <c r="I10" s="110"/>
      <c r="J10" s="114"/>
      <c r="K10" s="114"/>
      <c r="L10" s="114"/>
      <c r="M10" s="114"/>
      <c r="N10" s="145"/>
      <c r="O10" s="114"/>
      <c r="P10" s="132">
        <f>Notes!E128</f>
        <v>7500</v>
      </c>
      <c r="Q10" s="114"/>
      <c r="R10" s="153"/>
      <c r="S10" s="114"/>
    </row>
    <row r="11" spans="1:21" ht="16" thickBot="1">
      <c r="A11" s="114"/>
      <c r="B11" s="115"/>
      <c r="C11" s="141" t="s">
        <v>82</v>
      </c>
      <c r="D11" s="34"/>
      <c r="E11" s="34"/>
      <c r="F11" s="23" t="s">
        <v>2</v>
      </c>
      <c r="H11" s="113">
        <v>0.1</v>
      </c>
      <c r="I11" s="110"/>
      <c r="J11" s="114"/>
      <c r="K11" s="114"/>
      <c r="L11" s="114"/>
      <c r="M11" s="114"/>
      <c r="N11" s="114"/>
      <c r="O11" s="114"/>
      <c r="P11" s="114"/>
      <c r="Q11" s="114"/>
      <c r="R11" s="153"/>
      <c r="S11" s="114"/>
    </row>
    <row r="12" spans="1:21" ht="16" thickBot="1">
      <c r="A12" s="114"/>
      <c r="B12" s="115"/>
      <c r="C12" s="141" t="s">
        <v>83</v>
      </c>
      <c r="D12" s="34"/>
      <c r="E12" s="34"/>
      <c r="F12" s="23" t="s">
        <v>2</v>
      </c>
      <c r="H12" s="113">
        <v>0.7</v>
      </c>
      <c r="I12" s="110"/>
      <c r="J12" s="114"/>
      <c r="K12" s="114"/>
      <c r="L12" s="114"/>
      <c r="M12" s="114"/>
      <c r="N12" s="114"/>
      <c r="O12" s="114"/>
      <c r="P12" s="114"/>
      <c r="Q12" s="114"/>
      <c r="R12" s="153"/>
      <c r="S12" s="114"/>
    </row>
    <row r="13" spans="1:21" ht="16" thickBot="1">
      <c r="A13" s="114"/>
      <c r="B13" s="115"/>
      <c r="C13" s="110" t="s">
        <v>81</v>
      </c>
      <c r="D13" s="12"/>
      <c r="E13" s="12"/>
      <c r="F13" s="23" t="s">
        <v>2</v>
      </c>
      <c r="G13" s="11"/>
      <c r="H13" s="118">
        <v>0</v>
      </c>
      <c r="Q13" s="114"/>
      <c r="R13" s="153"/>
      <c r="S13" s="114"/>
    </row>
    <row r="14" spans="1:21">
      <c r="B14" s="45"/>
      <c r="I14" s="110"/>
      <c r="J14" s="114"/>
      <c r="K14" s="114"/>
      <c r="L14" s="54"/>
      <c r="M14" s="48"/>
      <c r="N14" s="54"/>
      <c r="O14" s="46"/>
      <c r="P14" s="46"/>
      <c r="Q14" s="46"/>
      <c r="R14" s="153"/>
    </row>
    <row r="15" spans="1:21">
      <c r="A15" s="114"/>
      <c r="B15" s="115"/>
      <c r="C15" s="34"/>
      <c r="F15" s="34"/>
      <c r="H15" s="11"/>
      <c r="I15" s="129"/>
      <c r="J15" s="129"/>
      <c r="K15" s="129"/>
      <c r="L15" s="129"/>
      <c r="M15" s="128"/>
      <c r="Q15" s="46"/>
      <c r="R15" s="55"/>
    </row>
    <row r="16" spans="1:21" ht="16" thickBot="1">
      <c r="A16" s="114"/>
      <c r="B16" s="115"/>
      <c r="C16" s="12" t="s">
        <v>42</v>
      </c>
      <c r="F16" s="12"/>
      <c r="H16" s="11"/>
      <c r="I16" s="11"/>
      <c r="J16" s="11"/>
      <c r="K16" s="11"/>
      <c r="L16" s="11"/>
      <c r="M16" s="128"/>
      <c r="Q16" s="48"/>
      <c r="R16" s="109"/>
    </row>
    <row r="17" spans="1:18" ht="16" thickBot="1">
      <c r="A17" s="114"/>
      <c r="B17" s="115"/>
      <c r="C17" s="131" t="s">
        <v>102</v>
      </c>
      <c r="D17" s="125"/>
      <c r="E17" s="125"/>
      <c r="F17" s="131" t="s">
        <v>20</v>
      </c>
      <c r="H17" s="127">
        <f>L17</f>
        <v>160000000</v>
      </c>
      <c r="I17" s="128"/>
      <c r="J17" s="128"/>
      <c r="K17" s="128"/>
      <c r="L17" s="132">
        <f>Notes!E69</f>
        <v>160000000</v>
      </c>
      <c r="Q17" s="48"/>
      <c r="R17" s="109"/>
    </row>
    <row r="18" spans="1:18" ht="16" thickBot="1">
      <c r="A18" s="114"/>
      <c r="B18" s="115"/>
      <c r="C18" s="131" t="s">
        <v>103</v>
      </c>
      <c r="F18" s="133" t="s">
        <v>52</v>
      </c>
      <c r="H18" s="127">
        <f>N18</f>
        <v>2648341.5300546447</v>
      </c>
      <c r="J18" s="128"/>
      <c r="L18" s="128"/>
      <c r="M18" s="128"/>
      <c r="N18" s="132">
        <f>Notes!E205</f>
        <v>2648341.5300546447</v>
      </c>
      <c r="R18" s="136" t="s">
        <v>118</v>
      </c>
    </row>
    <row r="19" spans="1:18" ht="16" thickBot="1">
      <c r="A19" s="114"/>
      <c r="B19" s="115"/>
      <c r="C19" s="131" t="s">
        <v>104</v>
      </c>
      <c r="F19" s="133" t="s">
        <v>20</v>
      </c>
      <c r="H19" s="142">
        <f>N19</f>
        <v>2079770.4918032784</v>
      </c>
      <c r="J19" s="128"/>
      <c r="L19" s="128"/>
      <c r="M19" s="128"/>
      <c r="N19" s="132">
        <f>Notes!E235</f>
        <v>2079770.4918032784</v>
      </c>
      <c r="R19" s="136" t="s">
        <v>118</v>
      </c>
    </row>
    <row r="20" spans="1:18" ht="16" thickBot="1">
      <c r="A20" s="114"/>
      <c r="B20" s="115"/>
      <c r="C20" s="131" t="s">
        <v>104</v>
      </c>
      <c r="F20" s="126" t="s">
        <v>63</v>
      </c>
      <c r="H20" s="143">
        <f>N20</f>
        <v>2.120718247541034E-4</v>
      </c>
      <c r="J20" s="128"/>
      <c r="L20" s="128"/>
      <c r="M20" s="120"/>
      <c r="N20" s="142">
        <f>Notes!E240</f>
        <v>2.120718247541034E-4</v>
      </c>
      <c r="R20" s="136" t="s">
        <v>118</v>
      </c>
    </row>
    <row r="21" spans="1:18" ht="16" thickBot="1">
      <c r="A21" s="114"/>
      <c r="B21" s="115"/>
      <c r="C21" s="131" t="s">
        <v>104</v>
      </c>
      <c r="F21" s="126" t="s">
        <v>84</v>
      </c>
      <c r="H21" s="142">
        <f>Notes!E241</f>
        <v>277.30273224043714</v>
      </c>
      <c r="J21" s="129"/>
      <c r="L21" s="129"/>
      <c r="M21" s="120"/>
      <c r="N21" s="142">
        <f>Notes!E241</f>
        <v>277.30273224043714</v>
      </c>
      <c r="R21" s="136" t="s">
        <v>118</v>
      </c>
    </row>
    <row r="22" spans="1:18" ht="16" thickBot="1">
      <c r="A22" s="158"/>
      <c r="B22" s="159"/>
      <c r="C22" s="157" t="s">
        <v>157</v>
      </c>
      <c r="D22" s="158"/>
      <c r="E22" s="158"/>
      <c r="F22" s="157" t="s">
        <v>20</v>
      </c>
      <c r="G22" s="158"/>
      <c r="H22" s="160">
        <f>N22</f>
        <v>0</v>
      </c>
      <c r="I22" s="161"/>
      <c r="J22" s="161"/>
      <c r="K22" s="161"/>
      <c r="M22" s="158"/>
      <c r="N22" s="160">
        <v>0</v>
      </c>
      <c r="O22" s="162"/>
      <c r="Q22" s="158"/>
      <c r="R22" s="162" t="s">
        <v>172</v>
      </c>
    </row>
    <row r="23" spans="1:18" ht="16" thickBot="1">
      <c r="A23" s="158"/>
      <c r="B23" s="159"/>
      <c r="C23" s="157" t="s">
        <v>158</v>
      </c>
      <c r="D23" s="158"/>
      <c r="E23" s="158"/>
      <c r="F23" s="157" t="s">
        <v>20</v>
      </c>
      <c r="G23" s="158"/>
      <c r="H23" s="160">
        <f>N23</f>
        <v>0</v>
      </c>
      <c r="I23" s="161"/>
      <c r="J23" s="161"/>
      <c r="K23" s="161"/>
      <c r="M23" s="158"/>
      <c r="N23" s="160">
        <f>0</f>
        <v>0</v>
      </c>
      <c r="O23" s="158"/>
      <c r="Q23" s="158"/>
      <c r="R23" s="162" t="s">
        <v>172</v>
      </c>
    </row>
    <row r="24" spans="1:18" ht="16" thickBot="1">
      <c r="A24" s="114"/>
      <c r="B24" s="115"/>
      <c r="C24" s="157" t="s">
        <v>167</v>
      </c>
      <c r="F24" s="157" t="s">
        <v>20</v>
      </c>
      <c r="H24" s="132">
        <f>N24</f>
        <v>13648961.293260474</v>
      </c>
      <c r="I24" s="120"/>
      <c r="J24" s="120"/>
      <c r="K24" s="120"/>
      <c r="L24" s="120"/>
      <c r="M24" s="120"/>
      <c r="N24" s="132">
        <f>Notes!E173</f>
        <v>13648961.293260474</v>
      </c>
      <c r="R24" s="136"/>
    </row>
    <row r="25" spans="1:18" ht="16" thickBot="1">
      <c r="A25" s="158"/>
      <c r="B25" s="159"/>
      <c r="C25" s="163" t="s">
        <v>160</v>
      </c>
      <c r="D25" s="158"/>
      <c r="E25" s="158"/>
      <c r="F25" s="157" t="s">
        <v>148</v>
      </c>
      <c r="G25" s="158"/>
      <c r="H25" s="160">
        <f>N25</f>
        <v>0</v>
      </c>
      <c r="I25" s="161"/>
      <c r="J25" s="161"/>
      <c r="K25" s="161"/>
      <c r="M25" s="158"/>
      <c r="N25" s="160">
        <v>0</v>
      </c>
      <c r="O25" s="158"/>
      <c r="Q25" s="158"/>
      <c r="R25" s="153" t="s">
        <v>172</v>
      </c>
    </row>
    <row r="26" spans="1:18">
      <c r="R26" s="53"/>
    </row>
    <row r="27" spans="1:18">
      <c r="B27" s="45"/>
      <c r="R27" s="109"/>
    </row>
    <row r="28" spans="1:18" ht="16" thickBot="1">
      <c r="A28" s="114"/>
      <c r="B28" s="115"/>
      <c r="C28" s="34" t="s">
        <v>5</v>
      </c>
      <c r="F28" s="34"/>
      <c r="H28" s="10"/>
      <c r="I28" s="11"/>
      <c r="J28" s="11"/>
      <c r="K28" s="11"/>
      <c r="L28" s="11"/>
      <c r="M28" s="11"/>
      <c r="N28" s="46"/>
      <c r="O28" s="46"/>
      <c r="P28" s="46"/>
      <c r="Q28" s="46"/>
      <c r="R28" s="153"/>
    </row>
    <row r="29" spans="1:18" ht="16" thickBot="1">
      <c r="A29" s="114"/>
      <c r="B29" s="115"/>
      <c r="C29" s="130" t="s">
        <v>3</v>
      </c>
      <c r="F29" s="126" t="s">
        <v>1</v>
      </c>
      <c r="H29" s="127">
        <f>N29</f>
        <v>40</v>
      </c>
      <c r="I29" s="128"/>
      <c r="J29" s="128"/>
      <c r="K29" s="128"/>
      <c r="L29" s="128"/>
      <c r="M29" s="129"/>
      <c r="N29" s="132">
        <f>Notes!E134</f>
        <v>40</v>
      </c>
      <c r="O29" s="46"/>
      <c r="P29" s="46"/>
      <c r="Q29" s="46"/>
      <c r="R29" s="153"/>
    </row>
    <row r="30" spans="1:18" ht="16" thickBot="1">
      <c r="A30" s="114"/>
      <c r="B30" s="115"/>
      <c r="C30" s="112" t="s">
        <v>101</v>
      </c>
      <c r="F30" s="126" t="s">
        <v>1</v>
      </c>
      <c r="H30" s="127">
        <f t="shared" ref="H30" si="0">N30</f>
        <v>3</v>
      </c>
      <c r="I30" s="129"/>
      <c r="J30" s="129"/>
      <c r="K30" s="129"/>
      <c r="L30" s="129"/>
      <c r="M30" s="129"/>
      <c r="N30" s="132">
        <f>Notes!E135</f>
        <v>3</v>
      </c>
      <c r="O30" s="46"/>
      <c r="P30" s="46"/>
      <c r="Q30" s="46"/>
      <c r="R30" s="153"/>
    </row>
    <row r="31" spans="1:18" ht="16" thickBot="1">
      <c r="A31" s="114"/>
      <c r="B31" s="115"/>
      <c r="C31" s="125" t="s">
        <v>100</v>
      </c>
      <c r="F31" s="126" t="s">
        <v>91</v>
      </c>
      <c r="H31" s="137">
        <f>N31</f>
        <v>3.235581614498978E-2</v>
      </c>
      <c r="I31" s="129"/>
      <c r="J31" s="129"/>
      <c r="K31" s="129"/>
      <c r="L31" s="129"/>
      <c r="M31" s="11"/>
      <c r="N31" s="132">
        <f>Notes!E178</f>
        <v>3.235581614498978E-2</v>
      </c>
      <c r="O31" s="46"/>
      <c r="P31" s="46"/>
      <c r="Q31" s="46"/>
      <c r="R31" s="136" t="s">
        <v>118</v>
      </c>
    </row>
    <row r="32" spans="1:18" ht="16" thickBot="1">
      <c r="A32" s="114"/>
      <c r="B32" s="115"/>
      <c r="C32" s="104" t="s">
        <v>21</v>
      </c>
      <c r="F32" s="12"/>
      <c r="H32" s="52">
        <v>0</v>
      </c>
      <c r="R32" s="109"/>
    </row>
    <row r="33" spans="1:18" ht="16" thickBot="1">
      <c r="A33" s="114"/>
      <c r="B33" s="115"/>
      <c r="C33" s="141" t="s">
        <v>95</v>
      </c>
      <c r="H33" s="118">
        <v>442800</v>
      </c>
      <c r="R33" s="153"/>
    </row>
    <row r="34" spans="1:18" ht="16" thickBot="1">
      <c r="A34" s="114"/>
      <c r="B34" s="115"/>
      <c r="C34" s="141" t="s">
        <v>96</v>
      </c>
      <c r="H34" s="118">
        <v>0</v>
      </c>
      <c r="R34" s="153"/>
    </row>
    <row r="35" spans="1:18" ht="16" thickBot="1">
      <c r="A35" s="114"/>
      <c r="B35" s="115"/>
      <c r="C35" s="141" t="s">
        <v>97</v>
      </c>
      <c r="H35" s="118">
        <v>2835000</v>
      </c>
      <c r="R35" s="153"/>
    </row>
    <row r="36" spans="1:18" ht="16" thickBot="1">
      <c r="A36" s="114"/>
      <c r="B36" s="115"/>
      <c r="C36" s="141" t="s">
        <v>98</v>
      </c>
      <c r="H36" s="118">
        <v>534600</v>
      </c>
      <c r="R36" s="153"/>
    </row>
    <row r="37" spans="1:18" ht="16" thickBot="1">
      <c r="A37" s="114"/>
      <c r="B37" s="115"/>
      <c r="C37" s="141" t="s">
        <v>99</v>
      </c>
      <c r="H37" s="118">
        <v>354600</v>
      </c>
      <c r="R37" s="1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34" t="s">
        <v>67</v>
      </c>
      <c r="D7" s="119" t="s">
        <v>112</v>
      </c>
      <c r="E7" s="119" t="s">
        <v>62</v>
      </c>
      <c r="F7" s="56">
        <v>2015</v>
      </c>
      <c r="G7" s="56">
        <v>2015</v>
      </c>
      <c r="H7" s="103">
        <v>42328</v>
      </c>
      <c r="I7" s="100" t="s">
        <v>138</v>
      </c>
      <c r="J7" s="47" t="s">
        <v>114</v>
      </c>
    </row>
    <row r="8" spans="2:10">
      <c r="B8" s="60"/>
      <c r="C8" s="114" t="s">
        <v>66</v>
      </c>
      <c r="D8" s="56"/>
      <c r="E8" s="56"/>
      <c r="F8" s="56"/>
      <c r="G8" s="56"/>
      <c r="H8" s="56"/>
      <c r="I8" s="56"/>
      <c r="J8" s="56"/>
    </row>
    <row r="9" spans="2:10">
      <c r="B9" s="60"/>
      <c r="C9" s="134" t="s">
        <v>109</v>
      </c>
      <c r="D9" s="108"/>
      <c r="E9" s="108"/>
      <c r="F9" s="56"/>
      <c r="G9" s="56"/>
      <c r="H9" s="103"/>
      <c r="I9" s="56"/>
    </row>
    <row r="10" spans="2:10">
      <c r="B10" s="60"/>
      <c r="C10" s="66"/>
      <c r="D10" s="56"/>
      <c r="E10" s="56"/>
      <c r="F10" s="56"/>
      <c r="G10" s="56"/>
      <c r="H10" s="61"/>
      <c r="I10" s="100"/>
      <c r="J10" s="99"/>
    </row>
    <row r="11" spans="2:10">
      <c r="B11" s="60"/>
      <c r="C11" s="134" t="s">
        <v>108</v>
      </c>
      <c r="D11" s="119" t="s">
        <v>113</v>
      </c>
      <c r="E11" s="119" t="s">
        <v>53</v>
      </c>
      <c r="F11" s="56">
        <v>2014</v>
      </c>
      <c r="G11" s="56">
        <v>2014</v>
      </c>
      <c r="H11" s="103">
        <v>42328</v>
      </c>
      <c r="I11" s="56" t="s">
        <v>136</v>
      </c>
      <c r="J11" s="119" t="s">
        <v>137</v>
      </c>
    </row>
    <row r="12" spans="2:10">
      <c r="B12" s="60"/>
      <c r="C12" s="135" t="s">
        <v>76</v>
      </c>
      <c r="D12" s="56"/>
      <c r="E12" s="56"/>
      <c r="F12" s="56"/>
      <c r="G12" s="56"/>
      <c r="H12" s="56"/>
      <c r="I12" s="56"/>
      <c r="J12" s="56"/>
    </row>
    <row r="13" spans="2:10">
      <c r="B13" s="60"/>
      <c r="C13" s="135"/>
      <c r="D13" s="56"/>
      <c r="E13" s="56"/>
      <c r="F13" s="56"/>
      <c r="G13" s="56"/>
      <c r="H13" s="56"/>
      <c r="I13" s="56"/>
      <c r="J13" s="56"/>
    </row>
    <row r="14" spans="2:10">
      <c r="B14" s="60"/>
      <c r="C14" s="114" t="s">
        <v>146</v>
      </c>
      <c r="D14" s="145" t="s">
        <v>144</v>
      </c>
      <c r="E14" s="108"/>
      <c r="F14" s="56">
        <v>2015</v>
      </c>
      <c r="G14" s="56">
        <v>2015</v>
      </c>
      <c r="H14" s="103">
        <v>42328</v>
      </c>
      <c r="I14" s="119" t="s">
        <v>147</v>
      </c>
      <c r="J14" s="98" t="s">
        <v>151</v>
      </c>
    </row>
    <row r="15" spans="2:10">
      <c r="B15" s="60"/>
      <c r="E15" s="108"/>
      <c r="F15" s="56"/>
      <c r="G15" s="56"/>
      <c r="H15" s="103"/>
      <c r="I15" s="119"/>
      <c r="J15" s="98"/>
    </row>
    <row r="16" spans="2:10">
      <c r="B16" s="60"/>
      <c r="C16" s="134" t="s">
        <v>110</v>
      </c>
      <c r="D16" s="114" t="s">
        <v>115</v>
      </c>
      <c r="E16" s="119" t="s">
        <v>62</v>
      </c>
      <c r="F16" s="56">
        <v>2015</v>
      </c>
      <c r="G16" s="56">
        <v>2010</v>
      </c>
      <c r="H16" s="103">
        <v>42328</v>
      </c>
      <c r="I16" s="119" t="s">
        <v>156</v>
      </c>
      <c r="J16" s="56" t="s">
        <v>116</v>
      </c>
    </row>
    <row r="17" spans="2:10">
      <c r="B17" s="60"/>
      <c r="C17" s="114" t="s">
        <v>111</v>
      </c>
    </row>
    <row r="18" spans="2:10">
      <c r="B18" s="60"/>
      <c r="C18" s="114" t="s">
        <v>24</v>
      </c>
    </row>
    <row r="19" spans="2:10">
      <c r="B19" s="60"/>
      <c r="C19" s="134" t="s">
        <v>108</v>
      </c>
    </row>
    <row r="20" spans="2:10">
      <c r="B20" s="60"/>
      <c r="C20" s="135" t="s">
        <v>78</v>
      </c>
      <c r="D20" s="56"/>
      <c r="E20" s="56"/>
      <c r="F20" s="56"/>
      <c r="G20" s="56"/>
      <c r="H20" s="56"/>
      <c r="I20" s="56"/>
      <c r="J20" s="56"/>
    </row>
    <row r="21" spans="2:10">
      <c r="B21" s="60"/>
      <c r="C21" s="134" t="s">
        <v>127</v>
      </c>
      <c r="D21" s="56"/>
      <c r="E21" s="56"/>
      <c r="F21" s="56"/>
      <c r="G21" s="56"/>
      <c r="H21" s="56"/>
      <c r="I21" s="100"/>
      <c r="J21" s="56"/>
    </row>
    <row r="22" spans="2:10">
      <c r="B22" s="60"/>
      <c r="D22" s="56"/>
      <c r="E22" s="56"/>
      <c r="F22" s="56"/>
      <c r="G22" s="56"/>
      <c r="H22" s="56"/>
      <c r="I22" s="56"/>
      <c r="J22" s="56"/>
    </row>
  </sheetData>
  <phoneticPr fontId="3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workbookViewId="0"/>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3" width="10.625" style="67"/>
    <col min="14" max="14" width="15.75" style="67" customWidth="1"/>
    <col min="15" max="15" width="10.625" style="67"/>
    <col min="16" max="16" width="54.75" style="67" customWidth="1"/>
    <col min="17"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64</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69</v>
      </c>
      <c r="D17" s="74"/>
      <c r="I17" s="74"/>
      <c r="J17" s="74"/>
      <c r="K17" s="74"/>
      <c r="L17" s="74"/>
      <c r="M17" s="74"/>
      <c r="N17" s="74"/>
      <c r="O17" s="74"/>
    </row>
    <row r="18" spans="2:15">
      <c r="B18" s="73"/>
      <c r="C18" s="74"/>
      <c r="D18" s="74"/>
      <c r="I18" s="74"/>
      <c r="J18" s="74"/>
      <c r="K18" s="74"/>
      <c r="L18" s="74"/>
      <c r="M18" s="74"/>
      <c r="N18" s="74"/>
      <c r="O18" s="74"/>
    </row>
    <row r="19" spans="2:15">
      <c r="B19" s="73"/>
      <c r="C19" s="74" t="s">
        <v>70</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c r="F28" s="74"/>
      <c r="G28" s="74"/>
      <c r="H28" s="74"/>
      <c r="I28" s="74"/>
      <c r="J28" s="74"/>
      <c r="K28" s="74"/>
      <c r="L28" s="74"/>
      <c r="M28" s="74"/>
      <c r="N28" s="74"/>
      <c r="O28" s="74"/>
    </row>
    <row r="29" spans="2:15">
      <c r="B29" s="73"/>
      <c r="C29" s="74"/>
      <c r="D29" s="74"/>
      <c r="E29" s="74"/>
      <c r="F29" s="74"/>
      <c r="G29" s="74"/>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c r="F33" s="74"/>
      <c r="G33" s="74"/>
      <c r="H33" s="74"/>
      <c r="I33" s="74"/>
      <c r="J33" s="74"/>
      <c r="K33" s="74"/>
      <c r="L33" s="74"/>
      <c r="M33" s="74"/>
      <c r="N33" s="74"/>
      <c r="O33" s="74"/>
    </row>
    <row r="34" spans="2:15">
      <c r="B34" s="73"/>
      <c r="E34" s="74"/>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0.72</v>
      </c>
      <c r="F36" s="74"/>
      <c r="G36" s="74" t="s">
        <v>109</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G38" s="166"/>
      <c r="H38" s="166"/>
      <c r="I38" s="166"/>
      <c r="J38" s="74"/>
      <c r="K38" s="74"/>
      <c r="L38" s="74"/>
      <c r="M38" s="74"/>
      <c r="N38" s="74"/>
      <c r="O38" s="74"/>
    </row>
    <row r="39" spans="2:15">
      <c r="B39" s="73"/>
      <c r="C39" s="74"/>
      <c r="D39" s="74"/>
      <c r="E39" s="74"/>
      <c r="F39" s="74"/>
      <c r="G39" s="166"/>
      <c r="H39" s="166"/>
      <c r="I39" s="166"/>
      <c r="J39" s="74"/>
      <c r="K39" s="74"/>
      <c r="L39" s="74"/>
      <c r="M39" s="74"/>
      <c r="N39" s="74"/>
      <c r="O39" s="74"/>
    </row>
    <row r="40" spans="2:15">
      <c r="B40" s="73"/>
      <c r="C40" s="74"/>
      <c r="D40" s="74"/>
      <c r="E40" s="74"/>
      <c r="F40" s="74"/>
      <c r="G40" s="166"/>
      <c r="H40" s="166"/>
      <c r="I40" s="166"/>
      <c r="J40" s="74"/>
      <c r="K40" s="74"/>
      <c r="L40" s="74"/>
      <c r="M40" s="74"/>
      <c r="N40" s="74"/>
      <c r="O40" s="74"/>
    </row>
    <row r="41" spans="2:15">
      <c r="B41" s="73"/>
      <c r="C41" s="74"/>
      <c r="D41" s="74"/>
      <c r="E41" s="74"/>
      <c r="F41" s="74"/>
      <c r="G41" s="166"/>
      <c r="H41" s="166"/>
      <c r="I41" s="166"/>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105</v>
      </c>
      <c r="D51" s="74"/>
      <c r="K51" s="74"/>
      <c r="L51" s="74"/>
      <c r="M51" s="74"/>
      <c r="N51" s="74"/>
      <c r="O51" s="74"/>
    </row>
    <row r="52" spans="2:15">
      <c r="B52" s="73"/>
      <c r="C52" s="74"/>
      <c r="D52" s="74"/>
      <c r="K52" s="74"/>
      <c r="L52" s="74"/>
      <c r="M52" s="74"/>
      <c r="N52" s="74"/>
      <c r="O52" s="74"/>
    </row>
    <row r="53" spans="2:15">
      <c r="B53" s="73"/>
      <c r="C53" s="74" t="s">
        <v>107</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71</v>
      </c>
      <c r="K59" s="74"/>
      <c r="L59" s="74"/>
      <c r="M59" s="74"/>
      <c r="N59" s="74"/>
      <c r="O59" s="74"/>
    </row>
    <row r="60" spans="2:15">
      <c r="B60" s="73"/>
      <c r="C60" s="74"/>
      <c r="K60" s="74"/>
      <c r="L60" s="74"/>
      <c r="M60" s="74"/>
      <c r="N60" s="74"/>
      <c r="O60" s="74"/>
    </row>
    <row r="61" spans="2:15">
      <c r="B61" s="73"/>
      <c r="C61" s="74"/>
      <c r="E61" s="67">
        <v>8.3750000000000005E-2</v>
      </c>
      <c r="F61" s="67" t="s">
        <v>72</v>
      </c>
      <c r="K61" s="74"/>
      <c r="L61" s="74"/>
      <c r="M61" s="74"/>
      <c r="N61" s="74"/>
      <c r="O61" s="74"/>
    </row>
    <row r="62" spans="2:15">
      <c r="B62" s="73"/>
      <c r="C62" s="74"/>
      <c r="E62" s="67">
        <v>120.1</v>
      </c>
      <c r="F62" s="67" t="s">
        <v>73</v>
      </c>
      <c r="K62" s="74"/>
      <c r="L62" s="74"/>
      <c r="M62" s="74"/>
      <c r="N62" s="74"/>
      <c r="O62" s="74"/>
    </row>
    <row r="63" spans="2:15">
      <c r="B63" s="73"/>
      <c r="C63" s="74"/>
      <c r="K63" s="74"/>
      <c r="L63" s="74"/>
      <c r="M63" s="74"/>
      <c r="N63" s="74"/>
      <c r="O63" s="74"/>
    </row>
    <row r="64" spans="2:15">
      <c r="B64" s="73"/>
      <c r="C64" s="74"/>
      <c r="E64" s="67">
        <f>E59*E61*E62</f>
        <v>1307588.75</v>
      </c>
      <c r="F64" s="67" t="s">
        <v>74</v>
      </c>
      <c r="K64" s="74"/>
      <c r="L64" s="74"/>
      <c r="M64" s="74"/>
      <c r="N64" s="74"/>
      <c r="O64" s="74"/>
    </row>
    <row r="65" spans="2:15">
      <c r="B65" s="73"/>
      <c r="C65" s="74"/>
      <c r="E65" s="67">
        <f>E64/E62*24</f>
        <v>261300</v>
      </c>
      <c r="F65" s="67" t="s">
        <v>77</v>
      </c>
      <c r="K65" s="74"/>
      <c r="L65" s="74"/>
      <c r="M65" s="74"/>
      <c r="N65" s="74"/>
      <c r="O65" s="74"/>
    </row>
    <row r="66" spans="2:15">
      <c r="B66" s="73"/>
      <c r="C66" s="74"/>
      <c r="E66" s="67">
        <f>E64/60/60</f>
        <v>363.21909722222222</v>
      </c>
      <c r="F66" s="67" t="s">
        <v>75</v>
      </c>
      <c r="G66" s="67" t="s">
        <v>76</v>
      </c>
      <c r="K66" s="74"/>
      <c r="L66" s="74"/>
      <c r="M66" s="74"/>
      <c r="N66" s="74"/>
      <c r="O66" s="74"/>
    </row>
    <row r="67" spans="2:15">
      <c r="B67" s="73"/>
      <c r="C67" s="74"/>
      <c r="E67" s="67">
        <f>E66/E36</f>
        <v>504.47096836419752</v>
      </c>
      <c r="F67" s="67" t="s">
        <v>75</v>
      </c>
      <c r="G67" s="67" t="s">
        <v>175</v>
      </c>
      <c r="K67" s="74"/>
      <c r="L67" s="74"/>
      <c r="M67" s="74"/>
      <c r="N67" s="74"/>
      <c r="O67" s="74"/>
    </row>
    <row r="68" spans="2:15">
      <c r="B68" s="73"/>
      <c r="C68" s="74"/>
      <c r="K68" s="74"/>
      <c r="L68" s="74"/>
      <c r="M68" s="74"/>
      <c r="N68" s="74"/>
      <c r="O68" s="74"/>
    </row>
    <row r="69" spans="2:15">
      <c r="B69" s="73"/>
      <c r="C69" s="74"/>
      <c r="E69" s="67">
        <v>160000000</v>
      </c>
      <c r="F69" s="67" t="s">
        <v>20</v>
      </c>
      <c r="G69" s="67" t="s">
        <v>108</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44" t="s">
        <v>144</v>
      </c>
      <c r="N77" s="74"/>
      <c r="O77" s="74"/>
    </row>
    <row r="78" spans="2:15">
      <c r="B78" s="73"/>
      <c r="N78" s="74"/>
      <c r="O78" s="74"/>
    </row>
    <row r="79" spans="2:15">
      <c r="B79" s="73"/>
      <c r="C79" s="67" t="s">
        <v>145</v>
      </c>
      <c r="N79" s="74"/>
      <c r="O79" s="74"/>
    </row>
    <row r="80" spans="2:15">
      <c r="B80" s="73"/>
      <c r="E80" s="67">
        <v>7500</v>
      </c>
      <c r="F80" s="67" t="s">
        <v>146</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68</v>
      </c>
      <c r="N106" s="74"/>
      <c r="O106" s="74"/>
    </row>
    <row r="107" spans="2:17" ht="16" thickBot="1">
      <c r="B107" s="73"/>
      <c r="C107" s="67" t="s">
        <v>119</v>
      </c>
      <c r="N107" s="74"/>
      <c r="O107" s="74"/>
    </row>
    <row r="108" spans="2:17">
      <c r="B108" s="73"/>
      <c r="C108" s="74" t="s">
        <v>120</v>
      </c>
      <c r="J108" s="167"/>
      <c r="K108" s="168"/>
      <c r="L108" s="168"/>
      <c r="M108" s="168"/>
      <c r="N108" s="168"/>
      <c r="O108" s="168"/>
      <c r="P108" s="168"/>
      <c r="Q108" s="169"/>
    </row>
    <row r="109" spans="2:17" ht="18">
      <c r="B109" s="73"/>
      <c r="C109" s="74" t="s">
        <v>121</v>
      </c>
      <c r="D109" s="74"/>
      <c r="J109" s="170"/>
      <c r="K109" s="171" t="s">
        <v>54</v>
      </c>
      <c r="L109" s="171" t="s">
        <v>8</v>
      </c>
      <c r="M109" s="171" t="s">
        <v>4</v>
      </c>
      <c r="N109" s="171" t="s">
        <v>7</v>
      </c>
      <c r="O109" s="171" t="s">
        <v>55</v>
      </c>
      <c r="P109" s="171" t="s">
        <v>0</v>
      </c>
      <c r="Q109" s="172"/>
    </row>
    <row r="110" spans="2:17" ht="19" thickBot="1">
      <c r="B110" s="73"/>
      <c r="C110" s="74"/>
      <c r="J110" s="173"/>
      <c r="K110" s="174"/>
      <c r="L110" s="174"/>
      <c r="M110" s="174"/>
      <c r="N110" s="174"/>
      <c r="O110" s="174"/>
      <c r="P110" s="174"/>
      <c r="Q110" s="175"/>
    </row>
    <row r="111" spans="2:17" ht="19" thickBot="1">
      <c r="B111" s="73"/>
      <c r="C111" s="67" t="s">
        <v>122</v>
      </c>
      <c r="E111" s="182">
        <f>M111</f>
        <v>1.0980000000000001</v>
      </c>
      <c r="F111" s="67" t="s">
        <v>79</v>
      </c>
      <c r="G111" s="67" t="s">
        <v>135</v>
      </c>
      <c r="J111" s="173"/>
      <c r="K111" s="153" t="s">
        <v>56</v>
      </c>
      <c r="L111" s="153" t="s">
        <v>57</v>
      </c>
      <c r="M111" s="176">
        <v>1.0980000000000001</v>
      </c>
      <c r="N111" s="153" t="s">
        <v>58</v>
      </c>
      <c r="O111" s="177">
        <v>42221</v>
      </c>
      <c r="P111" s="178" t="s">
        <v>59</v>
      </c>
      <c r="Q111" s="175"/>
    </row>
    <row r="112" spans="2:17" ht="16" thickBot="1">
      <c r="B112" s="73"/>
      <c r="C112" s="67" t="s">
        <v>123</v>
      </c>
      <c r="J112" s="179"/>
      <c r="K112" s="180"/>
      <c r="L112" s="180"/>
      <c r="M112" s="180"/>
      <c r="N112" s="180"/>
      <c r="O112" s="180"/>
      <c r="P112" s="180"/>
      <c r="Q112" s="181"/>
    </row>
    <row r="113" spans="2:15">
      <c r="B113" s="73"/>
      <c r="C113" s="67" t="s">
        <v>124</v>
      </c>
      <c r="N113" s="74"/>
      <c r="O113" s="74"/>
    </row>
    <row r="114" spans="2:15">
      <c r="B114" s="73"/>
      <c r="C114" s="67" t="s">
        <v>125</v>
      </c>
      <c r="F114" s="139"/>
      <c r="N114" s="74"/>
      <c r="O114" s="74"/>
    </row>
    <row r="115" spans="2:15">
      <c r="B115" s="73"/>
      <c r="C115" s="67" t="s">
        <v>166</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40">
        <v>90</v>
      </c>
      <c r="F126" s="67" t="s">
        <v>86</v>
      </c>
      <c r="G126" s="67" t="s">
        <v>133</v>
      </c>
    </row>
    <row r="127" spans="2:15">
      <c r="B127" s="73"/>
      <c r="E127" s="67">
        <f>E126/100</f>
        <v>0.9</v>
      </c>
      <c r="G127" s="67" t="s">
        <v>139</v>
      </c>
    </row>
    <row r="128" spans="2:15">
      <c r="B128" s="73"/>
      <c r="E128" s="67">
        <f>E80</f>
        <v>7500</v>
      </c>
      <c r="F128" s="67" t="s">
        <v>146</v>
      </c>
    </row>
    <row r="129" spans="2:7">
      <c r="B129" s="73"/>
    </row>
    <row r="130" spans="2:7">
      <c r="B130" s="73"/>
    </row>
    <row r="131" spans="2:7">
      <c r="B131" s="73"/>
    </row>
    <row r="132" spans="2:7">
      <c r="B132" s="73"/>
    </row>
    <row r="133" spans="2:7">
      <c r="B133" s="73"/>
    </row>
    <row r="134" spans="2:7">
      <c r="B134" s="73"/>
      <c r="E134" s="67">
        <v>40</v>
      </c>
      <c r="F134" s="67" t="s">
        <v>130</v>
      </c>
      <c r="G134" s="67" t="s">
        <v>126</v>
      </c>
    </row>
    <row r="135" spans="2:7">
      <c r="B135" s="73"/>
      <c r="E135" s="67">
        <v>3</v>
      </c>
      <c r="F135" s="67" t="s">
        <v>130</v>
      </c>
      <c r="G135" s="67" t="s">
        <v>111</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7">
      <c r="B145" s="73"/>
      <c r="E145" s="67">
        <v>10</v>
      </c>
      <c r="F145" s="67" t="s">
        <v>86</v>
      </c>
      <c r="G145" s="67" t="s">
        <v>168</v>
      </c>
    </row>
    <row r="146" spans="2:7">
      <c r="B146" s="73"/>
      <c r="E146" s="67">
        <f>E145/100</f>
        <v>0.1</v>
      </c>
      <c r="G146" s="67" t="s">
        <v>169</v>
      </c>
    </row>
    <row r="147" spans="2:7">
      <c r="B147" s="73"/>
    </row>
    <row r="148" spans="2:7">
      <c r="B148" s="73"/>
    </row>
    <row r="149" spans="2:7">
      <c r="B149" s="73"/>
    </row>
    <row r="150" spans="2:7">
      <c r="B150" s="73"/>
    </row>
    <row r="151" spans="2:7">
      <c r="B151" s="73"/>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7">
      <c r="B161" s="73"/>
    </row>
    <row r="162" spans="2:7">
      <c r="B162" s="73"/>
    </row>
    <row r="163" spans="2:7">
      <c r="B163" s="73"/>
    </row>
    <row r="164" spans="2:7">
      <c r="B164" s="73"/>
    </row>
    <row r="165" spans="2:7">
      <c r="B165" s="73"/>
    </row>
    <row r="166" spans="2:7">
      <c r="B166" s="73"/>
    </row>
    <row r="167" spans="2:7">
      <c r="B167" s="73"/>
    </row>
    <row r="168" spans="2:7">
      <c r="B168" s="73"/>
    </row>
    <row r="169" spans="2:7">
      <c r="B169" s="73"/>
    </row>
    <row r="170" spans="2:7">
      <c r="B170" s="73"/>
    </row>
    <row r="171" spans="2:7">
      <c r="B171" s="73"/>
      <c r="E171" s="67">
        <v>149865595</v>
      </c>
      <c r="F171" s="67" t="s">
        <v>129</v>
      </c>
      <c r="G171" s="67" t="s">
        <v>170</v>
      </c>
    </row>
    <row r="172" spans="2:7">
      <c r="B172" s="73"/>
      <c r="E172" s="67">
        <f>E171/E111</f>
        <v>136489612.93260473</v>
      </c>
      <c r="F172" s="67" t="s">
        <v>20</v>
      </c>
      <c r="G172" s="67" t="s">
        <v>170</v>
      </c>
    </row>
    <row r="173" spans="2:7">
      <c r="B173" s="73"/>
      <c r="E173" s="67">
        <f>E172*E146</f>
        <v>13648961.293260474</v>
      </c>
      <c r="F173" s="67" t="s">
        <v>20</v>
      </c>
      <c r="G173" s="67" t="s">
        <v>171</v>
      </c>
    </row>
    <row r="174" spans="2:7">
      <c r="B174" s="73"/>
    </row>
    <row r="175" spans="2:7">
      <c r="B175" s="73"/>
    </row>
    <row r="176" spans="2:7">
      <c r="B176" s="73"/>
    </row>
    <row r="177" spans="1:7">
      <c r="B177" s="73"/>
      <c r="E177" s="67">
        <v>7.9952892230000003</v>
      </c>
      <c r="F177" s="67" t="s">
        <v>131</v>
      </c>
      <c r="G177" s="67" t="s">
        <v>110</v>
      </c>
    </row>
    <row r="178" spans="1:7">
      <c r="B178" s="73"/>
      <c r="E178" s="67">
        <f>E177*0.00404686</f>
        <v>3.235581614498978E-2</v>
      </c>
      <c r="F178" s="67" t="s">
        <v>91</v>
      </c>
      <c r="G178" s="67" t="s">
        <v>110</v>
      </c>
    </row>
    <row r="179" spans="1:7">
      <c r="A179" s="166"/>
      <c r="B179" s="183"/>
    </row>
    <row r="180" spans="1:7">
      <c r="A180" s="166"/>
      <c r="B180" s="183"/>
    </row>
    <row r="181" spans="1:7">
      <c r="A181" s="166"/>
      <c r="B181" s="183"/>
    </row>
    <row r="182" spans="1:7">
      <c r="A182" s="166"/>
      <c r="B182" s="183"/>
    </row>
    <row r="183" spans="1:7">
      <c r="A183" s="166"/>
      <c r="B183" s="183"/>
      <c r="E183" s="67">
        <v>150280948</v>
      </c>
      <c r="F183" s="67" t="s">
        <v>129</v>
      </c>
      <c r="G183" s="67" t="s">
        <v>108</v>
      </c>
    </row>
    <row r="184" spans="1:7">
      <c r="A184" s="166"/>
      <c r="B184" s="183"/>
      <c r="E184" s="67">
        <f>E183/E111</f>
        <v>136867894.35336974</v>
      </c>
      <c r="F184" s="67" t="s">
        <v>20</v>
      </c>
      <c r="G184" s="67" t="s">
        <v>108</v>
      </c>
    </row>
    <row r="185" spans="1:7">
      <c r="A185" s="166"/>
      <c r="B185" s="183"/>
    </row>
    <row r="186" spans="1:7">
      <c r="A186" s="166"/>
      <c r="B186" s="183"/>
    </row>
    <row r="187" spans="1:7">
      <c r="A187" s="166"/>
      <c r="B187" s="183"/>
    </row>
    <row r="188" spans="1:7">
      <c r="A188" s="166"/>
      <c r="B188" s="183"/>
    </row>
    <row r="189" spans="1:7">
      <c r="A189" s="166"/>
      <c r="B189" s="183"/>
    </row>
    <row r="190" spans="1:7">
      <c r="A190" s="166"/>
      <c r="B190" s="183"/>
    </row>
    <row r="191" spans="1:7">
      <c r="A191" s="166"/>
      <c r="B191" s="183"/>
    </row>
    <row r="192" spans="1:7">
      <c r="A192" s="166"/>
      <c r="B192" s="183"/>
    </row>
    <row r="193" spans="1:7">
      <c r="A193" s="166"/>
      <c r="B193" s="183"/>
    </row>
    <row r="194" spans="1:7">
      <c r="A194" s="166"/>
      <c r="B194" s="183"/>
    </row>
    <row r="195" spans="1:7">
      <c r="A195" s="166"/>
      <c r="B195" s="183"/>
    </row>
    <row r="196" spans="1:7">
      <c r="A196" s="166"/>
      <c r="B196" s="183"/>
    </row>
    <row r="197" spans="1:7">
      <c r="A197" s="166"/>
      <c r="B197" s="183"/>
    </row>
    <row r="198" spans="1:7">
      <c r="A198" s="166"/>
      <c r="B198" s="183"/>
    </row>
    <row r="199" spans="1:7">
      <c r="A199" s="166"/>
      <c r="B199" s="183"/>
    </row>
    <row r="200" spans="1:7">
      <c r="A200" s="166"/>
      <c r="B200" s="183"/>
    </row>
    <row r="201" spans="1:7">
      <c r="A201" s="166"/>
      <c r="B201" s="183"/>
    </row>
    <row r="202" spans="1:7">
      <c r="A202" s="166"/>
      <c r="B202" s="183"/>
    </row>
    <row r="203" spans="1:7">
      <c r="A203" s="166"/>
      <c r="B203" s="183"/>
    </row>
    <row r="204" spans="1:7">
      <c r="A204" s="166"/>
      <c r="B204" s="183"/>
      <c r="E204" s="67">
        <v>2907879</v>
      </c>
      <c r="F204" s="67" t="s">
        <v>61</v>
      </c>
      <c r="G204" s="67" t="s">
        <v>141</v>
      </c>
    </row>
    <row r="205" spans="1:7">
      <c r="A205" s="166"/>
      <c r="B205" s="183"/>
      <c r="E205" s="67">
        <f>E204/E111</f>
        <v>2648341.5300546447</v>
      </c>
      <c r="F205" s="67" t="s">
        <v>52</v>
      </c>
      <c r="G205" s="67" t="s">
        <v>141</v>
      </c>
    </row>
    <row r="206" spans="1:7">
      <c r="A206" s="166"/>
      <c r="B206" s="183"/>
    </row>
    <row r="207" spans="1:7">
      <c r="A207" s="166"/>
      <c r="B207" s="183"/>
    </row>
    <row r="208" spans="1:7">
      <c r="A208" s="166"/>
      <c r="B208" s="183"/>
    </row>
    <row r="209" spans="1:2">
      <c r="A209" s="166"/>
      <c r="B209" s="183"/>
    </row>
    <row r="210" spans="1:2">
      <c r="A210" s="166"/>
      <c r="B210" s="183"/>
    </row>
    <row r="211" spans="1:2">
      <c r="A211" s="166"/>
      <c r="B211" s="183"/>
    </row>
    <row r="212" spans="1:2">
      <c r="A212" s="166"/>
      <c r="B212" s="183"/>
    </row>
    <row r="213" spans="1:2">
      <c r="A213" s="166"/>
      <c r="B213" s="183"/>
    </row>
    <row r="214" spans="1:2">
      <c r="A214" s="166"/>
      <c r="B214" s="183"/>
    </row>
    <row r="215" spans="1:2">
      <c r="A215" s="166"/>
      <c r="B215" s="183"/>
    </row>
    <row r="216" spans="1:2">
      <c r="A216" s="166"/>
      <c r="B216" s="183"/>
    </row>
    <row r="217" spans="1:2">
      <c r="A217" s="166"/>
      <c r="B217" s="183"/>
    </row>
    <row r="218" spans="1:2">
      <c r="A218" s="166"/>
      <c r="B218" s="183"/>
    </row>
    <row r="219" spans="1:2">
      <c r="A219" s="166"/>
      <c r="B219" s="183"/>
    </row>
    <row r="220" spans="1:2">
      <c r="A220" s="166"/>
      <c r="B220" s="183"/>
    </row>
    <row r="221" spans="1:2">
      <c r="A221" s="166"/>
      <c r="B221" s="183"/>
    </row>
    <row r="222" spans="1:2">
      <c r="A222" s="166"/>
      <c r="B222" s="183"/>
    </row>
    <row r="223" spans="1:2">
      <c r="A223" s="166"/>
      <c r="B223" s="183"/>
    </row>
    <row r="224" spans="1:2">
      <c r="A224" s="166"/>
      <c r="B224" s="183"/>
    </row>
    <row r="225" spans="1:7">
      <c r="A225" s="166"/>
      <c r="B225" s="183"/>
    </row>
    <row r="226" spans="1:7">
      <c r="A226" s="166"/>
      <c r="B226" s="183"/>
    </row>
    <row r="227" spans="1:7">
      <c r="A227" s="166"/>
      <c r="B227" s="183"/>
    </row>
    <row r="228" spans="1:7">
      <c r="A228" s="166"/>
      <c r="B228" s="183"/>
    </row>
    <row r="229" spans="1:7">
      <c r="A229" s="166"/>
      <c r="B229" s="183"/>
    </row>
    <row r="230" spans="1:7">
      <c r="A230" s="166"/>
      <c r="B230" s="183"/>
    </row>
    <row r="231" spans="1:7">
      <c r="A231" s="166"/>
      <c r="B231" s="183"/>
    </row>
    <row r="232" spans="1:7">
      <c r="A232" s="166"/>
      <c r="B232" s="183"/>
    </row>
    <row r="233" spans="1:7">
      <c r="A233" s="166"/>
      <c r="B233" s="183"/>
    </row>
    <row r="234" spans="1:7">
      <c r="A234" s="166"/>
      <c r="B234" s="183"/>
      <c r="E234" s="67">
        <f>2267513+16075</f>
        <v>2283588</v>
      </c>
      <c r="F234" s="67" t="s">
        <v>61</v>
      </c>
      <c r="G234" s="67" t="s">
        <v>140</v>
      </c>
    </row>
    <row r="235" spans="1:7">
      <c r="A235" s="166"/>
      <c r="B235" s="183"/>
      <c r="E235" s="67">
        <f>E234/E111</f>
        <v>2079770.4918032784</v>
      </c>
      <c r="F235" s="67" t="s">
        <v>52</v>
      </c>
      <c r="G235" s="67" t="s">
        <v>140</v>
      </c>
    </row>
    <row r="236" spans="1:7">
      <c r="A236" s="166"/>
      <c r="B236" s="183"/>
      <c r="G236" s="67" t="s">
        <v>128</v>
      </c>
    </row>
    <row r="237" spans="1:7">
      <c r="A237" s="166"/>
      <c r="B237" s="183"/>
    </row>
    <row r="238" spans="1:7">
      <c r="A238" s="166"/>
      <c r="B238" s="183"/>
    </row>
    <row r="239" spans="1:7">
      <c r="A239" s="166"/>
      <c r="B239" s="183"/>
      <c r="E239" s="67">
        <f>E66*60*60*E128</f>
        <v>9806915625</v>
      </c>
      <c r="F239" s="67" t="s">
        <v>60</v>
      </c>
      <c r="G239" s="67" t="s">
        <v>134</v>
      </c>
    </row>
    <row r="240" spans="1:7">
      <c r="A240" s="166"/>
      <c r="B240" s="183"/>
      <c r="E240" s="67">
        <f>E235/E239</f>
        <v>2.120718247541034E-4</v>
      </c>
      <c r="F240" s="67" t="s">
        <v>63</v>
      </c>
      <c r="G240" s="67" t="s">
        <v>142</v>
      </c>
    </row>
    <row r="241" spans="1:7">
      <c r="A241" s="166"/>
      <c r="B241" s="183"/>
      <c r="E241" s="67">
        <f>E235/E128</f>
        <v>277.30273224043714</v>
      </c>
      <c r="F241" s="67" t="s">
        <v>84</v>
      </c>
      <c r="G241" s="67" t="s">
        <v>143</v>
      </c>
    </row>
    <row r="242" spans="1:7">
      <c r="A242" s="166"/>
      <c r="B242" s="183"/>
    </row>
    <row r="243" spans="1:7">
      <c r="A243" s="166"/>
      <c r="B243" s="183"/>
    </row>
    <row r="244" spans="1:7">
      <c r="A244" s="166"/>
      <c r="B244" s="183"/>
    </row>
    <row r="245" spans="1:7">
      <c r="A245" s="166"/>
      <c r="B245" s="183"/>
    </row>
    <row r="246" spans="1:7">
      <c r="A246" s="166"/>
      <c r="B246" s="183"/>
    </row>
    <row r="247" spans="1:7">
      <c r="A247" s="166"/>
      <c r="B247" s="183"/>
    </row>
    <row r="248" spans="1:7">
      <c r="A248" s="166"/>
      <c r="B248" s="183"/>
    </row>
    <row r="249" spans="1:7">
      <c r="A249" s="166"/>
      <c r="B249" s="183"/>
    </row>
    <row r="250" spans="1:7">
      <c r="A250" s="166"/>
      <c r="B250" s="183"/>
    </row>
    <row r="251" spans="1:7">
      <c r="A251" s="166"/>
      <c r="B251" s="183"/>
    </row>
    <row r="252" spans="1:7">
      <c r="A252" s="166"/>
      <c r="B252" s="183"/>
    </row>
    <row r="253" spans="1:7">
      <c r="A253" s="166"/>
      <c r="B253" s="183"/>
    </row>
    <row r="254" spans="1:7">
      <c r="A254" s="166"/>
      <c r="B254" s="183"/>
    </row>
    <row r="255" spans="1:7">
      <c r="A255" s="166"/>
      <c r="B255" s="183"/>
    </row>
    <row r="256" spans="1:7">
      <c r="A256" s="166"/>
      <c r="B256" s="183"/>
    </row>
    <row r="257" spans="1:2">
      <c r="A257" s="166"/>
      <c r="B257" s="183"/>
    </row>
    <row r="258" spans="1:2">
      <c r="A258" s="166"/>
      <c r="B258" s="183"/>
    </row>
    <row r="259" spans="1:2">
      <c r="A259" s="166"/>
      <c r="B259" s="183"/>
    </row>
    <row r="260" spans="1:2">
      <c r="A260" s="166"/>
      <c r="B260" s="183"/>
    </row>
    <row r="261" spans="1:2">
      <c r="A261" s="166"/>
      <c r="B261" s="183"/>
    </row>
    <row r="262" spans="1:2">
      <c r="A262" s="166"/>
      <c r="B262" s="183"/>
    </row>
    <row r="263" spans="1:2">
      <c r="A263" s="166"/>
      <c r="B263" s="183"/>
    </row>
    <row r="264" spans="1:2">
      <c r="A264" s="166"/>
      <c r="B264" s="183"/>
    </row>
    <row r="265" spans="1:2">
      <c r="A265" s="166"/>
      <c r="B265" s="183"/>
    </row>
    <row r="266" spans="1:2">
      <c r="A266" s="166"/>
      <c r="B266" s="183"/>
    </row>
    <row r="267" spans="1:2">
      <c r="A267" s="166"/>
      <c r="B267" s="183"/>
    </row>
    <row r="268" spans="1:2">
      <c r="A268" s="166"/>
      <c r="B268" s="183"/>
    </row>
    <row r="269" spans="1:2">
      <c r="A269" s="166"/>
      <c r="B269" s="183"/>
    </row>
    <row r="270" spans="1:2">
      <c r="A270" s="166"/>
      <c r="B270" s="183"/>
    </row>
    <row r="271" spans="1:2">
      <c r="A271" s="166"/>
      <c r="B271" s="183"/>
    </row>
    <row r="272" spans="1:2">
      <c r="A272" s="166"/>
      <c r="B272" s="183"/>
    </row>
    <row r="273" spans="1:2">
      <c r="A273" s="166"/>
      <c r="B273" s="183"/>
    </row>
    <row r="274" spans="1:2">
      <c r="A274" s="166"/>
      <c r="B274" s="183"/>
    </row>
    <row r="275" spans="1:2">
      <c r="A275" s="166"/>
      <c r="B275" s="183"/>
    </row>
    <row r="276" spans="1:2">
      <c r="A276" s="166"/>
      <c r="B276" s="18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2016-09-02T09:59:44Z</dcterms:modified>
</cp:coreProperties>
</file>