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csv_export_to_industry_analysis" sheetId="96" r:id="rId14"/>
    <sheet name="csv_chemical_coal_e_ps" sheetId="97" r:id="rId15"/>
    <sheet name="csv_chemical_network_gas_e_ps" sheetId="100" r:id="rId16"/>
    <sheet name="csv_chemical_crude_oil_e_ps" sheetId="101" r:id="rId17"/>
    <sheet name="csv_chemical_wood_pellets_e_ps" sheetId="102" r:id="rId18"/>
    <sheet name="csv_chemical_steam_hot_water_ps" sheetId="103" r:id="rId19"/>
    <sheet name="csv_chemical_electricity_ps" sheetId="104" r:id="rId20"/>
    <sheet name="csv_chemical_coal_non_e_ps" sheetId="105" r:id="rId21"/>
    <sheet name="csv_chemical_gas_non_e_ps" sheetId="106" r:id="rId22"/>
    <sheet name="csv_chemical_crude_oil_non_e_ps" sheetId="107" r:id="rId23"/>
    <sheet name="csv_chemical_wood_non_e_ps" sheetId="108" r:id="rId24"/>
  </sheets>
  <externalReferences>
    <externalReference r:id="rId25"/>
  </externalReferences>
  <definedNames>
    <definedName name="aluminium_production" localSheetId="14">Dashboard!#REF!</definedName>
    <definedName name="aluminium_production" localSheetId="20">Dashboard!#REF!</definedName>
    <definedName name="aluminium_production" localSheetId="16">Dashboard!#REF!</definedName>
    <definedName name="aluminium_production" localSheetId="22">Dashboard!#REF!</definedName>
    <definedName name="aluminium_production" localSheetId="19">Dashboard!#REF!</definedName>
    <definedName name="aluminium_production" localSheetId="21">Dashboard!#REF!</definedName>
    <definedName name="aluminium_production" localSheetId="15">Dashboard!#REF!</definedName>
    <definedName name="aluminium_production" localSheetId="18">Dashboard!#REF!</definedName>
    <definedName name="aluminium_production" localSheetId="23">Dashboard!#REF!</definedName>
    <definedName name="aluminium_production" localSheetId="17">Dashboard!#REF!</definedName>
    <definedName name="aluminium_production" localSheetId="10">Dashboard!#REF!</definedName>
    <definedName name="aluminium_production" localSheetId="11">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0">'Shares energetic final demand'!#REF!</definedName>
    <definedName name="Eff_Airco" localSheetId="11">'Shares non-energ final demand'!#REF!</definedName>
    <definedName name="Eff_Biomass_Heater" localSheetId="12">'[1]Technological specifications'!$F$19</definedName>
    <definedName name="Eff_Biomass_Heater" localSheetId="10">'Shares energetic final demand'!#REF!</definedName>
    <definedName name="Eff_Biomass_Heater" localSheetId="11">'Shares non-energ final demand'!#REF!</definedName>
    <definedName name="Eff_Centralized_Heater" localSheetId="4">#REF!</definedName>
    <definedName name="Eff_Centralized_Heater" localSheetId="12">'[1]Technological specifications'!#REF!</definedName>
    <definedName name="Eff_Centralized_Heater" localSheetId="10">'Shares energetic final demand'!#REF!</definedName>
    <definedName name="Eff_Centralized_Heater" localSheetId="11">'Shares non-energ final demand'!#REF!</definedName>
    <definedName name="Eff_Coal_Heater" localSheetId="12">'[1]Technological specifications'!$F$17</definedName>
    <definedName name="Eff_Coal_Heater" localSheetId="10">'Shares energetic final demand'!#REF!</definedName>
    <definedName name="Eff_Coal_Heater" localSheetId="11">'Shares non-energ final demand'!#REF!</definedName>
    <definedName name="Eff_Distr_Heater" localSheetId="12">'[1]Technological specifications'!$F$20</definedName>
    <definedName name="Eff_Distr_Heater" localSheetId="10">'Shares energetic final demand'!#REF!</definedName>
    <definedName name="Eff_Distr_Heater" localSheetId="11">'Shares non-energ final demand'!#REF!</definedName>
    <definedName name="Eff_Elec_Cold_Pump" localSheetId="12">'[1]Technological specifications'!$F$24</definedName>
    <definedName name="Eff_Elec_Cold_Pump" localSheetId="10">'Shares energetic final demand'!#REF!</definedName>
    <definedName name="Eff_Elec_Cold_Pump" localSheetId="11">'Shares non-energ final demand'!#REF!</definedName>
    <definedName name="Eff_Elec_Heat_Pump" localSheetId="12">'[1]Technological specifications'!$F$14</definedName>
    <definedName name="Eff_Elec_Heat_Pump" localSheetId="10">'Shares energetic final demand'!#REF!</definedName>
    <definedName name="Eff_Elec_Heat_Pump" localSheetId="11">'Shares non-energ final demand'!#REF!</definedName>
    <definedName name="Eff_Elec_Heater" localSheetId="12">'[1]Technological specifications'!$F$15</definedName>
    <definedName name="Eff_Elec_Heater" localSheetId="10">'Shares energetic final demand'!#REF!</definedName>
    <definedName name="Eff_Elec_Heater" localSheetId="11">'Shares non-energ final demand'!#REF!</definedName>
    <definedName name="Eff_Fluo_Lamp" localSheetId="12">'[1]Technological specifications'!$F$29</definedName>
    <definedName name="Eff_Fluo_Lamp" localSheetId="10">'Shares energetic final demand'!#REF!</definedName>
    <definedName name="Eff_Fluo_Lamp" localSheetId="11">'Shares non-energ final demand'!#REF!</definedName>
    <definedName name="Eff_Fluo_Tube" localSheetId="12">'[1]Technological specifications'!$F$30</definedName>
    <definedName name="Eff_Fluo_Tube" localSheetId="10">'Shares energetic final demand'!#REF!</definedName>
    <definedName name="Eff_Fluo_Tube" localSheetId="11">'Shares non-energ final demand'!#REF!</definedName>
    <definedName name="Eff_Gas_Cold_Pump" localSheetId="12">'[1]Technological specifications'!$F$23</definedName>
    <definedName name="Eff_Gas_Cold_Pump" localSheetId="10">'Shares energetic final demand'!#REF!</definedName>
    <definedName name="Eff_Gas_Cold_Pump" localSheetId="11">'Shares non-energ final demand'!#REF!</definedName>
    <definedName name="Eff_Gas_Heat_Pump" localSheetId="12">'[1]Technological specifications'!$F$13</definedName>
    <definedName name="Eff_Gas_Heat_Pump" localSheetId="10">'Shares energetic final demand'!#REF!</definedName>
    <definedName name="Eff_Gas_Heat_Pump" localSheetId="11">'Shares non-energ final demand'!#REF!</definedName>
    <definedName name="Eff_Gas_Heater" localSheetId="12">'[1]Technological specifications'!$F$12</definedName>
    <definedName name="Eff_Gas_Heater" localSheetId="10">'Shares energetic final demand'!#REF!</definedName>
    <definedName name="Eff_Gas_Heater" localSheetId="11">'Shares non-energ final demand'!#REF!</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0">'Shares energetic final demand'!#REF!</definedName>
    <definedName name="Eff_Geothermal_Heater" localSheetId="11">'Shares non-energ final demand'!#REF!</definedName>
    <definedName name="Eff_Incan_Lamp" localSheetId="12">'[1]Technological specifications'!$F$28</definedName>
    <definedName name="Eff_Incan_Lamp" localSheetId="10">'Shares energetic final demand'!#REF!</definedName>
    <definedName name="Eff_Incan_Lamp" localSheetId="11">'Shares non-energ final demand'!#REF!</definedName>
    <definedName name="Eff_LED_Lamp" localSheetId="12">'[1]Technological specifications'!$F$31</definedName>
    <definedName name="Eff_LED_Lamp" localSheetId="10">'Shares energetic final demand'!#REF!</definedName>
    <definedName name="Eff_LED_Lamp" localSheetId="11">'Shares non-energ final demand'!#REF!</definedName>
    <definedName name="Eff_Oil_Heater" localSheetId="12">'[1]Technological specifications'!$F$18</definedName>
    <definedName name="Eff_Oil_Heater" localSheetId="10">'Shares energetic final demand'!#REF!</definedName>
    <definedName name="Eff_Oil_Heater" localSheetId="11">'Shares non-energ final demand'!#REF!</definedName>
    <definedName name="Eff_Solar_Heater" localSheetId="12">'[1]Technological specifications'!$F$16</definedName>
    <definedName name="Eff_Solar_Heater" localSheetId="10">'Shares energetic final demand'!#REF!</definedName>
    <definedName name="Eff_Solar_Heater" localSheetId="11">'Shares non-energ final demand'!#REF!</definedName>
    <definedName name="Final_Demand_Comm_and_Publ_Services" localSheetId="12">'[1]Corrected energy balance'!$BN$84</definedName>
    <definedName name="Final_Demand_Electrical_Appliances" localSheetId="12">'[1]Final demand per energy carrier'!$F$41</definedName>
    <definedName name="Final_Demand_Lighting" localSheetId="12">[1]Dashboard!$D$26</definedName>
    <definedName name="Final_Demand_Other_Appliances" localSheetId="12">[1]Dashboard!$D$29</definedName>
    <definedName name="Final_Demand_Space_Cooling" localSheetId="12">[1]Dashboard!$D$25</definedName>
    <definedName name="Final_demand_Space_Heating" localSheetId="12">[1]Dashboard!$D$24</definedName>
    <definedName name="GWh_to_TJ" localSheetId="9">[1]Assumptions!$C$131</definedName>
    <definedName name="GWh_to_TJ" localSheetId="12">[1]Assumptions!$C$131</definedName>
    <definedName name="GWh_to_TJ" localSheetId="10">[1]Assumptions!$C$131</definedName>
    <definedName name="GWh_to_TJ" localSheetId="11">[1]Assumptions!$C$131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0">'Shares energetic final demand'!#REF!</definedName>
    <definedName name="Heat_eff_Biogas_CHP" localSheetId="11">'Shares non-energ final demand'!#REF!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0">'Shares energetic final demand'!#REF!</definedName>
    <definedName name="Heat_Eff_Biomass_CHP" localSheetId="11">'Shares non-energ final demand'!#REF!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0">'Shares energetic final demand'!#REF!</definedName>
    <definedName name="Heat_Eff_Gas_CHP" localSheetId="11">'Shares non-energ final demand'!#REF!</definedName>
    <definedName name="Perc_Final_Demand_Lighting_Fluo_Lamps" localSheetId="12">'[1]Technology split of final deman'!$G$31</definedName>
    <definedName name="Perc_Final_Demand_Lighting_Fluo_Tubes" localSheetId="12">'[1]Technology split of final deman'!$G$32</definedName>
    <definedName name="Perc_Final_Demand_Lighting_Incan_Lamps" localSheetId="12">'[1]Technology split of final deman'!$G$30</definedName>
    <definedName name="Perc_Final_Demand_Lighting_LED_Lamps" localSheetId="12">'[1]Technology split of final deman'!$G$33</definedName>
    <definedName name="Perc_Final_Demand_Space_Cooling_Airco" localSheetId="12">'[1]Technology split of final deman'!$G$25</definedName>
    <definedName name="Perc_Final_Demand_Space_Cooling_Elec_Heat_Pump" localSheetId="12">'[1]Technology split of final deman'!$G$24</definedName>
    <definedName name="Perc_Final_Demand_Space_Cooling_Gas_Heat_Pump" localSheetId="12">'[1]Technology split of final deman'!$G$23</definedName>
    <definedName name="Perc_Final_Demand_Space_Heating_Biomass_Heater" localSheetId="12">'[1]Technology split of final deman'!$G$17</definedName>
    <definedName name="Perc_Final_Demand_Space_Heating_Coal_Heater" localSheetId="12">'[1]Technology split of final deman'!$G$13</definedName>
    <definedName name="Perc_Final_Demand_Space_Heating_District_Heating" localSheetId="12">'[1]Technology split of final deman'!$G$16</definedName>
    <definedName name="Perc_Final_Demand_Space_Heating_Elec_Heat_Pump" localSheetId="12">'[1]Technology split of final deman'!$G$11</definedName>
    <definedName name="Perc_Final_Demand_Space_Heating_Elec_Heater" localSheetId="12">'[1]Technology split of final deman'!$G$12</definedName>
    <definedName name="Perc_Final_Demand_Space_Heating_Gas_Heat_Pump" localSheetId="12">'[1]Technology split of final deman'!$G$10</definedName>
    <definedName name="Perc_Final_Demand_Space_Heating_Gas_Heater" localSheetId="12">'[1]Technology split of final deman'!$G$9</definedName>
    <definedName name="Perc_Final_Demand_Space_Heating_Oil_Heater" localSheetId="12">'[1]Technology split of final deman'!$G$14</definedName>
    <definedName name="Perc_Final_Demand_Space_Heating_Solar_Heater" localSheetId="12">'[1]Technology split of final deman'!$G$18</definedName>
    <definedName name="Perc_Heat_Delivered_Biomass_Heater" localSheetId="12">'[1]Tech split of useful demand'!$G$17</definedName>
    <definedName name="Perc_Heat_Delivered_District_Heat" localSheetId="12">'[1]Tech split of useful demand'!$G$16</definedName>
    <definedName name="Perc_Heat_Delivered_Solar_Thermal" localSheetId="12">'[1]Tech split of useful demand'!$G$18</definedName>
    <definedName name="Perc_Roof_for_PV" localSheetId="12">'[1]PV solar area and production'!$E$22</definedName>
    <definedName name="share_aluminium_carbothermal_reduction" localSheetId="14">Dashboard!#REF!</definedName>
    <definedName name="share_aluminium_carbothermal_reduction" localSheetId="20">Dashboard!#REF!</definedName>
    <definedName name="share_aluminium_carbothermal_reduction" localSheetId="16">Dashboard!#REF!</definedName>
    <definedName name="share_aluminium_carbothermal_reduction" localSheetId="22">Dashboard!#REF!</definedName>
    <definedName name="share_aluminium_carbothermal_reduction" localSheetId="19">Dashboard!#REF!</definedName>
    <definedName name="share_aluminium_carbothermal_reduction" localSheetId="21">Dashboard!#REF!</definedName>
    <definedName name="share_aluminium_carbothermal_reduction" localSheetId="15">Dashboard!#REF!</definedName>
    <definedName name="share_aluminium_carbothermal_reduction" localSheetId="18">Dashboard!#REF!</definedName>
    <definedName name="share_aluminium_carbothermal_reduction" localSheetId="23">Dashboard!#REF!</definedName>
    <definedName name="share_aluminium_carbothermal_reduction" localSheetId="17">Dashboard!#REF!</definedName>
    <definedName name="share_aluminium_carbothermal_reduction" localSheetId="10">Dashboard!#REF!</definedName>
    <definedName name="share_aluminium_carbothermal_reduction" localSheetId="11">Dashboard!#REF!</definedName>
    <definedName name="share_aluminium_carbothermal_reduction">Dashboard!#REF!</definedName>
    <definedName name="share_aluminium_electrolysis_bat" localSheetId="14">Dashboard!#REF!</definedName>
    <definedName name="share_aluminium_electrolysis_bat" localSheetId="20">Dashboard!#REF!</definedName>
    <definedName name="share_aluminium_electrolysis_bat" localSheetId="16">Dashboard!#REF!</definedName>
    <definedName name="share_aluminium_electrolysis_bat" localSheetId="22">Dashboard!#REF!</definedName>
    <definedName name="share_aluminium_electrolysis_bat" localSheetId="19">Dashboard!#REF!</definedName>
    <definedName name="share_aluminium_electrolysis_bat" localSheetId="21">Dashboard!#REF!</definedName>
    <definedName name="share_aluminium_electrolysis_bat" localSheetId="15">Dashboard!#REF!</definedName>
    <definedName name="share_aluminium_electrolysis_bat" localSheetId="18">Dashboard!#REF!</definedName>
    <definedName name="share_aluminium_electrolysis_bat" localSheetId="23">Dashboard!#REF!</definedName>
    <definedName name="share_aluminium_electrolysis_bat" localSheetId="17">Dashboard!#REF!</definedName>
    <definedName name="share_aluminium_electrolysis_bat" localSheetId="10">Dashboard!#REF!</definedName>
    <definedName name="share_aluminium_electrolysis_bat" localSheetId="11">Dashboard!#REF!</definedName>
    <definedName name="share_aluminium_electrolysis_bat">Dashboard!#REF!</definedName>
    <definedName name="share_aluminium_electrolysis_current" localSheetId="14">Dashboard!#REF!</definedName>
    <definedName name="share_aluminium_electrolysis_current" localSheetId="20">Dashboard!#REF!</definedName>
    <definedName name="share_aluminium_electrolysis_current" localSheetId="16">Dashboard!#REF!</definedName>
    <definedName name="share_aluminium_electrolysis_current" localSheetId="22">Dashboard!#REF!</definedName>
    <definedName name="share_aluminium_electrolysis_current" localSheetId="19">Dashboard!#REF!</definedName>
    <definedName name="share_aluminium_electrolysis_current" localSheetId="21">Dashboard!#REF!</definedName>
    <definedName name="share_aluminium_electrolysis_current" localSheetId="15">Dashboard!#REF!</definedName>
    <definedName name="share_aluminium_electrolysis_current" localSheetId="18">Dashboard!#REF!</definedName>
    <definedName name="share_aluminium_electrolysis_current" localSheetId="23">Dashboard!#REF!</definedName>
    <definedName name="share_aluminium_electrolysis_current" localSheetId="17">Dashboard!#REF!</definedName>
    <definedName name="share_aluminium_electrolysis_current" localSheetId="10">Dashboard!#REF!</definedName>
    <definedName name="share_aluminium_electrolysis_current" localSheetId="11">Dashboard!#REF!</definedName>
    <definedName name="share_aluminium_electrolysis_current">Dashboard!#REF!</definedName>
    <definedName name="share_aluminium_melting_oven" localSheetId="14">Dashboard!#REF!</definedName>
    <definedName name="share_aluminium_melting_oven" localSheetId="20">Dashboard!#REF!</definedName>
    <definedName name="share_aluminium_melting_oven" localSheetId="16">Dashboard!#REF!</definedName>
    <definedName name="share_aluminium_melting_oven" localSheetId="22">Dashboard!#REF!</definedName>
    <definedName name="share_aluminium_melting_oven" localSheetId="19">Dashboard!#REF!</definedName>
    <definedName name="share_aluminium_melting_oven" localSheetId="21">Dashboard!#REF!</definedName>
    <definedName name="share_aluminium_melting_oven" localSheetId="15">Dashboard!#REF!</definedName>
    <definedName name="share_aluminium_melting_oven" localSheetId="18">Dashboard!#REF!</definedName>
    <definedName name="share_aluminium_melting_oven" localSheetId="23">Dashboard!#REF!</definedName>
    <definedName name="share_aluminium_melting_oven" localSheetId="17">Dashboard!#REF!</definedName>
    <definedName name="share_aluminium_melting_oven" localSheetId="10">Dashboard!#REF!</definedName>
    <definedName name="share_aluminium_melting_oven" localSheetId="11">Dashboard!#REF!</definedName>
    <definedName name="share_aluminium_melting_oven">Dashboard!#REF!</definedName>
    <definedName name="share_blast_furnace_burner_coal_gas" localSheetId="14">Dashboard!#REF!</definedName>
    <definedName name="share_blast_furnace_burner_coal_gas" localSheetId="20">Dashboard!#REF!</definedName>
    <definedName name="share_blast_furnace_burner_coal_gas" localSheetId="16">Dashboard!#REF!</definedName>
    <definedName name="share_blast_furnace_burner_coal_gas" localSheetId="22">Dashboard!#REF!</definedName>
    <definedName name="share_blast_furnace_burner_coal_gas" localSheetId="19">Dashboard!#REF!</definedName>
    <definedName name="share_blast_furnace_burner_coal_gas" localSheetId="21">Dashboard!#REF!</definedName>
    <definedName name="share_blast_furnace_burner_coal_gas" localSheetId="15">Dashboard!#REF!</definedName>
    <definedName name="share_blast_furnace_burner_coal_gas" localSheetId="18">Dashboard!#REF!</definedName>
    <definedName name="share_blast_furnace_burner_coal_gas" localSheetId="23">Dashboard!#REF!</definedName>
    <definedName name="share_blast_furnace_burner_coal_gas" localSheetId="17">Dashboard!#REF!</definedName>
    <definedName name="share_blast_furnace_burner_coal_gas" localSheetId="10">Dashboard!#REF!</definedName>
    <definedName name="share_blast_furnace_burner_coal_gas" localSheetId="11">Dashboard!#REF!</definedName>
    <definedName name="share_blast_furnace_burner_coal_gas">Dashboard!#REF!</definedName>
    <definedName name="share_blast_furnace_burner_network_gas" localSheetId="14">Dashboard!#REF!</definedName>
    <definedName name="share_blast_furnace_burner_network_gas" localSheetId="20">Dashboard!#REF!</definedName>
    <definedName name="share_blast_furnace_burner_network_gas" localSheetId="16">Dashboard!#REF!</definedName>
    <definedName name="share_blast_furnace_burner_network_gas" localSheetId="22">Dashboard!#REF!</definedName>
    <definedName name="share_blast_furnace_burner_network_gas" localSheetId="19">Dashboard!#REF!</definedName>
    <definedName name="share_blast_furnace_burner_network_gas" localSheetId="21">Dashboard!#REF!</definedName>
    <definedName name="share_blast_furnace_burner_network_gas" localSheetId="15">Dashboard!#REF!</definedName>
    <definedName name="share_blast_furnace_burner_network_gas" localSheetId="18">Dashboard!#REF!</definedName>
    <definedName name="share_blast_furnace_burner_network_gas" localSheetId="23">Dashboard!#REF!</definedName>
    <definedName name="share_blast_furnace_burner_network_gas" localSheetId="17">Dashboard!#REF!</definedName>
    <definedName name="share_blast_furnace_burner_network_gas" localSheetId="10">Dashboard!#REF!</definedName>
    <definedName name="share_blast_furnace_burner_network_gas" localSheetId="11">Dashboard!#REF!</definedName>
    <definedName name="share_blast_furnace_burner_network_gas">Dashboard!#REF!</definedName>
    <definedName name="Share_Lighting_Fluorescent_Lamp" localSheetId="12">'[1]Shares per tech per carrier'!$E$22</definedName>
    <definedName name="Share_Lighting_Fluorescent_Tube" localSheetId="12">'[1]Shares per tech per carrier'!$E$23</definedName>
    <definedName name="Share_Lighting_Incandescent_Lamp" localSheetId="12">'[1]Shares per tech per carrier'!$E$21</definedName>
    <definedName name="Share_Lighting_LED" localSheetId="12">'[1]Shares per tech per carrier'!$E$24</definedName>
    <definedName name="Share_Space_Cooling_Electric_Airco" localSheetId="12">'[1]Shares per tech per carrier'!$E$18</definedName>
    <definedName name="Share_Space_Cooling_Electric_Heat_Pump" localSheetId="12">'[1]Shares per tech per carrier'!$E$17</definedName>
    <definedName name="Share_Space_Heating_Electric_Heat_Pump" localSheetId="12">'[1]Shares per tech per carrier'!$E$13</definedName>
    <definedName name="Share_Space_Heating_Electric_Heater" localSheetId="12">'[1]Shares per tech per carrier'!$E$14</definedName>
    <definedName name="Share_Space_Heating_Network_Gas_Heat_Pump" localSheetId="12">'[1]Shares per tech per carrier'!$E$10</definedName>
    <definedName name="Share_Space_Heating_Network_Gas_Heater" localSheetId="12">'[1]Shares per tech per carrier'!$E$9</definedName>
    <definedName name="share_steel_blast_furnace_bat" localSheetId="14">Dashboard!#REF!</definedName>
    <definedName name="share_steel_blast_furnace_bat" localSheetId="20">Dashboard!#REF!</definedName>
    <definedName name="share_steel_blast_furnace_bat" localSheetId="16">Dashboard!#REF!</definedName>
    <definedName name="share_steel_blast_furnace_bat" localSheetId="22">Dashboard!#REF!</definedName>
    <definedName name="share_steel_blast_furnace_bat" localSheetId="19">Dashboard!#REF!</definedName>
    <definedName name="share_steel_blast_furnace_bat" localSheetId="21">Dashboard!#REF!</definedName>
    <definedName name="share_steel_blast_furnace_bat" localSheetId="15">Dashboard!#REF!</definedName>
    <definedName name="share_steel_blast_furnace_bat" localSheetId="18">Dashboard!#REF!</definedName>
    <definedName name="share_steel_blast_furnace_bat" localSheetId="23">Dashboard!#REF!</definedName>
    <definedName name="share_steel_blast_furnace_bat" localSheetId="17">Dashboard!#REF!</definedName>
    <definedName name="share_steel_blast_furnace_bat" localSheetId="10">Dashboard!#REF!</definedName>
    <definedName name="share_steel_blast_furnace_bat" localSheetId="11">Dashboard!#REF!</definedName>
    <definedName name="share_steel_blast_furnace_bat">Dashboard!#REF!</definedName>
    <definedName name="share_steel_blast_furnace_current" localSheetId="14">Dashboard!#REF!</definedName>
    <definedName name="share_steel_blast_furnace_current" localSheetId="20">Dashboard!#REF!</definedName>
    <definedName name="share_steel_blast_furnace_current" localSheetId="16">Dashboard!#REF!</definedName>
    <definedName name="share_steel_blast_furnace_current" localSheetId="22">Dashboard!#REF!</definedName>
    <definedName name="share_steel_blast_furnace_current" localSheetId="19">Dashboard!#REF!</definedName>
    <definedName name="share_steel_blast_furnace_current" localSheetId="21">Dashboard!#REF!</definedName>
    <definedName name="share_steel_blast_furnace_current" localSheetId="15">Dashboard!#REF!</definedName>
    <definedName name="share_steel_blast_furnace_current" localSheetId="18">Dashboard!#REF!</definedName>
    <definedName name="share_steel_blast_furnace_current" localSheetId="23">Dashboard!#REF!</definedName>
    <definedName name="share_steel_blast_furnace_current" localSheetId="17">Dashboard!#REF!</definedName>
    <definedName name="share_steel_blast_furnace_current" localSheetId="10">Dashboard!#REF!</definedName>
    <definedName name="share_steel_blast_furnace_current" localSheetId="11">Dashboard!#REF!</definedName>
    <definedName name="share_steel_blast_furnace_current">Dashboard!#REF!</definedName>
    <definedName name="share_steel_cyclone" localSheetId="14">Dashboard!#REF!</definedName>
    <definedName name="share_steel_cyclone" localSheetId="20">Dashboard!#REF!</definedName>
    <definedName name="share_steel_cyclone" localSheetId="16">Dashboard!#REF!</definedName>
    <definedName name="share_steel_cyclone" localSheetId="22">Dashboard!#REF!</definedName>
    <definedName name="share_steel_cyclone" localSheetId="19">Dashboard!#REF!</definedName>
    <definedName name="share_steel_cyclone" localSheetId="21">Dashboard!#REF!</definedName>
    <definedName name="share_steel_cyclone" localSheetId="15">Dashboard!#REF!</definedName>
    <definedName name="share_steel_cyclone" localSheetId="18">Dashboard!#REF!</definedName>
    <definedName name="share_steel_cyclone" localSheetId="23">Dashboard!#REF!</definedName>
    <definedName name="share_steel_cyclone" localSheetId="17">Dashboard!#REF!</definedName>
    <definedName name="share_steel_cyclone" localSheetId="10">Dashboard!#REF!</definedName>
    <definedName name="share_steel_cyclone" localSheetId="11">Dashboard!#REF!</definedName>
    <definedName name="share_steel_cyclone">Dashboard!#REF!</definedName>
    <definedName name="share_steel_electric" localSheetId="14">Dashboard!#REF!</definedName>
    <definedName name="share_steel_electric" localSheetId="20">Dashboard!#REF!</definedName>
    <definedName name="share_steel_electric" localSheetId="16">Dashboard!#REF!</definedName>
    <definedName name="share_steel_electric" localSheetId="22">Dashboard!#REF!</definedName>
    <definedName name="share_steel_electric" localSheetId="19">Dashboard!#REF!</definedName>
    <definedName name="share_steel_electric" localSheetId="21">Dashboard!#REF!</definedName>
    <definedName name="share_steel_electric" localSheetId="15">Dashboard!#REF!</definedName>
    <definedName name="share_steel_electric" localSheetId="18">Dashboard!#REF!</definedName>
    <definedName name="share_steel_electric" localSheetId="23">Dashboard!#REF!</definedName>
    <definedName name="share_steel_electric" localSheetId="17">Dashboard!#REF!</definedName>
    <definedName name="share_steel_electric" localSheetId="10">Dashboard!#REF!</definedName>
    <definedName name="share_steel_electric" localSheetId="11">Dashboard!#REF!</definedName>
    <definedName name="share_steel_electric">Dashboard!#REF!</definedName>
    <definedName name="Solar_PV_Roof_CaPS" localSheetId="12">'[1]PV solar area and production'!$E$13</definedName>
    <definedName name="Solar_PV_Roof_Residential" localSheetId="12">'[1]IEA autoproducer prod.'!$AO$10</definedName>
    <definedName name="Solar_PV_Roof_Total" localSheetId="12">'[1]Corrected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4">Dashboard!#REF!</definedName>
    <definedName name="steel_production" localSheetId="20">Dashboard!#REF!</definedName>
    <definedName name="steel_production" localSheetId="16">Dashboard!#REF!</definedName>
    <definedName name="steel_production" localSheetId="22">Dashboard!#REF!</definedName>
    <definedName name="steel_production" localSheetId="19">Dashboard!#REF!</definedName>
    <definedName name="steel_production" localSheetId="21">Dashboard!#REF!</definedName>
    <definedName name="steel_production" localSheetId="15">Dashboard!#REF!</definedName>
    <definedName name="steel_production" localSheetId="18">Dashboard!#REF!</definedName>
    <definedName name="steel_production" localSheetId="23">Dashboard!#REF!</definedName>
    <definedName name="steel_production" localSheetId="17">Dashboard!#REF!</definedName>
    <definedName name="steel_production" localSheetId="10">Dashboard!#REF!</definedName>
    <definedName name="steel_production" localSheetId="11">Dashboard!#REF!</definedName>
    <definedName name="steel_production">Dashboard!#REF!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6" i="59" l="1"/>
  <c r="L16" i="59"/>
  <c r="K16" i="59"/>
  <c r="J16" i="59"/>
  <c r="I16" i="59"/>
  <c r="H16" i="59"/>
  <c r="G16" i="59"/>
  <c r="E16" i="59"/>
  <c r="E18" i="59"/>
  <c r="E15" i="59"/>
  <c r="G15" i="59"/>
  <c r="H15" i="59"/>
  <c r="E15" i="67"/>
  <c r="F15" i="67"/>
  <c r="G15" i="67"/>
  <c r="H15" i="67"/>
  <c r="I15" i="67"/>
  <c r="D15" i="67"/>
  <c r="C15" i="67"/>
  <c r="J15" i="67"/>
  <c r="K15" i="67"/>
  <c r="I22" i="59"/>
  <c r="L52" i="28"/>
  <c r="I15" i="59"/>
  <c r="M22" i="59"/>
  <c r="L22" i="59"/>
  <c r="K22" i="59"/>
  <c r="J22" i="59"/>
  <c r="H22" i="59"/>
  <c r="G22" i="59"/>
  <c r="E22" i="59"/>
  <c r="M15" i="59"/>
  <c r="K10" i="67"/>
  <c r="L15" i="59"/>
  <c r="J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I25" i="59"/>
  <c r="H25" i="59"/>
  <c r="G25" i="59"/>
  <c r="E25" i="59"/>
  <c r="M18" i="59"/>
  <c r="L18" i="59"/>
  <c r="K18" i="59"/>
  <c r="J18" i="59"/>
  <c r="I18" i="59"/>
  <c r="H18" i="59"/>
  <c r="G18" i="59"/>
  <c r="P52" i="28"/>
  <c r="A6" i="96"/>
  <c r="A4" i="96"/>
  <c r="H18" i="67"/>
  <c r="D28" i="99"/>
  <c r="H16" i="67"/>
  <c r="D26" i="99"/>
  <c r="H17" i="67"/>
  <c r="D27" i="99"/>
  <c r="E28" i="99"/>
  <c r="B5" i="108"/>
  <c r="E27" i="99"/>
  <c r="B4" i="108"/>
  <c r="E26" i="99"/>
  <c r="B3" i="108"/>
  <c r="G16" i="67"/>
  <c r="D21" i="99"/>
  <c r="I24" i="59"/>
  <c r="G17" i="67"/>
  <c r="D22" i="99"/>
  <c r="G18" i="67"/>
  <c r="D23" i="99"/>
  <c r="E23" i="99"/>
  <c r="B5" i="107"/>
  <c r="E22" i="99"/>
  <c r="B4" i="107"/>
  <c r="E21" i="99"/>
  <c r="B3" i="107"/>
  <c r="H24" i="59"/>
  <c r="F17" i="67"/>
  <c r="D17" i="99"/>
  <c r="F18" i="67"/>
  <c r="D18" i="99"/>
  <c r="F16" i="67"/>
  <c r="D16" i="99"/>
  <c r="E18" i="99"/>
  <c r="B5" i="106"/>
  <c r="E17" i="99"/>
  <c r="B4" i="106"/>
  <c r="E16" i="99"/>
  <c r="B3" i="106"/>
  <c r="E24" i="59"/>
  <c r="C17" i="67"/>
  <c r="D12" i="99"/>
  <c r="C18" i="67"/>
  <c r="D13" i="99"/>
  <c r="C16" i="67"/>
  <c r="D11" i="99"/>
  <c r="E13" i="99"/>
  <c r="B5" i="105"/>
  <c r="E12" i="99"/>
  <c r="B4" i="105"/>
  <c r="E11" i="99"/>
  <c r="B3" i="105"/>
  <c r="L17" i="59"/>
  <c r="J12" i="67"/>
  <c r="D37" i="98"/>
  <c r="J13" i="67"/>
  <c r="D38" i="98"/>
  <c r="J11" i="67"/>
  <c r="D36" i="98"/>
  <c r="E38" i="98"/>
  <c r="B5" i="104"/>
  <c r="E37" i="98"/>
  <c r="B4" i="104"/>
  <c r="E36" i="98"/>
  <c r="B3" i="104"/>
  <c r="K17" i="59"/>
  <c r="I12" i="67"/>
  <c r="D32" i="98"/>
  <c r="I13" i="67"/>
  <c r="D33" i="98"/>
  <c r="I11" i="67"/>
  <c r="D31" i="98"/>
  <c r="E33" i="98"/>
  <c r="B5" i="103"/>
  <c r="E32" i="98"/>
  <c r="B4" i="103"/>
  <c r="E31" i="98"/>
  <c r="B3" i="103"/>
  <c r="J17" i="59"/>
  <c r="H12" i="67"/>
  <c r="D27" i="98"/>
  <c r="H13" i="67"/>
  <c r="D28" i="98"/>
  <c r="H11" i="67"/>
  <c r="D26" i="98"/>
  <c r="E28" i="98"/>
  <c r="B5" i="102"/>
  <c r="E27" i="98"/>
  <c r="B4" i="102"/>
  <c r="E26" i="98"/>
  <c r="B3" i="102"/>
  <c r="I17" i="59"/>
  <c r="G12" i="67"/>
  <c r="D22" i="98"/>
  <c r="G13" i="67"/>
  <c r="D23" i="98"/>
  <c r="G11" i="67"/>
  <c r="D21" i="98"/>
  <c r="E23" i="98"/>
  <c r="B5" i="101"/>
  <c r="E22" i="98"/>
  <c r="B4" i="101"/>
  <c r="E21" i="98"/>
  <c r="B3" i="101"/>
  <c r="H17" i="59"/>
  <c r="F12" i="67"/>
  <c r="D17" i="98"/>
  <c r="F13" i="67"/>
  <c r="D18" i="98"/>
  <c r="F11" i="67"/>
  <c r="D16" i="98"/>
  <c r="E18" i="98"/>
  <c r="B5" i="100"/>
  <c r="E17" i="98"/>
  <c r="B4" i="100"/>
  <c r="E16" i="98"/>
  <c r="B3" i="100"/>
  <c r="E17" i="59"/>
  <c r="C12" i="67"/>
  <c r="D12" i="98"/>
  <c r="C13" i="67"/>
  <c r="D13" i="98"/>
  <c r="C11" i="67"/>
  <c r="D11" i="98"/>
  <c r="E13" i="98"/>
  <c r="B5" i="97"/>
  <c r="E12" i="98"/>
  <c r="B4" i="97"/>
  <c r="E11" i="98"/>
  <c r="B3" i="97"/>
  <c r="K13" i="67"/>
  <c r="D43" i="98"/>
  <c r="K11" i="67"/>
  <c r="D41" i="98"/>
  <c r="K12" i="67"/>
  <c r="D42" i="98"/>
  <c r="E43" i="98"/>
  <c r="E42" i="98"/>
  <c r="E41" i="98"/>
  <c r="E34" i="28"/>
  <c r="E33" i="28"/>
  <c r="E32" i="28"/>
  <c r="E31" i="28"/>
  <c r="E30" i="28"/>
  <c r="E29" i="28"/>
  <c r="E28" i="28"/>
  <c r="E27" i="28"/>
  <c r="E24" i="28"/>
  <c r="E23" i="28"/>
  <c r="E22" i="28"/>
  <c r="E21" i="28"/>
  <c r="E20" i="28"/>
  <c r="E19" i="28"/>
  <c r="E17" i="28"/>
  <c r="L51" i="28"/>
  <c r="P51" i="28"/>
  <c r="L50" i="28"/>
  <c r="P50" i="28"/>
  <c r="L47" i="28"/>
  <c r="L46" i="28"/>
  <c r="L45" i="28"/>
  <c r="L44" i="28"/>
  <c r="L43" i="28"/>
  <c r="L42" i="28"/>
  <c r="K18" i="67"/>
  <c r="J18" i="67"/>
  <c r="I18" i="67"/>
  <c r="E18" i="67"/>
  <c r="E13" i="67"/>
  <c r="J17" i="67"/>
  <c r="I17" i="67"/>
  <c r="E17" i="67"/>
  <c r="K17" i="67"/>
  <c r="K16" i="67"/>
  <c r="J16" i="67"/>
  <c r="I16" i="67"/>
  <c r="E16" i="67"/>
  <c r="E12" i="67"/>
  <c r="E11" i="67"/>
  <c r="E18" i="28"/>
  <c r="L14" i="28"/>
  <c r="P14" i="28"/>
  <c r="L38" i="28"/>
  <c r="P38" i="28"/>
  <c r="P42" i="28"/>
  <c r="P43" i="28"/>
  <c r="P44" i="28"/>
  <c r="P45" i="28"/>
  <c r="P46" i="28"/>
  <c r="P47" i="28"/>
  <c r="L13" i="28"/>
  <c r="L34" i="28"/>
  <c r="M34" i="28"/>
  <c r="L24" i="28"/>
  <c r="M24" i="28"/>
  <c r="L28" i="28"/>
  <c r="M28" i="28"/>
  <c r="L18" i="28"/>
  <c r="M18" i="28"/>
  <c r="C2" i="96"/>
  <c r="A5" i="96"/>
  <c r="D2" i="96"/>
  <c r="E2" i="96"/>
  <c r="F2" i="96"/>
  <c r="G2" i="96"/>
  <c r="H2" i="96"/>
  <c r="I2" i="96"/>
  <c r="J2" i="96"/>
  <c r="G15" i="63"/>
  <c r="G14" i="63"/>
  <c r="G13" i="63"/>
  <c r="G12" i="63"/>
  <c r="E21" i="59"/>
  <c r="E14" i="59"/>
  <c r="E11" i="59"/>
  <c r="M11" i="59"/>
  <c r="L11" i="59"/>
  <c r="K11" i="59"/>
  <c r="J11" i="59"/>
  <c r="I11" i="59"/>
  <c r="H11" i="59"/>
  <c r="G11" i="59"/>
  <c r="C5" i="34"/>
  <c r="G14" i="59"/>
  <c r="M14" i="28"/>
  <c r="M13" i="28"/>
  <c r="C8" i="34"/>
  <c r="C6" i="34"/>
  <c r="C7" i="34"/>
  <c r="M21" i="59"/>
  <c r="M14" i="59"/>
  <c r="G21" i="59"/>
  <c r="H21" i="59"/>
  <c r="H14" i="59"/>
  <c r="B2" i="96"/>
  <c r="L21" i="59"/>
  <c r="K21" i="59"/>
  <c r="J21" i="59"/>
  <c r="I21" i="59"/>
  <c r="L14" i="59"/>
  <c r="K14" i="59"/>
  <c r="J14" i="59"/>
  <c r="I14"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<sst xmlns="http://schemas.openxmlformats.org/spreadsheetml/2006/main" count="670" uniqueCount="415">
  <si>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</si>
  <si>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</si>
  <si>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</si>
  <si>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</si>
  <si>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</si>
  <si>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</si>
  <si>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</si>
  <si>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</si>
  <si>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</si>
  <si>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</si>
  <si>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</si>
  <si>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</si>
  <si>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</si>
  <si>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</si>
  <si>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</si>
  <si>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</si>
  <si>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</si>
  <si>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</si>
  <si>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</si>
  <si>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</si>
  <si>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</si>
  <si>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</si>
  <si>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</si>
  <si>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</si>
  <si>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</si>
  <si>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</si>
  <si>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</si>
  <si>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</si>
  <si>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</si>
  <si>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</si>
  <si>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</si>
  <si>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</si>
  <si>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</si>
  <si>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</si>
  <si>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</si>
  <si>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</si>
  <si>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</si>
  <si>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</si>
  <si>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</si>
  <si>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</si>
  <si>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</si>
  <si>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</si>
  <si>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</si>
  <si>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</si>
  <si>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</si>
  <si>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</si>
  <si>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</si>
  <si>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</si>
  <si>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</si>
  <si>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</si>
  <si>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</si>
  <si>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</si>
  <si>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</si>
  <si>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</si>
  <si>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</si>
  <si>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</si>
  <si>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</si>
  <si>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</si>
  <si>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</si>
  <si>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</si>
  <si>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</si>
  <si>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</si>
  <si>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</si>
  <si>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</si>
  <si>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</si>
  <si>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</si>
  <si>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</si>
  <si>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</si>
  <si>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</si>
  <si>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</si>
  <si>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</si>
  <si>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</si>
  <si>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</si>
  <si>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</si>
  <si>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</si>
  <si>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</si>
  <si>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</si>
  <si>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</si>
  <si>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</si>
  <si>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</si>
  <si>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</si>
  <si>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</si>
  <si>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</si>
  <si>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</si>
  <si>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</si>
  <si>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</si>
  <si>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</si>
  <si>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</si>
  <si>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</si>
  <si>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</si>
  <si>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</si>
  <si>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</si>
  <si>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</si>
  <si>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</si>
  <si>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</si>
  <si>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</si>
  <si>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</si>
  <si>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</si>
  <si>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</si>
  <si>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</si>
  <si>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</si>
  <si>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</si>
  <si>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</si>
  <si>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</si>
  <si>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</si>
  <si>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</si>
  <si>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</si>
  <si>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</si>
  <si>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</si>
  <si>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</si>
  <si>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</si>
  <si>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</si>
  <si>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</si>
  <si>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</si>
  <si>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</si>
  <si>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</si>
  <si>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</si>
  <si>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</si>
  <si>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</si>
  <si>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</si>
  <si>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</si>
  <si>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</si>
  <si>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</si>
  <si>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</si>
  <si>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</si>
  <si>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</si>
  <si>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</si>
  <si>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</si>
  <si>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</si>
  <si>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</si>
  <si>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</si>
  <si>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</si>
  <si>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</si>
  <si>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</si>
  <si>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</si>
  <si>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</si>
  <si>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</si>
  <si>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</si>
  <si>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</si>
  <si>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</si>
  <si>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</si>
  <si>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</si>
  <si>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</si>
  <si>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</si>
  <si>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</si>
  <si>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</si>
  <si>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</si>
  <si>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</si>
  <si>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</si>
  <si>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</si>
  <si>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</si>
  <si>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</si>
  <si>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</si>
  <si>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</si>
  <si>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</si>
  <si>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</si>
  <si>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</si>
  <si>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</si>
  <si>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</si>
  <si>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</si>
  <si>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</si>
  <si>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</si>
  <si>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</si>
  <si>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</si>
  <si>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</si>
  <si>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</si>
  <si>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</si>
  <si>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</si>
  <si>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</si>
  <si>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</si>
  <si>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</si>
  <si>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</si>
  <si>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</si>
  <si>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</si>
  <si>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</si>
  <si>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</si>
  <si>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</si>
  <si>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</si>
  <si>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</si>
  <si>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</si>
  <si>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</si>
  <si>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</si>
  <si>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</si>
  <si>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</si>
  <si>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</si>
  <si>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</si>
  <si>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</si>
  <si>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</si>
  <si>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</si>
  <si>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</si>
  <si>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</si>
  <si>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</si>
  <si>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</si>
  <si>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</si>
  <si>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</si>
  <si>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</si>
  <si>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</si>
  <si>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</si>
  <si>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</si>
  <si>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</si>
  <si>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</si>
  <si>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</si>
  <si>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</si>
  <si>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</si>
  <si>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</si>
  <si>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</si>
  <si>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</si>
  <si>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</si>
  <si>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</si>
  <si>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</si>
  <si>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</si>
  <si>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</si>
  <si>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</si>
  <si>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</si>
  <si>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</si>
  <si>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</si>
  <si>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</si>
  <si>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</si>
  <si>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</si>
  <si>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</si>
  <si>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</si>
  <si>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</si>
  <si>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</si>
  <si>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</si>
  <si>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</si>
  <si>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</si>
  <si>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</si>
  <si>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</si>
  <si>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</si>
  <si>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</si>
  <si>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</si>
  <si>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</si>
  <si>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</si>
  <si>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</si>
  <si>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</si>
  <si>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</si>
  <si>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</si>
  <si>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</si>
  <si>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</si>
  <si>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</si>
  <si>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</si>
  <si>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</si>
  <si>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</si>
  <si>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</si>
  <si>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</si>
  <si>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</si>
  <si>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</si>
  <si>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</si>
  <si>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</si>
  <si>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</si>
  <si>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</si>
  <si>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</si>
  <si>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</si>
  <si>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</si>
  <si>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</si>
  <si>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</si>
  <si>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</si>
  <si>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</si>
  <si>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</si>
  <si>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</si>
  <si>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</si>
  <si>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</si>
  <si>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</si>
  <si>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</si>
  <si>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</si>
  <si>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</si>
  <si>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</si>
  <si>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</si>
  <si>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</si>
  <si>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</si>
  <si>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</si>
  <si>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</si>
  <si>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</si>
  <si>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</si>
  <si>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</si>
  <si>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</si>
  <si>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</si>
  <si>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</si>
  <si>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</si>
  <si>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</si>
  <si>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</si>
  <si>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</si>
  <si>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</si>
  <si>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</si>
  <si>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</si>
  <si>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</si>
  <si>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</si>
  <si>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</si>
  <si>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</si>
  <si>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</si>
  <si>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</si>
  <si>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</si>
  <si>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</si>
  <si>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</si>
  <si>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</si>
  <si>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</si>
  <si>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</si>
  <si>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</si>
  <si>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</si>
  <si>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</si>
  <si>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</si>
  <si>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</si>
  <si>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</si>
  <si>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</si>
  <si>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</si>
  <si>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</si>
  <si>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</si>
  <si>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</si>
  <si>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</si>
  <si>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</si>
  <si>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</si>
  <si>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</si>
  <si>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</si>
  <si>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</si>
  <si>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</si>
  <si>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</si>
  <si>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</si>
  <si>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</si>
  <si>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</si>
  <si>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</si>
  <si>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</si>
  <si>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</si>
  <si>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</si>
  <si>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</si>
  <si>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</si>
  <si>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</si>
  <si>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Overview of energetic and non-energetic final consumption in the Chemical industry. This data is exported to the Industry analysis using the purple export_to_industry_analysis sheet. The 'Cokes' column is included to ensure compatability with the Industry analysis. Cokes is not considered as a separate carrier, but aggregated in coal in this 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</si>
  <si>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</si>
  <si>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</si>
  <si>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</si>
  <si>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</si>
  <si>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</si>
  <si>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</si>
  <si>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</si>
  <si>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</si>
  <si>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</si>
  <si>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</si>
  <si>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</si>
  <si>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</si>
  <si>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</si>
  <si>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</si>
  <si>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</si>
  <si>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</si>
  <si>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</si>
  <si>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</si>
  <si>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</si>
  <si>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</si>
  <si>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</si>
  <si>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</si>
  <si>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</si>
  <si>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</si>
  <si>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</si>
  <si>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</si>
  <si>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</si>
  <si>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</si>
  <si>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</si>
  <si>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</si>
  <si>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</si>
  <si>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</si>
  <si>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</si>
  <si>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</si>
  <si>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</si>
  <si>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</si>
  <si>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</si>
  <si>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</si>
  <si>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</si>
  <si>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</si>
  <si>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</si>
  <si>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</si>
  <si>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</si>
  <si>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</si>
  <si>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</si>
  <si>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</si>
  <si>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</si>
  <si>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</si>
  <si>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industry_final_demand_for_chemical_refineries_crude_oil_non_energetic</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</si>
  <si>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</si>
  <si>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</si>
  <si>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</si>
  <si>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</si>
  <si>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</si>
  <si>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</si>
  <si>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</si>
  <si>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</si>
  <si>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</si>
  <si>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</si>
  <si>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</si>
  <si>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</si>
  <si>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</si>
  <si>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</si>
  <si>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</si>
  <si>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</si>
  <si>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</si>
  <si>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</si>
  <si>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</si>
  <si>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</si>
  <si>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</si>
  <si>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</si>
  <si>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</si>
  <si>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</si>
  <si>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</si>
  <si>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</si>
  <si>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</si>
  <si>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</si>
  <si>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</si>
  <si>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</si>
  <si>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</si>
  <si>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industry_chemicals_other_burner_coal.converter</t>
  </si>
  <si>
    <t>industry_chemicals_other_burner_crude_oil.converter</t>
  </si>
  <si>
    <t>industry_chemicals_other_burner_wood_pellets.converter</t>
  </si>
  <si>
    <t>industry_chemicals_other_burner_network_gas.converter</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</si>
  <si>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</si>
  <si>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</si>
  <si>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</si>
  <si>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Indicate "yes" to add the fertilizers sector; also expand row 38 to 53 to input the required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</si>
</sst>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s>
  <cellStyleXfs count="1989">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32">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4" fillId="2" borderId="2" xfId="0" applyFont="1" applyFill="1" applyBorder="1"/>
    <xf numFmtId="0" fontId="4" fillId="2" borderId="0" xfId="0" applyFont="1"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2" xfId="0" applyFill="1" applyBorder="1"/>
    <xf numFmtId="0" fontId="0" fillId="2" borderId="21" xfId="0" applyFill="1" applyBorder="1"/>
    <xf numFmtId="0" fontId="4"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4" fillId="2" borderId="0" xfId="0" applyFont="1" applyFill="1"/>
    <xf numFmtId="0" fontId="4" fillId="2" borderId="42" xfId="0" applyFont="1" applyFill="1" applyBorder="1"/>
    <xf numFmtId="0" fontId="15" fillId="2" borderId="0" xfId="0" applyFont="1" applyFill="1" applyAlignment="1">
      <alignmen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6" xfId="0" applyFont="1" applyFill="1" applyBorder="1" applyAlignment="1">
      <alignment horizontal="left" vertical="top"/>
    </xf>
    <xf numFmtId="0" fontId="15" fillId="2" borderId="7" xfId="0" applyFont="1" applyFill="1" applyBorder="1" applyAlignment="1">
      <alignment vertical="center"/>
    </xf>
    <xf numFmtId="0" fontId="15" fillId="2" borderId="8" xfId="0" applyFont="1" applyFill="1" applyBorder="1" applyAlignment="1">
      <alignment vertical="center"/>
    </xf>
    <xf numFmtId="0" fontId="0" fillId="7" borderId="0" xfId="0" applyFill="1" applyBorder="1"/>
    <xf numFmtId="0" fontId="8" fillId="0" borderId="0" xfId="0" applyFont="1" applyBorder="1" applyAlignment="1">
      <alignment horizontal="left" vertical="top" wrapText="1"/>
    </xf>
    <xf numFmtId="0" fontId="14" fillId="2" borderId="42" xfId="0" applyFont="1" applyFill="1" applyBorder="1"/>
    <xf numFmtId="0" fontId="14" fillId="2" borderId="22" xfId="0" applyFont="1" applyFill="1" applyBorder="1"/>
    <xf numFmtId="0" fontId="16" fillId="2" borderId="0" xfId="0" applyFont="1" applyFill="1" applyAlignment="1">
      <alignment horizontal="left" vertical="center"/>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0" fillId="0" borderId="41" xfId="0" applyFill="1" applyBorder="1"/>
    <xf numFmtId="0" fontId="4"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0" fillId="0" borderId="4" xfId="0" applyNumberFormat="1" applyFont="1" applyFill="1" applyBorder="1" applyAlignment="1">
      <alignment horizontal="left" vertical="center"/>
    </xf>
    <xf numFmtId="0" fontId="8" fillId="9" borderId="24" xfId="0" applyFont="1" applyFill="1" applyBorder="1" applyAlignment="1">
      <alignment vertical="center"/>
    </xf>
    <xf numFmtId="0" fontId="8" fillId="4" borderId="24" xfId="0" applyFont="1" applyFill="1" applyBorder="1" applyAlignment="1">
      <alignment vertical="center"/>
    </xf>
    <xf numFmtId="0" fontId="8" fillId="8" borderId="24" xfId="0" applyFont="1" applyFill="1" applyBorder="1" applyAlignment="1">
      <alignment vertical="center"/>
    </xf>
    <xf numFmtId="0" fontId="5" fillId="2" borderId="0" xfId="0" applyFont="1" applyFill="1" applyBorder="1"/>
    <xf numFmtId="0" fontId="8" fillId="2" borderId="0" xfId="0" applyFont="1" applyFill="1"/>
    <xf numFmtId="0" fontId="19" fillId="2" borderId="13" xfId="0" applyFont="1" applyFill="1" applyBorder="1"/>
    <xf numFmtId="0" fontId="3" fillId="2" borderId="13" xfId="0" applyFont="1" applyFill="1" applyBorder="1" applyAlignment="1">
      <alignment vertical="top"/>
    </xf>
    <xf numFmtId="0" fontId="3" fillId="2" borderId="17" xfId="0" applyFont="1" applyFill="1" applyBorder="1"/>
    <xf numFmtId="0" fontId="3" fillId="2" borderId="18" xfId="0" applyFont="1" applyFill="1" applyBorder="1"/>
    <xf numFmtId="0" fontId="3" fillId="2" borderId="19" xfId="0" applyFont="1" applyFill="1" applyBorder="1"/>
    <xf numFmtId="0" fontId="4" fillId="2" borderId="12" xfId="0" applyFont="1" applyFill="1" applyBorder="1"/>
    <xf numFmtId="0" fontId="3" fillId="2" borderId="0" xfId="0" applyFont="1" applyFill="1"/>
    <xf numFmtId="2" fontId="0" fillId="2" borderId="0" xfId="0" applyNumberFormat="1" applyFill="1"/>
    <xf numFmtId="0" fontId="4" fillId="2" borderId="15" xfId="0" applyFont="1" applyFill="1" applyBorder="1" applyAlignment="1">
      <alignment vertical="top" wrapText="1"/>
    </xf>
    <xf numFmtId="0" fontId="4"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8" fillId="10" borderId="24" xfId="0" applyFont="1" applyFill="1" applyBorder="1" applyAlignment="1">
      <alignment vertical="center"/>
    </xf>
    <xf numFmtId="0" fontId="8" fillId="5" borderId="24" xfId="0" applyFont="1" applyFill="1" applyBorder="1" applyAlignment="1">
      <alignment vertical="center"/>
    </xf>
    <xf numFmtId="0" fontId="8" fillId="7" borderId="24" xfId="0" applyFont="1" applyFill="1" applyBorder="1" applyAlignment="1">
      <alignment vertical="center"/>
    </xf>
    <xf numFmtId="164" fontId="14" fillId="2" borderId="18" xfId="0" applyNumberFormat="1" applyFont="1" applyFill="1" applyBorder="1" applyAlignment="1">
      <alignment vertical="top" wrapText="1"/>
    </xf>
    <xf numFmtId="164" fontId="14" fillId="2" borderId="19" xfId="0" applyNumberFormat="1" applyFont="1" applyFill="1" applyBorder="1" applyAlignment="1">
      <alignment vertical="top" wrapText="1"/>
    </xf>
    <xf numFmtId="164" fontId="4" fillId="2" borderId="43" xfId="0" applyNumberFormat="1" applyFont="1" applyFill="1" applyBorder="1"/>
    <xf numFmtId="164" fontId="4"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8" fillId="2" borderId="34" xfId="0" applyNumberFormat="1" applyFont="1" applyFill="1" applyBorder="1" applyAlignment="1">
      <alignment wrapText="1"/>
    </xf>
    <xf numFmtId="164" fontId="11" fillId="2" borderId="34" xfId="0" applyNumberFormat="1" applyFont="1" applyFill="1" applyBorder="1" applyAlignment="1">
      <alignment wrapText="1"/>
    </xf>
    <xf numFmtId="164" fontId="14" fillId="2" borderId="11" xfId="0" applyNumberFormat="1" applyFont="1" applyFill="1" applyBorder="1"/>
    <xf numFmtId="164" fontId="8" fillId="2" borderId="11" xfId="0" applyNumberFormat="1" applyFont="1" applyFill="1" applyBorder="1"/>
    <xf numFmtId="164" fontId="8" fillId="2" borderId="12" xfId="0" applyNumberFormat="1" applyFont="1" applyFill="1" applyBorder="1"/>
    <xf numFmtId="164" fontId="8" fillId="2" borderId="0" xfId="0" applyNumberFormat="1" applyFont="1" applyFill="1" applyBorder="1"/>
    <xf numFmtId="164" fontId="8" fillId="2" borderId="14" xfId="0" applyNumberFormat="1" applyFont="1" applyFill="1" applyBorder="1"/>
    <xf numFmtId="164" fontId="14" fillId="0" borderId="7" xfId="0" applyNumberFormat="1" applyFont="1" applyFill="1" applyBorder="1" applyAlignment="1">
      <alignment vertical="top" wrapText="1"/>
    </xf>
    <xf numFmtId="164" fontId="14" fillId="2" borderId="0" xfId="0" applyNumberFormat="1" applyFont="1" applyFill="1" applyBorder="1" applyAlignment="1">
      <alignment vertical="top" wrapText="1"/>
    </xf>
    <xf numFmtId="164" fontId="8" fillId="2" borderId="39" xfId="0" applyNumberFormat="1" applyFont="1" applyFill="1" applyBorder="1"/>
    <xf numFmtId="164" fontId="20" fillId="2" borderId="26" xfId="0" applyNumberFormat="1" applyFont="1" applyFill="1" applyBorder="1" applyAlignment="1">
      <alignment vertical="top" wrapText="1"/>
    </xf>
    <xf numFmtId="0" fontId="0" fillId="2" borderId="0" xfId="0" applyFill="1" applyAlignment="1">
      <alignment vertical="center"/>
    </xf>
    <xf numFmtId="0" fontId="4"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8" fillId="2" borderId="21" xfId="0" applyFont="1" applyFill="1" applyBorder="1" applyAlignment="1">
      <alignment horizontal="left" vertical="top" wrapText="1"/>
    </xf>
    <xf numFmtId="0" fontId="8" fillId="2" borderId="22" xfId="0" applyFont="1" applyFill="1" applyBorder="1" applyAlignment="1">
      <alignment vertical="top" wrapText="1"/>
    </xf>
    <xf numFmtId="0" fontId="8" fillId="2" borderId="21" xfId="0" applyFont="1" applyFill="1" applyBorder="1" applyAlignment="1">
      <alignment vertical="top" wrapText="1"/>
    </xf>
    <xf numFmtId="1" fontId="4" fillId="2" borderId="0" xfId="1" applyNumberFormat="1" applyFont="1" applyFill="1" applyBorder="1"/>
    <xf numFmtId="1" fontId="14" fillId="2" borderId="0" xfId="1" applyNumberFormat="1" applyFont="1" applyFill="1" applyBorder="1"/>
    <xf numFmtId="2" fontId="0" fillId="0" borderId="5" xfId="0" applyNumberFormat="1" applyFill="1" applyBorder="1" applyAlignment="1">
      <alignment vertical="center"/>
    </xf>
    <xf numFmtId="164" fontId="14" fillId="0" borderId="16" xfId="0" applyNumberFormat="1" applyFont="1" applyFill="1" applyBorder="1" applyAlignment="1">
      <alignment vertical="top" wrapText="1"/>
    </xf>
    <xf numFmtId="164" fontId="14" fillId="2" borderId="14" xfId="0" applyNumberFormat="1" applyFont="1" applyFill="1" applyBorder="1" applyAlignment="1">
      <alignment vertical="top" wrapText="1"/>
    </xf>
    <xf numFmtId="164" fontId="8" fillId="2" borderId="13" xfId="0" applyNumberFormat="1" applyFont="1" applyFill="1" applyBorder="1"/>
    <xf numFmtId="164" fontId="14" fillId="2" borderId="15" xfId="0" applyNumberFormat="1" applyFont="1" applyFill="1" applyBorder="1" applyAlignment="1">
      <alignment vertical="top" wrapText="1"/>
    </xf>
    <xf numFmtId="164" fontId="11" fillId="2" borderId="13" xfId="0" applyNumberFormat="1" applyFont="1" applyFill="1" applyBorder="1"/>
    <xf numFmtId="164" fontId="8" fillId="2" borderId="13" xfId="0" applyNumberFormat="1" applyFont="1" applyFill="1" applyBorder="1" applyAlignment="1">
      <alignment wrapText="1"/>
    </xf>
    <xf numFmtId="164" fontId="11" fillId="2" borderId="13" xfId="0" applyNumberFormat="1" applyFont="1" applyFill="1" applyBorder="1" applyAlignment="1">
      <alignment wrapText="1"/>
    </xf>
    <xf numFmtId="164" fontId="8" fillId="2" borderId="13" xfId="0" applyNumberFormat="1" applyFont="1" applyFill="1" applyBorder="1" applyAlignment="1">
      <alignment horizontal="left" wrapText="1" indent="1"/>
    </xf>
    <xf numFmtId="164" fontId="8" fillId="2" borderId="17" xfId="0" applyNumberFormat="1" applyFont="1" applyFill="1" applyBorder="1"/>
    <xf numFmtId="164" fontId="14" fillId="2" borderId="10" xfId="0" applyNumberFormat="1" applyFont="1" applyFill="1" applyBorder="1"/>
    <xf numFmtId="164" fontId="14" fillId="2" borderId="45" xfId="0" applyNumberFormat="1" applyFont="1" applyFill="1" applyBorder="1"/>
    <xf numFmtId="164" fontId="8" fillId="2" borderId="5" xfId="0" applyNumberFormat="1" applyFont="1" applyFill="1" applyBorder="1"/>
    <xf numFmtId="164" fontId="14" fillId="2" borderId="8" xfId="0" applyNumberFormat="1" applyFont="1" applyFill="1" applyBorder="1" applyAlignment="1">
      <alignment vertical="top" wrapText="1"/>
    </xf>
    <xf numFmtId="164" fontId="11" fillId="2" borderId="5" xfId="0" applyNumberFormat="1" applyFont="1" applyFill="1" applyBorder="1"/>
    <xf numFmtId="164" fontId="8" fillId="2" borderId="5" xfId="0" applyNumberFormat="1" applyFont="1" applyFill="1" applyBorder="1" applyAlignment="1">
      <alignment wrapText="1"/>
    </xf>
    <xf numFmtId="164" fontId="11" fillId="2" borderId="5" xfId="0" applyNumberFormat="1" applyFont="1" applyFill="1" applyBorder="1" applyAlignment="1">
      <alignment wrapText="1"/>
    </xf>
    <xf numFmtId="164" fontId="8" fillId="2" borderId="5" xfId="0" applyNumberFormat="1" applyFont="1" applyFill="1" applyBorder="1" applyAlignment="1">
      <alignment horizontal="left" wrapText="1" indent="1"/>
    </xf>
    <xf numFmtId="164" fontId="8" fillId="2" borderId="46" xfId="0" applyNumberFormat="1" applyFont="1" applyFill="1" applyBorder="1"/>
    <xf numFmtId="0" fontId="8" fillId="0" borderId="24" xfId="0" applyFont="1" applyFill="1" applyBorder="1" applyAlignment="1">
      <alignment vertical="center" wrapText="1"/>
    </xf>
    <xf numFmtId="0" fontId="8" fillId="0" borderId="5" xfId="0" applyFont="1" applyFill="1" applyBorder="1" applyAlignment="1">
      <alignment vertical="center" wrapText="1"/>
    </xf>
    <xf numFmtId="0" fontId="0" fillId="0" borderId="24" xfId="0" applyFill="1" applyBorder="1" applyAlignment="1">
      <alignment vertical="center" wrapText="1"/>
    </xf>
    <xf numFmtId="0" fontId="8"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4" fillId="2" borderId="3" xfId="0" applyNumberFormat="1" applyFont="1" applyFill="1" applyBorder="1"/>
    <xf numFmtId="2" fontId="4" fillId="2" borderId="5" xfId="0" applyNumberFormat="1" applyFont="1" applyFill="1" applyBorder="1"/>
    <xf numFmtId="2" fontId="0" fillId="2" borderId="8" xfId="0" applyNumberFormat="1" applyFill="1" applyBorder="1"/>
    <xf numFmtId="164" fontId="14" fillId="0" borderId="7" xfId="0" applyNumberFormat="1" applyFont="1" applyBorder="1" applyAlignment="1">
      <alignment vertical="top" wrapText="1"/>
    </xf>
    <xf numFmtId="164" fontId="14" fillId="0" borderId="16" xfId="0" applyNumberFormat="1" applyFont="1" applyBorder="1" applyAlignment="1">
      <alignment vertical="top" wrapText="1"/>
    </xf>
    <xf numFmtId="0" fontId="4"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3" fillId="2" borderId="0" xfId="0" applyFont="1" applyFill="1" applyBorder="1"/>
    <xf numFmtId="0" fontId="0" fillId="2" borderId="0" xfId="0" applyFont="1" applyFill="1" applyBorder="1"/>
    <xf numFmtId="0" fontId="3" fillId="2" borderId="21" xfId="0" applyFont="1" applyFill="1" applyBorder="1"/>
    <xf numFmtId="0" fontId="0" fillId="2" borderId="44" xfId="0" applyFill="1" applyBorder="1"/>
    <xf numFmtId="3" fontId="8" fillId="0" borderId="0" xfId="0" applyNumberFormat="1" applyFont="1" applyFill="1" applyBorder="1" applyAlignment="1">
      <alignment vertical="top" wrapText="1"/>
    </xf>
    <xf numFmtId="3" fontId="8" fillId="0" borderId="14" xfId="0" applyNumberFormat="1" applyFont="1" applyFill="1" applyBorder="1" applyAlignment="1">
      <alignment vertical="top" wrapText="1"/>
    </xf>
    <xf numFmtId="3" fontId="8" fillId="2" borderId="0" xfId="0" applyNumberFormat="1" applyFont="1" applyFill="1" applyBorder="1" applyAlignment="1">
      <alignment vertical="top" wrapText="1"/>
    </xf>
    <xf numFmtId="3" fontId="8" fillId="2" borderId="14" xfId="0" applyNumberFormat="1" applyFont="1" applyFill="1" applyBorder="1" applyAlignment="1">
      <alignment vertical="top" wrapText="1"/>
    </xf>
    <xf numFmtId="3" fontId="14"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4" fillId="2" borderId="18" xfId="0" applyNumberFormat="1" applyFont="1" applyFill="1" applyBorder="1" applyAlignment="1">
      <alignment vertical="top" wrapText="1"/>
    </xf>
    <xf numFmtId="0" fontId="8"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2" fillId="2" borderId="0" xfId="0" applyFont="1" applyFill="1"/>
    <xf numFmtId="0" fontId="22" fillId="2" borderId="1" xfId="0" applyFont="1" applyFill="1" applyBorder="1"/>
    <xf numFmtId="0" fontId="22" fillId="2" borderId="3" xfId="0" applyFont="1" applyFill="1" applyBorder="1"/>
    <xf numFmtId="0" fontId="22" fillId="2" borderId="4" xfId="0" applyFont="1" applyFill="1" applyBorder="1"/>
    <xf numFmtId="0" fontId="22" fillId="2" borderId="5" xfId="0" applyFont="1" applyFill="1" applyBorder="1"/>
    <xf numFmtId="0" fontId="22" fillId="2" borderId="4" xfId="0" applyFont="1" applyFill="1" applyBorder="1" applyAlignment="1">
      <alignment wrapText="1"/>
    </xf>
    <xf numFmtId="0" fontId="22" fillId="2" borderId="6" xfId="0" applyFont="1" applyFill="1" applyBorder="1"/>
    <xf numFmtId="1" fontId="22" fillId="2" borderId="8" xfId="0" applyNumberFormat="1" applyFont="1" applyFill="1" applyBorder="1"/>
    <xf numFmtId="0" fontId="23" fillId="2" borderId="6" xfId="0" applyFont="1" applyFill="1" applyBorder="1"/>
    <xf numFmtId="0" fontId="23" fillId="2" borderId="8" xfId="0" applyFont="1" applyFill="1" applyBorder="1"/>
    <xf numFmtId="0" fontId="14" fillId="2" borderId="7" xfId="0" applyFont="1" applyFill="1" applyBorder="1"/>
    <xf numFmtId="164" fontId="8" fillId="2" borderId="15" xfId="0" applyNumberFormat="1" applyFont="1" applyFill="1" applyBorder="1" applyAlignment="1">
      <alignment wrapText="1"/>
    </xf>
    <xf numFmtId="164" fontId="8" fillId="2" borderId="8" xfId="0" applyNumberFormat="1" applyFont="1" applyFill="1" applyBorder="1" applyAlignment="1">
      <alignment wrapText="1"/>
    </xf>
    <xf numFmtId="3" fontId="8" fillId="2" borderId="7" xfId="0" applyNumberFormat="1" applyFont="1" applyFill="1" applyBorder="1" applyAlignment="1">
      <alignment vertical="top" wrapText="1"/>
    </xf>
    <xf numFmtId="3" fontId="8" fillId="2" borderId="16" xfId="0" applyNumberFormat="1" applyFont="1" applyFill="1" applyBorder="1" applyAlignment="1">
      <alignment vertical="top" wrapText="1"/>
    </xf>
    <xf numFmtId="164" fontId="14" fillId="2" borderId="7" xfId="0" applyNumberFormat="1" applyFont="1" applyFill="1" applyBorder="1" applyAlignment="1">
      <alignment vertical="top" wrapText="1"/>
    </xf>
    <xf numFmtId="164" fontId="11" fillId="2" borderId="0" xfId="0" applyNumberFormat="1" applyFont="1" applyFill="1" applyBorder="1"/>
    <xf numFmtId="164" fontId="8" fillId="2" borderId="7" xfId="0" applyNumberFormat="1" applyFont="1" applyFill="1" applyBorder="1" applyAlignment="1">
      <alignment wrapText="1"/>
    </xf>
    <xf numFmtId="164" fontId="11" fillId="2" borderId="0" xfId="0" applyNumberFormat="1" applyFont="1" applyFill="1" applyBorder="1" applyAlignment="1">
      <alignment wrapText="1"/>
    </xf>
    <xf numFmtId="164" fontId="8" fillId="2" borderId="18" xfId="0" applyNumberFormat="1" applyFont="1" applyFill="1" applyBorder="1"/>
    <xf numFmtId="164" fontId="8"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4" fillId="2" borderId="42" xfId="0" applyFont="1" applyFill="1" applyBorder="1" applyAlignment="1">
      <alignment vertical="center"/>
    </xf>
    <xf numFmtId="0" fontId="4" fillId="2" borderId="1" xfId="0" applyFont="1" applyFill="1" applyBorder="1" applyAlignment="1">
      <alignment vertical="top"/>
    </xf>
    <xf numFmtId="0" fontId="22" fillId="2" borderId="6" xfId="0" applyFont="1" applyFill="1" applyBorder="1" applyAlignment="1">
      <alignment vertical="top"/>
    </xf>
    <xf numFmtId="0" fontId="22" fillId="2" borderId="4" xfId="0" applyFont="1" applyFill="1" applyBorder="1" applyAlignment="1">
      <alignment vertical="top"/>
    </xf>
    <xf numFmtId="0" fontId="3" fillId="2" borderId="15" xfId="0" applyFont="1" applyFill="1" applyBorder="1"/>
    <xf numFmtId="0" fontId="3" fillId="2" borderId="7" xfId="0" applyFont="1" applyFill="1" applyBorder="1"/>
    <xf numFmtId="0" fontId="3" fillId="2" borderId="7" xfId="0" applyFont="1" applyFill="1" applyBorder="1" applyAlignment="1">
      <alignment horizontal="center"/>
    </xf>
    <xf numFmtId="9" fontId="3" fillId="2" borderId="7" xfId="1" applyFont="1" applyFill="1" applyBorder="1"/>
    <xf numFmtId="0" fontId="8" fillId="2" borderId="0" xfId="0" applyFont="1" applyFill="1" applyBorder="1" applyAlignment="1">
      <alignment horizontal="left"/>
    </xf>
    <xf numFmtId="0" fontId="4" fillId="2" borderId="7" xfId="0" applyFont="1" applyFill="1" applyBorder="1"/>
    <xf numFmtId="0" fontId="4" fillId="2" borderId="23" xfId="0" applyFont="1" applyFill="1" applyBorder="1"/>
    <xf numFmtId="0" fontId="3"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4" fillId="2" borderId="48" xfId="0" applyFont="1" applyFill="1" applyBorder="1"/>
    <xf numFmtId="0" fontId="0" fillId="2" borderId="22" xfId="0" applyNumberFormat="1" applyFill="1" applyBorder="1" applyAlignment="1">
      <alignment horizontal="center"/>
    </xf>
    <xf numFmtId="0" fontId="8" fillId="0" borderId="16" xfId="0" applyFont="1" applyFill="1" applyBorder="1"/>
    <xf numFmtId="164" fontId="8" fillId="2" borderId="0" xfId="0" applyNumberFormat="1" applyFont="1" applyFill="1" applyBorder="1" applyAlignment="1">
      <alignment wrapText="1"/>
    </xf>
    <xf numFmtId="164" fontId="8"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4" fillId="2" borderId="11" xfId="0" quotePrefix="1" applyFont="1" applyFill="1" applyBorder="1"/>
    <xf numFmtId="0" fontId="8" fillId="2" borderId="7" xfId="0" applyFont="1" applyFill="1" applyBorder="1" applyAlignment="1">
      <alignment horizontal="left"/>
    </xf>
    <xf numFmtId="0" fontId="14" fillId="2" borderId="16" xfId="0" applyFont="1" applyFill="1" applyBorder="1"/>
    <xf numFmtId="2" fontId="3" fillId="2" borderId="18" xfId="0" applyNumberFormat="1" applyFont="1" applyFill="1" applyBorder="1"/>
    <xf numFmtId="0" fontId="8" fillId="0" borderId="7" xfId="0" applyNumberFormat="1" applyFont="1" applyBorder="1" applyAlignment="1">
      <alignment vertical="top" wrapText="1"/>
    </xf>
    <xf numFmtId="0" fontId="8" fillId="0" borderId="0" xfId="0" applyNumberFormat="1" applyFont="1" applyBorder="1" applyAlignment="1">
      <alignment vertical="top" wrapText="1"/>
    </xf>
    <xf numFmtId="1" fontId="4" fillId="2" borderId="7" xfId="1" applyNumberFormat="1" applyFont="1" applyFill="1" applyBorder="1"/>
    <xf numFmtId="0" fontId="0" fillId="2" borderId="21" xfId="0" applyNumberFormat="1" applyFill="1" applyBorder="1" applyAlignment="1">
      <alignment horizontal="center"/>
    </xf>
    <xf numFmtId="0" fontId="8" fillId="2" borderId="22" xfId="0" applyFont="1" applyFill="1" applyBorder="1"/>
    <xf numFmtId="0" fontId="8" fillId="2" borderId="0" xfId="0" applyFont="1" applyFill="1" applyBorder="1"/>
    <xf numFmtId="0" fontId="8" fillId="2" borderId="14" xfId="0" applyFont="1" applyFill="1" applyBorder="1"/>
    <xf numFmtId="0" fontId="14" fillId="0" borderId="16" xfId="0" applyFont="1" applyFill="1" applyBorder="1"/>
    <xf numFmtId="0" fontId="14" fillId="2" borderId="14" xfId="0" applyFont="1" applyFill="1" applyBorder="1"/>
    <xf numFmtId="0" fontId="8" fillId="0" borderId="14" xfId="0" applyFont="1" applyFill="1" applyBorder="1" applyAlignment="1">
      <alignment wrapText="1"/>
    </xf>
    <xf numFmtId="0" fontId="8" fillId="2" borderId="22" xfId="0" applyFont="1" applyFill="1" applyBorder="1" applyAlignment="1">
      <alignment horizontal="left" vertical="top" wrapText="1"/>
    </xf>
    <xf numFmtId="3" fontId="8" fillId="0" borderId="0" xfId="0" applyNumberFormat="1" applyFont="1" applyFill="1" applyBorder="1" applyAlignment="1">
      <alignment horizontal="right" vertical="top" wrapText="1"/>
    </xf>
    <xf numFmtId="3" fontId="8" fillId="2" borderId="7" xfId="0" applyNumberFormat="1" applyFont="1" applyFill="1" applyBorder="1" applyAlignment="1">
      <alignment horizontal="right" vertical="top" wrapText="1"/>
    </xf>
    <xf numFmtId="3" fontId="8"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8" fillId="2" borderId="13" xfId="0" applyFont="1" applyFill="1" applyBorder="1"/>
    <xf numFmtId="0" fontId="8" fillId="0" borderId="0" xfId="0" applyFont="1" applyFill="1" applyBorder="1"/>
    <xf numFmtId="9" fontId="8" fillId="0" borderId="0" xfId="1" applyNumberFormat="1" applyFont="1" applyFill="1" applyBorder="1"/>
    <xf numFmtId="9" fontId="24"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3" fillId="2" borderId="23" xfId="0" applyFont="1" applyFill="1" applyBorder="1" applyAlignment="1">
      <alignment horizontal="left" vertical="top"/>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5" fillId="3" borderId="1" xfId="0" applyFont="1" applyFill="1" applyBorder="1" applyAlignment="1">
      <alignment vertical="center"/>
    </xf>
    <xf numFmtId="0" fontId="14" fillId="2" borderId="12" xfId="0" applyFont="1" applyFill="1" applyBorder="1"/>
    <xf numFmtId="0" fontId="24" fillId="0" borderId="14" xfId="0" applyFont="1" applyFill="1" applyBorder="1" applyAlignment="1">
      <alignment vertical="top"/>
    </xf>
    <xf numFmtId="0" fontId="0" fillId="2" borderId="4" xfId="0" applyFill="1" applyBorder="1"/>
    <xf numFmtId="165" fontId="4" fillId="2" borderId="0" xfId="1" applyNumberFormat="1" applyFont="1" applyFill="1" applyBorder="1"/>
    <xf numFmtId="1" fontId="4" fillId="2" borderId="9" xfId="1" applyNumberFormat="1" applyFont="1" applyFill="1" applyBorder="1"/>
    <xf numFmtId="0" fontId="10" fillId="13" borderId="0" xfId="0" applyFont="1" applyFill="1" applyAlignment="1">
      <alignment horizontal="center"/>
    </xf>
    <xf numFmtId="0" fontId="4" fillId="2" borderId="0" xfId="0" applyFont="1" applyFill="1" applyBorder="1" applyAlignment="1">
      <alignment horizontal="left"/>
    </xf>
    <xf numFmtId="0" fontId="14" fillId="0" borderId="0" xfId="0" applyNumberFormat="1" applyFont="1" applyBorder="1" applyAlignment="1">
      <alignment vertical="top" wrapText="1"/>
    </xf>
    <xf numFmtId="3" fontId="8"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4" fontId="11" fillId="2" borderId="3" xfId="0" applyNumberFormat="1" applyFont="1" applyFill="1" applyBorder="1" applyAlignment="1">
      <alignment wrapText="1"/>
    </xf>
    <xf numFmtId="3" fontId="0" fillId="2" borderId="5" xfId="0" applyNumberFormat="1" applyFill="1" applyBorder="1" applyAlignment="1">
      <alignment horizontal="left" wrapText="1"/>
    </xf>
    <xf numFmtId="164" fontId="11" fillId="2" borderId="20" xfId="0" applyNumberFormat="1" applyFont="1" applyFill="1" applyBorder="1" applyAlignment="1">
      <alignment wrapText="1"/>
    </xf>
    <xf numFmtId="164" fontId="4" fillId="2" borderId="10" xfId="0" applyNumberFormat="1" applyFont="1" applyFill="1" applyBorder="1"/>
    <xf numFmtId="164" fontId="0" fillId="2" borderId="13" xfId="0" applyNumberFormat="1" applyFill="1" applyBorder="1"/>
    <xf numFmtId="164" fontId="4" fillId="2" borderId="45" xfId="0" applyNumberFormat="1" applyFont="1" applyFill="1" applyBorder="1"/>
    <xf numFmtId="164" fontId="0" fillId="2" borderId="5" xfId="0" applyNumberFormat="1" applyFill="1" applyBorder="1"/>
    <xf numFmtId="164" fontId="4" fillId="2" borderId="12" xfId="0" applyNumberFormat="1" applyFont="1" applyFill="1" applyBorder="1"/>
    <xf numFmtId="164" fontId="0" fillId="2" borderId="14" xfId="0" applyNumberFormat="1" applyFill="1" applyBorder="1"/>
    <xf numFmtId="3" fontId="4"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cellXfs>
  <cellStyles count="198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Normal" xfId="0" builtinId="0"/>
    <cellStyle name="Percent" xfId="1" builtinId="5"/>
    <cellStyle name="Percent 2" xfId="772"/>
  </cellStyles>
  <dxfs count="20">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externalLink" Target="externalLinks/externalLink1.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0</xdr:rowOff>
    </xdr:from>
    <xdr:to>
      <xdr:col>8</xdr:col>
      <xdr:colOff>0</xdr:colOff>
      <xdr:row>19</xdr:row>
      <xdr:rowOff>0</xdr:rowOff>
    </xdr:to>
    <xdr:sp macro="" textlink="">
      <xdr:nvSpPr>
        <xdr:cNvPr id="31" name="Rectangle 30"/>
        <xdr:cNvSpPr/>
      </xdr:nvSpPr>
      <xdr:spPr>
        <a:xfrm>
          <a:off x="431800" y="3213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35</xdr:row>
      <xdr:rowOff>101600</xdr:rowOff>
    </xdr:from>
    <xdr:ext cx="7152619" cy="276999"/>
    <xdr:sp macro="" textlink="">
      <xdr:nvSpPr>
        <xdr:cNvPr id="2" name="TextBox 1"/>
        <xdr:cNvSpPr txBox="1"/>
      </xdr:nvSpPr>
      <xdr:spPr>
        <a:xfrm>
          <a:off x="2197100" y="69088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3.33203125" style="1" customWidth="1"/>
    <col min="3" max="3" width="44" style="1" customWidth="1"/>
    <col min="4" max="7" width="10.83203125" style="1" customWidth="1"/>
    <col min="8" max="16384" width="10.83203125" style="1"/>
  </cols>
  <sheetData>
    <row r="2" spans="2:4" ht="20">
      <c r="B2" s="2" t="s">
        <v>186</v>
      </c>
    </row>
    <row r="4" spans="2:4">
      <c r="B4" s="3" t="s">
        <v>1</v>
      </c>
      <c r="C4" s="4" t="s">
        <v>273</v>
      </c>
      <c r="D4" s="5"/>
    </row>
    <row r="5" spans="2:4">
      <c r="B5" s="281" t="s">
        <v>2</v>
      </c>
      <c r="C5" s="19">
        <f>MAX(Changelog!D:D)</f>
        <v>1.04</v>
      </c>
      <c r="D5" s="7"/>
    </row>
    <row r="6" spans="2:4">
      <c r="B6" s="281" t="s">
        <v>205</v>
      </c>
      <c r="C6" s="94">
        <f>country</f>
        <v>0</v>
      </c>
      <c r="D6" s="7"/>
    </row>
    <row r="7" spans="2:4">
      <c r="B7" s="281" t="s">
        <v>206</v>
      </c>
      <c r="C7" s="94">
        <f>base_year</f>
        <v>0</v>
      </c>
      <c r="D7" s="7"/>
    </row>
    <row r="8" spans="2:4">
      <c r="B8" s="281" t="s">
        <v>3</v>
      </c>
      <c r="C8" s="76">
        <f>MAX(Changelog!B:B)</f>
        <v>42576</v>
      </c>
      <c r="D8" s="7"/>
    </row>
    <row r="9" spans="2:4">
      <c r="B9" s="281" t="s">
        <v>4</v>
      </c>
      <c r="C9" s="8" t="s">
        <v>412</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6" thickBot="1">
      <c r="B15" s="14"/>
      <c r="C15" s="12" t="s">
        <v>11</v>
      </c>
      <c r="D15" s="7"/>
    </row>
    <row r="16" spans="2:4" ht="16"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workbookViewId="0">
      <selection activeCell="E12" sqref="E12"/>
    </sheetView>
  </sheetViews>
  <sheetFormatPr baseColWidth="10" defaultRowHeight="15" x14ac:dyDescent="0"/>
  <cols>
    <col min="1" max="1" width="10.83203125" style="1"/>
    <col min="2" max="2" width="24.5" style="1" customWidth="1"/>
    <col min="3" max="4" width="14.33203125" style="1" customWidth="1"/>
    <col min="5" max="5" width="14.33203125" style="90" customWidth="1"/>
    <col min="6" max="10" width="14.33203125" style="1" customWidth="1"/>
    <col min="11" max="16384" width="10.83203125" style="1"/>
  </cols>
  <sheetData>
    <row r="1" spans="1:17">
      <c r="B1" s="82"/>
      <c r="C1" s="82"/>
      <c r="D1" s="82"/>
      <c r="E1" s="82"/>
      <c r="F1" s="82"/>
      <c r="G1" s="82"/>
      <c r="H1" s="82"/>
      <c r="I1" s="82"/>
      <c r="J1" s="82"/>
      <c r="K1" s="82"/>
      <c r="L1" s="82"/>
      <c r="M1" s="82"/>
    </row>
    <row r="2" spans="1:17" ht="20">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75" customHeight="1">
      <c r="A5" s="82"/>
      <c r="B5" s="326" t="s">
        <v>326</v>
      </c>
      <c r="C5" s="327"/>
      <c r="D5" s="327"/>
      <c r="E5" s="328"/>
      <c r="F5" s="82"/>
      <c r="G5" s="82"/>
      <c r="H5" s="82"/>
      <c r="I5" s="82"/>
      <c r="J5" s="82"/>
      <c r="K5" s="82"/>
      <c r="L5" s="82"/>
    </row>
    <row r="6" spans="1:17" ht="16"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ht="30">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0">
      <c r="A10" s="82"/>
      <c r="B10" s="106" t="s">
        <v>404</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0">
      <c r="A15" s="82"/>
      <c r="B15" s="106" t="s">
        <v>405</v>
      </c>
      <c r="C15" s="297">
        <f>'Fuel aggregation'!E$22+'Fuel aggregation'!E$23</f>
        <v>0</v>
      </c>
      <c r="D15" s="299" t="str">
        <f>'Fuel aggregation'!F$22</f>
        <v>-</v>
      </c>
      <c r="E15" s="299">
        <f>'Fuel aggregation'!G$22+'Fuel aggregation'!$G23</f>
        <v>0</v>
      </c>
      <c r="F15" s="299">
        <f>'Fuel aggregation'!H$22+'Fuel aggregation'!$H23</f>
        <v>0</v>
      </c>
      <c r="G15" s="299">
        <f>'Fuel aggregation'!I$22+'Fuel aggregation'!$I23</f>
        <v>0</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c r="A18" s="82"/>
      <c r="B18" s="251" t="s">
        <v>82</v>
      </c>
      <c r="C18" s="252" t="str">
        <f>'Fuel aggregation'!E$25</f>
        <v>ERROR</v>
      </c>
      <c r="D18" s="271" t="s">
        <v>292</v>
      </c>
      <c r="E18" s="170" t="str">
        <f>'Fuel aggregation'!G$25</f>
        <v>ERROR</v>
      </c>
      <c r="F18" s="170" t="str">
        <f>'Fuel aggregation'!H$25</f>
        <v>ERROR</v>
      </c>
      <c r="G18" s="170" t="str">
        <f>'Fuel aggregation'!I$25</f>
        <v>ERROR</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6"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3"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Q61"/>
  <sheetViews>
    <sheetView workbookViewId="0">
      <selection activeCell="F44" sqref="F44"/>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342</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26" t="s">
        <v>336</v>
      </c>
      <c r="C5" s="327"/>
      <c r="D5" s="327"/>
      <c r="E5" s="327"/>
      <c r="F5" s="328"/>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333</v>
      </c>
      <c r="C7" s="307"/>
      <c r="D7" s="101"/>
      <c r="E7" s="309"/>
      <c r="F7" s="82"/>
      <c r="G7" s="82"/>
      <c r="H7" s="82"/>
    </row>
    <row r="8" spans="1:14">
      <c r="A8" s="82"/>
      <c r="B8" s="306"/>
      <c r="C8" s="308"/>
      <c r="D8" s="104"/>
      <c r="E8" s="310"/>
      <c r="F8" s="82"/>
      <c r="G8" s="82"/>
      <c r="H8" s="82"/>
    </row>
    <row r="9" spans="1:14">
      <c r="A9" s="82"/>
      <c r="B9" s="132" t="s">
        <v>334</v>
      </c>
      <c r="C9" s="141" t="s">
        <v>335</v>
      </c>
      <c r="D9" s="155" t="s">
        <v>337</v>
      </c>
      <c r="E9" s="156" t="s">
        <v>338</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demand'!C11</f>
        <v>0</v>
      </c>
      <c r="E11" s="314">
        <f>IF(SUM($D$11:$D$13)=0,0,D11/SUM($D$11:$D$13))</f>
        <v>0</v>
      </c>
      <c r="F11" s="82"/>
      <c r="G11" s="82"/>
      <c r="H11" s="82"/>
      <c r="I11" s="82"/>
      <c r="J11" s="82"/>
      <c r="K11" s="82"/>
    </row>
    <row r="12" spans="1:14">
      <c r="A12" s="82"/>
      <c r="B12" s="251"/>
      <c r="C12" s="303" t="s">
        <v>310</v>
      </c>
      <c r="D12" s="170">
        <f>'Final demand'!C12</f>
        <v>0</v>
      </c>
      <c r="E12" s="314">
        <f>IF(SUM($D$11:$D$13)=0,0,D12/SUM($D$11:$D$13))</f>
        <v>0</v>
      </c>
      <c r="F12" s="82"/>
      <c r="G12" s="82"/>
      <c r="H12" s="82"/>
      <c r="I12" s="82"/>
      <c r="J12" s="82"/>
      <c r="K12" s="82"/>
    </row>
    <row r="13" spans="1:14">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demand'!F11</f>
        <v>0</v>
      </c>
      <c r="E16" s="314">
        <f>IF(SUM($D$16:$D$18)=0,0,D16/SUM($D$16:$D$18))</f>
        <v>0</v>
      </c>
      <c r="F16" s="82"/>
      <c r="G16" s="82"/>
      <c r="H16" s="82"/>
      <c r="I16" s="82"/>
      <c r="J16" s="82"/>
      <c r="K16" s="82"/>
    </row>
    <row r="17" spans="1:11">
      <c r="A17" s="82"/>
      <c r="B17" s="251"/>
      <c r="C17" s="303" t="s">
        <v>310</v>
      </c>
      <c r="D17" s="170">
        <f>'Final demand'!F12</f>
        <v>0</v>
      </c>
      <c r="E17" s="314">
        <f>IF(SUM($D$16:$D$18)=0,0,D17/SUM($D$16:$D$18))</f>
        <v>0</v>
      </c>
      <c r="F17" s="82"/>
      <c r="G17" s="82"/>
      <c r="H17" s="82"/>
      <c r="I17" s="82"/>
      <c r="J17" s="82"/>
      <c r="K17" s="82"/>
    </row>
    <row r="18" spans="1:11">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demand'!G11</f>
        <v>0</v>
      </c>
      <c r="E21" s="314">
        <f>IF(SUM($D$21:$D$23)=0,0,D21/SUM($D$21:$D$23))</f>
        <v>0</v>
      </c>
      <c r="F21" s="82"/>
      <c r="G21" s="82"/>
      <c r="H21" s="82"/>
      <c r="I21" s="82"/>
      <c r="J21" s="82"/>
      <c r="K21" s="82"/>
    </row>
    <row r="22" spans="1:11">
      <c r="A22" s="82"/>
      <c r="B22" s="251"/>
      <c r="C22" s="303" t="s">
        <v>310</v>
      </c>
      <c r="D22" s="170">
        <f>'Final demand'!G12</f>
        <v>0</v>
      </c>
      <c r="E22" s="314">
        <f>IF(SUM($D$21:$D$23)=0,0,D22/SUM($D$21:$D$23))</f>
        <v>0</v>
      </c>
      <c r="F22" s="82"/>
      <c r="G22" s="82"/>
      <c r="H22" s="82"/>
      <c r="I22" s="82"/>
      <c r="J22" s="82"/>
      <c r="K22" s="82"/>
    </row>
    <row r="23" spans="1:11">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demand'!H11</f>
        <v>0</v>
      </c>
      <c r="E26" s="314">
        <f>IF(SUM($D$26:$D$28)=0,0,D26/SUM($D$26:$D$28))</f>
        <v>0</v>
      </c>
      <c r="F26" s="82"/>
      <c r="G26" s="82"/>
      <c r="H26" s="82"/>
      <c r="I26" s="82"/>
      <c r="J26" s="82"/>
      <c r="K26" s="82"/>
    </row>
    <row r="27" spans="1:11">
      <c r="A27" s="82"/>
      <c r="B27" s="251"/>
      <c r="C27" s="303" t="s">
        <v>310</v>
      </c>
      <c r="D27" s="170">
        <f>'Final demand'!H12</f>
        <v>0</v>
      </c>
      <c r="E27" s="314">
        <f>IF(SUM($D$26:$D$28)=0,0,D27/SUM($D$26:$D$28))</f>
        <v>0</v>
      </c>
      <c r="F27" s="82"/>
      <c r="G27" s="82"/>
      <c r="H27" s="82"/>
      <c r="I27" s="82"/>
      <c r="J27" s="82"/>
      <c r="K27" s="82"/>
    </row>
    <row r="28" spans="1:11">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c r="A30" s="82"/>
      <c r="B30" s="304" t="s">
        <v>104</v>
      </c>
      <c r="C30" s="302"/>
      <c r="D30" s="312"/>
      <c r="E30" s="316"/>
      <c r="F30" s="82"/>
      <c r="G30" s="82"/>
      <c r="H30" s="82"/>
      <c r="I30" s="82"/>
      <c r="J30" s="82"/>
      <c r="K30" s="82"/>
    </row>
    <row r="31" spans="1:11">
      <c r="A31" s="82"/>
      <c r="B31" s="251"/>
      <c r="C31" s="303" t="s">
        <v>309</v>
      </c>
      <c r="D31" s="170">
        <f>'Final demand'!I11</f>
        <v>0</v>
      </c>
      <c r="E31" s="314">
        <f>IF(SUM($D$31:$D$33)=0,0,D31/SUM($D$31:$D$33))</f>
        <v>0</v>
      </c>
      <c r="F31" s="82"/>
      <c r="G31" s="82"/>
      <c r="H31" s="82"/>
      <c r="I31" s="82"/>
      <c r="J31" s="82"/>
      <c r="K31" s="82"/>
    </row>
    <row r="32" spans="1:11">
      <c r="A32" s="82"/>
      <c r="B32" s="251"/>
      <c r="C32" s="303" t="s">
        <v>310</v>
      </c>
      <c r="D32" s="170">
        <f>'Final demand'!I12</f>
        <v>0</v>
      </c>
      <c r="E32" s="314">
        <f>IF(SUM($D$31:$D$33)=0,0,D32/SUM($D$31:$D$33))</f>
        <v>0</v>
      </c>
      <c r="F32" s="82"/>
      <c r="G32" s="82"/>
      <c r="H32" s="82"/>
      <c r="I32" s="82"/>
      <c r="J32" s="82"/>
      <c r="K32" s="82"/>
    </row>
    <row r="33" spans="1: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c r="A35" s="82"/>
      <c r="B35" s="304" t="s">
        <v>103</v>
      </c>
      <c r="C35" s="302"/>
      <c r="D35" s="312"/>
      <c r="E35" s="316"/>
      <c r="F35" s="82"/>
      <c r="G35" s="82"/>
      <c r="H35" s="82"/>
      <c r="I35" s="82"/>
      <c r="J35" s="82"/>
      <c r="K35" s="82"/>
    </row>
    <row r="36" spans="1:17">
      <c r="A36" s="82"/>
      <c r="B36" s="251"/>
      <c r="C36" s="303" t="s">
        <v>309</v>
      </c>
      <c r="D36" s="170">
        <f>'Final demand'!J11</f>
        <v>0</v>
      </c>
      <c r="E36" s="314">
        <f>IF(SUM($D$36:$D$38)=0,0,D36/SUM($D$36:$D$38))</f>
        <v>0</v>
      </c>
      <c r="F36" s="82"/>
      <c r="G36" s="82"/>
      <c r="H36" s="82"/>
      <c r="I36" s="82"/>
      <c r="J36" s="82"/>
      <c r="K36" s="82"/>
    </row>
    <row r="37" spans="1:17">
      <c r="A37" s="82"/>
      <c r="B37" s="251"/>
      <c r="C37" s="303" t="s">
        <v>310</v>
      </c>
      <c r="D37" s="170">
        <f>'Final demand'!J12</f>
        <v>0</v>
      </c>
      <c r="E37" s="314">
        <f>IF(SUM($D$36:$D$38)=0,0,D37/SUM($D$36:$D$38))</f>
        <v>0</v>
      </c>
      <c r="F37" s="82"/>
      <c r="G37" s="82"/>
      <c r="H37" s="82"/>
      <c r="I37" s="82"/>
      <c r="J37" s="82"/>
      <c r="K37" s="82"/>
    </row>
    <row r="38" spans="1: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0">
      <c r="A40" s="82"/>
      <c r="B40" s="304" t="s">
        <v>339</v>
      </c>
      <c r="C40" s="302"/>
      <c r="D40" s="312"/>
      <c r="E40" s="316"/>
      <c r="F40" s="82"/>
      <c r="G40" s="82"/>
      <c r="H40" s="82"/>
      <c r="I40" s="82"/>
      <c r="J40" s="82"/>
      <c r="K40" s="82"/>
    </row>
    <row r="41" spans="1:17">
      <c r="A41" s="82"/>
      <c r="B41" s="251"/>
      <c r="C41" s="303" t="s">
        <v>309</v>
      </c>
      <c r="D41" s="170">
        <f>'Final demand'!K11</f>
        <v>0</v>
      </c>
      <c r="E41" s="314">
        <f>IF(SUM($D$41:$D$43)=0,0,D41/SUM($D$41:$D$43))</f>
        <v>0</v>
      </c>
      <c r="F41" s="82"/>
      <c r="G41" s="82"/>
      <c r="H41" s="82"/>
      <c r="I41" s="82"/>
      <c r="J41" s="82"/>
      <c r="K41" s="82"/>
    </row>
    <row r="42" spans="1:17">
      <c r="A42" s="82"/>
      <c r="B42" s="251"/>
      <c r="C42" s="303" t="s">
        <v>310</v>
      </c>
      <c r="D42" s="170">
        <f>'Final demand'!K12</f>
        <v>0</v>
      </c>
      <c r="E42" s="314">
        <f>IF(SUM($D$41:$D$43)=0,0,D42/SUM($D$41:$D$43))</f>
        <v>0</v>
      </c>
      <c r="F42" s="82"/>
      <c r="G42" s="82"/>
      <c r="H42" s="82"/>
      <c r="I42" s="82"/>
      <c r="J42" s="82"/>
      <c r="K42" s="82"/>
    </row>
    <row r="43" spans="1:17">
      <c r="A43" s="82"/>
      <c r="B43" s="251"/>
      <c r="C43" s="303" t="s">
        <v>82</v>
      </c>
      <c r="D43" s="170" t="str">
        <f>'Final demand'!K13</f>
        <v>ERROR</v>
      </c>
      <c r="E43" s="314">
        <f>IF(SUM($D$41:$D$43)=0,1,D43/SUM($D$41:$D$43))</f>
        <v>1</v>
      </c>
      <c r="F43" s="82"/>
      <c r="G43" s="82"/>
      <c r="H43" s="82"/>
      <c r="I43" s="82"/>
      <c r="J43" s="82"/>
      <c r="K43" s="82"/>
    </row>
    <row r="44" spans="1:17" ht="16"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Q61"/>
  <sheetViews>
    <sheetView workbookViewId="0">
      <selection activeCell="J41" sqref="J41"/>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26" t="s">
        <v>340</v>
      </c>
      <c r="C5" s="327"/>
      <c r="D5" s="327"/>
      <c r="E5" s="327"/>
      <c r="F5" s="328"/>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333</v>
      </c>
      <c r="C7" s="307"/>
      <c r="D7" s="101"/>
      <c r="E7" s="309"/>
      <c r="F7" s="82"/>
      <c r="G7" s="82"/>
      <c r="H7" s="82"/>
    </row>
    <row r="8" spans="1:14">
      <c r="A8" s="82"/>
      <c r="B8" s="306"/>
      <c r="C8" s="308"/>
      <c r="D8" s="104"/>
      <c r="E8" s="310"/>
      <c r="F8" s="82"/>
      <c r="G8" s="82"/>
      <c r="H8" s="82"/>
    </row>
    <row r="9" spans="1:14">
      <c r="A9" s="82"/>
      <c r="B9" s="132" t="s">
        <v>334</v>
      </c>
      <c r="C9" s="141" t="s">
        <v>335</v>
      </c>
      <c r="D9" s="155" t="s">
        <v>337</v>
      </c>
      <c r="E9" s="156" t="s">
        <v>338</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demand'!C16</f>
        <v>0</v>
      </c>
      <c r="E11" s="314">
        <f>IF(SUM($D$11:$D$13)=0,0,D11/SUM($D$11:$D$13))</f>
        <v>0</v>
      </c>
      <c r="F11" s="82"/>
      <c r="G11" s="82"/>
      <c r="H11" s="82"/>
      <c r="I11" s="82"/>
      <c r="J11" s="82"/>
      <c r="K11" s="82"/>
    </row>
    <row r="12" spans="1:14">
      <c r="A12" s="82"/>
      <c r="B12" s="251"/>
      <c r="C12" s="303" t="s">
        <v>310</v>
      </c>
      <c r="D12" s="170">
        <f>'Final demand'!C17</f>
        <v>0</v>
      </c>
      <c r="E12" s="314">
        <f>IF(SUM($D$11:$D$13)=0,0,D12/SUM($D$11:$D$13))</f>
        <v>0</v>
      </c>
      <c r="F12" s="82"/>
      <c r="G12" s="82"/>
      <c r="H12" s="82"/>
      <c r="I12" s="82"/>
      <c r="J12" s="82"/>
      <c r="K12" s="82"/>
    </row>
    <row r="13" spans="1:14">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demand'!F16</f>
        <v>0</v>
      </c>
      <c r="E16" s="314">
        <f>IF(SUM($D$16:$D$18)=0,0,D16/SUM($D$16:$D$18))</f>
        <v>0</v>
      </c>
      <c r="F16" s="82"/>
      <c r="G16" s="82"/>
      <c r="H16" s="82"/>
      <c r="I16" s="82"/>
      <c r="J16" s="82"/>
      <c r="K16" s="82"/>
    </row>
    <row r="17" spans="1:11">
      <c r="A17" s="82"/>
      <c r="B17" s="251"/>
      <c r="C17" s="303" t="s">
        <v>310</v>
      </c>
      <c r="D17" s="170">
        <f>'Final demand'!F17</f>
        <v>0</v>
      </c>
      <c r="E17" s="314">
        <f>IF(SUM($D$16:$D$18)=0,0,D17/SUM($D$16:$D$18))</f>
        <v>0</v>
      </c>
      <c r="F17" s="82"/>
      <c r="G17" s="82"/>
      <c r="H17" s="82"/>
      <c r="I17" s="82"/>
      <c r="J17" s="82"/>
      <c r="K17" s="82"/>
    </row>
    <row r="18" spans="1:11">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demand'!G16</f>
        <v>0</v>
      </c>
      <c r="E21" s="314">
        <f>IF(SUM($D$21:$D$23)=0,0,D21/SUM($D$21:$D$23))</f>
        <v>0</v>
      </c>
      <c r="F21" s="82"/>
      <c r="G21" s="82"/>
      <c r="H21" s="82"/>
      <c r="I21" s="82"/>
      <c r="J21" s="82"/>
      <c r="K21" s="82"/>
    </row>
    <row r="22" spans="1:11">
      <c r="A22" s="82"/>
      <c r="B22" s="251"/>
      <c r="C22" s="303" t="s">
        <v>310</v>
      </c>
      <c r="D22" s="170">
        <f>'Final demand'!G17</f>
        <v>0</v>
      </c>
      <c r="E22" s="314">
        <f>IF(SUM($D$21:$D$23)=0,0,D22/SUM($D$21:$D$23))</f>
        <v>0</v>
      </c>
      <c r="F22" s="82"/>
      <c r="G22" s="82"/>
      <c r="H22" s="82"/>
      <c r="I22" s="82"/>
      <c r="J22" s="82"/>
      <c r="K22" s="82"/>
    </row>
    <row r="23" spans="1:11">
      <c r="A23" s="82"/>
      <c r="B23" s="251"/>
      <c r="C23" s="303" t="s">
        <v>82</v>
      </c>
      <c r="D23" s="170" t="str">
        <f>'Final demand'!G18</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demand'!H16</f>
        <v>0</v>
      </c>
      <c r="E26" s="314">
        <f>IF(SUM($D$26:$D$28)=0,0,D26/SUM($D$26:$D$28))</f>
        <v>0</v>
      </c>
      <c r="F26" s="82"/>
      <c r="G26" s="82"/>
      <c r="H26" s="82"/>
      <c r="I26" s="82"/>
      <c r="J26" s="82"/>
      <c r="K26" s="82"/>
    </row>
    <row r="27" spans="1:11">
      <c r="A27" s="82"/>
      <c r="B27" s="251"/>
      <c r="C27" s="303" t="s">
        <v>310</v>
      </c>
      <c r="D27" s="170">
        <f>'Final demand'!H17</f>
        <v>0</v>
      </c>
      <c r="E27" s="314">
        <f>IF(SUM($D$26:$D$28)=0,0,D27/SUM($D$26:$D$28))</f>
        <v>0</v>
      </c>
      <c r="F27" s="82"/>
      <c r="G27" s="82"/>
      <c r="H27" s="82"/>
      <c r="I27" s="82"/>
      <c r="J27" s="82"/>
      <c r="K27" s="82"/>
    </row>
    <row r="28" spans="1:11">
      <c r="A28" s="82"/>
      <c r="B28" s="251"/>
      <c r="C28" s="303" t="s">
        <v>82</v>
      </c>
      <c r="D28" s="170" t="str">
        <f>'Final demand'!H18</f>
        <v>ERROR</v>
      </c>
      <c r="E28" s="314">
        <f>IF(SUM($D$26:$D$28)=0,1,D28/SUM($D$26:$D$28))</f>
        <v>1</v>
      </c>
      <c r="F28" s="82"/>
      <c r="G28" s="82"/>
      <c r="H28" s="82"/>
      <c r="I28" s="82"/>
      <c r="J28" s="82"/>
      <c r="K28" s="82"/>
    </row>
    <row r="29" spans="1:11" ht="16"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1"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topLeftCell="A2" workbookViewId="0">
      <selection activeCell="M5" sqref="M5"/>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3" ht="20">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29" t="s">
        <v>411</v>
      </c>
      <c r="C5" s="330"/>
      <c r="D5" s="330"/>
      <c r="E5" s="330"/>
      <c r="F5" s="330"/>
      <c r="G5" s="331"/>
      <c r="H5" s="8"/>
    </row>
    <row r="6" spans="2:13" ht="16"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ht="30">
      <c r="B13" s="135" t="s">
        <v>277</v>
      </c>
      <c r="C13" s="222"/>
      <c r="D13" s="144"/>
      <c r="E13" s="167"/>
      <c r="F13" s="270"/>
      <c r="G13" s="167"/>
      <c r="H13" s="167"/>
      <c r="I13" s="167"/>
      <c r="J13" s="167"/>
      <c r="K13" s="167"/>
      <c r="L13" s="167"/>
      <c r="M13" s="168"/>
    </row>
    <row r="14" spans="2:13">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c r="B17" s="136"/>
      <c r="C17" s="247" t="s">
        <v>310</v>
      </c>
      <c r="D17" s="145"/>
      <c r="E17" s="165">
        <f>IF(Dashboard!E38="yes",Dashboard!E42,0)</f>
        <v>0</v>
      </c>
      <c r="F17" s="268" t="s">
        <v>292</v>
      </c>
      <c r="G17" s="165">
        <v>0</v>
      </c>
      <c r="H17" s="165">
        <f>IF(Dashboard!E38="yes",Dashboard!E43,0)</f>
        <v>0</v>
      </c>
      <c r="I17" s="295">
        <f>IF(Dashboard!E38="yes",Dashboard!E44,0)</f>
        <v>0</v>
      </c>
      <c r="J17" s="295">
        <f>IF(Dashboard!E38="yes",Dashboard!E45,0)</f>
        <v>0</v>
      </c>
      <c r="K17" s="295">
        <f>IF(Dashboard!E38="yes",Dashboard!E46,0)</f>
        <v>0</v>
      </c>
      <c r="L17" s="295">
        <f>IF(Dashboard!E38="yes",Dashboard!E47,0)</f>
        <v>0</v>
      </c>
      <c r="M17" s="166">
        <v>0</v>
      </c>
    </row>
    <row r="18" spans="2:13">
      <c r="B18" s="136"/>
      <c r="C18" s="247" t="s">
        <v>82</v>
      </c>
      <c r="D18" s="145"/>
      <c r="E18" s="165" t="str">
        <f>IF(Dashboard!$E$38="yes",E$15-E$17,IF(Dashboard!$E$38="no",E$15,"ERROR"))</f>
        <v>ERROR</v>
      </c>
      <c r="F18" s="268" t="s">
        <v>292</v>
      </c>
      <c r="G18" s="165" t="str">
        <f>IF(Dashboard!$E$38="yes",G$15-G$17,IF(Dashboard!$E$38="no",G$15,"ERROR"))</f>
        <v>ERROR</v>
      </c>
      <c r="H18" s="165" t="str">
        <f>IF(Dashboard!$E$38="yes",H$15-H$17,IF(Dashboard!$E$38="no",H$15,"ERROR"))</f>
        <v>ERROR</v>
      </c>
      <c r="I18" s="165" t="str">
        <f>IF(Dashboard!$E$38="yes",I$15-I$17,IF(Dashboard!$E$38="no",I$15,"ERROR"))</f>
        <v>ERROR</v>
      </c>
      <c r="J18" s="165" t="str">
        <f>IF(Dashboard!$E$38="yes",J$15-J$17,IF(Dashboard!$E$38="no",J$15,"ERROR"))</f>
        <v>ERROR</v>
      </c>
      <c r="K18" s="165" t="str">
        <f>IF(Dashboard!$E$38="yes",K$15-K$17,IF(Dashboard!$E$38="no",K$15,"ERROR"))</f>
        <v>ERROR</v>
      </c>
      <c r="L18" s="165" t="str">
        <f>IF(Dashboard!$E$38="yes",L$15-L$17,IF(Dashboard!$E$38="no",L$15,"ERROR"))</f>
        <v>ERROR</v>
      </c>
      <c r="M18" s="166" t="str">
        <f>IF(Dashboard!$E$38="yes",M$15-M$17,IF(Dashboard!$E$38="no",M$15,"ERROR"))</f>
        <v>ERROR</v>
      </c>
    </row>
    <row r="19" spans="2:13">
      <c r="B19" s="215"/>
      <c r="C19" s="221"/>
      <c r="D19" s="216"/>
      <c r="E19" s="217"/>
      <c r="F19" s="269"/>
      <c r="G19" s="217"/>
      <c r="H19" s="217"/>
      <c r="I19" s="217"/>
      <c r="J19" s="217"/>
      <c r="K19" s="217"/>
      <c r="L19" s="217"/>
      <c r="M19" s="218"/>
    </row>
    <row r="20" spans="2:13" ht="30">
      <c r="B20" s="135" t="s">
        <v>278</v>
      </c>
      <c r="C20" s="222"/>
      <c r="D20" s="144"/>
      <c r="E20" s="167"/>
      <c r="F20" s="270"/>
      <c r="G20" s="167"/>
      <c r="H20" s="167"/>
      <c r="I20" s="167"/>
      <c r="J20" s="167"/>
      <c r="K20" s="167"/>
      <c r="L20" s="167"/>
      <c r="M20" s="168"/>
    </row>
    <row r="21" spans="2:13">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c r="B23" s="134"/>
      <c r="C23" s="248" t="s">
        <v>309</v>
      </c>
      <c r="D23" s="143"/>
      <c r="E23" s="165">
        <v>0</v>
      </c>
      <c r="F23" s="268" t="s">
        <v>292</v>
      </c>
      <c r="G23" s="165">
        <v>0</v>
      </c>
      <c r="H23" s="165">
        <v>0</v>
      </c>
      <c r="I23" s="165">
        <v>0</v>
      </c>
      <c r="J23" s="165">
        <v>0</v>
      </c>
      <c r="K23" s="165">
        <v>0</v>
      </c>
      <c r="L23" s="165">
        <v>0</v>
      </c>
      <c r="M23" s="166">
        <v>0</v>
      </c>
    </row>
    <row r="24" spans="2:13">
      <c r="B24" s="134"/>
      <c r="C24" s="248" t="s">
        <v>310</v>
      </c>
      <c r="D24" s="143"/>
      <c r="E24" s="165">
        <f>IF(Dashboard!E38="yes",Dashboard!E50,0)</f>
        <v>0</v>
      </c>
      <c r="F24" s="268" t="s">
        <v>292</v>
      </c>
      <c r="G24" s="165">
        <v>0</v>
      </c>
      <c r="H24" s="165">
        <f>IF(Dashboard!E38="yes",Dashboard!E51,0)</f>
        <v>0</v>
      </c>
      <c r="I24" s="165">
        <f>IF(Dashboard!E38="yes",Dashboard!E52,0)</f>
        <v>0</v>
      </c>
      <c r="J24" s="165">
        <v>0</v>
      </c>
      <c r="K24" s="165">
        <v>0</v>
      </c>
      <c r="L24" s="165">
        <v>0</v>
      </c>
      <c r="M24" s="166">
        <v>0</v>
      </c>
    </row>
    <row r="25" spans="2:13">
      <c r="B25" s="134"/>
      <c r="C25" s="248" t="s">
        <v>82</v>
      </c>
      <c r="D25" s="143"/>
      <c r="E25" s="165" t="str">
        <f>IF(Dashboard!$E$38="yes",E$22-E$24,IF(Dashboard!$E$38="no",E$22,"ERROR"))</f>
        <v>ERROR</v>
      </c>
      <c r="F25" s="268" t="s">
        <v>292</v>
      </c>
      <c r="G25" s="165" t="str">
        <f>IF(Dashboard!$E$38="yes",G$22-G$24,IF(Dashboard!$E$38="no",G$22,"ERROR"))</f>
        <v>ERROR</v>
      </c>
      <c r="H25" s="165" t="str">
        <f>IF(Dashboard!$E$38="yes",H$22-H$24,IF(Dashboard!$E$38="no",H$22,"ERROR"))</f>
        <v>ERROR</v>
      </c>
      <c r="I25" s="165" t="str">
        <f>IF(Dashboard!$E$38="yes",I$22-I$24,IF(Dashboard!$E$38="no",I$22,"ERROR"))</f>
        <v>ERROR</v>
      </c>
      <c r="J25" s="165" t="str">
        <f>IF(Dashboard!$E$38="yes",J$22-J$24,IF(Dashboard!$E$38="no",J$22,"ERROR"))</f>
        <v>ERROR</v>
      </c>
      <c r="K25" s="165" t="str">
        <f>IF(Dashboard!$E$38="yes",K$22-K$24,IF(Dashboard!$E$38="no",K$22,"ERROR"))</f>
        <v>ERROR</v>
      </c>
      <c r="L25" s="165" t="str">
        <f>IF(Dashboard!$E$38="yes",L$22-L$24,IF(Dashboard!$E$38="no",L$22,"ERROR"))</f>
        <v>ERROR</v>
      </c>
      <c r="M25" s="166" t="str">
        <f>IF(Dashboard!$E$38="yes",M$22-M$24,IF(Dashboard!$E$38="no",M$22,"ERROR"))</f>
        <v>ERROR</v>
      </c>
    </row>
    <row r="26" spans="2:13" ht="16" thickBot="1">
      <c r="B26" s="137"/>
      <c r="C26" s="223"/>
      <c r="D26" s="146"/>
      <c r="E26" s="98"/>
      <c r="F26" s="98"/>
      <c r="G26" s="98"/>
      <c r="H26" s="98"/>
      <c r="I26" s="98"/>
      <c r="J26" s="98"/>
      <c r="K26" s="98"/>
      <c r="L26" s="98"/>
      <c r="M26" s="99"/>
    </row>
  </sheetData>
  <mergeCells count="1">
    <mergeCell ref="B5:G5"/>
  </mergeCells>
  <conditionalFormatting sqref="E26:M26">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6"/>
  <sheetViews>
    <sheetView workbookViewId="0">
      <selection activeCell="G21" sqref="G21"/>
    </sheetView>
  </sheetViews>
  <sheetFormatPr baseColWidth="10" defaultRowHeight="15" x14ac:dyDescent="0"/>
  <cols>
    <col min="1" max="10" width="11.6640625" style="277" customWidth="1"/>
    <col min="11" max="11" width="11.16406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f>'Final demand'!G15</f>
        <v>0</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359</v>
      </c>
    </row>
    <row r="2" spans="1:10">
      <c r="A2" s="277" t="s">
        <v>328</v>
      </c>
      <c r="B2" s="277" t="s">
        <v>329</v>
      </c>
    </row>
    <row r="3" spans="1:10">
      <c r="A3" s="278" t="s">
        <v>330</v>
      </c>
      <c r="B3" s="317">
        <f>'Shares energetic final demand'!E11</f>
        <v>0</v>
      </c>
    </row>
    <row r="4" spans="1:10">
      <c r="A4" s="278" t="s">
        <v>331</v>
      </c>
      <c r="B4" s="317">
        <f>'Shares energetic final demand'!E12</f>
        <v>0</v>
      </c>
      <c r="C4" s="296"/>
      <c r="D4" s="193"/>
      <c r="E4" s="193"/>
      <c r="F4" s="193"/>
      <c r="G4" s="193"/>
      <c r="H4" s="193"/>
      <c r="I4" s="193"/>
      <c r="J4" s="193"/>
    </row>
    <row r="5" spans="1:10">
      <c r="A5" s="278" t="s">
        <v>332</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360</v>
      </c>
    </row>
    <row r="2" spans="1:10">
      <c r="A2" s="277" t="s">
        <v>328</v>
      </c>
      <c r="B2" s="277" t="s">
        <v>329</v>
      </c>
    </row>
    <row r="3" spans="1:10">
      <c r="A3" s="278" t="s">
        <v>345</v>
      </c>
      <c r="B3" s="317">
        <f>'Shares energetic final demand'!E16</f>
        <v>0</v>
      </c>
    </row>
    <row r="4" spans="1:10">
      <c r="A4" s="278" t="s">
        <v>346</v>
      </c>
      <c r="B4" s="317">
        <f>'Shares energetic final demand'!E17</f>
        <v>0</v>
      </c>
      <c r="C4" s="296"/>
      <c r="D4" s="193"/>
      <c r="E4" s="193"/>
      <c r="F4" s="193"/>
      <c r="G4" s="193"/>
      <c r="H4" s="193"/>
      <c r="I4" s="193"/>
      <c r="J4" s="193"/>
    </row>
    <row r="5" spans="1:10">
      <c r="A5" s="278" t="s">
        <v>347</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361</v>
      </c>
    </row>
    <row r="2" spans="1:10">
      <c r="A2" s="277" t="s">
        <v>328</v>
      </c>
      <c r="B2" s="277" t="s">
        <v>329</v>
      </c>
    </row>
    <row r="3" spans="1:10">
      <c r="A3" s="278" t="s">
        <v>348</v>
      </c>
      <c r="B3" s="317">
        <f>'Shares energetic final demand'!E21</f>
        <v>0</v>
      </c>
    </row>
    <row r="4" spans="1:10">
      <c r="A4" s="278" t="s">
        <v>349</v>
      </c>
      <c r="B4" s="317">
        <f>'Shares energetic final demand'!E22</f>
        <v>0</v>
      </c>
      <c r="C4" s="296"/>
      <c r="D4" s="193"/>
      <c r="E4" s="193"/>
      <c r="F4" s="193"/>
      <c r="G4" s="193"/>
      <c r="H4" s="193"/>
      <c r="I4" s="193"/>
      <c r="J4" s="193"/>
    </row>
    <row r="5" spans="1:10">
      <c r="A5" s="278" t="s">
        <v>350</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358</v>
      </c>
    </row>
    <row r="2" spans="1:10">
      <c r="A2" s="277" t="s">
        <v>328</v>
      </c>
      <c r="B2" s="277" t="s">
        <v>329</v>
      </c>
    </row>
    <row r="3" spans="1:10">
      <c r="A3" s="278" t="s">
        <v>351</v>
      </c>
      <c r="B3" s="317">
        <f>'Shares energetic final demand'!E26</f>
        <v>0</v>
      </c>
    </row>
    <row r="4" spans="1:10">
      <c r="A4" s="278" t="s">
        <v>352</v>
      </c>
      <c r="B4" s="317">
        <f>'Shares energetic final demand'!E27</f>
        <v>0</v>
      </c>
      <c r="C4" s="296"/>
      <c r="D4" s="193"/>
      <c r="E4" s="193"/>
      <c r="F4" s="193"/>
      <c r="G4" s="193"/>
      <c r="H4" s="193"/>
      <c r="I4" s="193"/>
      <c r="J4" s="193"/>
    </row>
    <row r="5" spans="1:10">
      <c r="A5" s="278" t="s">
        <v>353</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357</v>
      </c>
    </row>
    <row r="2" spans="1:10">
      <c r="A2" s="277" t="s">
        <v>328</v>
      </c>
      <c r="B2" s="277" t="s">
        <v>329</v>
      </c>
    </row>
    <row r="3" spans="1:10">
      <c r="A3" s="278" t="s">
        <v>354</v>
      </c>
      <c r="B3" s="317">
        <f>'Shares energetic final demand'!E31</f>
        <v>0</v>
      </c>
    </row>
    <row r="4" spans="1:10">
      <c r="A4" s="278" t="s">
        <v>355</v>
      </c>
      <c r="B4" s="317">
        <f>'Shares energetic final demand'!E32</f>
        <v>0</v>
      </c>
      <c r="C4" s="296"/>
      <c r="D4" s="193"/>
      <c r="E4" s="193"/>
      <c r="F4" s="193"/>
      <c r="G4" s="193"/>
      <c r="H4" s="193"/>
      <c r="I4" s="193"/>
      <c r="J4" s="193"/>
    </row>
    <row r="5" spans="1:10">
      <c r="A5" s="278" t="s">
        <v>356</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3"/>
  <sheetViews>
    <sheetView workbookViewId="0">
      <selection activeCell="B11" sqref="B11"/>
    </sheetView>
  </sheetViews>
  <sheetFormatPr baseColWidth="10" defaultRowHeight="15" x14ac:dyDescent="0"/>
  <cols>
    <col min="1" max="1" width="10.83203125" style="1"/>
    <col min="2" max="2" width="20.83203125" style="1" customWidth="1"/>
    <col min="3" max="3" width="50.83203125" style="1" customWidth="1"/>
    <col min="4" max="4" width="10.83203125" style="90" customWidth="1"/>
    <col min="5" max="16384" width="10.83203125" style="1"/>
  </cols>
  <sheetData>
    <row r="2" spans="2:4" ht="20">
      <c r="B2" s="2" t="s">
        <v>0</v>
      </c>
    </row>
    <row r="4" spans="2:4">
      <c r="B4" s="286" t="s">
        <v>3</v>
      </c>
      <c r="C4" s="11" t="s">
        <v>6</v>
      </c>
      <c r="D4" s="152" t="s">
        <v>7</v>
      </c>
    </row>
    <row r="5" spans="2:4">
      <c r="B5" s="6"/>
      <c r="C5" s="12"/>
      <c r="D5" s="153"/>
    </row>
    <row r="6" spans="2:4">
      <c r="B6" s="77">
        <v>41583</v>
      </c>
      <c r="C6" s="118" t="s">
        <v>274</v>
      </c>
      <c r="D6" s="119">
        <v>1</v>
      </c>
    </row>
    <row r="7" spans="2:4" ht="30">
      <c r="B7" s="77">
        <v>41611</v>
      </c>
      <c r="C7" s="122" t="s">
        <v>296</v>
      </c>
      <c r="D7" s="128">
        <v>1.01</v>
      </c>
    </row>
    <row r="8" spans="2:4">
      <c r="B8" s="77">
        <v>41618</v>
      </c>
      <c r="C8" s="121" t="s">
        <v>297</v>
      </c>
      <c r="D8" s="128">
        <v>1.02</v>
      </c>
    </row>
    <row r="9" spans="2:4">
      <c r="B9" s="120">
        <v>41682</v>
      </c>
      <c r="C9" s="121" t="s">
        <v>308</v>
      </c>
      <c r="D9" s="128">
        <v>1.03</v>
      </c>
    </row>
    <row r="10" spans="2:4" ht="30">
      <c r="B10" s="120">
        <v>42576</v>
      </c>
      <c r="C10" s="122" t="s">
        <v>413</v>
      </c>
      <c r="D10" s="128">
        <v>1.04</v>
      </c>
    </row>
    <row r="11" spans="2:4">
      <c r="B11" s="120"/>
      <c r="C11" s="121"/>
      <c r="D11" s="128"/>
    </row>
    <row r="12" spans="2:4">
      <c r="B12" s="120"/>
      <c r="C12" s="122"/>
      <c r="D12" s="128"/>
    </row>
    <row r="13" spans="2:4">
      <c r="B13" s="13"/>
      <c r="C13" s="9"/>
      <c r="D13" s="1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362</v>
      </c>
    </row>
    <row r="2" spans="1:10">
      <c r="A2" s="277" t="s">
        <v>328</v>
      </c>
      <c r="B2" s="277" t="s">
        <v>329</v>
      </c>
    </row>
    <row r="3" spans="1:10">
      <c r="A3" s="278" t="s">
        <v>363</v>
      </c>
      <c r="B3" s="317">
        <f>'Shares energetic final demand'!E36</f>
        <v>0</v>
      </c>
    </row>
    <row r="4" spans="1:10">
      <c r="A4" s="278" t="s">
        <v>364</v>
      </c>
      <c r="B4" s="317">
        <f>'Shares energetic final demand'!E37</f>
        <v>0</v>
      </c>
      <c r="C4" s="296"/>
      <c r="D4" s="193"/>
      <c r="E4" s="193"/>
      <c r="F4" s="193"/>
      <c r="G4" s="193"/>
      <c r="H4" s="193"/>
      <c r="I4" s="193"/>
      <c r="J4" s="193"/>
    </row>
    <row r="5" spans="1:10">
      <c r="A5" s="278" t="s">
        <v>365</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366</v>
      </c>
    </row>
    <row r="2" spans="1:10">
      <c r="A2" s="277" t="s">
        <v>328</v>
      </c>
      <c r="B2" s="277" t="s">
        <v>329</v>
      </c>
    </row>
    <row r="3" spans="1:10">
      <c r="A3" s="278" t="s">
        <v>367</v>
      </c>
      <c r="B3" s="317">
        <f>'Shares non-energ final demand'!E11</f>
        <v>0</v>
      </c>
    </row>
    <row r="4" spans="1:10">
      <c r="A4" s="278" t="s">
        <v>368</v>
      </c>
      <c r="B4" s="317">
        <f>'Shares non-energ final demand'!E12</f>
        <v>0</v>
      </c>
      <c r="C4" s="296"/>
      <c r="D4" s="193"/>
      <c r="E4" s="193"/>
      <c r="F4" s="193"/>
      <c r="G4" s="193"/>
      <c r="H4" s="193"/>
      <c r="I4" s="193"/>
      <c r="J4" s="193"/>
    </row>
    <row r="5" spans="1:10">
      <c r="A5" s="278" t="s">
        <v>369</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370</v>
      </c>
    </row>
    <row r="2" spans="1:10">
      <c r="A2" s="277" t="s">
        <v>328</v>
      </c>
      <c r="B2" s="277" t="s">
        <v>329</v>
      </c>
    </row>
    <row r="3" spans="1:10">
      <c r="A3" s="278" t="s">
        <v>371</v>
      </c>
      <c r="B3" s="317">
        <f>'Shares non-energ final demand'!E16</f>
        <v>0</v>
      </c>
    </row>
    <row r="4" spans="1:10">
      <c r="A4" s="278" t="s">
        <v>372</v>
      </c>
      <c r="B4" s="317">
        <f>'Shares non-energ final demand'!E17</f>
        <v>0</v>
      </c>
      <c r="C4" s="296"/>
      <c r="D4" s="193"/>
      <c r="E4" s="193"/>
      <c r="F4" s="193"/>
      <c r="G4" s="193"/>
      <c r="H4" s="193"/>
      <c r="I4" s="193"/>
      <c r="J4" s="193"/>
    </row>
    <row r="5" spans="1:10">
      <c r="A5" s="278" t="s">
        <v>373</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374</v>
      </c>
    </row>
    <row r="2" spans="1:10">
      <c r="A2" s="277" t="s">
        <v>328</v>
      </c>
      <c r="B2" s="277" t="s">
        <v>329</v>
      </c>
    </row>
    <row r="3" spans="1:10">
      <c r="A3" s="278" t="s">
        <v>375</v>
      </c>
      <c r="B3" s="317">
        <f>'Shares non-energ final demand'!E21</f>
        <v>0</v>
      </c>
    </row>
    <row r="4" spans="1:10">
      <c r="A4" s="278" t="s">
        <v>376</v>
      </c>
      <c r="B4" s="317">
        <f>'Shares non-energ final demand'!E22</f>
        <v>0</v>
      </c>
      <c r="C4" s="296"/>
      <c r="D4" s="193"/>
      <c r="E4" s="193"/>
      <c r="F4" s="193"/>
      <c r="G4" s="193"/>
      <c r="H4" s="193"/>
      <c r="I4" s="193"/>
      <c r="J4" s="193"/>
    </row>
    <row r="5" spans="1:10">
      <c r="A5" s="278" t="s">
        <v>377</v>
      </c>
      <c r="B5" s="317">
        <f>'Shares non-energ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378</v>
      </c>
    </row>
    <row r="2" spans="1:10">
      <c r="A2" s="277" t="s">
        <v>328</v>
      </c>
      <c r="B2" s="277" t="s">
        <v>329</v>
      </c>
    </row>
    <row r="3" spans="1:10">
      <c r="A3" s="278" t="s">
        <v>379</v>
      </c>
      <c r="B3" s="317">
        <f>'Shares non-energ final demand'!E26</f>
        <v>0</v>
      </c>
    </row>
    <row r="4" spans="1:10">
      <c r="A4" s="278" t="s">
        <v>380</v>
      </c>
      <c r="B4" s="317">
        <f>'Shares non-energ final demand'!E27</f>
        <v>0</v>
      </c>
      <c r="C4" s="296"/>
      <c r="D4" s="193"/>
      <c r="E4" s="193"/>
      <c r="F4" s="193"/>
      <c r="G4" s="193"/>
      <c r="H4" s="193"/>
      <c r="I4" s="193"/>
      <c r="J4" s="193"/>
    </row>
    <row r="5" spans="1:10">
      <c r="A5" s="278" t="s">
        <v>381</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8"/>
  <sheetViews>
    <sheetView topLeftCell="A4" workbookViewId="0">
      <selection activeCell="B29" sqref="B29"/>
    </sheetView>
  </sheetViews>
  <sheetFormatPr baseColWidth="10" defaultRowHeight="15" x14ac:dyDescent="0"/>
  <cols>
    <col min="1" max="1" width="10.83203125" style="1"/>
    <col min="2" max="2" width="35.83203125" style="1" customWidth="1"/>
    <col min="3" max="3" width="100.83203125" style="116" customWidth="1"/>
    <col min="4" max="16384" width="10.83203125" style="1"/>
  </cols>
  <sheetData>
    <row r="2" spans="2:3" ht="20">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342</v>
      </c>
      <c r="C15" s="150" t="s">
        <v>343</v>
      </c>
    </row>
    <row r="16" spans="2:3" ht="30" customHeight="1">
      <c r="B16" s="96" t="s">
        <v>341</v>
      </c>
      <c r="C16" s="150" t="s">
        <v>344</v>
      </c>
    </row>
    <row r="17" spans="2:3" ht="30" customHeight="1">
      <c r="B17" s="95" t="s">
        <v>208</v>
      </c>
      <c r="C17" s="149" t="s">
        <v>217</v>
      </c>
    </row>
    <row r="18" spans="2:3" ht="30" customHeight="1">
      <c r="B18" s="97" t="s">
        <v>255</v>
      </c>
      <c r="C18" s="150" t="s">
        <v>226</v>
      </c>
    </row>
    <row r="19" spans="2:3" ht="30" customHeight="1">
      <c r="B19" s="97" t="s">
        <v>382</v>
      </c>
      <c r="C19" s="150" t="s">
        <v>383</v>
      </c>
    </row>
    <row r="20" spans="2:3" ht="30" customHeight="1">
      <c r="B20" s="97" t="s">
        <v>384</v>
      </c>
      <c r="C20" s="150" t="s">
        <v>385</v>
      </c>
    </row>
    <row r="21" spans="2:3" ht="30" customHeight="1">
      <c r="B21" s="97" t="s">
        <v>386</v>
      </c>
      <c r="C21" s="150" t="s">
        <v>387</v>
      </c>
    </row>
    <row r="22" spans="2:3" ht="30" customHeight="1">
      <c r="B22" s="97" t="s">
        <v>388</v>
      </c>
      <c r="C22" s="150" t="s">
        <v>389</v>
      </c>
    </row>
    <row r="23" spans="2:3" ht="30" customHeight="1">
      <c r="B23" s="97" t="s">
        <v>390</v>
      </c>
      <c r="C23" s="150" t="s">
        <v>392</v>
      </c>
    </row>
    <row r="24" spans="2:3" ht="30" customHeight="1">
      <c r="B24" s="97" t="s">
        <v>391</v>
      </c>
      <c r="C24" s="150" t="s">
        <v>393</v>
      </c>
    </row>
    <row r="25" spans="2:3" ht="30" customHeight="1">
      <c r="B25" s="97" t="s">
        <v>394</v>
      </c>
      <c r="C25" s="150" t="s">
        <v>395</v>
      </c>
    </row>
    <row r="26" spans="2:3" ht="30" customHeight="1">
      <c r="B26" s="97" t="s">
        <v>397</v>
      </c>
      <c r="C26" s="150" t="s">
        <v>396</v>
      </c>
    </row>
    <row r="27" spans="2:3" ht="30" customHeight="1">
      <c r="B27" s="97" t="s">
        <v>398</v>
      </c>
      <c r="C27" s="150" t="s">
        <v>399</v>
      </c>
    </row>
    <row r="28" spans="2:3" ht="30" customHeight="1">
      <c r="B28" s="97" t="s">
        <v>400</v>
      </c>
      <c r="C28" s="150" t="s">
        <v>401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49" t="s">
        <v>27</v>
      </c>
    </row>
    <row r="5" spans="2:2">
      <c r="B5" s="42"/>
    </row>
    <row r="6" spans="2:2" ht="60">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90">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3203125" defaultRowHeight="15" x14ac:dyDescent="0"/>
  <cols>
    <col min="1" max="16384" width="2.8320312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3">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8"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heetViews>
  <sheetFormatPr baseColWidth="10" defaultRowHeight="15" x14ac:dyDescent="0"/>
  <cols>
    <col min="1" max="1" width="10.83203125" style="1"/>
    <col min="2" max="2" width="25.83203125" style="1" customWidth="1"/>
    <col min="3" max="3" width="75.83203125" style="1" customWidth="1"/>
    <col min="4" max="16384" width="10.83203125" style="1"/>
  </cols>
  <sheetData>
    <row r="2" spans="2:3" ht="20">
      <c r="B2" s="2" t="s">
        <v>23</v>
      </c>
      <c r="C2" s="2"/>
    </row>
    <row r="4" spans="2:3">
      <c r="B4" s="3" t="s">
        <v>83</v>
      </c>
      <c r="C4" s="5"/>
    </row>
    <row r="5" spans="2:3" ht="75" customHeight="1">
      <c r="B5" s="318" t="s">
        <v>248</v>
      </c>
      <c r="C5" s="319"/>
    </row>
    <row r="6" spans="2:3" ht="16" thickBot="1"/>
    <row r="7" spans="2:3">
      <c r="B7" s="20" t="s">
        <v>28</v>
      </c>
      <c r="C7" s="88"/>
    </row>
    <row r="8" spans="2:3">
      <c r="B8" s="22"/>
      <c r="C8" s="23"/>
    </row>
    <row r="9" spans="2:3">
      <c r="B9" s="24" t="s">
        <v>29</v>
      </c>
      <c r="C9" s="25" t="s">
        <v>30</v>
      </c>
    </row>
    <row r="10" spans="2:3">
      <c r="B10" s="44" t="s">
        <v>32</v>
      </c>
      <c r="C10" s="27"/>
    </row>
    <row r="11" spans="2:3" ht="30">
      <c r="B11" s="22"/>
      <c r="C11" s="266" t="s">
        <v>288</v>
      </c>
    </row>
    <row r="12" spans="2:3" ht="30">
      <c r="B12" s="22"/>
      <c r="C12" s="266" t="s">
        <v>287</v>
      </c>
    </row>
    <row r="13" spans="2:3">
      <c r="B13" s="22"/>
      <c r="C13" s="266" t="s">
        <v>219</v>
      </c>
    </row>
    <row r="14" spans="2:3" ht="30">
      <c r="B14" s="22"/>
      <c r="C14" s="266" t="s">
        <v>306</v>
      </c>
    </row>
    <row r="15" spans="2:3">
      <c r="B15" s="22"/>
      <c r="C15" s="266" t="s">
        <v>227</v>
      </c>
    </row>
    <row r="16" spans="2:3" ht="16" thickBot="1">
      <c r="B16" s="33"/>
      <c r="C16" s="65"/>
    </row>
    <row r="17" spans="2:3" s="8" customFormat="1">
      <c r="C17" s="45"/>
    </row>
    <row r="18" spans="2:3" ht="16"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6" thickBot="1">
      <c r="B24" s="85"/>
      <c r="C24" s="87"/>
    </row>
    <row r="25" spans="2:3" ht="16"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6" thickBot="1">
      <c r="B99" s="33"/>
      <c r="C99" s="36"/>
    </row>
    <row r="100" spans="2:3" ht="16"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6"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53"/>
  <sheetViews>
    <sheetView tabSelected="1" workbookViewId="0"/>
  </sheetViews>
  <sheetFormatPr baseColWidth="10" defaultRowHeight="15" outlineLevelRow="1" x14ac:dyDescent="0"/>
  <cols>
    <col min="1" max="1" width="10.83203125" style="1"/>
    <col min="2" max="2" width="18.6640625" style="1" customWidth="1"/>
    <col min="3" max="3" width="77.6640625" style="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45.33203125" style="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4" customWidth="1"/>
    <col min="17" max="16384" width="10.83203125" style="1"/>
  </cols>
  <sheetData>
    <row r="2" spans="1:16" ht="20">
      <c r="B2" s="2" t="s">
        <v>24</v>
      </c>
      <c r="I2" s="227" t="s">
        <v>264</v>
      </c>
      <c r="J2" s="11"/>
      <c r="K2" s="5"/>
    </row>
    <row r="3" spans="1:16" ht="20">
      <c r="B3" s="2"/>
      <c r="I3" s="209"/>
      <c r="J3" s="8"/>
      <c r="K3" s="7"/>
    </row>
    <row r="4" spans="1:16">
      <c r="B4" s="37" t="s">
        <v>83</v>
      </c>
      <c r="C4" s="4"/>
      <c r="D4" s="4"/>
      <c r="E4" s="5"/>
      <c r="F4" s="8"/>
      <c r="I4" s="207"/>
      <c r="J4" s="8"/>
      <c r="K4" s="7"/>
    </row>
    <row r="5" spans="1:16">
      <c r="B5" s="320" t="s">
        <v>307</v>
      </c>
      <c r="C5" s="321"/>
      <c r="D5" s="321"/>
      <c r="E5" s="322"/>
      <c r="F5" s="8"/>
      <c r="I5" s="229"/>
      <c r="J5" s="8"/>
      <c r="K5" s="7"/>
    </row>
    <row r="6" spans="1:16">
      <c r="B6" s="320"/>
      <c r="C6" s="321"/>
      <c r="D6" s="321"/>
      <c r="E6" s="322"/>
      <c r="F6" s="8"/>
      <c r="I6" s="207"/>
      <c r="J6" s="8"/>
      <c r="K6" s="7"/>
    </row>
    <row r="7" spans="1:16">
      <c r="B7" s="318"/>
      <c r="C7" s="323"/>
      <c r="D7" s="323"/>
      <c r="E7" s="319"/>
      <c r="F7" s="151"/>
      <c r="I7" s="228"/>
      <c r="J7" s="9"/>
      <c r="K7" s="10"/>
    </row>
    <row r="8" spans="1:16" ht="16"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c r="F13" s="162"/>
      <c r="G13" s="15" t="s">
        <v>259</v>
      </c>
      <c r="H13" s="12"/>
      <c r="I13" s="12"/>
      <c r="J13" s="12"/>
      <c r="K13" s="172" t="s">
        <v>194</v>
      </c>
      <c r="L13" s="279" t="b">
        <f>IF(OR(AND(E38="no",COUNTIF(P13:P15,0)+COUNTIF(P13:P15,FALSE)=0),(AND(E38="yes",COUNTIF(P:P,0)+COUNTIF(P:P,FALSE)=0))),TRUE,FALSE)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c r="F14" s="162"/>
      <c r="G14" s="15" t="s">
        <v>260</v>
      </c>
      <c r="H14" s="12"/>
      <c r="I14" s="12"/>
      <c r="J14" s="12"/>
      <c r="K14" s="43" t="s">
        <v>195</v>
      </c>
      <c r="L14" s="279" t="b">
        <f>IF(OR(AND(E38="no",COUNTBLANK(C13:C14)-COUNTBLANK(E13:E14)=0),(AND(E38="yes",COUNTBLANK(C:C)-COUNTBLANK(E:E)=0))),TRUE,FALSE)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c r="A17" s="8"/>
      <c r="B17" s="28"/>
      <c r="C17" s="258" t="s">
        <v>190</v>
      </c>
      <c r="D17" s="158" t="s">
        <v>225</v>
      </c>
      <c r="E17" s="126">
        <f>'Final demand'!C10</f>
        <v>0</v>
      </c>
      <c r="F17" s="75"/>
      <c r="G17" s="202"/>
      <c r="H17" s="8"/>
      <c r="I17" s="8"/>
      <c r="J17" s="8"/>
      <c r="K17" s="40"/>
      <c r="L17" s="200"/>
      <c r="M17" s="239"/>
      <c r="N17" s="8"/>
      <c r="O17" s="207"/>
      <c r="P17" s="208"/>
    </row>
    <row r="18" spans="1:16">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c r="A19" s="8"/>
      <c r="B19" s="22"/>
      <c r="C19" s="258" t="s">
        <v>209</v>
      </c>
      <c r="D19" s="158" t="s">
        <v>225</v>
      </c>
      <c r="E19" s="127">
        <f>'Final demand'!F10</f>
        <v>0</v>
      </c>
      <c r="F19" s="127"/>
      <c r="G19" s="202"/>
      <c r="H19" s="8"/>
      <c r="I19" s="8"/>
      <c r="J19" s="8"/>
      <c r="K19" s="40"/>
      <c r="L19" s="244"/>
      <c r="M19" s="239"/>
      <c r="N19" s="8"/>
      <c r="O19" s="207"/>
      <c r="P19" s="208"/>
    </row>
    <row r="20" spans="1:16">
      <c r="A20" s="8"/>
      <c r="B20" s="22"/>
      <c r="C20" s="258" t="s">
        <v>51</v>
      </c>
      <c r="D20" s="158" t="s">
        <v>225</v>
      </c>
      <c r="E20" s="126">
        <f>'Final demand'!G10</f>
        <v>0</v>
      </c>
      <c r="F20" s="126"/>
      <c r="G20" s="202"/>
      <c r="H20" s="8"/>
      <c r="I20" s="8"/>
      <c r="J20" s="8"/>
      <c r="K20" s="40"/>
      <c r="L20" s="244"/>
      <c r="M20" s="239"/>
      <c r="N20" s="8"/>
      <c r="O20" s="207"/>
      <c r="P20" s="208"/>
    </row>
    <row r="21" spans="1:16">
      <c r="A21" s="8"/>
      <c r="B21" s="22"/>
      <c r="C21" s="258" t="s">
        <v>192</v>
      </c>
      <c r="D21" s="158" t="s">
        <v>225</v>
      </c>
      <c r="E21" s="126">
        <f>'Final demand'!H10</f>
        <v>0</v>
      </c>
      <c r="F21" s="126"/>
      <c r="G21" s="202"/>
      <c r="H21" s="8"/>
      <c r="I21" s="8"/>
      <c r="J21" s="8"/>
      <c r="K21" s="40"/>
      <c r="L21" s="244"/>
      <c r="M21" s="239"/>
      <c r="N21" s="8"/>
      <c r="O21" s="207"/>
      <c r="P21" s="208"/>
    </row>
    <row r="22" spans="1:16">
      <c r="A22" s="8"/>
      <c r="B22" s="22"/>
      <c r="C22" s="258" t="s">
        <v>104</v>
      </c>
      <c r="D22" s="158" t="s">
        <v>225</v>
      </c>
      <c r="E22" s="126">
        <f>'Final demand'!I10</f>
        <v>0</v>
      </c>
      <c r="F22" s="126"/>
      <c r="G22" s="202"/>
      <c r="H22" s="8"/>
      <c r="I22" s="8"/>
      <c r="J22" s="8"/>
      <c r="K22" s="40"/>
      <c r="L22" s="244"/>
      <c r="M22" s="239"/>
      <c r="N22" s="8"/>
      <c r="O22" s="207"/>
      <c r="P22" s="208"/>
    </row>
    <row r="23" spans="1:16">
      <c r="A23" s="8"/>
      <c r="B23" s="22"/>
      <c r="C23" s="258" t="s">
        <v>103</v>
      </c>
      <c r="D23" s="158" t="s">
        <v>225</v>
      </c>
      <c r="E23" s="126">
        <f>'Final demand'!J10</f>
        <v>0</v>
      </c>
      <c r="F23" s="126"/>
      <c r="G23" s="202"/>
      <c r="H23" s="8"/>
      <c r="I23" s="8"/>
      <c r="J23" s="8"/>
      <c r="K23" s="40"/>
      <c r="L23" s="244"/>
      <c r="M23" s="239"/>
      <c r="N23" s="8"/>
      <c r="O23" s="207"/>
      <c r="P23" s="208"/>
    </row>
    <row r="24" spans="1:16">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c r="A27" s="8"/>
      <c r="B27" s="28"/>
      <c r="C27" s="258" t="s">
        <v>190</v>
      </c>
      <c r="D27" s="158" t="s">
        <v>225</v>
      </c>
      <c r="E27" s="126">
        <f>'Final demand'!C15</f>
        <v>0</v>
      </c>
      <c r="F27" s="75"/>
      <c r="G27" s="202"/>
      <c r="H27" s="8"/>
      <c r="I27" s="8"/>
      <c r="J27" s="8"/>
      <c r="K27" s="40"/>
      <c r="L27" s="200"/>
      <c r="M27" s="239"/>
      <c r="N27" s="8"/>
      <c r="O27" s="207"/>
      <c r="P27" s="208"/>
    </row>
    <row r="28" spans="1:16">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c r="A29" s="8"/>
      <c r="B29" s="22"/>
      <c r="C29" s="258" t="s">
        <v>209</v>
      </c>
      <c r="D29" s="158" t="s">
        <v>225</v>
      </c>
      <c r="E29" s="127">
        <f>'Final demand'!F15</f>
        <v>0</v>
      </c>
      <c r="F29" s="127"/>
      <c r="G29" s="202"/>
      <c r="H29" s="8"/>
      <c r="I29" s="8"/>
      <c r="J29" s="8"/>
      <c r="K29" s="40"/>
      <c r="L29" s="244"/>
      <c r="M29" s="239"/>
      <c r="N29" s="8"/>
      <c r="O29" s="207"/>
      <c r="P29" s="208"/>
    </row>
    <row r="30" spans="1:16">
      <c r="A30" s="8"/>
      <c r="B30" s="22"/>
      <c r="C30" s="258" t="s">
        <v>51</v>
      </c>
      <c r="D30" s="158" t="s">
        <v>225</v>
      </c>
      <c r="E30" s="126">
        <f>'Final demand'!G15</f>
        <v>0</v>
      </c>
      <c r="F30" s="126"/>
      <c r="G30" s="202"/>
      <c r="H30" s="8"/>
      <c r="I30" s="8"/>
      <c r="J30" s="8"/>
      <c r="K30" s="40"/>
      <c r="L30" s="244"/>
      <c r="M30" s="239"/>
      <c r="N30" s="8"/>
      <c r="O30" s="207"/>
      <c r="P30" s="208"/>
    </row>
    <row r="31" spans="1:16">
      <c r="A31" s="8"/>
      <c r="B31" s="22"/>
      <c r="C31" s="258" t="s">
        <v>192</v>
      </c>
      <c r="D31" s="158" t="s">
        <v>225</v>
      </c>
      <c r="E31" s="126">
        <f>'Final demand'!H15</f>
        <v>0</v>
      </c>
      <c r="F31" s="126"/>
      <c r="G31" s="202"/>
      <c r="H31" s="8"/>
      <c r="I31" s="8"/>
      <c r="J31" s="8"/>
      <c r="K31" s="40"/>
      <c r="L31" s="244"/>
      <c r="M31" s="239"/>
      <c r="N31" s="8"/>
      <c r="O31" s="207"/>
      <c r="P31" s="208"/>
    </row>
    <row r="32" spans="1:16">
      <c r="A32" s="8"/>
      <c r="B32" s="22"/>
      <c r="C32" s="258" t="s">
        <v>104</v>
      </c>
      <c r="D32" s="158" t="s">
        <v>225</v>
      </c>
      <c r="E32" s="126">
        <f>'Final demand'!I15</f>
        <v>0</v>
      </c>
      <c r="F32" s="126"/>
      <c r="G32" s="202"/>
      <c r="H32" s="8"/>
      <c r="I32" s="8"/>
      <c r="J32" s="8"/>
      <c r="K32" s="40"/>
      <c r="L32" s="244"/>
      <c r="M32" s="239"/>
      <c r="N32" s="8"/>
      <c r="O32" s="207"/>
      <c r="P32" s="208"/>
    </row>
    <row r="33" spans="1:16">
      <c r="A33" s="8"/>
      <c r="B33" s="22"/>
      <c r="C33" s="258" t="s">
        <v>103</v>
      </c>
      <c r="D33" s="158" t="s">
        <v>225</v>
      </c>
      <c r="E33" s="126">
        <f>'Final demand'!J15</f>
        <v>0</v>
      </c>
      <c r="F33" s="126"/>
      <c r="G33" s="202"/>
      <c r="H33" s="8"/>
      <c r="I33" s="8"/>
      <c r="J33" s="8"/>
      <c r="K33" s="40"/>
      <c r="L33" s="244"/>
      <c r="M33" s="239"/>
      <c r="N33" s="8"/>
      <c r="O33" s="207"/>
      <c r="P33" s="208"/>
    </row>
    <row r="34" spans="1:16">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2"/>
      <c r="C36" s="258"/>
      <c r="D36" s="158"/>
      <c r="E36" s="126"/>
      <c r="F36" s="126"/>
      <c r="G36" s="202"/>
      <c r="H36" s="8"/>
      <c r="I36" s="8"/>
      <c r="J36" s="8"/>
      <c r="K36" s="40"/>
      <c r="L36" s="200"/>
      <c r="M36" s="239"/>
      <c r="N36" s="8"/>
      <c r="O36" s="207"/>
      <c r="P36" s="208"/>
    </row>
    <row r="37" spans="1:16" ht="16" thickBot="1">
      <c r="A37" s="8"/>
      <c r="B37" s="28"/>
      <c r="C37" s="12"/>
      <c r="D37" s="157"/>
      <c r="E37" s="290"/>
      <c r="F37" s="75"/>
      <c r="G37" s="202"/>
      <c r="H37" s="8"/>
      <c r="I37" s="8"/>
      <c r="J37" s="8"/>
      <c r="K37" s="289"/>
      <c r="L37" s="244"/>
      <c r="M37" s="280"/>
      <c r="N37" s="8"/>
      <c r="O37" s="207"/>
      <c r="P37" s="208"/>
    </row>
    <row r="38" spans="1:16" ht="16" thickBot="1">
      <c r="A38" s="8"/>
      <c r="B38" s="28"/>
      <c r="C38" s="162" t="s">
        <v>414</v>
      </c>
      <c r="D38" s="157"/>
      <c r="E38" s="291"/>
      <c r="F38" s="75"/>
      <c r="G38" s="202"/>
      <c r="H38" s="8"/>
      <c r="I38" s="8"/>
      <c r="J38" s="8"/>
      <c r="K38" s="289"/>
      <c r="L38" s="242" t="b">
        <f>IF(OR(E38="yes",E38="no"), TRUE, FALSE)</f>
        <v>0</v>
      </c>
      <c r="M38" s="280"/>
      <c r="N38" s="8"/>
      <c r="O38" s="207" t="s">
        <v>325</v>
      </c>
      <c r="P38" s="7">
        <f>IF(L38=TRUE,1,0)</f>
        <v>0</v>
      </c>
    </row>
    <row r="39" spans="1:16" outlineLevel="1">
      <c r="A39" s="8"/>
      <c r="B39" s="31"/>
      <c r="C39" s="257"/>
      <c r="D39" s="160"/>
      <c r="E39" s="259"/>
      <c r="F39" s="259"/>
      <c r="G39" s="203"/>
      <c r="H39" s="9"/>
      <c r="I39" s="9"/>
      <c r="J39" s="9"/>
      <c r="K39" s="41"/>
      <c r="L39" s="260"/>
      <c r="M39" s="240"/>
      <c r="N39" s="8"/>
      <c r="O39" s="207"/>
      <c r="P39" s="208"/>
    </row>
    <row r="40" spans="1:16" outlineLevel="1">
      <c r="A40" s="8"/>
      <c r="B40" s="28" t="s">
        <v>310</v>
      </c>
      <c r="C40" s="158"/>
      <c r="D40" s="158"/>
      <c r="E40" s="126"/>
      <c r="F40" s="126"/>
      <c r="G40" s="202"/>
      <c r="H40" s="8"/>
      <c r="I40" s="8"/>
      <c r="J40" s="8"/>
      <c r="K40" s="40"/>
      <c r="L40" s="200"/>
      <c r="M40" s="239"/>
      <c r="N40" s="8"/>
      <c r="O40" s="207"/>
      <c r="P40" s="208"/>
    </row>
    <row r="41" spans="1:16" ht="16" outlineLevel="1" thickBot="1">
      <c r="A41" s="8"/>
      <c r="B41" s="22" t="s">
        <v>283</v>
      </c>
      <c r="C41" s="294"/>
      <c r="D41" s="158"/>
      <c r="E41" s="126"/>
      <c r="F41" s="126"/>
      <c r="G41" s="202"/>
      <c r="H41" s="8"/>
      <c r="I41" s="8"/>
      <c r="J41" s="8"/>
      <c r="K41" s="289"/>
      <c r="L41" s="244"/>
      <c r="M41" s="280"/>
      <c r="N41" s="8"/>
      <c r="O41" s="207"/>
      <c r="P41" s="208"/>
    </row>
    <row r="42" spans="1:16" ht="16" outlineLevel="1" thickBot="1">
      <c r="A42" s="8"/>
      <c r="B42" s="22"/>
      <c r="C42" s="258" t="s">
        <v>190</v>
      </c>
      <c r="D42" s="158" t="s">
        <v>225</v>
      </c>
      <c r="E42" s="291"/>
      <c r="F42" s="126"/>
      <c r="G42" s="202"/>
      <c r="H42" s="8"/>
      <c r="I42" s="291"/>
      <c r="J42" s="8"/>
      <c r="K42" s="289" t="s">
        <v>315</v>
      </c>
      <c r="L42" s="242" t="b">
        <f>IF((E42)&lt;='Fuel aggregation'!E15, TRUE, FALSE)</f>
        <v>1</v>
      </c>
      <c r="M42" s="280"/>
      <c r="N42" s="8"/>
      <c r="O42" s="207" t="s">
        <v>319</v>
      </c>
      <c r="P42" s="7">
        <f t="shared" ref="P42:P47" si="0">IF(L42=TRUE,1,0)</f>
        <v>1</v>
      </c>
    </row>
    <row r="43" spans="1:16" ht="16" outlineLevel="1" thickBot="1">
      <c r="A43" s="8"/>
      <c r="B43" s="22"/>
      <c r="C43" s="258" t="s">
        <v>209</v>
      </c>
      <c r="D43" s="158" t="s">
        <v>225</v>
      </c>
      <c r="E43" s="291"/>
      <c r="F43" s="126"/>
      <c r="G43" s="202"/>
      <c r="H43" s="8"/>
      <c r="I43" s="291"/>
      <c r="J43" s="8"/>
      <c r="K43" s="289" t="s">
        <v>316</v>
      </c>
      <c r="L43" s="242" t="b">
        <f>IF((E43)&lt;='Fuel aggregation'!H15, TRUE, FALSE)</f>
        <v>1</v>
      </c>
      <c r="M43" s="280"/>
      <c r="N43" s="8"/>
      <c r="O43" s="207" t="s">
        <v>320</v>
      </c>
      <c r="P43" s="7">
        <f t="shared" si="0"/>
        <v>1</v>
      </c>
    </row>
    <row r="44" spans="1:16" ht="16" outlineLevel="1" thickBot="1">
      <c r="A44" s="8"/>
      <c r="B44" s="22"/>
      <c r="C44" s="258" t="s">
        <v>51</v>
      </c>
      <c r="D44" s="158" t="s">
        <v>225</v>
      </c>
      <c r="E44" s="291"/>
      <c r="F44" s="126"/>
      <c r="G44" s="202"/>
      <c r="H44" s="8"/>
      <c r="I44" s="291"/>
      <c r="J44" s="8"/>
      <c r="K44" s="289" t="s">
        <v>312</v>
      </c>
      <c r="L44" s="242" t="b">
        <f>IF((E44)&lt;='Fuel aggregation'!I15, TRUE, FALSE)</f>
        <v>1</v>
      </c>
      <c r="M44" s="280"/>
      <c r="N44" s="8"/>
      <c r="O44" s="207" t="s">
        <v>324</v>
      </c>
      <c r="P44" s="7">
        <f t="shared" si="0"/>
        <v>1</v>
      </c>
    </row>
    <row r="45" spans="1:16" ht="16" outlineLevel="1" thickBot="1">
      <c r="A45" s="8"/>
      <c r="B45" s="22"/>
      <c r="C45" s="258" t="s">
        <v>192</v>
      </c>
      <c r="D45" s="158" t="s">
        <v>225</v>
      </c>
      <c r="E45" s="291"/>
      <c r="F45" s="126"/>
      <c r="G45" s="202"/>
      <c r="H45" s="8"/>
      <c r="I45" s="291"/>
      <c r="J45" s="8"/>
      <c r="K45" s="289" t="s">
        <v>317</v>
      </c>
      <c r="L45" s="242" t="b">
        <f>IF((E45)&lt;='Fuel aggregation'!J15, TRUE, FALSE)</f>
        <v>1</v>
      </c>
      <c r="M45" s="280"/>
      <c r="N45" s="8"/>
      <c r="O45" s="207" t="s">
        <v>323</v>
      </c>
      <c r="P45" s="7">
        <f t="shared" si="0"/>
        <v>1</v>
      </c>
    </row>
    <row r="46" spans="1:16" ht="16" outlineLevel="1" thickBot="1">
      <c r="A46" s="8"/>
      <c r="B46" s="22"/>
      <c r="C46" s="258" t="s">
        <v>104</v>
      </c>
      <c r="D46" s="292" t="s">
        <v>225</v>
      </c>
      <c r="E46" s="291"/>
      <c r="F46" s="126"/>
      <c r="G46" s="202"/>
      <c r="H46" s="8"/>
      <c r="I46" s="291"/>
      <c r="J46" s="8"/>
      <c r="K46" s="289" t="s">
        <v>318</v>
      </c>
      <c r="L46" s="242" t="b">
        <f>IF((E46)&lt;='Fuel aggregation'!K15, TRUE, FALSE)</f>
        <v>1</v>
      </c>
      <c r="M46" s="280"/>
      <c r="N46" s="8"/>
      <c r="O46" s="207" t="s">
        <v>322</v>
      </c>
      <c r="P46" s="7">
        <f t="shared" si="0"/>
        <v>1</v>
      </c>
    </row>
    <row r="47" spans="1:16" ht="16" outlineLevel="1" thickBot="1">
      <c r="A47" s="8"/>
      <c r="B47" s="22"/>
      <c r="C47" s="258" t="s">
        <v>103</v>
      </c>
      <c r="D47" s="158" t="s">
        <v>225</v>
      </c>
      <c r="E47" s="291"/>
      <c r="F47" s="126"/>
      <c r="G47" s="202"/>
      <c r="H47" s="8"/>
      <c r="I47" s="291"/>
      <c r="J47" s="8"/>
      <c r="K47" s="289" t="s">
        <v>314</v>
      </c>
      <c r="L47" s="242" t="b">
        <f>IF((E47)&lt;='Fuel aggregation'!L15, TRUE, FALSE)</f>
        <v>1</v>
      </c>
      <c r="M47" s="280"/>
      <c r="N47" s="8"/>
      <c r="O47" s="207" t="s">
        <v>321</v>
      </c>
      <c r="P47" s="7">
        <f t="shared" si="0"/>
        <v>1</v>
      </c>
    </row>
    <row r="48" spans="1:16" outlineLevel="1">
      <c r="A48" s="8"/>
      <c r="B48" s="22"/>
      <c r="C48" s="202"/>
      <c r="D48" s="202"/>
      <c r="E48" s="202"/>
      <c r="F48" s="126"/>
      <c r="G48" s="202"/>
      <c r="H48" s="8"/>
      <c r="I48" s="8"/>
      <c r="J48" s="8"/>
      <c r="K48" s="289"/>
      <c r="L48" s="244"/>
      <c r="M48" s="280"/>
      <c r="N48" s="8"/>
      <c r="O48" s="207"/>
      <c r="P48" s="7"/>
    </row>
    <row r="49" spans="1:16" ht="16" outlineLevel="1" thickBot="1">
      <c r="A49" s="8"/>
      <c r="B49" s="22" t="s">
        <v>284</v>
      </c>
      <c r="C49" s="293"/>
      <c r="D49" s="202"/>
      <c r="E49" s="202"/>
      <c r="F49" s="126"/>
      <c r="G49" s="202"/>
      <c r="H49" s="8"/>
      <c r="I49" s="8"/>
      <c r="J49" s="8"/>
      <c r="K49" s="289"/>
      <c r="L49" s="244"/>
      <c r="M49" s="280"/>
      <c r="N49" s="8"/>
      <c r="O49" s="207"/>
      <c r="P49" s="208"/>
    </row>
    <row r="50" spans="1:16" ht="16" outlineLevel="1" thickBot="1">
      <c r="A50" s="8"/>
      <c r="B50" s="22"/>
      <c r="C50" s="258" t="s">
        <v>190</v>
      </c>
      <c r="D50" s="158" t="s">
        <v>225</v>
      </c>
      <c r="E50" s="291"/>
      <c r="F50" s="126"/>
      <c r="G50" s="202"/>
      <c r="H50" s="8"/>
      <c r="I50" s="291"/>
      <c r="J50" s="8"/>
      <c r="K50" s="289" t="s">
        <v>313</v>
      </c>
      <c r="L50" s="242" t="b">
        <f>IF((E50)&lt;='Fuel aggregation'!E22, TRUE, FALSE)</f>
        <v>1</v>
      </c>
      <c r="M50" s="280"/>
      <c r="N50" s="8"/>
      <c r="O50" s="207" t="s">
        <v>406</v>
      </c>
      <c r="P50" s="7">
        <f t="shared" ref="P50:P52" si="1">IF(L50=TRUE,1,0)</f>
        <v>1</v>
      </c>
    </row>
    <row r="51" spans="1:16" ht="16" outlineLevel="1" thickBot="1">
      <c r="A51" s="8"/>
      <c r="B51" s="22"/>
      <c r="C51" s="258" t="s">
        <v>209</v>
      </c>
      <c r="D51" s="158" t="s">
        <v>225</v>
      </c>
      <c r="E51" s="291"/>
      <c r="F51" s="126"/>
      <c r="G51" s="202"/>
      <c r="H51" s="8"/>
      <c r="I51" s="291"/>
      <c r="J51" s="8"/>
      <c r="K51" s="289" t="s">
        <v>311</v>
      </c>
      <c r="L51" s="242" t="b">
        <f>IF((E51)&lt;='Fuel aggregation'!H22, TRUE, FALSE)</f>
        <v>1</v>
      </c>
      <c r="M51" s="280"/>
      <c r="N51" s="8"/>
      <c r="O51" s="207" t="s">
        <v>402</v>
      </c>
      <c r="P51" s="7">
        <f t="shared" si="1"/>
        <v>1</v>
      </c>
    </row>
    <row r="52" spans="1:16" ht="16" outlineLevel="1" thickBot="1">
      <c r="A52" s="8"/>
      <c r="B52" s="22"/>
      <c r="C52" s="258" t="s">
        <v>51</v>
      </c>
      <c r="D52" s="158" t="s">
        <v>225</v>
      </c>
      <c r="E52" s="291"/>
      <c r="F52" s="126"/>
      <c r="G52" s="202"/>
      <c r="H52" s="8"/>
      <c r="I52" s="291"/>
      <c r="J52" s="8"/>
      <c r="K52" s="289" t="s">
        <v>327</v>
      </c>
      <c r="L52" s="242" t="b">
        <f>IF(E52&lt;='Fuel aggregation'!I22, TRUE, FALSE)</f>
        <v>1</v>
      </c>
      <c r="M52" s="280"/>
      <c r="N52" s="8"/>
      <c r="O52" s="207" t="s">
        <v>403</v>
      </c>
      <c r="P52" s="7">
        <f t="shared" si="1"/>
        <v>1</v>
      </c>
    </row>
    <row r="53" spans="1:16" ht="16" thickBot="1">
      <c r="B53" s="33"/>
      <c r="C53" s="46"/>
      <c r="D53" s="159"/>
      <c r="E53" s="93"/>
      <c r="F53" s="93"/>
      <c r="G53" s="46"/>
      <c r="H53" s="46"/>
      <c r="I53" s="46"/>
      <c r="J53" s="46"/>
      <c r="K53" s="164"/>
      <c r="L53" s="201"/>
      <c r="M53" s="241"/>
      <c r="N53" s="8"/>
      <c r="O53" s="210"/>
      <c r="P53" s="211"/>
    </row>
  </sheetData>
  <mergeCells count="1">
    <mergeCell ref="B5:E7"/>
  </mergeCells>
  <conditionalFormatting sqref="L18">
    <cfRule type="cellIs" dxfId="19" priority="19" operator="equal">
      <formula>TRUE</formula>
    </cfRule>
  </conditionalFormatting>
  <conditionalFormatting sqref="L14">
    <cfRule type="cellIs" dxfId="18" priority="17" operator="equal">
      <formula>TRUE</formula>
    </cfRule>
  </conditionalFormatting>
  <conditionalFormatting sqref="L13">
    <cfRule type="cellIs" dxfId="17" priority="16" operator="equal">
      <formula>TRUE</formula>
    </cfRule>
  </conditionalFormatting>
  <conditionalFormatting sqref="L28">
    <cfRule type="cellIs" dxfId="16" priority="15" operator="equal">
      <formula>TRUE</formula>
    </cfRule>
  </conditionalFormatting>
  <conditionalFormatting sqref="L24">
    <cfRule type="cellIs" dxfId="15" priority="14" operator="equal">
      <formula>TRUE</formula>
    </cfRule>
  </conditionalFormatting>
  <conditionalFormatting sqref="L34">
    <cfRule type="cellIs" dxfId="14" priority="13" operator="equal">
      <formula>TRUE</formula>
    </cfRule>
  </conditionalFormatting>
  <conditionalFormatting sqref="L38">
    <cfRule type="cellIs" dxfId="13" priority="12" operator="equal">
      <formula>TRUE</formula>
    </cfRule>
  </conditionalFormatting>
  <conditionalFormatting sqref="L42">
    <cfRule type="cellIs" dxfId="12" priority="11" operator="equal">
      <formula>TRUE</formula>
    </cfRule>
  </conditionalFormatting>
  <conditionalFormatting sqref="L43">
    <cfRule type="cellIs" dxfId="11" priority="10" operator="equal">
      <formula>TRUE</formula>
    </cfRule>
  </conditionalFormatting>
  <conditionalFormatting sqref="L44">
    <cfRule type="cellIs" dxfId="10" priority="9" operator="equal">
      <formula>TRUE</formula>
    </cfRule>
  </conditionalFormatting>
  <conditionalFormatting sqref="L45">
    <cfRule type="cellIs" dxfId="9" priority="8" operator="equal">
      <formula>TRUE</formula>
    </cfRule>
  </conditionalFormatting>
  <conditionalFormatting sqref="L46">
    <cfRule type="cellIs" dxfId="8" priority="7" operator="equal">
      <formula>TRUE</formula>
    </cfRule>
  </conditionalFormatting>
  <conditionalFormatting sqref="L47">
    <cfRule type="cellIs" dxfId="7" priority="6" operator="equal">
      <formula>TRUE</formula>
    </cfRule>
  </conditionalFormatting>
  <conditionalFormatting sqref="L50">
    <cfRule type="cellIs" dxfId="6" priority="5" operator="equal">
      <formula>TRUE</formula>
    </cfRule>
  </conditionalFormatting>
  <conditionalFormatting sqref="L51">
    <cfRule type="cellIs" dxfId="5" priority="4" operator="equal">
      <formula>TRUE</formula>
    </cfRule>
  </conditionalFormatting>
  <conditionalFormatting sqref="L52">
    <cfRule type="cellIs" dxfId="4"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K8" activePane="bottomRight" state="frozen"/>
      <selection pane="topRight" activeCell="C1" sqref="C1"/>
      <selection pane="bottomLeft" activeCell="A9" sqref="A9"/>
      <selection pane="bottomRight" activeCell="V33" sqref="V33"/>
    </sheetView>
  </sheetViews>
  <sheetFormatPr baseColWidth="10" defaultRowHeight="15" x14ac:dyDescent="0"/>
  <cols>
    <col min="1" max="1" width="10.83203125" style="1"/>
    <col min="2" max="2" width="50.83203125" style="1" customWidth="1"/>
    <col min="3" max="67" width="13.6640625" style="1" customWidth="1"/>
    <col min="68" max="16384" width="10.83203125" style="1"/>
  </cols>
  <sheetData>
    <row r="2" spans="2:67" ht="20">
      <c r="B2" s="2" t="s">
        <v>265</v>
      </c>
    </row>
    <row r="3" spans="2:67" ht="15" customHeight="1">
      <c r="B3" s="2"/>
    </row>
    <row r="4" spans="2:67" ht="15" customHeight="1">
      <c r="B4" s="62" t="s">
        <v>83</v>
      </c>
    </row>
    <row r="5" spans="2:67" ht="30">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6"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6"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6"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6"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6"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6"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6"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6"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6"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6"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6"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6"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6"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6"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6"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6"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6"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6"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6"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6"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workbookViewId="0">
      <selection activeCell="E16" sqref="E16"/>
    </sheetView>
  </sheetViews>
  <sheetFormatPr baseColWidth="10" defaultRowHeight="15" x14ac:dyDescent="0"/>
  <cols>
    <col min="1" max="1" width="10.832031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83203125" style="1"/>
  </cols>
  <sheetData>
    <row r="1" spans="2:13">
      <c r="E1" s="90"/>
    </row>
    <row r="2" spans="2:13" ht="20">
      <c r="B2" s="81" t="s">
        <v>203</v>
      </c>
      <c r="C2" s="8"/>
      <c r="E2" s="90"/>
    </row>
    <row r="3" spans="2:13">
      <c r="E3" s="90"/>
    </row>
    <row r="4" spans="2:13">
      <c r="B4" s="3" t="s">
        <v>83</v>
      </c>
      <c r="C4" s="4"/>
      <c r="D4" s="4"/>
      <c r="E4" s="272"/>
      <c r="F4" s="8"/>
      <c r="G4" s="8"/>
      <c r="H4" s="8"/>
      <c r="I4" s="8"/>
      <c r="J4" s="8"/>
      <c r="K4" s="8"/>
      <c r="L4" s="8"/>
      <c r="M4" s="8"/>
    </row>
    <row r="5" spans="2:13" ht="60" customHeight="1">
      <c r="B5" s="324" t="s">
        <v>300</v>
      </c>
      <c r="C5" s="325"/>
      <c r="D5" s="325"/>
      <c r="E5" s="272"/>
      <c r="F5" s="45"/>
      <c r="G5" s="45"/>
      <c r="H5" s="45"/>
      <c r="I5" s="45"/>
      <c r="J5" s="45"/>
      <c r="K5" s="45"/>
      <c r="L5" s="45"/>
      <c r="M5" s="45"/>
    </row>
    <row r="6" spans="2:13" ht="16"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407</v>
      </c>
      <c r="F12" s="275"/>
      <c r="G12" s="276">
        <f>F12</f>
        <v>0</v>
      </c>
    </row>
    <row r="13" spans="2:13">
      <c r="B13" s="273"/>
      <c r="C13" s="274" t="s">
        <v>302</v>
      </c>
      <c r="D13" s="274"/>
      <c r="E13" s="274" t="s">
        <v>408</v>
      </c>
      <c r="F13" s="275"/>
      <c r="G13" s="276">
        <f>F13</f>
        <v>0</v>
      </c>
    </row>
    <row r="14" spans="2:13">
      <c r="B14" s="273"/>
      <c r="C14" s="274" t="s">
        <v>303</v>
      </c>
      <c r="D14" s="274"/>
      <c r="E14" s="274" t="s">
        <v>409</v>
      </c>
      <c r="F14" s="275"/>
      <c r="G14" s="276">
        <f>F14</f>
        <v>0</v>
      </c>
    </row>
    <row r="15" spans="2:13">
      <c r="B15" s="273"/>
      <c r="C15" s="274" t="s">
        <v>304</v>
      </c>
      <c r="D15" s="274"/>
      <c r="E15" s="274" t="s">
        <v>410</v>
      </c>
      <c r="F15" s="275"/>
      <c r="G15" s="276">
        <f>F15</f>
        <v>0</v>
      </c>
    </row>
    <row r="16" spans="2:13" ht="16"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csv_chemical_electricity_ps</vt:lpstr>
      <vt:lpstr>csv_chemical_coal_non_e_ps</vt:lpstr>
      <vt:lpstr>csv_chemical_gas_non_e_ps</vt:lpstr>
      <vt:lpstr>csv_chemical_crude_oil_non_e_ps</vt:lpstr>
      <vt:lpstr>csv_chemical_wood_non_e_ps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Joris Berkhout</cp:lastModifiedBy>
  <cp:lastPrinted>2013-07-12T12:54:24Z</cp:lastPrinted>
  <dcterms:created xsi:type="dcterms:W3CDTF">2013-06-25T11:11:29Z</dcterms:created>
  <dcterms:modified xsi:type="dcterms:W3CDTF">2016-08-08T09:58:49Z</dcterms:modified>
  <cp:category/>
</cp:coreProperties>
</file>